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Excels for Jnj\"/>
    </mc:Choice>
  </mc:AlternateContent>
  <xr:revisionPtr revIDLastSave="0" documentId="13_ncr:1_{63B8F3E3-5816-4A6C-969E-E3719C326B1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pivotCaches>
    <pivotCache cacheId="3" r:id="rId3"/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69" i="1" l="1"/>
  <c r="X369" i="1"/>
  <c r="Z369" i="1" s="1"/>
  <c r="AB368" i="1"/>
  <c r="X368" i="1"/>
  <c r="Z368" i="1" s="1"/>
  <c r="AE368" i="1" s="1"/>
  <c r="AD368" i="1" s="1"/>
  <c r="AD367" i="1"/>
  <c r="AB367" i="1"/>
  <c r="X367" i="1"/>
  <c r="Z367" i="1" s="1"/>
  <c r="AE367" i="1" s="1"/>
  <c r="AB366" i="1"/>
  <c r="X366" i="1"/>
  <c r="Z366" i="1" s="1"/>
  <c r="AB365" i="1"/>
  <c r="AA365" i="1"/>
  <c r="X365" i="1"/>
  <c r="Z365" i="1" s="1"/>
  <c r="AE365" i="1" s="1"/>
  <c r="AD365" i="1" s="1"/>
  <c r="AB364" i="1"/>
  <c r="X364" i="1"/>
  <c r="Z364" i="1" s="1"/>
  <c r="AE364" i="1" s="1"/>
  <c r="AD364" i="1" s="1"/>
  <c r="AD363" i="1"/>
  <c r="AB363" i="1"/>
  <c r="X363" i="1"/>
  <c r="Z363" i="1" s="1"/>
  <c r="AE363" i="1" s="1"/>
  <c r="AE362" i="1"/>
  <c r="AD362" i="1" s="1"/>
  <c r="AB362" i="1"/>
  <c r="X362" i="1"/>
  <c r="Z362" i="1" s="1"/>
  <c r="AA362" i="1" s="1"/>
  <c r="AB361" i="1"/>
  <c r="X361" i="1"/>
  <c r="Z361" i="1" s="1"/>
  <c r="AB360" i="1"/>
  <c r="X360" i="1"/>
  <c r="Z360" i="1" s="1"/>
  <c r="AE360" i="1" s="1"/>
  <c r="AD360" i="1" s="1"/>
  <c r="AD359" i="1"/>
  <c r="AB359" i="1"/>
  <c r="X359" i="1"/>
  <c r="Z359" i="1" s="1"/>
  <c r="AE359" i="1" s="1"/>
  <c r="AB358" i="1"/>
  <c r="X358" i="1"/>
  <c r="Z358" i="1" s="1"/>
  <c r="AB357" i="1"/>
  <c r="AA357" i="1"/>
  <c r="X357" i="1"/>
  <c r="Z357" i="1" s="1"/>
  <c r="AE357" i="1" s="1"/>
  <c r="AD357" i="1" s="1"/>
  <c r="AB356" i="1"/>
  <c r="X356" i="1"/>
  <c r="Z356" i="1" s="1"/>
  <c r="AD355" i="1"/>
  <c r="AB355" i="1"/>
  <c r="X355" i="1"/>
  <c r="Z355" i="1" s="1"/>
  <c r="AE355" i="1" s="1"/>
  <c r="AB354" i="1"/>
  <c r="X354" i="1"/>
  <c r="Z354" i="1" s="1"/>
  <c r="AA354" i="1" s="1"/>
  <c r="AB353" i="1"/>
  <c r="X353" i="1"/>
  <c r="Z353" i="1" s="1"/>
  <c r="AB352" i="1"/>
  <c r="X352" i="1"/>
  <c r="Z352" i="1" s="1"/>
  <c r="AE352" i="1" s="1"/>
  <c r="AD352" i="1" s="1"/>
  <c r="AD351" i="1"/>
  <c r="AB351" i="1"/>
  <c r="X351" i="1"/>
  <c r="Z351" i="1" s="1"/>
  <c r="AE351" i="1" s="1"/>
  <c r="AB350" i="1"/>
  <c r="X350" i="1"/>
  <c r="Z350" i="1" s="1"/>
  <c r="AB349" i="1"/>
  <c r="AA349" i="1"/>
  <c r="X349" i="1"/>
  <c r="Z349" i="1" s="1"/>
  <c r="AE349" i="1" s="1"/>
  <c r="AD349" i="1" s="1"/>
  <c r="AB348" i="1"/>
  <c r="X348" i="1"/>
  <c r="Z348" i="1" s="1"/>
  <c r="AE348" i="1" s="1"/>
  <c r="AD348" i="1" s="1"/>
  <c r="AD347" i="1"/>
  <c r="AB347" i="1"/>
  <c r="X347" i="1"/>
  <c r="Z347" i="1" s="1"/>
  <c r="AE347" i="1" s="1"/>
  <c r="AB346" i="1"/>
  <c r="Z346" i="1"/>
  <c r="X346" i="1"/>
  <c r="AB345" i="1"/>
  <c r="X345" i="1"/>
  <c r="Z345" i="1" s="1"/>
  <c r="AB344" i="1"/>
  <c r="X344" i="1"/>
  <c r="Z344" i="1" s="1"/>
  <c r="AE344" i="1" s="1"/>
  <c r="AD344" i="1" s="1"/>
  <c r="AD343" i="1"/>
  <c r="AB343" i="1"/>
  <c r="X343" i="1"/>
  <c r="Z343" i="1" s="1"/>
  <c r="AE343" i="1" s="1"/>
  <c r="AB342" i="1"/>
  <c r="X342" i="1"/>
  <c r="Z342" i="1" s="1"/>
  <c r="AB341" i="1"/>
  <c r="AA341" i="1"/>
  <c r="X341" i="1"/>
  <c r="Z341" i="1" s="1"/>
  <c r="AE341" i="1" s="1"/>
  <c r="AD341" i="1" s="1"/>
  <c r="AB340" i="1"/>
  <c r="AA340" i="1"/>
  <c r="X340" i="1"/>
  <c r="Z340" i="1" s="1"/>
  <c r="AE340" i="1" s="1"/>
  <c r="AD340" i="1" s="1"/>
  <c r="AD339" i="1"/>
  <c r="AB339" i="1"/>
  <c r="X339" i="1"/>
  <c r="Z339" i="1" s="1"/>
  <c r="AE339" i="1" s="1"/>
  <c r="AB338" i="1"/>
  <c r="X338" i="1"/>
  <c r="Z338" i="1" s="1"/>
  <c r="AB337" i="1"/>
  <c r="X337" i="1"/>
  <c r="Z337" i="1" s="1"/>
  <c r="AB336" i="1"/>
  <c r="X336" i="1"/>
  <c r="Z336" i="1" s="1"/>
  <c r="AE336" i="1" s="1"/>
  <c r="AD336" i="1" s="1"/>
  <c r="AD335" i="1"/>
  <c r="AB335" i="1"/>
  <c r="X335" i="1"/>
  <c r="Z335" i="1" s="1"/>
  <c r="AE335" i="1" s="1"/>
  <c r="AB334" i="1"/>
  <c r="X334" i="1"/>
  <c r="Z334" i="1" s="1"/>
  <c r="AB333" i="1"/>
  <c r="AA333" i="1"/>
  <c r="X333" i="1"/>
  <c r="Z333" i="1" s="1"/>
  <c r="AE333" i="1" s="1"/>
  <c r="AD333" i="1" s="1"/>
  <c r="AB332" i="1"/>
  <c r="X332" i="1"/>
  <c r="Z332" i="1" s="1"/>
  <c r="AE332" i="1" s="1"/>
  <c r="AD332" i="1" s="1"/>
  <c r="AD331" i="1"/>
  <c r="AB331" i="1"/>
  <c r="X331" i="1"/>
  <c r="Z331" i="1" s="1"/>
  <c r="AE331" i="1" s="1"/>
  <c r="AE330" i="1"/>
  <c r="AD330" i="1" s="1"/>
  <c r="AB330" i="1"/>
  <c r="X330" i="1"/>
  <c r="Z330" i="1" s="1"/>
  <c r="AA330" i="1" s="1"/>
  <c r="AB329" i="1"/>
  <c r="X329" i="1"/>
  <c r="Z329" i="1" s="1"/>
  <c r="AB328" i="1"/>
  <c r="X328" i="1"/>
  <c r="Z328" i="1" s="1"/>
  <c r="AE328" i="1" s="1"/>
  <c r="AD328" i="1" s="1"/>
  <c r="AD327" i="1"/>
  <c r="AB327" i="1"/>
  <c r="X327" i="1"/>
  <c r="Z327" i="1" s="1"/>
  <c r="AE327" i="1" s="1"/>
  <c r="AB326" i="1"/>
  <c r="X326" i="1"/>
  <c r="Z326" i="1" s="1"/>
  <c r="AB325" i="1"/>
  <c r="AA325" i="1"/>
  <c r="X325" i="1"/>
  <c r="Z325" i="1" s="1"/>
  <c r="AE325" i="1" s="1"/>
  <c r="AD325" i="1" s="1"/>
  <c r="AB324" i="1"/>
  <c r="X324" i="1"/>
  <c r="Z324" i="1" s="1"/>
  <c r="AD323" i="1"/>
  <c r="AB323" i="1"/>
  <c r="X323" i="1"/>
  <c r="Z323" i="1" s="1"/>
  <c r="AE323" i="1" s="1"/>
  <c r="AB322" i="1"/>
  <c r="X322" i="1"/>
  <c r="Z322" i="1" s="1"/>
  <c r="AA322" i="1" s="1"/>
  <c r="AB321" i="1"/>
  <c r="X321" i="1"/>
  <c r="Z321" i="1" s="1"/>
  <c r="AB320" i="1"/>
  <c r="X320" i="1"/>
  <c r="Z320" i="1" s="1"/>
  <c r="AE320" i="1" s="1"/>
  <c r="AD320" i="1" s="1"/>
  <c r="AD319" i="1"/>
  <c r="AB319" i="1"/>
  <c r="X319" i="1"/>
  <c r="Z319" i="1" s="1"/>
  <c r="AE319" i="1" s="1"/>
  <c r="AB318" i="1"/>
  <c r="X318" i="1"/>
  <c r="Z318" i="1" s="1"/>
  <c r="AB317" i="1"/>
  <c r="Z317" i="1"/>
  <c r="X317" i="1"/>
  <c r="AE316" i="1"/>
  <c r="AD316" i="1" s="1"/>
  <c r="AB316" i="1"/>
  <c r="AA316" i="1"/>
  <c r="Z316" i="1"/>
  <c r="X316" i="1"/>
  <c r="AE315" i="1"/>
  <c r="AD315" i="1"/>
  <c r="AB315" i="1"/>
  <c r="X315" i="1"/>
  <c r="Z315" i="1" s="1"/>
  <c r="AA315" i="1" s="1"/>
  <c r="AF314" i="1"/>
  <c r="AB314" i="1"/>
  <c r="X314" i="1"/>
  <c r="Z314" i="1" s="1"/>
  <c r="AE314" i="1" s="1"/>
  <c r="AD314" i="1" s="1"/>
  <c r="AE313" i="1"/>
  <c r="AD313" i="1" s="1"/>
  <c r="AB313" i="1"/>
  <c r="AA313" i="1"/>
  <c r="Z313" i="1"/>
  <c r="AF313" i="1" s="1"/>
  <c r="X313" i="1"/>
  <c r="AB312" i="1"/>
  <c r="X312" i="1"/>
  <c r="Z312" i="1" s="1"/>
  <c r="AF311" i="1"/>
  <c r="AB311" i="1"/>
  <c r="X311" i="1"/>
  <c r="Z311" i="1" s="1"/>
  <c r="AB310" i="1"/>
  <c r="X310" i="1"/>
  <c r="Z310" i="1" s="1"/>
  <c r="AE310" i="1" s="1"/>
  <c r="AD310" i="1" s="1"/>
  <c r="AD309" i="1"/>
  <c r="AB309" i="1"/>
  <c r="X309" i="1"/>
  <c r="Z309" i="1" s="1"/>
  <c r="AE309" i="1" s="1"/>
  <c r="AB308" i="1"/>
  <c r="X308" i="1"/>
  <c r="Z308" i="1" s="1"/>
  <c r="AB307" i="1"/>
  <c r="AA307" i="1"/>
  <c r="X307" i="1"/>
  <c r="Z307" i="1" s="1"/>
  <c r="AE307" i="1" s="1"/>
  <c r="AD307" i="1" s="1"/>
  <c r="AB306" i="1"/>
  <c r="X306" i="1"/>
  <c r="Z306" i="1" s="1"/>
  <c r="AE306" i="1" s="1"/>
  <c r="AD306" i="1" s="1"/>
  <c r="AD305" i="1"/>
  <c r="AB305" i="1"/>
  <c r="X305" i="1"/>
  <c r="Z305" i="1" s="1"/>
  <c r="AE305" i="1" s="1"/>
  <c r="AE304" i="1"/>
  <c r="AD304" i="1" s="1"/>
  <c r="AB304" i="1"/>
  <c r="X304" i="1"/>
  <c r="Z304" i="1" s="1"/>
  <c r="AA304" i="1" s="1"/>
  <c r="AB303" i="1"/>
  <c r="X303" i="1"/>
  <c r="Z303" i="1" s="1"/>
  <c r="AB302" i="1"/>
  <c r="X302" i="1"/>
  <c r="Z302" i="1" s="1"/>
  <c r="AE302" i="1" s="1"/>
  <c r="AD302" i="1" s="1"/>
  <c r="AD301" i="1"/>
  <c r="AB301" i="1"/>
  <c r="X301" i="1"/>
  <c r="Z301" i="1" s="1"/>
  <c r="AE301" i="1" s="1"/>
  <c r="AB300" i="1"/>
  <c r="X300" i="1"/>
  <c r="Z300" i="1" s="1"/>
  <c r="AB299" i="1"/>
  <c r="AA299" i="1"/>
  <c r="X299" i="1"/>
  <c r="Z299" i="1" s="1"/>
  <c r="AE299" i="1" s="1"/>
  <c r="AD299" i="1" s="1"/>
  <c r="AB298" i="1"/>
  <c r="X298" i="1"/>
  <c r="Z298" i="1" s="1"/>
  <c r="AD297" i="1"/>
  <c r="AB297" i="1"/>
  <c r="X297" i="1"/>
  <c r="Z297" i="1" s="1"/>
  <c r="AE297" i="1" s="1"/>
  <c r="AE296" i="1"/>
  <c r="AD296" i="1" s="1"/>
  <c r="AB296" i="1"/>
  <c r="X296" i="1"/>
  <c r="Z296" i="1" s="1"/>
  <c r="AA296" i="1" s="1"/>
  <c r="AB295" i="1"/>
  <c r="X295" i="1"/>
  <c r="Z295" i="1" s="1"/>
  <c r="AB294" i="1"/>
  <c r="X294" i="1"/>
  <c r="Z294" i="1" s="1"/>
  <c r="AE294" i="1" s="1"/>
  <c r="AD294" i="1" s="1"/>
  <c r="AD293" i="1"/>
  <c r="AB293" i="1"/>
  <c r="X293" i="1"/>
  <c r="Z293" i="1" s="1"/>
  <c r="AE293" i="1" s="1"/>
  <c r="AB292" i="1"/>
  <c r="X292" i="1"/>
  <c r="Z292" i="1" s="1"/>
  <c r="AB291" i="1"/>
  <c r="AA291" i="1"/>
  <c r="X291" i="1"/>
  <c r="Z291" i="1" s="1"/>
  <c r="AE291" i="1" s="1"/>
  <c r="AD291" i="1" s="1"/>
  <c r="AB290" i="1"/>
  <c r="X290" i="1"/>
  <c r="Z290" i="1" s="1"/>
  <c r="AE290" i="1" s="1"/>
  <c r="AD290" i="1" s="1"/>
  <c r="AD289" i="1"/>
  <c r="AB289" i="1"/>
  <c r="X289" i="1"/>
  <c r="Z289" i="1" s="1"/>
  <c r="AE289" i="1" s="1"/>
  <c r="AB288" i="1"/>
  <c r="Z288" i="1"/>
  <c r="X288" i="1"/>
  <c r="AB287" i="1"/>
  <c r="Z287" i="1"/>
  <c r="X287" i="1"/>
  <c r="AB286" i="1"/>
  <c r="X286" i="1"/>
  <c r="Z286" i="1" s="1"/>
  <c r="AE285" i="1"/>
  <c r="AD285" i="1" s="1"/>
  <c r="AB285" i="1"/>
  <c r="Z285" i="1"/>
  <c r="AA285" i="1" s="1"/>
  <c r="X285" i="1"/>
  <c r="AB284" i="1"/>
  <c r="X284" i="1"/>
  <c r="Z284" i="1" s="1"/>
  <c r="AB283" i="1"/>
  <c r="Z283" i="1"/>
  <c r="X283" i="1"/>
  <c r="AB282" i="1"/>
  <c r="X282" i="1"/>
  <c r="Z282" i="1" s="1"/>
  <c r="AE281" i="1"/>
  <c r="AD281" i="1" s="1"/>
  <c r="AB281" i="1"/>
  <c r="Z281" i="1"/>
  <c r="AA281" i="1" s="1"/>
  <c r="X281" i="1"/>
  <c r="AB280" i="1"/>
  <c r="X280" i="1"/>
  <c r="Z280" i="1" s="1"/>
  <c r="AB279" i="1"/>
  <c r="Z279" i="1"/>
  <c r="X279" i="1"/>
  <c r="AB278" i="1"/>
  <c r="X278" i="1"/>
  <c r="Z278" i="1" s="1"/>
  <c r="AE277" i="1"/>
  <c r="AD277" i="1" s="1"/>
  <c r="AB277" i="1"/>
  <c r="Z277" i="1"/>
  <c r="AA277" i="1" s="1"/>
  <c r="X277" i="1"/>
  <c r="AB276" i="1"/>
  <c r="X276" i="1"/>
  <c r="Z276" i="1" s="1"/>
  <c r="AB275" i="1"/>
  <c r="Z275" i="1"/>
  <c r="X275" i="1"/>
  <c r="AB274" i="1"/>
  <c r="X274" i="1"/>
  <c r="Z274" i="1" s="1"/>
  <c r="AE273" i="1"/>
  <c r="AD273" i="1" s="1"/>
  <c r="AB273" i="1"/>
  <c r="Z273" i="1"/>
  <c r="AA273" i="1" s="1"/>
  <c r="X273" i="1"/>
  <c r="AB272" i="1"/>
  <c r="X272" i="1"/>
  <c r="Z272" i="1" s="1"/>
  <c r="AB271" i="1"/>
  <c r="Z271" i="1"/>
  <c r="X271" i="1"/>
  <c r="AB270" i="1"/>
  <c r="X270" i="1"/>
  <c r="Z270" i="1" s="1"/>
  <c r="AE269" i="1"/>
  <c r="AD269" i="1" s="1"/>
  <c r="AB269" i="1"/>
  <c r="Z269" i="1"/>
  <c r="AA269" i="1" s="1"/>
  <c r="X269" i="1"/>
  <c r="AB268" i="1"/>
  <c r="X268" i="1"/>
  <c r="Z268" i="1" s="1"/>
  <c r="AB267" i="1"/>
  <c r="Z267" i="1"/>
  <c r="X267" i="1"/>
  <c r="AB266" i="1"/>
  <c r="X266" i="1"/>
  <c r="Z266" i="1" s="1"/>
  <c r="AE265" i="1"/>
  <c r="AD265" i="1" s="1"/>
  <c r="AB265" i="1"/>
  <c r="Z265" i="1"/>
  <c r="AA265" i="1" s="1"/>
  <c r="X265" i="1"/>
  <c r="AB264" i="1"/>
  <c r="X264" i="1"/>
  <c r="Z264" i="1" s="1"/>
  <c r="AB263" i="1"/>
  <c r="Z263" i="1"/>
  <c r="X263" i="1"/>
  <c r="AB262" i="1"/>
  <c r="X262" i="1"/>
  <c r="Z262" i="1" s="1"/>
  <c r="AE261" i="1"/>
  <c r="AD261" i="1" s="1"/>
  <c r="AB261" i="1"/>
  <c r="Z261" i="1"/>
  <c r="AA261" i="1" s="1"/>
  <c r="X261" i="1"/>
  <c r="AB260" i="1"/>
  <c r="X260" i="1"/>
  <c r="Z260" i="1" s="1"/>
  <c r="AB259" i="1"/>
  <c r="Z259" i="1"/>
  <c r="X259" i="1"/>
  <c r="AB258" i="1"/>
  <c r="X258" i="1"/>
  <c r="Z258" i="1" s="1"/>
  <c r="AE257" i="1"/>
  <c r="AD257" i="1" s="1"/>
  <c r="AB257" i="1"/>
  <c r="Z257" i="1"/>
  <c r="AA257" i="1" s="1"/>
  <c r="X257" i="1"/>
  <c r="AB256" i="1"/>
  <c r="X256" i="1"/>
  <c r="Z256" i="1" s="1"/>
  <c r="AB255" i="1"/>
  <c r="Z255" i="1"/>
  <c r="X255" i="1"/>
  <c r="AB254" i="1"/>
  <c r="X254" i="1"/>
  <c r="Z254" i="1" s="1"/>
  <c r="AE253" i="1"/>
  <c r="AD253" i="1" s="1"/>
  <c r="AB253" i="1"/>
  <c r="Z253" i="1"/>
  <c r="AA253" i="1" s="1"/>
  <c r="X253" i="1"/>
  <c r="AB252" i="1"/>
  <c r="X252" i="1"/>
  <c r="Z252" i="1" s="1"/>
  <c r="AB251" i="1"/>
  <c r="Z251" i="1"/>
  <c r="X251" i="1"/>
  <c r="AB250" i="1"/>
  <c r="X250" i="1"/>
  <c r="Z250" i="1" s="1"/>
  <c r="AE249" i="1"/>
  <c r="AD249" i="1" s="1"/>
  <c r="AB249" i="1"/>
  <c r="Z249" i="1"/>
  <c r="AA249" i="1" s="1"/>
  <c r="X249" i="1"/>
  <c r="AB248" i="1"/>
  <c r="X248" i="1"/>
  <c r="Z248" i="1" s="1"/>
  <c r="AB247" i="1"/>
  <c r="Z247" i="1"/>
  <c r="X247" i="1"/>
  <c r="AB246" i="1"/>
  <c r="X246" i="1"/>
  <c r="Z246" i="1" s="1"/>
  <c r="AE245" i="1"/>
  <c r="AD245" i="1" s="1"/>
  <c r="AB245" i="1"/>
  <c r="Z245" i="1"/>
  <c r="AA245" i="1" s="1"/>
  <c r="X245" i="1"/>
  <c r="AB244" i="1"/>
  <c r="X244" i="1"/>
  <c r="Z244" i="1" s="1"/>
  <c r="AB243" i="1"/>
  <c r="Z243" i="1"/>
  <c r="X243" i="1"/>
  <c r="AB242" i="1"/>
  <c r="Z242" i="1"/>
  <c r="X242" i="1"/>
  <c r="AE241" i="1"/>
  <c r="AD241" i="1" s="1"/>
  <c r="AB241" i="1"/>
  <c r="AA241" i="1"/>
  <c r="Z241" i="1"/>
  <c r="X241" i="1"/>
  <c r="AB240" i="1"/>
  <c r="X240" i="1"/>
  <c r="Z240" i="1" s="1"/>
  <c r="AB239" i="1"/>
  <c r="Z239" i="1"/>
  <c r="X239" i="1"/>
  <c r="AB238" i="1"/>
  <c r="Z238" i="1"/>
  <c r="X238" i="1"/>
  <c r="AE237" i="1"/>
  <c r="AD237" i="1" s="1"/>
  <c r="AB237" i="1"/>
  <c r="AA237" i="1"/>
  <c r="Z237" i="1"/>
  <c r="X237" i="1"/>
  <c r="AB236" i="1"/>
  <c r="X236" i="1"/>
  <c r="Z236" i="1" s="1"/>
  <c r="AB235" i="1"/>
  <c r="Z235" i="1"/>
  <c r="X235" i="1"/>
  <c r="AB234" i="1"/>
  <c r="Z234" i="1"/>
  <c r="X234" i="1"/>
  <c r="AE233" i="1"/>
  <c r="AD233" i="1" s="1"/>
  <c r="AB233" i="1"/>
  <c r="AA233" i="1"/>
  <c r="Z233" i="1"/>
  <c r="X233" i="1"/>
  <c r="AB232" i="1"/>
  <c r="X232" i="1"/>
  <c r="Z232" i="1" s="1"/>
  <c r="AB231" i="1"/>
  <c r="Z231" i="1"/>
  <c r="X231" i="1"/>
  <c r="AB230" i="1"/>
  <c r="Z230" i="1"/>
  <c r="X230" i="1"/>
  <c r="AB229" i="1"/>
  <c r="AA229" i="1"/>
  <c r="X229" i="1"/>
  <c r="Z229" i="1" s="1"/>
  <c r="AE229" i="1" s="1"/>
  <c r="AD229" i="1" s="1"/>
  <c r="AE228" i="1"/>
  <c r="AD228" i="1" s="1"/>
  <c r="AB228" i="1"/>
  <c r="X228" i="1"/>
  <c r="Z228" i="1" s="1"/>
  <c r="AA228" i="1" s="1"/>
  <c r="AB227" i="1"/>
  <c r="X227" i="1"/>
  <c r="Z227" i="1" s="1"/>
  <c r="AE227" i="1" s="1"/>
  <c r="AD227" i="1" s="1"/>
  <c r="AE226" i="1"/>
  <c r="AD226" i="1"/>
  <c r="AB226" i="1"/>
  <c r="X226" i="1"/>
  <c r="Z226" i="1" s="1"/>
  <c r="AA226" i="1" s="1"/>
  <c r="AB225" i="1"/>
  <c r="X225" i="1"/>
  <c r="Z225" i="1" s="1"/>
  <c r="AE225" i="1" s="1"/>
  <c r="AD225" i="1" s="1"/>
  <c r="AE224" i="1"/>
  <c r="AD224" i="1" s="1"/>
  <c r="AB224" i="1"/>
  <c r="X224" i="1"/>
  <c r="Z224" i="1" s="1"/>
  <c r="AA224" i="1" s="1"/>
  <c r="AB223" i="1"/>
  <c r="X223" i="1"/>
  <c r="Z223" i="1" s="1"/>
  <c r="AE223" i="1" s="1"/>
  <c r="AD223" i="1" s="1"/>
  <c r="AE222" i="1"/>
  <c r="AD222" i="1"/>
  <c r="AB222" i="1"/>
  <c r="X222" i="1"/>
  <c r="Z222" i="1" s="1"/>
  <c r="AA222" i="1" s="1"/>
  <c r="AB221" i="1"/>
  <c r="X221" i="1"/>
  <c r="Z221" i="1" s="1"/>
  <c r="AE221" i="1" s="1"/>
  <c r="AD221" i="1" s="1"/>
  <c r="AE220" i="1"/>
  <c r="AD220" i="1" s="1"/>
  <c r="AB220" i="1"/>
  <c r="X220" i="1"/>
  <c r="Z220" i="1" s="1"/>
  <c r="AA220" i="1" s="1"/>
  <c r="AB219" i="1"/>
  <c r="X219" i="1"/>
  <c r="Z219" i="1" s="1"/>
  <c r="AE219" i="1" s="1"/>
  <c r="AD219" i="1" s="1"/>
  <c r="AE218" i="1"/>
  <c r="AD218" i="1"/>
  <c r="AB218" i="1"/>
  <c r="X218" i="1"/>
  <c r="Z218" i="1" s="1"/>
  <c r="AA218" i="1" s="1"/>
  <c r="AB217" i="1"/>
  <c r="X217" i="1"/>
  <c r="Z217" i="1" s="1"/>
  <c r="AE217" i="1" s="1"/>
  <c r="AD217" i="1" s="1"/>
  <c r="AE216" i="1"/>
  <c r="AD216" i="1" s="1"/>
  <c r="AB216" i="1"/>
  <c r="X216" i="1"/>
  <c r="Z216" i="1" s="1"/>
  <c r="AA216" i="1" s="1"/>
  <c r="AB215" i="1"/>
  <c r="X215" i="1"/>
  <c r="Z215" i="1" s="1"/>
  <c r="AE215" i="1" s="1"/>
  <c r="AD215" i="1" s="1"/>
  <c r="AE214" i="1"/>
  <c r="AD214" i="1"/>
  <c r="AB214" i="1"/>
  <c r="X214" i="1"/>
  <c r="Z214" i="1" s="1"/>
  <c r="AA214" i="1" s="1"/>
  <c r="AB213" i="1"/>
  <c r="X213" i="1"/>
  <c r="Z213" i="1" s="1"/>
  <c r="AE213" i="1" s="1"/>
  <c r="AD213" i="1" s="1"/>
  <c r="AE212" i="1"/>
  <c r="AD212" i="1" s="1"/>
  <c r="AB212" i="1"/>
  <c r="X212" i="1"/>
  <c r="Z212" i="1" s="1"/>
  <c r="AA212" i="1" s="1"/>
  <c r="AB211" i="1"/>
  <c r="X211" i="1"/>
  <c r="Z211" i="1" s="1"/>
  <c r="AE211" i="1" s="1"/>
  <c r="AD211" i="1" s="1"/>
  <c r="AE210" i="1"/>
  <c r="AD210" i="1"/>
  <c r="AB210" i="1"/>
  <c r="X210" i="1"/>
  <c r="Z210" i="1" s="1"/>
  <c r="AA210" i="1" s="1"/>
  <c r="AB209" i="1"/>
  <c r="X209" i="1"/>
  <c r="Z209" i="1" s="1"/>
  <c r="AE209" i="1" s="1"/>
  <c r="AD209" i="1" s="1"/>
  <c r="AE208" i="1"/>
  <c r="AD208" i="1" s="1"/>
  <c r="AB208" i="1"/>
  <c r="X208" i="1"/>
  <c r="Z208" i="1" s="1"/>
  <c r="AA208" i="1" s="1"/>
  <c r="AB207" i="1"/>
  <c r="X207" i="1"/>
  <c r="Z207" i="1" s="1"/>
  <c r="AE207" i="1" s="1"/>
  <c r="AD207" i="1" s="1"/>
  <c r="AE206" i="1"/>
  <c r="AD206" i="1"/>
  <c r="AB206" i="1"/>
  <c r="X206" i="1"/>
  <c r="Z206" i="1" s="1"/>
  <c r="AA206" i="1" s="1"/>
  <c r="AB205" i="1"/>
  <c r="X205" i="1"/>
  <c r="Z205" i="1" s="1"/>
  <c r="AE205" i="1" s="1"/>
  <c r="AD205" i="1" s="1"/>
  <c r="AE204" i="1"/>
  <c r="AD204" i="1" s="1"/>
  <c r="AB204" i="1"/>
  <c r="X204" i="1"/>
  <c r="Z204" i="1" s="1"/>
  <c r="AA204" i="1" s="1"/>
  <c r="AB203" i="1"/>
  <c r="X203" i="1"/>
  <c r="Z203" i="1" s="1"/>
  <c r="AE203" i="1" s="1"/>
  <c r="AD203" i="1" s="1"/>
  <c r="AE202" i="1"/>
  <c r="AD202" i="1"/>
  <c r="AB202" i="1"/>
  <c r="X202" i="1"/>
  <c r="Z202" i="1" s="1"/>
  <c r="AA202" i="1" s="1"/>
  <c r="AB201" i="1"/>
  <c r="X201" i="1"/>
  <c r="Z201" i="1" s="1"/>
  <c r="AE201" i="1" s="1"/>
  <c r="AD201" i="1" s="1"/>
  <c r="AE200" i="1"/>
  <c r="AD200" i="1" s="1"/>
  <c r="AB200" i="1"/>
  <c r="X200" i="1"/>
  <c r="Z200" i="1" s="1"/>
  <c r="AA200" i="1" s="1"/>
  <c r="AB199" i="1"/>
  <c r="X199" i="1"/>
  <c r="Z199" i="1" s="1"/>
  <c r="AE199" i="1" s="1"/>
  <c r="AD199" i="1" s="1"/>
  <c r="AE198" i="1"/>
  <c r="AD198" i="1"/>
  <c r="AB198" i="1"/>
  <c r="X198" i="1"/>
  <c r="Z198" i="1" s="1"/>
  <c r="AA198" i="1" s="1"/>
  <c r="AB197" i="1"/>
  <c r="X197" i="1"/>
  <c r="Z197" i="1" s="1"/>
  <c r="AE197" i="1" s="1"/>
  <c r="AD197" i="1" s="1"/>
  <c r="AE196" i="1"/>
  <c r="AD196" i="1" s="1"/>
  <c r="AB196" i="1"/>
  <c r="X196" i="1"/>
  <c r="Z196" i="1" s="1"/>
  <c r="AA196" i="1" s="1"/>
  <c r="AB195" i="1"/>
  <c r="X195" i="1"/>
  <c r="Z195" i="1" s="1"/>
  <c r="AB194" i="1"/>
  <c r="X194" i="1"/>
  <c r="Z194" i="1" s="1"/>
  <c r="AE194" i="1" s="1"/>
  <c r="AD194" i="1" s="1"/>
  <c r="AE193" i="1"/>
  <c r="AD193" i="1" s="1"/>
  <c r="AB193" i="1"/>
  <c r="Z193" i="1"/>
  <c r="AA193" i="1" s="1"/>
  <c r="X193" i="1"/>
  <c r="AB192" i="1"/>
  <c r="Z192" i="1"/>
  <c r="X192" i="1"/>
  <c r="AB191" i="1"/>
  <c r="X191" i="1"/>
  <c r="Z191" i="1" s="1"/>
  <c r="AB190" i="1"/>
  <c r="X190" i="1"/>
  <c r="Z190" i="1" s="1"/>
  <c r="AE190" i="1" s="1"/>
  <c r="AD190" i="1" s="1"/>
  <c r="AE189" i="1"/>
  <c r="AD189" i="1" s="1"/>
  <c r="AB189" i="1"/>
  <c r="AA189" i="1"/>
  <c r="Z189" i="1"/>
  <c r="X189" i="1"/>
  <c r="AE188" i="1"/>
  <c r="AD188" i="1" s="1"/>
  <c r="AB188" i="1"/>
  <c r="X188" i="1"/>
  <c r="Z188" i="1" s="1"/>
  <c r="AA188" i="1" s="1"/>
  <c r="AB187" i="1"/>
  <c r="X187" i="1"/>
  <c r="Z187" i="1" s="1"/>
  <c r="AB186" i="1"/>
  <c r="X186" i="1"/>
  <c r="Z186" i="1" s="1"/>
  <c r="AE186" i="1" s="1"/>
  <c r="AD186" i="1" s="1"/>
  <c r="AE185" i="1"/>
  <c r="AD185" i="1" s="1"/>
  <c r="AB185" i="1"/>
  <c r="Z185" i="1"/>
  <c r="AA185" i="1" s="1"/>
  <c r="X185" i="1"/>
  <c r="AB184" i="1"/>
  <c r="Z184" i="1"/>
  <c r="X184" i="1"/>
  <c r="AB183" i="1"/>
  <c r="X183" i="1"/>
  <c r="Z183" i="1" s="1"/>
  <c r="AB182" i="1"/>
  <c r="X182" i="1"/>
  <c r="Z182" i="1" s="1"/>
  <c r="AE182" i="1" s="1"/>
  <c r="AD182" i="1" s="1"/>
  <c r="AE181" i="1"/>
  <c r="AD181" i="1" s="1"/>
  <c r="AB181" i="1"/>
  <c r="AA181" i="1"/>
  <c r="Z181" i="1"/>
  <c r="X181" i="1"/>
  <c r="AE180" i="1"/>
  <c r="AD180" i="1" s="1"/>
  <c r="AB180" i="1"/>
  <c r="X180" i="1"/>
  <c r="Z180" i="1" s="1"/>
  <c r="AA180" i="1" s="1"/>
  <c r="AB179" i="1"/>
  <c r="X179" i="1"/>
  <c r="Z179" i="1" s="1"/>
  <c r="AB178" i="1"/>
  <c r="X178" i="1"/>
  <c r="Z178" i="1" s="1"/>
  <c r="AE178" i="1" s="1"/>
  <c r="AD178" i="1" s="1"/>
  <c r="AE177" i="1"/>
  <c r="AD177" i="1" s="1"/>
  <c r="AB177" i="1"/>
  <c r="Z177" i="1"/>
  <c r="AA177" i="1" s="1"/>
  <c r="X177" i="1"/>
  <c r="AB176" i="1"/>
  <c r="Z176" i="1"/>
  <c r="X176" i="1"/>
  <c r="AB175" i="1"/>
  <c r="X175" i="1"/>
  <c r="Z175" i="1" s="1"/>
  <c r="AB174" i="1"/>
  <c r="X174" i="1"/>
  <c r="Z174" i="1" s="1"/>
  <c r="AE174" i="1" s="1"/>
  <c r="AD174" i="1" s="1"/>
  <c r="AE173" i="1"/>
  <c r="AD173" i="1" s="1"/>
  <c r="AB173" i="1"/>
  <c r="AA173" i="1"/>
  <c r="Z173" i="1"/>
  <c r="X173" i="1"/>
  <c r="AE172" i="1"/>
  <c r="AD172" i="1" s="1"/>
  <c r="AB172" i="1"/>
  <c r="X172" i="1"/>
  <c r="Z172" i="1" s="1"/>
  <c r="AA172" i="1" s="1"/>
  <c r="AB171" i="1"/>
  <c r="X171" i="1"/>
  <c r="Z171" i="1" s="1"/>
  <c r="AB170" i="1"/>
  <c r="X170" i="1"/>
  <c r="Z170" i="1" s="1"/>
  <c r="AE170" i="1" s="1"/>
  <c r="AD170" i="1" s="1"/>
  <c r="AE169" i="1"/>
  <c r="AD169" i="1" s="1"/>
  <c r="AB169" i="1"/>
  <c r="Z169" i="1"/>
  <c r="AA169" i="1" s="1"/>
  <c r="X169" i="1"/>
  <c r="AB168" i="1"/>
  <c r="Z168" i="1"/>
  <c r="X168" i="1"/>
  <c r="AB167" i="1"/>
  <c r="X167" i="1"/>
  <c r="Z167" i="1" s="1"/>
  <c r="AB166" i="1"/>
  <c r="X166" i="1"/>
  <c r="Z166" i="1" s="1"/>
  <c r="AB165" i="1"/>
  <c r="X165" i="1"/>
  <c r="Z165" i="1" s="1"/>
  <c r="AE165" i="1" s="1"/>
  <c r="AD165" i="1" s="1"/>
  <c r="AE164" i="1"/>
  <c r="AD164" i="1" s="1"/>
  <c r="AB164" i="1"/>
  <c r="AA164" i="1"/>
  <c r="Z164" i="1"/>
  <c r="X164" i="1"/>
  <c r="AE163" i="1"/>
  <c r="AD163" i="1" s="1"/>
  <c r="AB163" i="1"/>
  <c r="Z163" i="1"/>
  <c r="AA163" i="1" s="1"/>
  <c r="X163" i="1"/>
  <c r="AB162" i="1"/>
  <c r="X162" i="1"/>
  <c r="Z162" i="1" s="1"/>
  <c r="J162" i="1"/>
  <c r="AB161" i="1"/>
  <c r="X161" i="1"/>
  <c r="Z161" i="1" s="1"/>
  <c r="AB160" i="1"/>
  <c r="Z160" i="1"/>
  <c r="AE160" i="1" s="1"/>
  <c r="AD160" i="1" s="1"/>
  <c r="X160" i="1"/>
  <c r="AB159" i="1"/>
  <c r="X159" i="1"/>
  <c r="Z159" i="1" s="1"/>
  <c r="AB158" i="1"/>
  <c r="Z158" i="1"/>
  <c r="X158" i="1"/>
  <c r="AD157" i="1"/>
  <c r="AB157" i="1"/>
  <c r="X157" i="1"/>
  <c r="Z157" i="1" s="1"/>
  <c r="AE157" i="1" s="1"/>
  <c r="AE156" i="1"/>
  <c r="AD156" i="1" s="1"/>
  <c r="AB156" i="1"/>
  <c r="Z156" i="1"/>
  <c r="AA156" i="1" s="1"/>
  <c r="X156" i="1"/>
  <c r="AB155" i="1"/>
  <c r="X155" i="1"/>
  <c r="Z155" i="1" s="1"/>
  <c r="AB154" i="1"/>
  <c r="X154" i="1"/>
  <c r="Z154" i="1" s="1"/>
  <c r="AD153" i="1"/>
  <c r="AB153" i="1"/>
  <c r="AA153" i="1"/>
  <c r="X153" i="1"/>
  <c r="Z153" i="1" s="1"/>
  <c r="AE153" i="1" s="1"/>
  <c r="AE152" i="1"/>
  <c r="AD152" i="1" s="1"/>
  <c r="AB152" i="1"/>
  <c r="Z152" i="1"/>
  <c r="AA152" i="1" s="1"/>
  <c r="X152" i="1"/>
  <c r="J152" i="1"/>
  <c r="AB151" i="1"/>
  <c r="X151" i="1"/>
  <c r="Z151" i="1" s="1"/>
  <c r="AE151" i="1" s="1"/>
  <c r="AD151" i="1" s="1"/>
  <c r="AE150" i="1"/>
  <c r="AD150" i="1"/>
  <c r="AB150" i="1"/>
  <c r="X150" i="1"/>
  <c r="Z150" i="1" s="1"/>
  <c r="AA150" i="1" s="1"/>
  <c r="AB149" i="1"/>
  <c r="X149" i="1"/>
  <c r="Z149" i="1" s="1"/>
  <c r="AE149" i="1" s="1"/>
  <c r="AD149" i="1" s="1"/>
  <c r="AE148" i="1"/>
  <c r="AD148" i="1" s="1"/>
  <c r="AB148" i="1"/>
  <c r="AA148" i="1"/>
  <c r="Z148" i="1"/>
  <c r="X148" i="1"/>
  <c r="AB147" i="1"/>
  <c r="Z147" i="1"/>
  <c r="AE147" i="1" s="1"/>
  <c r="AD147" i="1" s="1"/>
  <c r="X147" i="1"/>
  <c r="AB146" i="1"/>
  <c r="X146" i="1"/>
  <c r="Z146" i="1" s="1"/>
  <c r="AB145" i="1"/>
  <c r="Z145" i="1"/>
  <c r="X145" i="1"/>
  <c r="AD144" i="1"/>
  <c r="AB144" i="1"/>
  <c r="AA144" i="1"/>
  <c r="X144" i="1"/>
  <c r="Z144" i="1" s="1"/>
  <c r="AE144" i="1" s="1"/>
  <c r="AE143" i="1"/>
  <c r="AD143" i="1" s="1"/>
  <c r="AB143" i="1"/>
  <c r="Z143" i="1"/>
  <c r="AA143" i="1" s="1"/>
  <c r="X143" i="1"/>
  <c r="AB142" i="1"/>
  <c r="AA142" i="1"/>
  <c r="X142" i="1"/>
  <c r="Z142" i="1" s="1"/>
  <c r="AE142" i="1" s="1"/>
  <c r="AD142" i="1" s="1"/>
  <c r="AE141" i="1"/>
  <c r="AD141" i="1"/>
  <c r="AB141" i="1"/>
  <c r="X141" i="1"/>
  <c r="Z141" i="1" s="1"/>
  <c r="AA141" i="1" s="1"/>
  <c r="AB140" i="1"/>
  <c r="AA140" i="1"/>
  <c r="X140" i="1"/>
  <c r="Z140" i="1" s="1"/>
  <c r="AE140" i="1" s="1"/>
  <c r="AD140" i="1" s="1"/>
  <c r="AE139" i="1"/>
  <c r="AD139" i="1" s="1"/>
  <c r="AB139" i="1"/>
  <c r="AA139" i="1"/>
  <c r="Z139" i="1"/>
  <c r="X139" i="1"/>
  <c r="AE138" i="1"/>
  <c r="AD138" i="1" s="1"/>
  <c r="AB138" i="1"/>
  <c r="Z138" i="1"/>
  <c r="AA138" i="1" s="1"/>
  <c r="X138" i="1"/>
  <c r="AB137" i="1"/>
  <c r="X137" i="1"/>
  <c r="Z137" i="1" s="1"/>
  <c r="AB136" i="1"/>
  <c r="X136" i="1"/>
  <c r="Z136" i="1" s="1"/>
  <c r="AD135" i="1"/>
  <c r="AB135" i="1"/>
  <c r="AA135" i="1"/>
  <c r="X135" i="1"/>
  <c r="Z135" i="1" s="1"/>
  <c r="AE135" i="1" s="1"/>
  <c r="AB134" i="1"/>
  <c r="Z134" i="1"/>
  <c r="AA134" i="1" s="1"/>
  <c r="X134" i="1"/>
  <c r="AB133" i="1"/>
  <c r="X133" i="1"/>
  <c r="Z133" i="1" s="1"/>
  <c r="AB132" i="1"/>
  <c r="X132" i="1"/>
  <c r="Z132" i="1" s="1"/>
  <c r="AE132" i="1" s="1"/>
  <c r="AD132" i="1" s="1"/>
  <c r="AE131" i="1"/>
  <c r="AD131" i="1" s="1"/>
  <c r="AB131" i="1"/>
  <c r="AA131" i="1"/>
  <c r="Z131" i="1"/>
  <c r="X131" i="1"/>
  <c r="AB130" i="1"/>
  <c r="X130" i="1"/>
  <c r="Z130" i="1" s="1"/>
  <c r="AB129" i="1"/>
  <c r="X129" i="1"/>
  <c r="Z129" i="1" s="1"/>
  <c r="AB128" i="1"/>
  <c r="X128" i="1"/>
  <c r="Z128" i="1" s="1"/>
  <c r="AE128" i="1" s="1"/>
  <c r="AD128" i="1" s="1"/>
  <c r="J128" i="1"/>
  <c r="AE127" i="1"/>
  <c r="AD127" i="1" s="1"/>
  <c r="AB127" i="1"/>
  <c r="Z127" i="1"/>
  <c r="AA127" i="1" s="1"/>
  <c r="X127" i="1"/>
  <c r="AB126" i="1"/>
  <c r="Z126" i="1"/>
  <c r="AA126" i="1" s="1"/>
  <c r="X126" i="1"/>
  <c r="AB125" i="1"/>
  <c r="X125" i="1"/>
  <c r="Z125" i="1" s="1"/>
  <c r="AB124" i="1"/>
  <c r="X124" i="1"/>
  <c r="Z124" i="1" s="1"/>
  <c r="AE124" i="1" s="1"/>
  <c r="AD124" i="1" s="1"/>
  <c r="AE123" i="1"/>
  <c r="AD123" i="1" s="1"/>
  <c r="AB123" i="1"/>
  <c r="AA123" i="1"/>
  <c r="Z123" i="1"/>
  <c r="X123" i="1"/>
  <c r="AB122" i="1"/>
  <c r="X122" i="1"/>
  <c r="Z122" i="1" s="1"/>
  <c r="AB121" i="1"/>
  <c r="X121" i="1"/>
  <c r="Z121" i="1" s="1"/>
  <c r="AB120" i="1"/>
  <c r="X120" i="1"/>
  <c r="Z120" i="1" s="1"/>
  <c r="AB119" i="1"/>
  <c r="X119" i="1"/>
  <c r="Z119" i="1" s="1"/>
  <c r="AE119" i="1" s="1"/>
  <c r="AD119" i="1" s="1"/>
  <c r="AB118" i="1"/>
  <c r="Z118" i="1"/>
  <c r="AE118" i="1" s="1"/>
  <c r="AD118" i="1" s="1"/>
  <c r="X118" i="1"/>
  <c r="AB117" i="1"/>
  <c r="X117" i="1"/>
  <c r="Z117" i="1" s="1"/>
  <c r="AB116" i="1"/>
  <c r="X116" i="1"/>
  <c r="Z116" i="1" s="1"/>
  <c r="AB115" i="1"/>
  <c r="AA115" i="1"/>
  <c r="X115" i="1"/>
  <c r="Z115" i="1" s="1"/>
  <c r="AE115" i="1" s="1"/>
  <c r="AD115" i="1" s="1"/>
  <c r="AE114" i="1"/>
  <c r="AD114" i="1" s="1"/>
  <c r="AB114" i="1"/>
  <c r="Z114" i="1"/>
  <c r="AA114" i="1" s="1"/>
  <c r="X114" i="1"/>
  <c r="AB113" i="1"/>
  <c r="X113" i="1"/>
  <c r="Z113" i="1" s="1"/>
  <c r="AB112" i="1"/>
  <c r="X112" i="1"/>
  <c r="Z112" i="1" s="1"/>
  <c r="AF112" i="1" s="1"/>
  <c r="AB111" i="1"/>
  <c r="X111" i="1"/>
  <c r="Z111" i="1" s="1"/>
  <c r="AE111" i="1" s="1"/>
  <c r="AD111" i="1" s="1"/>
  <c r="AF110" i="1"/>
  <c r="AB110" i="1"/>
  <c r="AA110" i="1"/>
  <c r="X110" i="1"/>
  <c r="Z110" i="1" s="1"/>
  <c r="AE110" i="1" s="1"/>
  <c r="AD110" i="1" s="1"/>
  <c r="AE109" i="1"/>
  <c r="AD109" i="1" s="1"/>
  <c r="AB109" i="1"/>
  <c r="Z109" i="1"/>
  <c r="AA109" i="1" s="1"/>
  <c r="X109" i="1"/>
  <c r="AB108" i="1"/>
  <c r="X108" i="1"/>
  <c r="Z108" i="1" s="1"/>
  <c r="AB107" i="1"/>
  <c r="X107" i="1"/>
  <c r="Z107" i="1" s="1"/>
  <c r="AB106" i="1"/>
  <c r="X106" i="1"/>
  <c r="Z106" i="1" s="1"/>
  <c r="AE106" i="1" s="1"/>
  <c r="AD106" i="1" s="1"/>
  <c r="AB105" i="1"/>
  <c r="X105" i="1"/>
  <c r="Z105" i="1" s="1"/>
  <c r="AE105" i="1" s="1"/>
  <c r="AD105" i="1" s="1"/>
  <c r="AE104" i="1"/>
  <c r="AD104" i="1" s="1"/>
  <c r="AB104" i="1"/>
  <c r="AA104" i="1"/>
  <c r="Z104" i="1"/>
  <c r="X104" i="1"/>
  <c r="AB103" i="1"/>
  <c r="X103" i="1"/>
  <c r="Z103" i="1" s="1"/>
  <c r="AB102" i="1"/>
  <c r="X102" i="1"/>
  <c r="Z102" i="1" s="1"/>
  <c r="AB101" i="1"/>
  <c r="X101" i="1"/>
  <c r="Z101" i="1" s="1"/>
  <c r="AE101" i="1" s="1"/>
  <c r="AD101" i="1" s="1"/>
  <c r="AE100" i="1"/>
  <c r="AD100" i="1" s="1"/>
  <c r="AB100" i="1"/>
  <c r="Z100" i="1"/>
  <c r="AA100" i="1" s="1"/>
  <c r="X100" i="1"/>
  <c r="AE99" i="1"/>
  <c r="AD99" i="1" s="1"/>
  <c r="AB99" i="1"/>
  <c r="AA99" i="1"/>
  <c r="Z99" i="1"/>
  <c r="AF99" i="1" s="1"/>
  <c r="X99" i="1"/>
  <c r="AB98" i="1"/>
  <c r="X98" i="1"/>
  <c r="Z98" i="1" s="1"/>
  <c r="AB97" i="1"/>
  <c r="X97" i="1"/>
  <c r="Z97" i="1" s="1"/>
  <c r="AB96" i="1"/>
  <c r="X96" i="1"/>
  <c r="Z96" i="1" s="1"/>
  <c r="AE96" i="1" s="1"/>
  <c r="AD96" i="1" s="1"/>
  <c r="AE95" i="1"/>
  <c r="AD95" i="1" s="1"/>
  <c r="AB95" i="1"/>
  <c r="Z95" i="1"/>
  <c r="AA95" i="1" s="1"/>
  <c r="X95" i="1"/>
  <c r="AB94" i="1"/>
  <c r="Z94" i="1"/>
  <c r="AA94" i="1" s="1"/>
  <c r="X94" i="1"/>
  <c r="AB93" i="1"/>
  <c r="X93" i="1"/>
  <c r="Z93" i="1" s="1"/>
  <c r="AB92" i="1"/>
  <c r="X92" i="1"/>
  <c r="Z92" i="1" s="1"/>
  <c r="AE92" i="1" s="1"/>
  <c r="AD92" i="1" s="1"/>
  <c r="AE91" i="1"/>
  <c r="AD91" i="1" s="1"/>
  <c r="AB91" i="1"/>
  <c r="AA91" i="1"/>
  <c r="Z91" i="1"/>
  <c r="X91" i="1"/>
  <c r="AE90" i="1"/>
  <c r="AD90" i="1" s="1"/>
  <c r="AB90" i="1"/>
  <c r="Z90" i="1"/>
  <c r="AA90" i="1" s="1"/>
  <c r="X90" i="1"/>
  <c r="AE89" i="1"/>
  <c r="AD89" i="1" s="1"/>
  <c r="AB89" i="1"/>
  <c r="AA89" i="1"/>
  <c r="Z89" i="1"/>
  <c r="AF89" i="1" s="1"/>
  <c r="X89" i="1"/>
  <c r="AB88" i="1"/>
  <c r="X88" i="1"/>
  <c r="Z88" i="1" s="1"/>
  <c r="AB87" i="1"/>
  <c r="X87" i="1"/>
  <c r="Z87" i="1" s="1"/>
  <c r="J87" i="1"/>
  <c r="AB86" i="1"/>
  <c r="X86" i="1"/>
  <c r="Z86" i="1" s="1"/>
  <c r="AB85" i="1"/>
  <c r="X85" i="1"/>
  <c r="Z85" i="1" s="1"/>
  <c r="AE85" i="1" s="1"/>
  <c r="AD85" i="1" s="1"/>
  <c r="AE84" i="1"/>
  <c r="AD84" i="1" s="1"/>
  <c r="AB84" i="1"/>
  <c r="Z84" i="1"/>
  <c r="AA84" i="1" s="1"/>
  <c r="X84" i="1"/>
  <c r="AB83" i="1"/>
  <c r="Z83" i="1"/>
  <c r="AA83" i="1" s="1"/>
  <c r="X83" i="1"/>
  <c r="AB82" i="1"/>
  <c r="X82" i="1"/>
  <c r="Z82" i="1" s="1"/>
  <c r="AB81" i="1"/>
  <c r="X81" i="1"/>
  <c r="Z81" i="1" s="1"/>
  <c r="AB80" i="1"/>
  <c r="X80" i="1"/>
  <c r="Z80" i="1" s="1"/>
  <c r="AE80" i="1" s="1"/>
  <c r="AD80" i="1" s="1"/>
  <c r="AE79" i="1"/>
  <c r="AD79" i="1" s="1"/>
  <c r="AB79" i="1"/>
  <c r="AA79" i="1"/>
  <c r="Z79" i="1"/>
  <c r="X79" i="1"/>
  <c r="AB78" i="1"/>
  <c r="X78" i="1"/>
  <c r="Z78" i="1" s="1"/>
  <c r="AB77" i="1"/>
  <c r="X77" i="1"/>
  <c r="Z77" i="1" s="1"/>
  <c r="AB76" i="1"/>
  <c r="X76" i="1"/>
  <c r="Z76" i="1" s="1"/>
  <c r="AE76" i="1" s="1"/>
  <c r="AD76" i="1" s="1"/>
  <c r="J76" i="1"/>
  <c r="AE75" i="1"/>
  <c r="AD75" i="1" s="1"/>
  <c r="AB75" i="1"/>
  <c r="Z75" i="1"/>
  <c r="AA75" i="1" s="1"/>
  <c r="X75" i="1"/>
  <c r="AB74" i="1"/>
  <c r="Z74" i="1"/>
  <c r="AA74" i="1" s="1"/>
  <c r="X74" i="1"/>
  <c r="AB73" i="1"/>
  <c r="X73" i="1"/>
  <c r="Z73" i="1" s="1"/>
  <c r="AB72" i="1"/>
  <c r="X72" i="1"/>
  <c r="Z72" i="1" s="1"/>
  <c r="AB71" i="1"/>
  <c r="X71" i="1"/>
  <c r="Z71" i="1" s="1"/>
  <c r="AB70" i="1"/>
  <c r="AA70" i="1"/>
  <c r="Z70" i="1"/>
  <c r="AE70" i="1" s="1"/>
  <c r="AD70" i="1" s="1"/>
  <c r="X70" i="1"/>
  <c r="AB69" i="1"/>
  <c r="Z69" i="1"/>
  <c r="AE69" i="1" s="1"/>
  <c r="AD69" i="1" s="1"/>
  <c r="X69" i="1"/>
  <c r="AB68" i="1"/>
  <c r="X68" i="1"/>
  <c r="Z68" i="1" s="1"/>
  <c r="AB67" i="1"/>
  <c r="X67" i="1"/>
  <c r="Z67" i="1" s="1"/>
  <c r="AB66" i="1"/>
  <c r="AA66" i="1"/>
  <c r="Z66" i="1"/>
  <c r="AE66" i="1" s="1"/>
  <c r="AD66" i="1" s="1"/>
  <c r="X66" i="1"/>
  <c r="AE65" i="1"/>
  <c r="AD65" i="1" s="1"/>
  <c r="AB65" i="1"/>
  <c r="Z65" i="1"/>
  <c r="AA65" i="1" s="1"/>
  <c r="X65" i="1"/>
  <c r="AB64" i="1"/>
  <c r="Z64" i="1"/>
  <c r="AA64" i="1" s="1"/>
  <c r="X64" i="1"/>
  <c r="AB63" i="1"/>
  <c r="X63" i="1"/>
  <c r="Z63" i="1" s="1"/>
  <c r="AB62" i="1"/>
  <c r="AA62" i="1"/>
  <c r="Z62" i="1"/>
  <c r="AE62" i="1" s="1"/>
  <c r="AD62" i="1" s="1"/>
  <c r="X62" i="1"/>
  <c r="AE61" i="1"/>
  <c r="AD61" i="1" s="1"/>
  <c r="AB61" i="1"/>
  <c r="Z61" i="1"/>
  <c r="AA61" i="1" s="1"/>
  <c r="X61" i="1"/>
  <c r="AB60" i="1"/>
  <c r="X60" i="1"/>
  <c r="Z60" i="1" s="1"/>
  <c r="AB59" i="1"/>
  <c r="Z59" i="1"/>
  <c r="AE59" i="1" s="1"/>
  <c r="AD59" i="1" s="1"/>
  <c r="X59" i="1"/>
  <c r="AB58" i="1"/>
  <c r="X58" i="1"/>
  <c r="Z58" i="1" s="1"/>
  <c r="AB57" i="1"/>
  <c r="X57" i="1"/>
  <c r="Z57" i="1" s="1"/>
  <c r="AB56" i="1"/>
  <c r="X56" i="1"/>
  <c r="Z56" i="1" s="1"/>
  <c r="AB55" i="1"/>
  <c r="Z55" i="1"/>
  <c r="AA55" i="1" s="1"/>
  <c r="X55" i="1"/>
  <c r="AB54" i="1"/>
  <c r="X54" i="1"/>
  <c r="Z54" i="1" s="1"/>
  <c r="AB53" i="1"/>
  <c r="X53" i="1"/>
  <c r="Z53" i="1" s="1"/>
  <c r="AB52" i="1"/>
  <c r="X52" i="1"/>
  <c r="Z52" i="1" s="1"/>
  <c r="J52" i="1"/>
  <c r="AB51" i="1"/>
  <c r="Z51" i="1"/>
  <c r="AA51" i="1" s="1"/>
  <c r="X51" i="1"/>
  <c r="AB50" i="1"/>
  <c r="X50" i="1"/>
  <c r="Z50" i="1" s="1"/>
  <c r="AB49" i="1"/>
  <c r="X49" i="1"/>
  <c r="Z49" i="1" s="1"/>
  <c r="J49" i="1"/>
  <c r="AB48" i="1"/>
  <c r="X48" i="1"/>
  <c r="Z48" i="1" s="1"/>
  <c r="AB47" i="1"/>
  <c r="Z47" i="1"/>
  <c r="AA47" i="1" s="1"/>
  <c r="X47" i="1"/>
  <c r="AB46" i="1"/>
  <c r="X46" i="1"/>
  <c r="Z46" i="1" s="1"/>
  <c r="AB45" i="1"/>
  <c r="X45" i="1"/>
  <c r="Z45" i="1" s="1"/>
  <c r="AB44" i="1"/>
  <c r="X44" i="1"/>
  <c r="Z44" i="1" s="1"/>
  <c r="AB43" i="1"/>
  <c r="Z43" i="1"/>
  <c r="AA43" i="1" s="1"/>
  <c r="X43" i="1"/>
  <c r="AB42" i="1"/>
  <c r="Z42" i="1"/>
  <c r="AF42" i="1" s="1"/>
  <c r="X42" i="1"/>
  <c r="AB41" i="1"/>
  <c r="Z41" i="1"/>
  <c r="AF41" i="1" s="1"/>
  <c r="X41" i="1"/>
  <c r="AB40" i="1"/>
  <c r="Z40" i="1"/>
  <c r="AF40" i="1" s="1"/>
  <c r="X40" i="1"/>
  <c r="AB39" i="1"/>
  <c r="Z39" i="1"/>
  <c r="AF39" i="1" s="1"/>
  <c r="X39" i="1"/>
  <c r="AB38" i="1"/>
  <c r="X38" i="1"/>
  <c r="Z38" i="1" s="1"/>
  <c r="AB37" i="1"/>
  <c r="X37" i="1"/>
  <c r="Z37" i="1" s="1"/>
  <c r="AB36" i="1"/>
  <c r="X36" i="1"/>
  <c r="Z36" i="1" s="1"/>
  <c r="AB35" i="1"/>
  <c r="X35" i="1"/>
  <c r="Z35" i="1" s="1"/>
  <c r="AB34" i="1"/>
  <c r="Z34" i="1"/>
  <c r="AA34" i="1" s="1"/>
  <c r="X34" i="1"/>
  <c r="AB33" i="1"/>
  <c r="X33" i="1"/>
  <c r="Z33" i="1" s="1"/>
  <c r="AB32" i="1"/>
  <c r="X32" i="1"/>
  <c r="Z32" i="1" s="1"/>
  <c r="AB31" i="1"/>
  <c r="X31" i="1"/>
  <c r="Z31" i="1" s="1"/>
  <c r="AB30" i="1"/>
  <c r="X30" i="1"/>
  <c r="Z30" i="1" s="1"/>
  <c r="AB29" i="1"/>
  <c r="X29" i="1"/>
  <c r="Z29" i="1" s="1"/>
  <c r="AB28" i="1"/>
  <c r="Z28" i="1"/>
  <c r="AA28" i="1" s="1"/>
  <c r="X28" i="1"/>
  <c r="AB27" i="1"/>
  <c r="X27" i="1"/>
  <c r="Z27" i="1" s="1"/>
  <c r="AB26" i="1"/>
  <c r="X26" i="1"/>
  <c r="Z26" i="1" s="1"/>
  <c r="AB25" i="1"/>
  <c r="X25" i="1"/>
  <c r="Z25" i="1" s="1"/>
  <c r="AB24" i="1"/>
  <c r="Z24" i="1"/>
  <c r="AA24" i="1" s="1"/>
  <c r="X24" i="1"/>
  <c r="AB23" i="1"/>
  <c r="X23" i="1"/>
  <c r="Z23" i="1" s="1"/>
  <c r="AB22" i="1"/>
  <c r="X22" i="1"/>
  <c r="Z22" i="1" s="1"/>
  <c r="AB21" i="1"/>
  <c r="X21" i="1"/>
  <c r="Z21" i="1" s="1"/>
  <c r="AB20" i="1"/>
  <c r="Z20" i="1"/>
  <c r="AA20" i="1" s="1"/>
  <c r="X20" i="1"/>
  <c r="AB19" i="1"/>
  <c r="X19" i="1"/>
  <c r="Z19" i="1" s="1"/>
  <c r="AB18" i="1"/>
  <c r="X18" i="1"/>
  <c r="Z18" i="1" s="1"/>
  <c r="AB17" i="1"/>
  <c r="X17" i="1"/>
  <c r="Z17" i="1" s="1"/>
  <c r="AB16" i="1"/>
  <c r="Z16" i="1"/>
  <c r="AA16" i="1" s="1"/>
  <c r="X16" i="1"/>
  <c r="AB15" i="1"/>
  <c r="Z15" i="1"/>
  <c r="AA15" i="1" s="1"/>
  <c r="X15" i="1"/>
  <c r="W13" i="1"/>
  <c r="N12" i="1"/>
  <c r="R1" i="1"/>
  <c r="B1" i="1"/>
  <c r="J194" i="1" s="1"/>
  <c r="I8" i="1"/>
  <c r="E8" i="1"/>
  <c r="D8" i="1"/>
  <c r="N8" i="1"/>
  <c r="J15" i="1" l="1"/>
  <c r="J37" i="1"/>
  <c r="J45" i="1"/>
  <c r="J48" i="1"/>
  <c r="J66" i="1"/>
  <c r="J70" i="1"/>
  <c r="J86" i="1"/>
  <c r="J97" i="1"/>
  <c r="J107" i="1"/>
  <c r="J120" i="1"/>
  <c r="J139" i="1"/>
  <c r="J148" i="1"/>
  <c r="J150" i="1"/>
  <c r="J157" i="1"/>
  <c r="J161" i="1"/>
  <c r="O15" i="1"/>
  <c r="J16" i="1"/>
  <c r="J18" i="1"/>
  <c r="J22" i="1"/>
  <c r="J26" i="1"/>
  <c r="J30" i="1"/>
  <c r="J36" i="1"/>
  <c r="J39" i="1"/>
  <c r="J40" i="1"/>
  <c r="J41" i="1"/>
  <c r="J42" i="1"/>
  <c r="J43" i="1"/>
  <c r="J44" i="1"/>
  <c r="J57" i="1"/>
  <c r="J71" i="1"/>
  <c r="J85" i="1"/>
  <c r="J96" i="1"/>
  <c r="J102" i="1"/>
  <c r="J106" i="1"/>
  <c r="J119" i="1"/>
  <c r="J137" i="1"/>
  <c r="O16" i="1"/>
  <c r="J17" i="1"/>
  <c r="J20" i="1"/>
  <c r="J21" i="1"/>
  <c r="J24" i="1"/>
  <c r="J25" i="1"/>
  <c r="J28" i="1"/>
  <c r="J29" i="1"/>
  <c r="J34" i="1"/>
  <c r="J35" i="1"/>
  <c r="J53" i="1"/>
  <c r="J56" i="1"/>
  <c r="J77" i="1"/>
  <c r="J101" i="1"/>
  <c r="J129" i="1"/>
  <c r="J171" i="1"/>
  <c r="J179" i="1"/>
  <c r="J187" i="1"/>
  <c r="J195" i="1"/>
  <c r="V13" i="1"/>
  <c r="T13" i="1"/>
  <c r="D9" i="1"/>
  <c r="Y13" i="1"/>
  <c r="X13" i="1"/>
  <c r="U13" i="1"/>
  <c r="AE17" i="1"/>
  <c r="AD17" i="1" s="1"/>
  <c r="AA17" i="1"/>
  <c r="AE29" i="1"/>
  <c r="AD29" i="1" s="1"/>
  <c r="AA29" i="1"/>
  <c r="AA27" i="1"/>
  <c r="AE27" i="1"/>
  <c r="AD27" i="1" s="1"/>
  <c r="AF31" i="1"/>
  <c r="AA31" i="1"/>
  <c r="AE31" i="1"/>
  <c r="AD31" i="1" s="1"/>
  <c r="AA33" i="1"/>
  <c r="AE33" i="1"/>
  <c r="AD33" i="1" s="1"/>
  <c r="AA49" i="1"/>
  <c r="AE49" i="1"/>
  <c r="AD49" i="1" s="1"/>
  <c r="AE52" i="1"/>
  <c r="AD52" i="1" s="1"/>
  <c r="AA52" i="1"/>
  <c r="AA58" i="1"/>
  <c r="AE58" i="1"/>
  <c r="AD58" i="1" s="1"/>
  <c r="AF72" i="1"/>
  <c r="AA72" i="1"/>
  <c r="AE72" i="1"/>
  <c r="AD72" i="1" s="1"/>
  <c r="AA103" i="1"/>
  <c r="AE103" i="1"/>
  <c r="AD103" i="1" s="1"/>
  <c r="AA117" i="1"/>
  <c r="AE117" i="1"/>
  <c r="AD117" i="1" s="1"/>
  <c r="AA154" i="1"/>
  <c r="AE154" i="1"/>
  <c r="AD154" i="1" s="1"/>
  <c r="AA338" i="1"/>
  <c r="AE338" i="1"/>
  <c r="AD338" i="1" s="1"/>
  <c r="AE21" i="1"/>
  <c r="AD21" i="1" s="1"/>
  <c r="AA21" i="1"/>
  <c r="AE25" i="1"/>
  <c r="AD25" i="1" s="1"/>
  <c r="AA25" i="1"/>
  <c r="AA46" i="1"/>
  <c r="AE46" i="1"/>
  <c r="AD46" i="1" s="1"/>
  <c r="AA53" i="1"/>
  <c r="AE53" i="1"/>
  <c r="AD53" i="1" s="1"/>
  <c r="AA68" i="1"/>
  <c r="AE68" i="1"/>
  <c r="AD68" i="1" s="1"/>
  <c r="AA98" i="1"/>
  <c r="AE98" i="1"/>
  <c r="AD98" i="1" s="1"/>
  <c r="AF121" i="1"/>
  <c r="AA121" i="1"/>
  <c r="AE121" i="1"/>
  <c r="AD121" i="1" s="1"/>
  <c r="AF136" i="1"/>
  <c r="AA136" i="1"/>
  <c r="AE136" i="1"/>
  <c r="AD136" i="1" s="1"/>
  <c r="AA159" i="1"/>
  <c r="AE159" i="1"/>
  <c r="AD159" i="1" s="1"/>
  <c r="AA19" i="1"/>
  <c r="AE19" i="1"/>
  <c r="AD19" i="1" s="1"/>
  <c r="AA23" i="1"/>
  <c r="AE23" i="1"/>
  <c r="AD23" i="1" s="1"/>
  <c r="AA37" i="1"/>
  <c r="AE37" i="1"/>
  <c r="AD37" i="1" s="1"/>
  <c r="AA45" i="1"/>
  <c r="AE45" i="1"/>
  <c r="AD45" i="1" s="1"/>
  <c r="AE48" i="1"/>
  <c r="AD48" i="1" s="1"/>
  <c r="AA48" i="1"/>
  <c r="AA54" i="1"/>
  <c r="AE54" i="1"/>
  <c r="AD54" i="1" s="1"/>
  <c r="AA60" i="1"/>
  <c r="AE60" i="1"/>
  <c r="AD60" i="1" s="1"/>
  <c r="AA78" i="1"/>
  <c r="AE78" i="1"/>
  <c r="AD78" i="1" s="1"/>
  <c r="AA113" i="1"/>
  <c r="AE113" i="1"/>
  <c r="AD113" i="1" s="1"/>
  <c r="AA122" i="1"/>
  <c r="AE122" i="1"/>
  <c r="AD122" i="1" s="1"/>
  <c r="AA130" i="1"/>
  <c r="AE130" i="1"/>
  <c r="AD130" i="1" s="1"/>
  <c r="AE35" i="1"/>
  <c r="AD35" i="1" s="1"/>
  <c r="AA35" i="1"/>
  <c r="AA38" i="1"/>
  <c r="AE38" i="1"/>
  <c r="AD38" i="1" s="1"/>
  <c r="AE56" i="1"/>
  <c r="AD56" i="1" s="1"/>
  <c r="AA56" i="1"/>
  <c r="AA108" i="1"/>
  <c r="AE108" i="1"/>
  <c r="AD108" i="1" s="1"/>
  <c r="AA18" i="1"/>
  <c r="AE18" i="1"/>
  <c r="AD18" i="1" s="1"/>
  <c r="AA22" i="1"/>
  <c r="AE22" i="1"/>
  <c r="AD22" i="1" s="1"/>
  <c r="AA26" i="1"/>
  <c r="AE26" i="1"/>
  <c r="AD26" i="1" s="1"/>
  <c r="AA30" i="1"/>
  <c r="AE30" i="1"/>
  <c r="AD30" i="1" s="1"/>
  <c r="AF32" i="1"/>
  <c r="AA32" i="1"/>
  <c r="AE32" i="1"/>
  <c r="AD32" i="1" s="1"/>
  <c r="AF36" i="1"/>
  <c r="AA36" i="1"/>
  <c r="AE36" i="1"/>
  <c r="AD36" i="1" s="1"/>
  <c r="AE44" i="1"/>
  <c r="AD44" i="1" s="1"/>
  <c r="AA44" i="1"/>
  <c r="AA50" i="1"/>
  <c r="AE50" i="1"/>
  <c r="AD50" i="1" s="1"/>
  <c r="AA57" i="1"/>
  <c r="AE57" i="1"/>
  <c r="AD57" i="1" s="1"/>
  <c r="AF73" i="1"/>
  <c r="AA73" i="1"/>
  <c r="AE73" i="1"/>
  <c r="AD73" i="1" s="1"/>
  <c r="AA88" i="1"/>
  <c r="AE88" i="1"/>
  <c r="AD88" i="1" s="1"/>
  <c r="AE15" i="1"/>
  <c r="AD15" i="1" s="1"/>
  <c r="AE16" i="1"/>
  <c r="AD16" i="1" s="1"/>
  <c r="AE20" i="1"/>
  <c r="AD20" i="1" s="1"/>
  <c r="AE24" i="1"/>
  <c r="AD24" i="1" s="1"/>
  <c r="AE28" i="1"/>
  <c r="AD28" i="1" s="1"/>
  <c r="AE34" i="1"/>
  <c r="AD34" i="1" s="1"/>
  <c r="AE39" i="1"/>
  <c r="AD39" i="1" s="1"/>
  <c r="AE40" i="1"/>
  <c r="AD40" i="1" s="1"/>
  <c r="AE41" i="1"/>
  <c r="AD41" i="1" s="1"/>
  <c r="AE42" i="1"/>
  <c r="AD42" i="1" s="1"/>
  <c r="AE43" i="1"/>
  <c r="AD43" i="1" s="1"/>
  <c r="AE47" i="1"/>
  <c r="AD47" i="1" s="1"/>
  <c r="AE51" i="1"/>
  <c r="AD51" i="1" s="1"/>
  <c r="AE55" i="1"/>
  <c r="AD55" i="1" s="1"/>
  <c r="AA63" i="1"/>
  <c r="AE63" i="1"/>
  <c r="AD63" i="1" s="1"/>
  <c r="AF81" i="1"/>
  <c r="AA81" i="1"/>
  <c r="AE81" i="1"/>
  <c r="AD81" i="1" s="1"/>
  <c r="AA82" i="1"/>
  <c r="AE82" i="1"/>
  <c r="AD82" i="1" s="1"/>
  <c r="AA93" i="1"/>
  <c r="AE93" i="1"/>
  <c r="AD93" i="1" s="1"/>
  <c r="AA125" i="1"/>
  <c r="AE125" i="1"/>
  <c r="AD125" i="1" s="1"/>
  <c r="AA133" i="1"/>
  <c r="AE133" i="1"/>
  <c r="AD133" i="1" s="1"/>
  <c r="AF145" i="1"/>
  <c r="AA145" i="1"/>
  <c r="AA146" i="1"/>
  <c r="AE146" i="1"/>
  <c r="AD146" i="1" s="1"/>
  <c r="AA168" i="1"/>
  <c r="AE168" i="1"/>
  <c r="AD168" i="1" s="1"/>
  <c r="AA176" i="1"/>
  <c r="AE176" i="1"/>
  <c r="AD176" i="1" s="1"/>
  <c r="AA184" i="1"/>
  <c r="AE184" i="1"/>
  <c r="AD184" i="1" s="1"/>
  <c r="AA192" i="1"/>
  <c r="AE192" i="1"/>
  <c r="AD192" i="1" s="1"/>
  <c r="AA231" i="1"/>
  <c r="AE231" i="1"/>
  <c r="AD231" i="1" s="1"/>
  <c r="AA240" i="1"/>
  <c r="AE240" i="1"/>
  <c r="AD240" i="1" s="1"/>
  <c r="AA248" i="1"/>
  <c r="AE248" i="1"/>
  <c r="AD248" i="1" s="1"/>
  <c r="AA255" i="1"/>
  <c r="AE255" i="1"/>
  <c r="AD255" i="1" s="1"/>
  <c r="AA264" i="1"/>
  <c r="AE264" i="1"/>
  <c r="AD264" i="1" s="1"/>
  <c r="AA271" i="1"/>
  <c r="AE271" i="1"/>
  <c r="AD271" i="1" s="1"/>
  <c r="AA280" i="1"/>
  <c r="AE280" i="1"/>
  <c r="AD280" i="1" s="1"/>
  <c r="AE287" i="1"/>
  <c r="AD287" i="1" s="1"/>
  <c r="AA287" i="1"/>
  <c r="AE295" i="1"/>
  <c r="AD295" i="1" s="1"/>
  <c r="AA295" i="1"/>
  <c r="AE298" i="1"/>
  <c r="AD298" i="1" s="1"/>
  <c r="AA298" i="1"/>
  <c r="AA318" i="1"/>
  <c r="AE318" i="1"/>
  <c r="AD318" i="1" s="1"/>
  <c r="AA342" i="1"/>
  <c r="AE342" i="1"/>
  <c r="AD342" i="1" s="1"/>
  <c r="AA350" i="1"/>
  <c r="AE350" i="1"/>
  <c r="AD350" i="1" s="1"/>
  <c r="AA39" i="1"/>
  <c r="AA40" i="1"/>
  <c r="AA41" i="1"/>
  <c r="AA42" i="1"/>
  <c r="AA59" i="1"/>
  <c r="AA69" i="1"/>
  <c r="AF90" i="1"/>
  <c r="AA92" i="1"/>
  <c r="AA111" i="1"/>
  <c r="AA118" i="1"/>
  <c r="AA120" i="1"/>
  <c r="AE120" i="1"/>
  <c r="AD120" i="1" s="1"/>
  <c r="AA124" i="1"/>
  <c r="AA147" i="1"/>
  <c r="AA175" i="1"/>
  <c r="AE175" i="1"/>
  <c r="AD175" i="1" s="1"/>
  <c r="AA191" i="1"/>
  <c r="AE191" i="1"/>
  <c r="AD191" i="1" s="1"/>
  <c r="AA244" i="1"/>
  <c r="AE244" i="1"/>
  <c r="AD244" i="1" s="1"/>
  <c r="AA260" i="1"/>
  <c r="AE260" i="1"/>
  <c r="AD260" i="1" s="1"/>
  <c r="AA276" i="1"/>
  <c r="AE276" i="1"/>
  <c r="AD276" i="1" s="1"/>
  <c r="AA283" i="1"/>
  <c r="AE283" i="1"/>
  <c r="AD283" i="1" s="1"/>
  <c r="AA292" i="1"/>
  <c r="AE292" i="1"/>
  <c r="AD292" i="1" s="1"/>
  <c r="AA364" i="1"/>
  <c r="J47" i="1"/>
  <c r="J51" i="1"/>
  <c r="J55" i="1"/>
  <c r="J59" i="1"/>
  <c r="J62" i="1"/>
  <c r="J67" i="1"/>
  <c r="AA71" i="1"/>
  <c r="AE71" i="1"/>
  <c r="AD71" i="1" s="1"/>
  <c r="AA77" i="1"/>
  <c r="AE77" i="1"/>
  <c r="AD77" i="1" s="1"/>
  <c r="AF86" i="1"/>
  <c r="AA86" i="1"/>
  <c r="AE86" i="1"/>
  <c r="AD86" i="1" s="1"/>
  <c r="AA87" i="1"/>
  <c r="AE87" i="1"/>
  <c r="AD87" i="1" s="1"/>
  <c r="AA97" i="1"/>
  <c r="AE97" i="1"/>
  <c r="AD97" i="1" s="1"/>
  <c r="AA102" i="1"/>
  <c r="AE102" i="1"/>
  <c r="AD102" i="1" s="1"/>
  <c r="AA106" i="1"/>
  <c r="J110" i="1"/>
  <c r="J115" i="1"/>
  <c r="J116" i="1"/>
  <c r="AA119" i="1"/>
  <c r="AA129" i="1"/>
  <c r="AE129" i="1"/>
  <c r="AD129" i="1" s="1"/>
  <c r="J141" i="1"/>
  <c r="J143" i="1"/>
  <c r="AE145" i="1"/>
  <c r="AD145" i="1" s="1"/>
  <c r="AA155" i="1"/>
  <c r="AE155" i="1"/>
  <c r="AD155" i="1" s="1"/>
  <c r="AA158" i="1"/>
  <c r="AE158" i="1"/>
  <c r="AD158" i="1" s="1"/>
  <c r="AE161" i="1"/>
  <c r="AD161" i="1" s="1"/>
  <c r="AA161" i="1"/>
  <c r="AA162" i="1"/>
  <c r="AE162" i="1"/>
  <c r="AD162" i="1" s="1"/>
  <c r="J164" i="1"/>
  <c r="J170" i="1"/>
  <c r="J178" i="1"/>
  <c r="J186" i="1"/>
  <c r="AA232" i="1"/>
  <c r="AE232" i="1"/>
  <c r="AD232" i="1" s="1"/>
  <c r="AA239" i="1"/>
  <c r="AE239" i="1"/>
  <c r="AD239" i="1" s="1"/>
  <c r="AA247" i="1"/>
  <c r="AE247" i="1"/>
  <c r="AD247" i="1" s="1"/>
  <c r="AA256" i="1"/>
  <c r="AE256" i="1"/>
  <c r="AD256" i="1" s="1"/>
  <c r="AA263" i="1"/>
  <c r="AE263" i="1"/>
  <c r="AD263" i="1" s="1"/>
  <c r="AA272" i="1"/>
  <c r="AE272" i="1"/>
  <c r="AD272" i="1" s="1"/>
  <c r="AA279" i="1"/>
  <c r="AE279" i="1"/>
  <c r="AD279" i="1" s="1"/>
  <c r="AA306" i="1"/>
  <c r="AA312" i="1"/>
  <c r="AE312" i="1"/>
  <c r="AD312" i="1" s="1"/>
  <c r="AA346" i="1"/>
  <c r="AE346" i="1"/>
  <c r="AD346" i="1" s="1"/>
  <c r="AA80" i="1"/>
  <c r="AA105" i="1"/>
  <c r="AA107" i="1"/>
  <c r="AE107" i="1"/>
  <c r="AD107" i="1" s="1"/>
  <c r="AA132" i="1"/>
  <c r="AA137" i="1"/>
  <c r="AE137" i="1"/>
  <c r="AD137" i="1" s="1"/>
  <c r="AA165" i="1"/>
  <c r="AA167" i="1"/>
  <c r="AE167" i="1"/>
  <c r="AD167" i="1" s="1"/>
  <c r="AA183" i="1"/>
  <c r="AE183" i="1"/>
  <c r="AD183" i="1" s="1"/>
  <c r="AA235" i="1"/>
  <c r="AE235" i="1"/>
  <c r="AD235" i="1" s="1"/>
  <c r="AA251" i="1"/>
  <c r="AE251" i="1"/>
  <c r="AD251" i="1" s="1"/>
  <c r="AA267" i="1"/>
  <c r="AE267" i="1"/>
  <c r="AD267" i="1" s="1"/>
  <c r="AA332" i="1"/>
  <c r="J196" i="1"/>
  <c r="J192" i="1"/>
  <c r="J188" i="1"/>
  <c r="J184" i="1"/>
  <c r="J180" i="1"/>
  <c r="J176" i="1"/>
  <c r="J172" i="1"/>
  <c r="J168" i="1"/>
  <c r="J163" i="1"/>
  <c r="J159" i="1"/>
  <c r="J155" i="1"/>
  <c r="J151" i="1"/>
  <c r="J147" i="1"/>
  <c r="J142" i="1"/>
  <c r="J138" i="1"/>
  <c r="J193" i="1"/>
  <c r="J189" i="1"/>
  <c r="J185" i="1"/>
  <c r="J181" i="1"/>
  <c r="J177" i="1"/>
  <c r="J173" i="1"/>
  <c r="J169" i="1"/>
  <c r="J191" i="1"/>
  <c r="J190" i="1"/>
  <c r="J183" i="1"/>
  <c r="J182" i="1"/>
  <c r="J175" i="1"/>
  <c r="J174" i="1"/>
  <c r="J167" i="1"/>
  <c r="J166" i="1"/>
  <c r="J165" i="1"/>
  <c r="J156" i="1"/>
  <c r="J154" i="1"/>
  <c r="J149" i="1"/>
  <c r="J145" i="1"/>
  <c r="J140" i="1"/>
  <c r="J136" i="1"/>
  <c r="J134" i="1"/>
  <c r="J130" i="1"/>
  <c r="J126" i="1"/>
  <c r="J122" i="1"/>
  <c r="J121" i="1"/>
  <c r="J117" i="1"/>
  <c r="J113" i="1"/>
  <c r="J108" i="1"/>
  <c r="J103" i="1"/>
  <c r="J98" i="1"/>
  <c r="J94" i="1"/>
  <c r="J88" i="1"/>
  <c r="J83" i="1"/>
  <c r="J78" i="1"/>
  <c r="J74" i="1"/>
  <c r="J73" i="1"/>
  <c r="J72" i="1"/>
  <c r="J68" i="1"/>
  <c r="J64" i="1"/>
  <c r="J60" i="1"/>
  <c r="J160" i="1"/>
  <c r="J158" i="1"/>
  <c r="J153" i="1"/>
  <c r="J144" i="1"/>
  <c r="J135" i="1"/>
  <c r="J131" i="1"/>
  <c r="J127" i="1"/>
  <c r="J123" i="1"/>
  <c r="J118" i="1"/>
  <c r="J114" i="1"/>
  <c r="J109" i="1"/>
  <c r="J104" i="1"/>
  <c r="J100" i="1"/>
  <c r="J99" i="1"/>
  <c r="J95" i="1"/>
  <c r="J91" i="1"/>
  <c r="J90" i="1"/>
  <c r="J89" i="1"/>
  <c r="J84" i="1"/>
  <c r="J79" i="1"/>
  <c r="J75" i="1"/>
  <c r="J69" i="1"/>
  <c r="J65" i="1"/>
  <c r="J61" i="1"/>
  <c r="J19" i="1"/>
  <c r="J23" i="1"/>
  <c r="J27" i="1"/>
  <c r="J31" i="1"/>
  <c r="J32" i="1"/>
  <c r="J33" i="1"/>
  <c r="J38" i="1"/>
  <c r="J46" i="1"/>
  <c r="J50" i="1"/>
  <c r="J54" i="1"/>
  <c r="J58" i="1"/>
  <c r="J63" i="1"/>
  <c r="AE64" i="1"/>
  <c r="AD64" i="1" s="1"/>
  <c r="AA67" i="1"/>
  <c r="AE67" i="1"/>
  <c r="AD67" i="1" s="1"/>
  <c r="AE74" i="1"/>
  <c r="AD74" i="1" s="1"/>
  <c r="AA76" i="1"/>
  <c r="J80" i="1"/>
  <c r="J81" i="1"/>
  <c r="J82" i="1"/>
  <c r="AE83" i="1"/>
  <c r="AD83" i="1" s="1"/>
  <c r="AA85" i="1"/>
  <c r="J92" i="1"/>
  <c r="J93" i="1"/>
  <c r="AE94" i="1"/>
  <c r="AD94" i="1" s="1"/>
  <c r="AA96" i="1"/>
  <c r="AA101" i="1"/>
  <c r="J105" i="1"/>
  <c r="AF105" i="1"/>
  <c r="J111" i="1"/>
  <c r="J112" i="1"/>
  <c r="AE112" i="1"/>
  <c r="AD112" i="1" s="1"/>
  <c r="AA116" i="1"/>
  <c r="AE116" i="1"/>
  <c r="AD116" i="1" s="1"/>
  <c r="J124" i="1"/>
  <c r="J125" i="1"/>
  <c r="AE126" i="1"/>
  <c r="AD126" i="1" s="1"/>
  <c r="AA128" i="1"/>
  <c r="J132" i="1"/>
  <c r="J133" i="1"/>
  <c r="AE134" i="1"/>
  <c r="AD134" i="1" s="1"/>
  <c r="J146" i="1"/>
  <c r="AA149" i="1"/>
  <c r="AA151" i="1"/>
  <c r="AA160" i="1"/>
  <c r="AF166" i="1"/>
  <c r="AA166" i="1"/>
  <c r="AE166" i="1"/>
  <c r="AD166" i="1" s="1"/>
  <c r="AA174" i="1"/>
  <c r="AA182" i="1"/>
  <c r="AA190" i="1"/>
  <c r="AA236" i="1"/>
  <c r="AE236" i="1"/>
  <c r="AD236" i="1" s="1"/>
  <c r="AA243" i="1"/>
  <c r="AE243" i="1"/>
  <c r="AD243" i="1" s="1"/>
  <c r="AA252" i="1"/>
  <c r="AE252" i="1"/>
  <c r="AD252" i="1" s="1"/>
  <c r="AA259" i="1"/>
  <c r="AE259" i="1"/>
  <c r="AD259" i="1" s="1"/>
  <c r="AA268" i="1"/>
  <c r="AE268" i="1"/>
  <c r="AD268" i="1" s="1"/>
  <c r="AA275" i="1"/>
  <c r="AE275" i="1"/>
  <c r="AD275" i="1" s="1"/>
  <c r="AA284" i="1"/>
  <c r="AE284" i="1"/>
  <c r="AD284" i="1" s="1"/>
  <c r="AA288" i="1"/>
  <c r="AE288" i="1"/>
  <c r="AD288" i="1" s="1"/>
  <c r="AE321" i="1"/>
  <c r="AD321" i="1" s="1"/>
  <c r="AA321" i="1"/>
  <c r="AE322" i="1"/>
  <c r="AD322" i="1" s="1"/>
  <c r="AE324" i="1"/>
  <c r="AD324" i="1" s="1"/>
  <c r="AA324" i="1"/>
  <c r="AE345" i="1"/>
  <c r="AD345" i="1" s="1"/>
  <c r="AA345" i="1"/>
  <c r="AE353" i="1"/>
  <c r="AD353" i="1" s="1"/>
  <c r="AA353" i="1"/>
  <c r="AE354" i="1"/>
  <c r="AD354" i="1" s="1"/>
  <c r="AE356" i="1"/>
  <c r="AD356" i="1" s="1"/>
  <c r="AA356" i="1"/>
  <c r="AA171" i="1"/>
  <c r="AE171" i="1"/>
  <c r="AD171" i="1" s="1"/>
  <c r="AA179" i="1"/>
  <c r="AE179" i="1"/>
  <c r="AD179" i="1" s="1"/>
  <c r="AA187" i="1"/>
  <c r="AE187" i="1"/>
  <c r="AD187" i="1" s="1"/>
  <c r="AA195" i="1"/>
  <c r="AE195" i="1"/>
  <c r="AD195" i="1" s="1"/>
  <c r="AA230" i="1"/>
  <c r="AE230" i="1"/>
  <c r="AD230" i="1" s="1"/>
  <c r="AA234" i="1"/>
  <c r="AE234" i="1"/>
  <c r="AD234" i="1" s="1"/>
  <c r="AA238" i="1"/>
  <c r="AE238" i="1"/>
  <c r="AD238" i="1" s="1"/>
  <c r="AA242" i="1"/>
  <c r="AE242" i="1"/>
  <c r="AD242" i="1" s="1"/>
  <c r="AA246" i="1"/>
  <c r="AE246" i="1"/>
  <c r="AD246" i="1" s="1"/>
  <c r="AA250" i="1"/>
  <c r="AE250" i="1"/>
  <c r="AD250" i="1" s="1"/>
  <c r="AA254" i="1"/>
  <c r="AE254" i="1"/>
  <c r="AD254" i="1" s="1"/>
  <c r="AA258" i="1"/>
  <c r="AE258" i="1"/>
  <c r="AD258" i="1" s="1"/>
  <c r="AA262" i="1"/>
  <c r="AE262" i="1"/>
  <c r="AD262" i="1" s="1"/>
  <c r="AA266" i="1"/>
  <c r="AE266" i="1"/>
  <c r="AD266" i="1" s="1"/>
  <c r="AA270" i="1"/>
  <c r="AE270" i="1"/>
  <c r="AD270" i="1" s="1"/>
  <c r="AA274" i="1"/>
  <c r="AE274" i="1"/>
  <c r="AD274" i="1" s="1"/>
  <c r="AA278" i="1"/>
  <c r="AE278" i="1"/>
  <c r="AD278" i="1" s="1"/>
  <c r="AA282" i="1"/>
  <c r="AE282" i="1"/>
  <c r="AD282" i="1" s="1"/>
  <c r="AA286" i="1"/>
  <c r="AE286" i="1"/>
  <c r="AD286" i="1" s="1"/>
  <c r="AA308" i="1"/>
  <c r="AE308" i="1"/>
  <c r="AD308" i="1" s="1"/>
  <c r="AE311" i="1"/>
  <c r="AD311" i="1" s="1"/>
  <c r="AA311" i="1"/>
  <c r="AF317" i="1"/>
  <c r="AA317" i="1"/>
  <c r="AE317" i="1"/>
  <c r="AD317" i="1" s="1"/>
  <c r="AA334" i="1"/>
  <c r="AE334" i="1"/>
  <c r="AD334" i="1" s="1"/>
  <c r="AE337" i="1"/>
  <c r="AD337" i="1" s="1"/>
  <c r="AA337" i="1"/>
  <c r="AA366" i="1"/>
  <c r="AE366" i="1"/>
  <c r="AD366" i="1" s="1"/>
  <c r="AE369" i="1"/>
  <c r="AD369" i="1" s="1"/>
  <c r="AA369" i="1"/>
  <c r="AA157" i="1"/>
  <c r="AA170" i="1"/>
  <c r="AA178" i="1"/>
  <c r="AA186" i="1"/>
  <c r="AA194" i="1"/>
  <c r="AA197" i="1"/>
  <c r="AA199" i="1"/>
  <c r="AA201" i="1"/>
  <c r="AA203" i="1"/>
  <c r="AA205" i="1"/>
  <c r="AA207" i="1"/>
  <c r="AA209" i="1"/>
  <c r="AA211" i="1"/>
  <c r="AA213" i="1"/>
  <c r="AA215" i="1"/>
  <c r="AA217" i="1"/>
  <c r="AA219" i="1"/>
  <c r="AA221" i="1"/>
  <c r="AA223" i="1"/>
  <c r="AA225" i="1"/>
  <c r="AA227" i="1"/>
  <c r="AA290" i="1"/>
  <c r="AA300" i="1"/>
  <c r="AE300" i="1"/>
  <c r="AD300" i="1" s="1"/>
  <c r="AE303" i="1"/>
  <c r="AD303" i="1" s="1"/>
  <c r="AA303" i="1"/>
  <c r="AA326" i="1"/>
  <c r="AE326" i="1"/>
  <c r="AD326" i="1" s="1"/>
  <c r="AE329" i="1"/>
  <c r="AD329" i="1" s="1"/>
  <c r="AA329" i="1"/>
  <c r="AA348" i="1"/>
  <c r="AA358" i="1"/>
  <c r="AE358" i="1"/>
  <c r="AD358" i="1" s="1"/>
  <c r="AE361" i="1"/>
  <c r="AD361" i="1" s="1"/>
  <c r="AA361" i="1"/>
  <c r="AA294" i="1"/>
  <c r="AA302" i="1"/>
  <c r="AA310" i="1"/>
  <c r="AA314" i="1"/>
  <c r="AA320" i="1"/>
  <c r="AA328" i="1"/>
  <c r="AA336" i="1"/>
  <c r="AA344" i="1"/>
  <c r="AA352" i="1"/>
  <c r="AA360" i="1"/>
  <c r="AA368" i="1"/>
  <c r="AA289" i="1"/>
  <c r="AA293" i="1"/>
  <c r="AA297" i="1"/>
  <c r="AA301" i="1"/>
  <c r="AA305" i="1"/>
  <c r="AA309" i="1"/>
  <c r="AA319" i="1"/>
  <c r="AA323" i="1"/>
  <c r="AA327" i="1"/>
  <c r="AA331" i="1"/>
  <c r="AA335" i="1"/>
  <c r="AA339" i="1"/>
  <c r="AA343" i="1"/>
  <c r="AA347" i="1"/>
  <c r="AA351" i="1"/>
  <c r="AA355" i="1"/>
  <c r="AA359" i="1"/>
  <c r="AA363" i="1"/>
  <c r="AA367" i="1"/>
  <c r="N9" i="1"/>
  <c r="I9" i="1"/>
  <c r="U8" i="1" l="1"/>
  <c r="U10" i="1" s="1"/>
  <c r="Z13" i="1"/>
  <c r="Q10" i="1" l="1"/>
  <c r="U11" i="1"/>
  <c r="Q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Cabral, Lyan crystal [GFSPH - NON J&amp;J]</author>
  </authors>
  <commentList>
    <comment ref="J14" authorId="0" shapeId="0" xr:uid="{7B8D03C3-1E71-4922-91B2-DEDC97544F33}">
      <text>
        <r>
          <rPr>
            <b/>
            <sz val="9"/>
            <color indexed="81"/>
            <rFont val="Tahoma"/>
            <charset val="1"/>
          </rPr>
          <t>Cabral, Lyan crystal [GFSPH - NON J&amp;J]:</t>
        </r>
        <r>
          <rPr>
            <sz val="9"/>
            <color indexed="81"/>
            <rFont val="Tahoma"/>
            <charset val="1"/>
          </rPr>
          <t xml:space="preserve">
need to show the EE details to check this</t>
        </r>
      </text>
    </comment>
    <comment ref="O14" authorId="0" shapeId="0" xr:uid="{F97023C2-7FBE-4276-8F2B-6A3405FD53AE}">
      <text>
        <r>
          <rPr>
            <b/>
            <sz val="9"/>
            <color indexed="81"/>
            <rFont val="Tahoma"/>
            <charset val="1"/>
          </rPr>
          <t>Cabral, Lyan crystal [GFSPH - NON J&amp;J]:</t>
        </r>
        <r>
          <rPr>
            <sz val="9"/>
            <color indexed="81"/>
            <rFont val="Tahoma"/>
            <charset val="1"/>
          </rPr>
          <t xml:space="preserve">
need to show the EE details to check this</t>
        </r>
      </text>
    </comment>
  </commentList>
</comments>
</file>

<file path=xl/sharedStrings.xml><?xml version="1.0" encoding="utf-8"?>
<sst xmlns="http://schemas.openxmlformats.org/spreadsheetml/2006/main" count="124" uniqueCount="111">
  <si>
    <t>Payroll Journal Adjustment: LSL Liability vs Postings</t>
  </si>
  <si>
    <t>JOURNAL ENTRY 6</t>
  </si>
  <si>
    <t>Open</t>
  </si>
  <si>
    <t>Close</t>
  </si>
  <si>
    <t>LSL Liability</t>
  </si>
  <si>
    <t>LSL accrued</t>
  </si>
  <si>
    <t>LSL taken and paid out</t>
  </si>
  <si>
    <t>Adjustment</t>
  </si>
  <si>
    <t>LSL expense</t>
  </si>
  <si>
    <t>Leave Type</t>
  </si>
  <si>
    <t>LSL</t>
  </si>
  <si>
    <t>LSL liability</t>
  </si>
  <si>
    <t>Off_Accnt</t>
  </si>
  <si>
    <t>Account</t>
  </si>
  <si>
    <t>Done via IC</t>
  </si>
  <si>
    <t>Aurion Report</t>
  </si>
  <si>
    <t>Sum of Liability Value</t>
  </si>
  <si>
    <t>Date for Liability</t>
  </si>
  <si>
    <t>Employee Numer</t>
  </si>
  <si>
    <t>Full Name</t>
  </si>
  <si>
    <t>Cat_2</t>
  </si>
  <si>
    <t>Sum of Amount</t>
  </si>
  <si>
    <t>In liability report?</t>
  </si>
  <si>
    <t>Emp_No</t>
  </si>
  <si>
    <t>Emp_Name</t>
  </si>
  <si>
    <t xml:space="preserve">Opening Balance </t>
  </si>
  <si>
    <t xml:space="preserve">Accrued Current Period </t>
  </si>
  <si>
    <t xml:space="preserve">Paid Out/ Taken  </t>
  </si>
  <si>
    <t xml:space="preserve">Transfers Pending </t>
  </si>
  <si>
    <t>Predicted Closing Balance</t>
  </si>
  <si>
    <t xml:space="preserve">Actual Closing Balance  </t>
  </si>
  <si>
    <t>Cost Centre</t>
  </si>
  <si>
    <t>Description</t>
  </si>
  <si>
    <t>Remarks</t>
  </si>
  <si>
    <t>PK</t>
  </si>
  <si>
    <t>Abs</t>
  </si>
  <si>
    <t>(blank)</t>
  </si>
  <si>
    <t>C0002</t>
  </si>
  <si>
    <t>C0442</t>
  </si>
  <si>
    <t>Grand Total</t>
  </si>
  <si>
    <t>C0010</t>
  </si>
  <si>
    <t>C0879</t>
  </si>
  <si>
    <t>C0155</t>
  </si>
  <si>
    <t>C0211</t>
  </si>
  <si>
    <t>C0402</t>
  </si>
  <si>
    <t>C0405</t>
  </si>
  <si>
    <t>C0411A</t>
  </si>
  <si>
    <t>C0439</t>
  </si>
  <si>
    <t>C0441</t>
  </si>
  <si>
    <t>C0443</t>
  </si>
  <si>
    <t>C0490</t>
  </si>
  <si>
    <t>C0495</t>
  </si>
  <si>
    <t>C0496</t>
  </si>
  <si>
    <t>C0598</t>
  </si>
  <si>
    <t>C0619</t>
  </si>
  <si>
    <t>C0625</t>
  </si>
  <si>
    <t>C0640</t>
  </si>
  <si>
    <t>C0684</t>
  </si>
  <si>
    <t>C0700</t>
  </si>
  <si>
    <t>C0702</t>
  </si>
  <si>
    <t>C0708</t>
  </si>
  <si>
    <t>C0720</t>
  </si>
  <si>
    <t>C0731</t>
  </si>
  <si>
    <t>C0735</t>
  </si>
  <si>
    <t>C0750</t>
  </si>
  <si>
    <t>C0760</t>
  </si>
  <si>
    <t>C0764</t>
  </si>
  <si>
    <t>C0768</t>
  </si>
  <si>
    <t>C0770</t>
  </si>
  <si>
    <t>C0777</t>
  </si>
  <si>
    <t>C0784</t>
  </si>
  <si>
    <t>C0786</t>
  </si>
  <si>
    <t>C0787</t>
  </si>
  <si>
    <t>C0796</t>
  </si>
  <si>
    <t>C0797</t>
  </si>
  <si>
    <t>C0800</t>
  </si>
  <si>
    <t>C0801</t>
  </si>
  <si>
    <t>C0808</t>
  </si>
  <si>
    <t>C0810</t>
  </si>
  <si>
    <t>C0816</t>
  </si>
  <si>
    <t>C0820</t>
  </si>
  <si>
    <t>C0830</t>
  </si>
  <si>
    <t>C0831</t>
  </si>
  <si>
    <t>C0832</t>
  </si>
  <si>
    <t>C0850</t>
  </si>
  <si>
    <t>C0852</t>
  </si>
  <si>
    <t>C0883</t>
  </si>
  <si>
    <t>C0895</t>
  </si>
  <si>
    <t>C0900</t>
  </si>
  <si>
    <t>C0901</t>
  </si>
  <si>
    <t>C0906</t>
  </si>
  <si>
    <t>C0907</t>
  </si>
  <si>
    <t>C0910A</t>
  </si>
  <si>
    <t>C0942</t>
  </si>
  <si>
    <t>C0944J</t>
  </si>
  <si>
    <t>C0945</t>
  </si>
  <si>
    <t>C0970</t>
  </si>
  <si>
    <t>C1000</t>
  </si>
  <si>
    <t>C1017</t>
  </si>
  <si>
    <t>C1025</t>
  </si>
  <si>
    <t>C1033</t>
  </si>
  <si>
    <t>C1034</t>
  </si>
  <si>
    <t>C1035</t>
  </si>
  <si>
    <t>C1036</t>
  </si>
  <si>
    <t>C1037</t>
  </si>
  <si>
    <t>C1040</t>
  </si>
  <si>
    <t>C1043</t>
  </si>
  <si>
    <t>C1053</t>
  </si>
  <si>
    <t>C1057</t>
  </si>
  <si>
    <t>CC0709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</si>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</sst>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#,##0.00_-;\(#,##0.00\);_-\-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20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2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6" fillId="0" borderId="0" xfId="0" applyFont="1" applyAlignment="1">
      <alignment horizontal="left"/>
    </xf>
    <xf numFmtId="0" fontId="6" fillId="0" borderId="0" xfId="0" applyFont="1"/>
    <xf numFmtId="43" fontId="6" fillId="0" borderId="0" xfId="1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2" fillId="2" borderId="0" xfId="0" applyFont="1" applyFill="1"/>
    <xf numFmtId="0" fontId="6" fillId="2" borderId="0" xfId="0" applyFont="1" applyFill="1"/>
    <xf numFmtId="43" fontId="13" fillId="0" borderId="0" xfId="1" applyFont="1"/>
    <xf numFmtId="0" fontId="14" fillId="0" borderId="0" xfId="0" applyFont="1" applyAlignment="1">
      <alignment horizontal="left"/>
    </xf>
    <xf numFmtId="0" fontId="14" fillId="0" borderId="0" xfId="0" applyFont="1"/>
    <xf numFmtId="164" fontId="14" fillId="0" borderId="0" xfId="0" applyNumberFormat="1" applyFont="1"/>
    <xf numFmtId="43" fontId="14" fillId="0" borderId="0" xfId="1" applyFont="1"/>
    <xf numFmtId="0" fontId="15" fillId="0" borderId="0" xfId="0" applyFont="1"/>
    <xf numFmtId="164" fontId="6" fillId="0" borderId="0" xfId="0" applyNumberFormat="1" applyFont="1"/>
    <xf numFmtId="39" fontId="6" fillId="0" borderId="0" xfId="0" applyNumberFormat="1" applyFont="1"/>
    <xf numFmtId="164" fontId="16" fillId="0" borderId="0" xfId="0" applyNumberFormat="1" applyFont="1"/>
    <xf numFmtId="0" fontId="6" fillId="3" borderId="0" xfId="0" applyFont="1" applyFill="1"/>
    <xf numFmtId="43" fontId="6" fillId="2" borderId="0" xfId="1" applyFont="1" applyFill="1"/>
    <xf numFmtId="14" fontId="6" fillId="0" borderId="0" xfId="0" applyNumberFormat="1" applyFont="1"/>
    <xf numFmtId="0" fontId="17" fillId="4" borderId="1" xfId="0" applyFont="1" applyFill="1" applyBorder="1" applyAlignment="1">
      <alignment horizontal="left"/>
    </xf>
    <xf numFmtId="0" fontId="17" fillId="4" borderId="1" xfId="0" applyFont="1" applyFill="1" applyBorder="1"/>
    <xf numFmtId="43" fontId="17" fillId="4" borderId="1" xfId="1" applyFont="1" applyFill="1" applyBorder="1"/>
    <xf numFmtId="0" fontId="17" fillId="4" borderId="0" xfId="0" applyFont="1" applyFill="1"/>
    <xf numFmtId="43" fontId="6" fillId="0" borderId="0" xfId="0" applyNumberFormat="1" applyFont="1"/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43" fontId="6" fillId="0" borderId="0" xfId="1" applyFont="1" applyFill="1"/>
    <xf numFmtId="0" fontId="5" fillId="0" borderId="0" xfId="0" applyFont="1"/>
    <xf numFmtId="0" fontId="3" fillId="0" borderId="0" xfId="0" applyFont="1"/>
    <xf numFmtId="0" fontId="2" fillId="0" borderId="1" xfId="0" applyFont="1" applyBorder="1"/>
    <xf numFmtId="0" fontId="17" fillId="0" borderId="1" xfId="0" applyFont="1" applyBorder="1" applyAlignment="1">
      <alignment horizontal="left"/>
    </xf>
    <xf numFmtId="0" fontId="17" fillId="0" borderId="1" xfId="0" applyFont="1" applyBorder="1"/>
    <xf numFmtId="0" fontId="16" fillId="5" borderId="0" xfId="0" applyFont="1" applyFill="1"/>
    <xf numFmtId="0" fontId="4" fillId="0" borderId="1" xfId="0" applyFont="1" applyBorder="1"/>
    <xf numFmtId="0" fontId="6" fillId="0" borderId="0" xfId="0" pivotButton="1" applyFont="1" applyAlignment="1">
      <alignment horizontal="left"/>
    </xf>
    <xf numFmtId="0" fontId="6" fillId="0" borderId="0" xfId="0" pivotButton="1" applyFont="1"/>
  </cellXfs>
  <cellStyles count="2">
    <cellStyle name="Comma" xfId="1" builtinId="3"/>
    <cellStyle name="Normal" xfId="0" builtinId="0"/>
  </cellStyles>
  <dxfs count="1749">
    <dxf>
      <alignment horizontal="left"/>
    </dxf>
    <dxf>
      <alignment horizontal="left"/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numFmt numFmtId="35" formatCode="_(* #,##0.00_);_(* \(#,##0.00\);_(* &quot;-&quot;??_);_(@_)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numFmt numFmtId="35" formatCode="_(* #,##0.00_);_(* \(#,##0.00\);_(* &quot;-&quot;??_);_(@_)"/>
    </dxf>
    <dxf>
      <alignment horizontal="general"/>
    </dxf>
    <dxf>
      <alignment horizontal="left"/>
    </dxf>
    <dxf>
      <font>
        <color auto="1"/>
      </font>
    </dxf>
    <dxf>
      <font>
        <color auto="1"/>
      </font>
    </dxf>
    <dxf>
      <numFmt numFmtId="35" formatCode="_(* #,##0.00_);_(* \(#,##0.00\);_(* &quot;-&quot;??_);_(@_)"/>
    </dxf>
    <dxf>
      <alignment horizontal="left" readingOrder="0"/>
    </dxf>
    <dxf>
      <alignment horizontal="left" readingOrder="0"/>
    </dxf>
    <dxf>
      <alignment horizontal="left" readingOrder="0"/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numFmt numFmtId="35" formatCode="_(* #,##0.00_);_(* \(#,##0.00\);_(* &quot;-&quot;??_);_(@_)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esh.naik\Downloads\2025%20-%2005%20JCAU%20Payroll%20Validation%20Tool_PII%20removed%202.xlsb" TargetMode="External"/><Relationship Id="rId1" Type="http://schemas.openxmlformats.org/officeDocument/2006/relationships/externalLinkPath" Target="file:///C:\Users\danesh.naik\Downloads\2025%20-%2005%20JCAU%20Payroll%20Validation%20Tool_PII%20removed%20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Detailed Costing"/>
      <sheetName val="Journal"/>
      <sheetName val="Liability (current and prior)"/>
      <sheetName val="MTD YTD"/>
      <sheetName val="Primary Validation"/>
      <sheetName val="Secondary Validation"/>
      <sheetName val="Pay Code Validation Lookup"/>
      <sheetName val="HC Report Q2"/>
      <sheetName val="CC change requests"/>
      <sheetName val="Employee CC lookup"/>
      <sheetName val="Leave Taken Adj"/>
      <sheetName val="AL Movement Summary"/>
      <sheetName val="AL Liability Adj"/>
      <sheetName val="LSL Liability Adj"/>
      <sheetName val="Severance Pay"/>
      <sheetName val="WC Payments"/>
      <sheetName val="JOURNAL CORR"/>
      <sheetName val="Bonus and Comm Paid"/>
      <sheetName val="Tfr NG"/>
      <sheetName val="Adhoc Reclass"/>
      <sheetName val="PAYADJ correction"/>
      <sheetName val="Bonus &amp; Comm Accrual"/>
      <sheetName val="ANN Leave Non-Current"/>
      <sheetName val="LSL Non-Current"/>
      <sheetName val="Aurion report"/>
      <sheetName val="Lve Liability report"/>
      <sheetName val="Lve Liability report with Facto"/>
      <sheetName val="Sheet1"/>
      <sheetName val="MERIT"/>
      <sheetName val="Interco "/>
      <sheetName val="PURLV Adj"/>
      <sheetName val="Interco Qtly"/>
      <sheetName val="RDBOTE"/>
      <sheetName val="WC"/>
      <sheetName val="NOV"/>
      <sheetName val="WC refund"/>
      <sheetName val="PRT"/>
      <sheetName val="PRT Data"/>
      <sheetName val="FAS Calc"/>
    </sheetNames>
    <sheetDataSet>
      <sheetData sheetId="0"/>
      <sheetData sheetId="1"/>
      <sheetData sheetId="2"/>
      <sheetData sheetId="3"/>
      <sheetData sheetId="4"/>
      <sheetData sheetId="5">
        <row r="18">
          <cell r="B18" t="str">
            <v>Row Labels</v>
          </cell>
          <cell r="F18" t="str">
            <v>Row Labels</v>
          </cell>
        </row>
      </sheetData>
      <sheetData sheetId="6"/>
      <sheetData sheetId="7"/>
      <sheetData sheetId="8"/>
      <sheetData sheetId="9"/>
      <sheetData sheetId="10">
        <row r="2">
          <cell r="D2" t="str">
            <v>&lt;-- Exclude Encore and Leadership awards</v>
          </cell>
          <cell r="I2" t="str">
            <v>(blank) = no payment done</v>
          </cell>
        </row>
        <row r="4">
          <cell r="H4" t="str">
            <v>Aurion cost centre</v>
          </cell>
          <cell r="I4" t="str">
            <v>Correct cost centre</v>
          </cell>
        </row>
        <row r="5">
          <cell r="H5">
            <v>0</v>
          </cell>
          <cell r="I5">
            <v>0</v>
          </cell>
        </row>
        <row r="6">
          <cell r="H6">
            <v>0</v>
          </cell>
          <cell r="I6">
            <v>0</v>
          </cell>
        </row>
        <row r="7">
          <cell r="H7">
            <v>0</v>
          </cell>
          <cell r="I7">
            <v>0</v>
          </cell>
        </row>
        <row r="8">
          <cell r="H8">
            <v>0</v>
          </cell>
          <cell r="I8">
            <v>0</v>
          </cell>
        </row>
        <row r="9">
          <cell r="H9">
            <v>0</v>
          </cell>
          <cell r="I9">
            <v>0</v>
          </cell>
        </row>
        <row r="10">
          <cell r="H10">
            <v>0</v>
          </cell>
          <cell r="I10">
            <v>0</v>
          </cell>
        </row>
        <row r="11">
          <cell r="H11">
            <v>0</v>
          </cell>
          <cell r="I11">
            <v>0</v>
          </cell>
        </row>
        <row r="12">
          <cell r="H12">
            <v>0</v>
          </cell>
          <cell r="I12">
            <v>0</v>
          </cell>
        </row>
        <row r="13">
          <cell r="H13">
            <v>0</v>
          </cell>
          <cell r="I13">
            <v>0</v>
          </cell>
        </row>
        <row r="14">
          <cell r="H14">
            <v>0</v>
          </cell>
          <cell r="I14">
            <v>0</v>
          </cell>
        </row>
        <row r="15">
          <cell r="H15">
            <v>0</v>
          </cell>
          <cell r="I15">
            <v>0</v>
          </cell>
        </row>
        <row r="16">
          <cell r="H16">
            <v>0</v>
          </cell>
          <cell r="I16">
            <v>0</v>
          </cell>
        </row>
        <row r="17">
          <cell r="H17">
            <v>0</v>
          </cell>
          <cell r="I17">
            <v>0</v>
          </cell>
        </row>
        <row r="18">
          <cell r="H18">
            <v>0</v>
          </cell>
          <cell r="I18">
            <v>0</v>
          </cell>
        </row>
        <row r="19">
          <cell r="H19">
            <v>0</v>
          </cell>
          <cell r="I19">
            <v>0</v>
          </cell>
        </row>
        <row r="20">
          <cell r="H20">
            <v>0</v>
          </cell>
          <cell r="I20">
            <v>0</v>
          </cell>
        </row>
        <row r="21">
          <cell r="H21">
            <v>0</v>
          </cell>
          <cell r="I21">
            <v>0</v>
          </cell>
        </row>
        <row r="22">
          <cell r="H22">
            <v>0</v>
          </cell>
          <cell r="I22">
            <v>0</v>
          </cell>
        </row>
        <row r="23">
          <cell r="H23">
            <v>0</v>
          </cell>
          <cell r="I23">
            <v>0</v>
          </cell>
        </row>
        <row r="24">
          <cell r="H24">
            <v>0</v>
          </cell>
          <cell r="I24">
            <v>0</v>
          </cell>
        </row>
        <row r="25">
          <cell r="H25">
            <v>0</v>
          </cell>
          <cell r="I25">
            <v>0</v>
          </cell>
        </row>
        <row r="26">
          <cell r="H26">
            <v>0</v>
          </cell>
          <cell r="I26">
            <v>0</v>
          </cell>
        </row>
        <row r="27">
          <cell r="H27">
            <v>0</v>
          </cell>
          <cell r="I27">
            <v>0</v>
          </cell>
        </row>
        <row r="28">
          <cell r="H28">
            <v>0</v>
          </cell>
          <cell r="I28">
            <v>0</v>
          </cell>
        </row>
        <row r="29">
          <cell r="H29">
            <v>0</v>
          </cell>
          <cell r="I29">
            <v>0</v>
          </cell>
        </row>
        <row r="30">
          <cell r="H30">
            <v>0</v>
          </cell>
          <cell r="I30">
            <v>0</v>
          </cell>
        </row>
        <row r="31">
          <cell r="H31">
            <v>0</v>
          </cell>
          <cell r="I31">
            <v>0</v>
          </cell>
        </row>
        <row r="32">
          <cell r="H32">
            <v>0</v>
          </cell>
          <cell r="I32">
            <v>0</v>
          </cell>
        </row>
        <row r="33">
          <cell r="H33">
            <v>0</v>
          </cell>
          <cell r="I33">
            <v>0</v>
          </cell>
        </row>
        <row r="34">
          <cell r="H34">
            <v>0</v>
          </cell>
          <cell r="I34">
            <v>0</v>
          </cell>
        </row>
        <row r="35">
          <cell r="H35">
            <v>0</v>
          </cell>
          <cell r="I35">
            <v>0</v>
          </cell>
        </row>
        <row r="36">
          <cell r="H36">
            <v>0</v>
          </cell>
          <cell r="I36">
            <v>0</v>
          </cell>
        </row>
        <row r="37">
          <cell r="H37">
            <v>0</v>
          </cell>
          <cell r="I37">
            <v>0</v>
          </cell>
        </row>
        <row r="38">
          <cell r="H38">
            <v>0</v>
          </cell>
          <cell r="I38">
            <v>0</v>
          </cell>
        </row>
        <row r="39">
          <cell r="H39">
            <v>0</v>
          </cell>
          <cell r="I39">
            <v>0</v>
          </cell>
        </row>
        <row r="40">
          <cell r="H40">
            <v>0</v>
          </cell>
          <cell r="I40">
            <v>0</v>
          </cell>
        </row>
        <row r="41">
          <cell r="H41">
            <v>0</v>
          </cell>
          <cell r="I41">
            <v>0</v>
          </cell>
        </row>
        <row r="42">
          <cell r="H42">
            <v>0</v>
          </cell>
          <cell r="I42">
            <v>0</v>
          </cell>
        </row>
        <row r="43">
          <cell r="H43">
            <v>0</v>
          </cell>
          <cell r="I43">
            <v>0</v>
          </cell>
        </row>
        <row r="44">
          <cell r="H44">
            <v>0</v>
          </cell>
          <cell r="I44">
            <v>0</v>
          </cell>
        </row>
        <row r="45">
          <cell r="H45">
            <v>0</v>
          </cell>
          <cell r="I45">
            <v>0</v>
          </cell>
        </row>
        <row r="46">
          <cell r="H46">
            <v>0</v>
          </cell>
          <cell r="I46">
            <v>0</v>
          </cell>
        </row>
        <row r="47">
          <cell r="H47">
            <v>0</v>
          </cell>
          <cell r="I47">
            <v>0</v>
          </cell>
        </row>
        <row r="48">
          <cell r="H48">
            <v>0</v>
          </cell>
          <cell r="I48">
            <v>0</v>
          </cell>
        </row>
        <row r="49">
          <cell r="H49">
            <v>0</v>
          </cell>
          <cell r="I49">
            <v>0</v>
          </cell>
        </row>
        <row r="50">
          <cell r="H50">
            <v>0</v>
          </cell>
          <cell r="I50">
            <v>0</v>
          </cell>
        </row>
        <row r="51">
          <cell r="H51">
            <v>0</v>
          </cell>
          <cell r="I51">
            <v>0</v>
          </cell>
        </row>
        <row r="52">
          <cell r="H52">
            <v>0</v>
          </cell>
          <cell r="I52">
            <v>0</v>
          </cell>
        </row>
        <row r="53">
          <cell r="H53">
            <v>0</v>
          </cell>
          <cell r="I53">
            <v>0</v>
          </cell>
        </row>
        <row r="54">
          <cell r="H54">
            <v>0</v>
          </cell>
          <cell r="I54">
            <v>0</v>
          </cell>
        </row>
        <row r="55">
          <cell r="H55">
            <v>0</v>
          </cell>
          <cell r="I55">
            <v>0</v>
          </cell>
        </row>
        <row r="56">
          <cell r="H56">
            <v>0</v>
          </cell>
          <cell r="I56">
            <v>0</v>
          </cell>
        </row>
        <row r="57">
          <cell r="H57">
            <v>0</v>
          </cell>
          <cell r="I57">
            <v>0</v>
          </cell>
        </row>
        <row r="58">
          <cell r="H58">
            <v>0</v>
          </cell>
          <cell r="I58">
            <v>0</v>
          </cell>
        </row>
        <row r="59">
          <cell r="H59">
            <v>0</v>
          </cell>
          <cell r="I59">
            <v>0</v>
          </cell>
        </row>
        <row r="60">
          <cell r="H60">
            <v>0</v>
          </cell>
          <cell r="I60">
            <v>0</v>
          </cell>
        </row>
        <row r="61">
          <cell r="H61">
            <v>0</v>
          </cell>
          <cell r="I61">
            <v>0</v>
          </cell>
        </row>
        <row r="62">
          <cell r="H62">
            <v>0</v>
          </cell>
          <cell r="I62">
            <v>0</v>
          </cell>
        </row>
        <row r="63">
          <cell r="H63">
            <v>0</v>
          </cell>
          <cell r="I63">
            <v>0</v>
          </cell>
        </row>
        <row r="64">
          <cell r="H64">
            <v>0</v>
          </cell>
          <cell r="I64">
            <v>0</v>
          </cell>
        </row>
        <row r="65">
          <cell r="H65">
            <v>0</v>
          </cell>
          <cell r="I65">
            <v>0</v>
          </cell>
        </row>
        <row r="66">
          <cell r="H66">
            <v>0</v>
          </cell>
          <cell r="I66">
            <v>0</v>
          </cell>
        </row>
        <row r="67">
          <cell r="H67">
            <v>0</v>
          </cell>
          <cell r="I67">
            <v>0</v>
          </cell>
        </row>
        <row r="68">
          <cell r="H68">
            <v>0</v>
          </cell>
          <cell r="I68">
            <v>0</v>
          </cell>
        </row>
        <row r="69">
          <cell r="H69">
            <v>0</v>
          </cell>
          <cell r="I69">
            <v>0</v>
          </cell>
        </row>
        <row r="70">
          <cell r="H70">
            <v>0</v>
          </cell>
          <cell r="I70">
            <v>0</v>
          </cell>
        </row>
        <row r="71">
          <cell r="H71">
            <v>0</v>
          </cell>
          <cell r="I71">
            <v>0</v>
          </cell>
        </row>
        <row r="72">
          <cell r="H72">
            <v>0</v>
          </cell>
          <cell r="I72">
            <v>0</v>
          </cell>
        </row>
        <row r="73">
          <cell r="H73">
            <v>0</v>
          </cell>
          <cell r="I73">
            <v>0</v>
          </cell>
        </row>
        <row r="74">
          <cell r="H74">
            <v>0</v>
          </cell>
          <cell r="I74">
            <v>0</v>
          </cell>
        </row>
        <row r="75">
          <cell r="H75">
            <v>0</v>
          </cell>
          <cell r="I75">
            <v>0</v>
          </cell>
        </row>
        <row r="76">
          <cell r="H76">
            <v>0</v>
          </cell>
          <cell r="I76">
            <v>0</v>
          </cell>
        </row>
        <row r="77">
          <cell r="H77">
            <v>0</v>
          </cell>
          <cell r="I77">
            <v>0</v>
          </cell>
        </row>
        <row r="78">
          <cell r="H78">
            <v>0</v>
          </cell>
          <cell r="I78">
            <v>0</v>
          </cell>
        </row>
        <row r="79">
          <cell r="H79">
            <v>0</v>
          </cell>
          <cell r="I79">
            <v>0</v>
          </cell>
        </row>
        <row r="80">
          <cell r="H80">
            <v>0</v>
          </cell>
          <cell r="I80">
            <v>0</v>
          </cell>
        </row>
        <row r="81">
          <cell r="H81">
            <v>0</v>
          </cell>
          <cell r="I81">
            <v>0</v>
          </cell>
        </row>
        <row r="82">
          <cell r="H82">
            <v>0</v>
          </cell>
          <cell r="I82">
            <v>0</v>
          </cell>
        </row>
        <row r="83">
          <cell r="H83">
            <v>0</v>
          </cell>
          <cell r="I83">
            <v>0</v>
          </cell>
        </row>
        <row r="84">
          <cell r="H84">
            <v>0</v>
          </cell>
          <cell r="I84">
            <v>0</v>
          </cell>
        </row>
        <row r="85">
          <cell r="H85">
            <v>0</v>
          </cell>
          <cell r="I85">
            <v>0</v>
          </cell>
        </row>
        <row r="86">
          <cell r="H86">
            <v>0</v>
          </cell>
          <cell r="I86">
            <v>0</v>
          </cell>
        </row>
        <row r="87">
          <cell r="H87">
            <v>0</v>
          </cell>
          <cell r="I87">
            <v>0</v>
          </cell>
        </row>
        <row r="88">
          <cell r="H88">
            <v>0</v>
          </cell>
          <cell r="I88">
            <v>0</v>
          </cell>
        </row>
        <row r="89">
          <cell r="H89">
            <v>0</v>
          </cell>
          <cell r="I89">
            <v>0</v>
          </cell>
        </row>
        <row r="90">
          <cell r="H90">
            <v>0</v>
          </cell>
          <cell r="I90">
            <v>0</v>
          </cell>
        </row>
        <row r="91">
          <cell r="H91">
            <v>0</v>
          </cell>
          <cell r="I91">
            <v>0</v>
          </cell>
        </row>
        <row r="92">
          <cell r="H92">
            <v>0</v>
          </cell>
          <cell r="I92">
            <v>0</v>
          </cell>
        </row>
        <row r="93">
          <cell r="H93">
            <v>0</v>
          </cell>
          <cell r="I93">
            <v>0</v>
          </cell>
        </row>
        <row r="94">
          <cell r="H94">
            <v>0</v>
          </cell>
          <cell r="I94">
            <v>0</v>
          </cell>
        </row>
        <row r="95">
          <cell r="H95">
            <v>0</v>
          </cell>
          <cell r="I95">
            <v>0</v>
          </cell>
        </row>
        <row r="96">
          <cell r="H96">
            <v>0</v>
          </cell>
          <cell r="I96">
            <v>0</v>
          </cell>
        </row>
        <row r="97">
          <cell r="H97">
            <v>0</v>
          </cell>
          <cell r="I97">
            <v>0</v>
          </cell>
        </row>
        <row r="98">
          <cell r="H98">
            <v>0</v>
          </cell>
          <cell r="I98">
            <v>0</v>
          </cell>
        </row>
        <row r="99">
          <cell r="H99">
            <v>0</v>
          </cell>
          <cell r="I99">
            <v>0</v>
          </cell>
        </row>
        <row r="100">
          <cell r="H100">
            <v>0</v>
          </cell>
          <cell r="I100">
            <v>0</v>
          </cell>
        </row>
        <row r="101">
          <cell r="H101">
            <v>0</v>
          </cell>
          <cell r="I101">
            <v>0</v>
          </cell>
        </row>
        <row r="102">
          <cell r="H102">
            <v>0</v>
          </cell>
          <cell r="I102">
            <v>0</v>
          </cell>
        </row>
        <row r="103">
          <cell r="H103">
            <v>0</v>
          </cell>
          <cell r="I103">
            <v>0</v>
          </cell>
        </row>
        <row r="104">
          <cell r="H104">
            <v>0</v>
          </cell>
          <cell r="I104">
            <v>0</v>
          </cell>
        </row>
        <row r="105">
          <cell r="H105">
            <v>0</v>
          </cell>
          <cell r="I105">
            <v>0</v>
          </cell>
        </row>
        <row r="106">
          <cell r="H106">
            <v>0</v>
          </cell>
          <cell r="I106">
            <v>0</v>
          </cell>
        </row>
        <row r="107">
          <cell r="H107">
            <v>0</v>
          </cell>
          <cell r="I107">
            <v>0</v>
          </cell>
        </row>
        <row r="108">
          <cell r="H108">
            <v>0</v>
          </cell>
          <cell r="I108">
            <v>0</v>
          </cell>
        </row>
        <row r="109">
          <cell r="H109">
            <v>0</v>
          </cell>
          <cell r="I109">
            <v>0</v>
          </cell>
        </row>
        <row r="110">
          <cell r="H110">
            <v>0</v>
          </cell>
          <cell r="I110">
            <v>0</v>
          </cell>
        </row>
        <row r="111">
          <cell r="H111">
            <v>0</v>
          </cell>
          <cell r="I111">
            <v>0</v>
          </cell>
        </row>
        <row r="112">
          <cell r="H112">
            <v>0</v>
          </cell>
          <cell r="I112">
            <v>0</v>
          </cell>
        </row>
        <row r="113">
          <cell r="H113">
            <v>0</v>
          </cell>
          <cell r="I113">
            <v>0</v>
          </cell>
        </row>
        <row r="114">
          <cell r="H114">
            <v>0</v>
          </cell>
          <cell r="I114">
            <v>0</v>
          </cell>
        </row>
        <row r="115">
          <cell r="H115">
            <v>0</v>
          </cell>
          <cell r="I115">
            <v>0</v>
          </cell>
        </row>
        <row r="116">
          <cell r="H116">
            <v>0</v>
          </cell>
          <cell r="I116">
            <v>0</v>
          </cell>
        </row>
        <row r="117">
          <cell r="H117">
            <v>0</v>
          </cell>
          <cell r="I117">
            <v>0</v>
          </cell>
        </row>
        <row r="118">
          <cell r="H118">
            <v>0</v>
          </cell>
          <cell r="I118">
            <v>0</v>
          </cell>
        </row>
        <row r="119">
          <cell r="H119">
            <v>0</v>
          </cell>
          <cell r="I119">
            <v>0</v>
          </cell>
        </row>
        <row r="120">
          <cell r="H120">
            <v>0</v>
          </cell>
          <cell r="I120">
            <v>0</v>
          </cell>
        </row>
        <row r="121">
          <cell r="H121">
            <v>0</v>
          </cell>
          <cell r="I121">
            <v>0</v>
          </cell>
        </row>
        <row r="122">
          <cell r="H122">
            <v>0</v>
          </cell>
          <cell r="I122">
            <v>0</v>
          </cell>
        </row>
        <row r="123">
          <cell r="H123">
            <v>0</v>
          </cell>
          <cell r="I123">
            <v>0</v>
          </cell>
        </row>
        <row r="124">
          <cell r="H124">
            <v>0</v>
          </cell>
          <cell r="I124">
            <v>0</v>
          </cell>
        </row>
        <row r="125">
          <cell r="H125">
            <v>0</v>
          </cell>
          <cell r="I125">
            <v>0</v>
          </cell>
        </row>
        <row r="126">
          <cell r="H126">
            <v>0</v>
          </cell>
          <cell r="I126">
            <v>0</v>
          </cell>
        </row>
        <row r="127">
          <cell r="H127">
            <v>0</v>
          </cell>
          <cell r="I127">
            <v>0</v>
          </cell>
        </row>
        <row r="128">
          <cell r="H128">
            <v>0</v>
          </cell>
          <cell r="I128">
            <v>0</v>
          </cell>
        </row>
        <row r="129">
          <cell r="H129">
            <v>0</v>
          </cell>
          <cell r="I129">
            <v>0</v>
          </cell>
        </row>
        <row r="130">
          <cell r="H130">
            <v>0</v>
          </cell>
          <cell r="I130">
            <v>0</v>
          </cell>
        </row>
        <row r="131">
          <cell r="H131">
            <v>0</v>
          </cell>
          <cell r="I131">
            <v>0</v>
          </cell>
        </row>
        <row r="132">
          <cell r="H132">
            <v>0</v>
          </cell>
          <cell r="I132">
            <v>0</v>
          </cell>
        </row>
        <row r="133">
          <cell r="H133">
            <v>0</v>
          </cell>
          <cell r="I133">
            <v>0</v>
          </cell>
        </row>
        <row r="134">
          <cell r="H134">
            <v>0</v>
          </cell>
          <cell r="I134">
            <v>0</v>
          </cell>
        </row>
        <row r="135">
          <cell r="H135">
            <v>0</v>
          </cell>
          <cell r="I135">
            <v>0</v>
          </cell>
        </row>
        <row r="136">
          <cell r="H136">
            <v>0</v>
          </cell>
          <cell r="I136">
            <v>0</v>
          </cell>
        </row>
        <row r="137">
          <cell r="H137">
            <v>0</v>
          </cell>
          <cell r="I137">
            <v>0</v>
          </cell>
        </row>
        <row r="138">
          <cell r="H138">
            <v>0</v>
          </cell>
          <cell r="I138">
            <v>0</v>
          </cell>
        </row>
        <row r="139">
          <cell r="H139">
            <v>0</v>
          </cell>
          <cell r="I139">
            <v>0</v>
          </cell>
        </row>
        <row r="140">
          <cell r="H140">
            <v>0</v>
          </cell>
          <cell r="I140">
            <v>0</v>
          </cell>
        </row>
        <row r="141">
          <cell r="H141">
            <v>0</v>
          </cell>
          <cell r="I141">
            <v>0</v>
          </cell>
        </row>
        <row r="142">
          <cell r="H142">
            <v>0</v>
          </cell>
          <cell r="I142">
            <v>0</v>
          </cell>
        </row>
        <row r="143">
          <cell r="H143">
            <v>0</v>
          </cell>
          <cell r="I143">
            <v>0</v>
          </cell>
        </row>
        <row r="144">
          <cell r="H144">
            <v>0</v>
          </cell>
          <cell r="I144">
            <v>0</v>
          </cell>
        </row>
        <row r="145">
          <cell r="H145">
            <v>0</v>
          </cell>
          <cell r="I145">
            <v>0</v>
          </cell>
        </row>
        <row r="146">
          <cell r="H146">
            <v>0</v>
          </cell>
          <cell r="I146">
            <v>0</v>
          </cell>
        </row>
        <row r="147">
          <cell r="H147">
            <v>0</v>
          </cell>
          <cell r="I147">
            <v>0</v>
          </cell>
        </row>
        <row r="148">
          <cell r="H148">
            <v>0</v>
          </cell>
          <cell r="I148">
            <v>0</v>
          </cell>
        </row>
        <row r="149">
          <cell r="H149">
            <v>0</v>
          </cell>
          <cell r="I149">
            <v>0</v>
          </cell>
        </row>
        <row r="150">
          <cell r="H150">
            <v>0</v>
          </cell>
          <cell r="I150">
            <v>0</v>
          </cell>
        </row>
        <row r="151">
          <cell r="H151">
            <v>0</v>
          </cell>
          <cell r="I151">
            <v>0</v>
          </cell>
        </row>
        <row r="152">
          <cell r="H152">
            <v>0</v>
          </cell>
          <cell r="I152">
            <v>0</v>
          </cell>
        </row>
        <row r="153">
          <cell r="H153">
            <v>0</v>
          </cell>
          <cell r="I153">
            <v>0</v>
          </cell>
        </row>
        <row r="154">
          <cell r="H154">
            <v>0</v>
          </cell>
          <cell r="I154">
            <v>0</v>
          </cell>
        </row>
        <row r="155">
          <cell r="H155">
            <v>0</v>
          </cell>
          <cell r="I155">
            <v>0</v>
          </cell>
        </row>
        <row r="156">
          <cell r="H156">
            <v>0</v>
          </cell>
          <cell r="I156">
            <v>0</v>
          </cell>
        </row>
        <row r="157">
          <cell r="H157">
            <v>0</v>
          </cell>
          <cell r="I157">
            <v>0</v>
          </cell>
        </row>
        <row r="158">
          <cell r="H158">
            <v>0</v>
          </cell>
          <cell r="I158">
            <v>0</v>
          </cell>
        </row>
        <row r="159">
          <cell r="H159">
            <v>0</v>
          </cell>
          <cell r="I159">
            <v>0</v>
          </cell>
        </row>
        <row r="160">
          <cell r="H160">
            <v>0</v>
          </cell>
          <cell r="I160">
            <v>0</v>
          </cell>
        </row>
        <row r="161">
          <cell r="H161">
            <v>0</v>
          </cell>
          <cell r="I161">
            <v>0</v>
          </cell>
        </row>
        <row r="162">
          <cell r="H162">
            <v>0</v>
          </cell>
          <cell r="I162">
            <v>0</v>
          </cell>
        </row>
        <row r="163">
          <cell r="H163">
            <v>0</v>
          </cell>
          <cell r="I163">
            <v>0</v>
          </cell>
        </row>
        <row r="164">
          <cell r="H164">
            <v>0</v>
          </cell>
          <cell r="I164">
            <v>0</v>
          </cell>
        </row>
        <row r="165">
          <cell r="H165">
            <v>0</v>
          </cell>
          <cell r="I165">
            <v>0</v>
          </cell>
        </row>
        <row r="166">
          <cell r="H166">
            <v>0</v>
          </cell>
          <cell r="I166">
            <v>0</v>
          </cell>
        </row>
        <row r="167">
          <cell r="H167">
            <v>0</v>
          </cell>
          <cell r="I167">
            <v>0</v>
          </cell>
        </row>
        <row r="168">
          <cell r="H168">
            <v>0</v>
          </cell>
          <cell r="I168">
            <v>0</v>
          </cell>
        </row>
        <row r="169">
          <cell r="H169">
            <v>0</v>
          </cell>
          <cell r="I169">
            <v>0</v>
          </cell>
        </row>
        <row r="170">
          <cell r="H170">
            <v>0</v>
          </cell>
          <cell r="I170">
            <v>0</v>
          </cell>
        </row>
        <row r="171">
          <cell r="H171">
            <v>0</v>
          </cell>
          <cell r="I171">
            <v>0</v>
          </cell>
        </row>
        <row r="172">
          <cell r="H172">
            <v>0</v>
          </cell>
          <cell r="I172">
            <v>0</v>
          </cell>
        </row>
        <row r="173">
          <cell r="H173">
            <v>0</v>
          </cell>
          <cell r="I173">
            <v>0</v>
          </cell>
        </row>
        <row r="174">
          <cell r="H174">
            <v>0</v>
          </cell>
          <cell r="I174">
            <v>0</v>
          </cell>
        </row>
        <row r="175">
          <cell r="H175">
            <v>0</v>
          </cell>
          <cell r="I175">
            <v>0</v>
          </cell>
        </row>
        <row r="176">
          <cell r="H176">
            <v>0</v>
          </cell>
          <cell r="I176">
            <v>0</v>
          </cell>
        </row>
        <row r="177">
          <cell r="H177">
            <v>0</v>
          </cell>
          <cell r="I177">
            <v>0</v>
          </cell>
        </row>
        <row r="178">
          <cell r="H178">
            <v>0</v>
          </cell>
          <cell r="I178">
            <v>0</v>
          </cell>
        </row>
        <row r="179">
          <cell r="H179">
            <v>0</v>
          </cell>
          <cell r="I179">
            <v>0</v>
          </cell>
        </row>
        <row r="180">
          <cell r="H180">
            <v>0</v>
          </cell>
          <cell r="I180">
            <v>0</v>
          </cell>
        </row>
        <row r="181">
          <cell r="H181">
            <v>0</v>
          </cell>
          <cell r="I181">
            <v>0</v>
          </cell>
        </row>
        <row r="182">
          <cell r="H182">
            <v>0</v>
          </cell>
          <cell r="I182">
            <v>0</v>
          </cell>
        </row>
        <row r="183">
          <cell r="H183">
            <v>0</v>
          </cell>
          <cell r="I183">
            <v>0</v>
          </cell>
        </row>
        <row r="184">
          <cell r="H184">
            <v>0</v>
          </cell>
          <cell r="I184">
            <v>0</v>
          </cell>
        </row>
        <row r="185">
          <cell r="H185">
            <v>0</v>
          </cell>
          <cell r="I185">
            <v>0</v>
          </cell>
        </row>
        <row r="186">
          <cell r="H186">
            <v>0</v>
          </cell>
          <cell r="I186">
            <v>0</v>
          </cell>
        </row>
        <row r="187">
          <cell r="H187">
            <v>0</v>
          </cell>
          <cell r="I187">
            <v>0</v>
          </cell>
        </row>
        <row r="188">
          <cell r="H188">
            <v>0</v>
          </cell>
          <cell r="I188">
            <v>0</v>
          </cell>
        </row>
        <row r="189">
          <cell r="H189">
            <v>0</v>
          </cell>
          <cell r="I189">
            <v>0</v>
          </cell>
        </row>
        <row r="190">
          <cell r="H190">
            <v>0</v>
          </cell>
          <cell r="I190">
            <v>0</v>
          </cell>
        </row>
        <row r="191">
          <cell r="H191">
            <v>0</v>
          </cell>
          <cell r="I191">
            <v>0</v>
          </cell>
        </row>
        <row r="192">
          <cell r="H192">
            <v>0</v>
          </cell>
          <cell r="I192">
            <v>0</v>
          </cell>
        </row>
        <row r="193">
          <cell r="H193">
            <v>0</v>
          </cell>
          <cell r="I193">
            <v>0</v>
          </cell>
        </row>
        <row r="194">
          <cell r="H194">
            <v>0</v>
          </cell>
          <cell r="I194">
            <v>0</v>
          </cell>
        </row>
        <row r="195">
          <cell r="H195">
            <v>0</v>
          </cell>
          <cell r="I195">
            <v>0</v>
          </cell>
        </row>
        <row r="196">
          <cell r="H196">
            <v>0</v>
          </cell>
          <cell r="I196">
            <v>0</v>
          </cell>
        </row>
        <row r="197">
          <cell r="H197">
            <v>0</v>
          </cell>
          <cell r="I197">
            <v>0</v>
          </cell>
        </row>
        <row r="198">
          <cell r="H198">
            <v>0</v>
          </cell>
          <cell r="I198">
            <v>0</v>
          </cell>
        </row>
        <row r="199">
          <cell r="H199">
            <v>0</v>
          </cell>
          <cell r="I199">
            <v>0</v>
          </cell>
        </row>
        <row r="200">
          <cell r="H200">
            <v>0</v>
          </cell>
          <cell r="I200">
            <v>0</v>
          </cell>
        </row>
        <row r="201">
          <cell r="H201">
            <v>0</v>
          </cell>
          <cell r="I201">
            <v>0</v>
          </cell>
        </row>
        <row r="202">
          <cell r="H202">
            <v>0</v>
          </cell>
          <cell r="I202">
            <v>0</v>
          </cell>
        </row>
        <row r="203">
          <cell r="H203">
            <v>0</v>
          </cell>
          <cell r="I203">
            <v>0</v>
          </cell>
        </row>
        <row r="204">
          <cell r="H204">
            <v>0</v>
          </cell>
          <cell r="I204">
            <v>0</v>
          </cell>
        </row>
        <row r="205">
          <cell r="H205">
            <v>0</v>
          </cell>
          <cell r="I205">
            <v>0</v>
          </cell>
        </row>
        <row r="206">
          <cell r="H206">
            <v>0</v>
          </cell>
          <cell r="I206">
            <v>0</v>
          </cell>
        </row>
        <row r="207">
          <cell r="H207">
            <v>0</v>
          </cell>
          <cell r="I207">
            <v>0</v>
          </cell>
        </row>
        <row r="208">
          <cell r="H208">
            <v>0</v>
          </cell>
          <cell r="I208">
            <v>0</v>
          </cell>
        </row>
        <row r="209">
          <cell r="H209">
            <v>0</v>
          </cell>
          <cell r="I209">
            <v>0</v>
          </cell>
        </row>
        <row r="210">
          <cell r="H210">
            <v>0</v>
          </cell>
          <cell r="I210">
            <v>0</v>
          </cell>
        </row>
        <row r="211">
          <cell r="H211">
            <v>0</v>
          </cell>
          <cell r="I211">
            <v>0</v>
          </cell>
        </row>
        <row r="212">
          <cell r="H212">
            <v>0</v>
          </cell>
          <cell r="I212">
            <v>0</v>
          </cell>
        </row>
        <row r="213">
          <cell r="H213">
            <v>0</v>
          </cell>
          <cell r="I213">
            <v>0</v>
          </cell>
        </row>
        <row r="214">
          <cell r="H214">
            <v>0</v>
          </cell>
          <cell r="I214">
            <v>0</v>
          </cell>
        </row>
        <row r="215">
          <cell r="H215">
            <v>0</v>
          </cell>
          <cell r="I215">
            <v>0</v>
          </cell>
        </row>
        <row r="216">
          <cell r="H216">
            <v>0</v>
          </cell>
          <cell r="I216">
            <v>0</v>
          </cell>
        </row>
        <row r="217">
          <cell r="H217">
            <v>0</v>
          </cell>
          <cell r="I217">
            <v>0</v>
          </cell>
        </row>
        <row r="218">
          <cell r="H218">
            <v>0</v>
          </cell>
          <cell r="I218">
            <v>0</v>
          </cell>
        </row>
        <row r="219">
          <cell r="H219">
            <v>0</v>
          </cell>
          <cell r="I219">
            <v>0</v>
          </cell>
        </row>
        <row r="220">
          <cell r="H220">
            <v>0</v>
          </cell>
          <cell r="I220">
            <v>0</v>
          </cell>
        </row>
        <row r="221">
          <cell r="H221">
            <v>0</v>
          </cell>
          <cell r="I221">
            <v>0</v>
          </cell>
        </row>
        <row r="222">
          <cell r="H222">
            <v>0</v>
          </cell>
          <cell r="I222">
            <v>0</v>
          </cell>
        </row>
        <row r="223">
          <cell r="H223">
            <v>0</v>
          </cell>
          <cell r="I223">
            <v>0</v>
          </cell>
        </row>
        <row r="224">
          <cell r="H224">
            <v>0</v>
          </cell>
          <cell r="I224">
            <v>0</v>
          </cell>
        </row>
        <row r="225">
          <cell r="H225">
            <v>0</v>
          </cell>
          <cell r="I225">
            <v>0</v>
          </cell>
        </row>
        <row r="226">
          <cell r="H226">
            <v>0</v>
          </cell>
          <cell r="I226">
            <v>0</v>
          </cell>
        </row>
        <row r="227">
          <cell r="H227">
            <v>0</v>
          </cell>
          <cell r="I227">
            <v>0</v>
          </cell>
        </row>
        <row r="228">
          <cell r="H228">
            <v>0</v>
          </cell>
          <cell r="I228">
            <v>0</v>
          </cell>
        </row>
        <row r="229">
          <cell r="H229">
            <v>0</v>
          </cell>
          <cell r="I229">
            <v>0</v>
          </cell>
        </row>
        <row r="230">
          <cell r="H230">
            <v>0</v>
          </cell>
          <cell r="I230">
            <v>0</v>
          </cell>
        </row>
        <row r="231">
          <cell r="H231">
            <v>0</v>
          </cell>
          <cell r="I231">
            <v>0</v>
          </cell>
        </row>
        <row r="232">
          <cell r="H232">
            <v>0</v>
          </cell>
          <cell r="I232">
            <v>0</v>
          </cell>
        </row>
        <row r="233">
          <cell r="H233">
            <v>0</v>
          </cell>
          <cell r="I233">
            <v>0</v>
          </cell>
        </row>
        <row r="234">
          <cell r="H234">
            <v>0</v>
          </cell>
          <cell r="I234">
            <v>0</v>
          </cell>
        </row>
        <row r="235">
          <cell r="H235">
            <v>0</v>
          </cell>
          <cell r="I235">
            <v>0</v>
          </cell>
        </row>
        <row r="236">
          <cell r="H236">
            <v>0</v>
          </cell>
          <cell r="I236">
            <v>0</v>
          </cell>
        </row>
        <row r="237">
          <cell r="H237">
            <v>0</v>
          </cell>
          <cell r="I237">
            <v>0</v>
          </cell>
        </row>
        <row r="238">
          <cell r="H238">
            <v>0</v>
          </cell>
          <cell r="I238">
            <v>0</v>
          </cell>
        </row>
        <row r="239">
          <cell r="H239">
            <v>0</v>
          </cell>
          <cell r="I239">
            <v>0</v>
          </cell>
        </row>
        <row r="240">
          <cell r="H240">
            <v>0</v>
          </cell>
          <cell r="I240">
            <v>0</v>
          </cell>
        </row>
        <row r="241">
          <cell r="H241">
            <v>0</v>
          </cell>
          <cell r="I241">
            <v>0</v>
          </cell>
        </row>
        <row r="242">
          <cell r="H242">
            <v>0</v>
          </cell>
          <cell r="I242">
            <v>0</v>
          </cell>
        </row>
        <row r="243">
          <cell r="H243">
            <v>0</v>
          </cell>
          <cell r="I243">
            <v>0</v>
          </cell>
        </row>
        <row r="244">
          <cell r="H244">
            <v>0</v>
          </cell>
          <cell r="I244">
            <v>0</v>
          </cell>
        </row>
        <row r="245">
          <cell r="H245">
            <v>0</v>
          </cell>
          <cell r="I245">
            <v>0</v>
          </cell>
        </row>
        <row r="246">
          <cell r="H246">
            <v>0</v>
          </cell>
          <cell r="I246">
            <v>0</v>
          </cell>
        </row>
        <row r="247">
          <cell r="H247">
            <v>0</v>
          </cell>
          <cell r="I247">
            <v>0</v>
          </cell>
        </row>
        <row r="248">
          <cell r="H248">
            <v>0</v>
          </cell>
          <cell r="I248">
            <v>0</v>
          </cell>
        </row>
        <row r="249">
          <cell r="H249">
            <v>0</v>
          </cell>
          <cell r="I249">
            <v>0</v>
          </cell>
        </row>
        <row r="250">
          <cell r="H250">
            <v>0</v>
          </cell>
          <cell r="I250">
            <v>0</v>
          </cell>
        </row>
        <row r="251">
          <cell r="H251">
            <v>0</v>
          </cell>
          <cell r="I251">
            <v>0</v>
          </cell>
        </row>
        <row r="252">
          <cell r="H252">
            <v>0</v>
          </cell>
          <cell r="I252">
            <v>0</v>
          </cell>
        </row>
        <row r="253">
          <cell r="H253">
            <v>0</v>
          </cell>
          <cell r="I253">
            <v>0</v>
          </cell>
        </row>
        <row r="254">
          <cell r="H254">
            <v>0</v>
          </cell>
          <cell r="I254">
            <v>0</v>
          </cell>
        </row>
        <row r="255">
          <cell r="H255">
            <v>0</v>
          </cell>
          <cell r="I255">
            <v>0</v>
          </cell>
        </row>
        <row r="256">
          <cell r="H256">
            <v>0</v>
          </cell>
          <cell r="I256">
            <v>0</v>
          </cell>
        </row>
        <row r="257">
          <cell r="H257">
            <v>0</v>
          </cell>
          <cell r="I257">
            <v>0</v>
          </cell>
        </row>
        <row r="258">
          <cell r="H258">
            <v>0</v>
          </cell>
          <cell r="I258">
            <v>0</v>
          </cell>
        </row>
        <row r="259">
          <cell r="H259">
            <v>0</v>
          </cell>
          <cell r="I259">
            <v>0</v>
          </cell>
        </row>
        <row r="260">
          <cell r="H260">
            <v>0</v>
          </cell>
          <cell r="I260">
            <v>0</v>
          </cell>
        </row>
        <row r="261">
          <cell r="H261">
            <v>0</v>
          </cell>
          <cell r="I261">
            <v>0</v>
          </cell>
        </row>
        <row r="262">
          <cell r="H262">
            <v>0</v>
          </cell>
          <cell r="I262">
            <v>0</v>
          </cell>
        </row>
        <row r="263">
          <cell r="H263">
            <v>0</v>
          </cell>
          <cell r="I263">
            <v>0</v>
          </cell>
        </row>
        <row r="264">
          <cell r="H264">
            <v>0</v>
          </cell>
          <cell r="I264">
            <v>0</v>
          </cell>
        </row>
        <row r="265">
          <cell r="H265">
            <v>0</v>
          </cell>
          <cell r="I265">
            <v>0</v>
          </cell>
        </row>
        <row r="266">
          <cell r="H266">
            <v>0</v>
          </cell>
          <cell r="I266">
            <v>0</v>
          </cell>
        </row>
        <row r="267">
          <cell r="H267">
            <v>0</v>
          </cell>
          <cell r="I267">
            <v>0</v>
          </cell>
        </row>
        <row r="268">
          <cell r="H268">
            <v>0</v>
          </cell>
          <cell r="I268">
            <v>0</v>
          </cell>
        </row>
        <row r="269">
          <cell r="H269">
            <v>0</v>
          </cell>
          <cell r="I269">
            <v>0</v>
          </cell>
        </row>
        <row r="270">
          <cell r="H270">
            <v>0</v>
          </cell>
          <cell r="I270">
            <v>0</v>
          </cell>
        </row>
        <row r="271">
          <cell r="H271">
            <v>0</v>
          </cell>
          <cell r="I271">
            <v>0</v>
          </cell>
        </row>
        <row r="272">
          <cell r="H272">
            <v>0</v>
          </cell>
          <cell r="I272">
            <v>0</v>
          </cell>
        </row>
        <row r="273">
          <cell r="H273">
            <v>0</v>
          </cell>
          <cell r="I273">
            <v>0</v>
          </cell>
        </row>
        <row r="274">
          <cell r="H274">
            <v>0</v>
          </cell>
          <cell r="I274">
            <v>0</v>
          </cell>
        </row>
        <row r="275">
          <cell r="H275">
            <v>0</v>
          </cell>
          <cell r="I275">
            <v>0</v>
          </cell>
        </row>
        <row r="276">
          <cell r="H276">
            <v>0</v>
          </cell>
          <cell r="I276">
            <v>0</v>
          </cell>
        </row>
        <row r="277">
          <cell r="H277">
            <v>0</v>
          </cell>
          <cell r="I277">
            <v>0</v>
          </cell>
        </row>
        <row r="278">
          <cell r="H278">
            <v>0</v>
          </cell>
          <cell r="I278">
            <v>0</v>
          </cell>
        </row>
        <row r="279">
          <cell r="H279">
            <v>0</v>
          </cell>
          <cell r="I279">
            <v>0</v>
          </cell>
        </row>
        <row r="280">
          <cell r="H280">
            <v>0</v>
          </cell>
          <cell r="I280">
            <v>0</v>
          </cell>
        </row>
        <row r="281">
          <cell r="H281">
            <v>0</v>
          </cell>
          <cell r="I281">
            <v>0</v>
          </cell>
        </row>
        <row r="282">
          <cell r="H282">
            <v>0</v>
          </cell>
          <cell r="I282">
            <v>0</v>
          </cell>
        </row>
        <row r="283">
          <cell r="H283">
            <v>0</v>
          </cell>
          <cell r="I283">
            <v>0</v>
          </cell>
        </row>
        <row r="284">
          <cell r="H284">
            <v>0</v>
          </cell>
          <cell r="I284">
            <v>0</v>
          </cell>
        </row>
        <row r="285">
          <cell r="H285">
            <v>0</v>
          </cell>
          <cell r="I285">
            <v>0</v>
          </cell>
        </row>
        <row r="286">
          <cell r="H286">
            <v>0</v>
          </cell>
          <cell r="I286">
            <v>0</v>
          </cell>
        </row>
        <row r="287">
          <cell r="H287">
            <v>0</v>
          </cell>
          <cell r="I287">
            <v>0</v>
          </cell>
        </row>
        <row r="288">
          <cell r="H288">
            <v>0</v>
          </cell>
          <cell r="I288">
            <v>0</v>
          </cell>
        </row>
        <row r="289">
          <cell r="H289">
            <v>0</v>
          </cell>
          <cell r="I289">
            <v>0</v>
          </cell>
        </row>
        <row r="290">
          <cell r="H290">
            <v>0</v>
          </cell>
          <cell r="I290">
            <v>0</v>
          </cell>
        </row>
        <row r="291">
          <cell r="H291">
            <v>0</v>
          </cell>
          <cell r="I291">
            <v>0</v>
          </cell>
        </row>
        <row r="292">
          <cell r="H292">
            <v>0</v>
          </cell>
          <cell r="I292">
            <v>0</v>
          </cell>
        </row>
        <row r="293">
          <cell r="H293">
            <v>0</v>
          </cell>
          <cell r="I293">
            <v>0</v>
          </cell>
        </row>
        <row r="294">
          <cell r="H294">
            <v>0</v>
          </cell>
          <cell r="I294">
            <v>0</v>
          </cell>
        </row>
        <row r="295">
          <cell r="H295">
            <v>0</v>
          </cell>
          <cell r="I295">
            <v>0</v>
          </cell>
        </row>
        <row r="296">
          <cell r="H296">
            <v>0</v>
          </cell>
          <cell r="I296">
            <v>0</v>
          </cell>
        </row>
        <row r="297">
          <cell r="H297">
            <v>0</v>
          </cell>
          <cell r="I297">
            <v>0</v>
          </cell>
        </row>
        <row r="298">
          <cell r="H298">
            <v>0</v>
          </cell>
          <cell r="I298">
            <v>0</v>
          </cell>
        </row>
        <row r="299">
          <cell r="H299">
            <v>0</v>
          </cell>
          <cell r="I299">
            <v>0</v>
          </cell>
        </row>
        <row r="300">
          <cell r="H300">
            <v>0</v>
          </cell>
          <cell r="I300">
            <v>0</v>
          </cell>
        </row>
        <row r="301">
          <cell r="H301">
            <v>0</v>
          </cell>
          <cell r="I301">
            <v>0</v>
          </cell>
        </row>
        <row r="302">
          <cell r="H302">
            <v>0</v>
          </cell>
          <cell r="I302">
            <v>0</v>
          </cell>
        </row>
        <row r="303">
          <cell r="H303">
            <v>0</v>
          </cell>
          <cell r="I303">
            <v>0</v>
          </cell>
        </row>
        <row r="304">
          <cell r="H304">
            <v>0</v>
          </cell>
          <cell r="I304">
            <v>0</v>
          </cell>
        </row>
        <row r="305">
          <cell r="H305">
            <v>0</v>
          </cell>
          <cell r="I305">
            <v>0</v>
          </cell>
        </row>
        <row r="306">
          <cell r="H306">
            <v>0</v>
          </cell>
          <cell r="I306">
            <v>0</v>
          </cell>
        </row>
        <row r="307">
          <cell r="H307">
            <v>0</v>
          </cell>
          <cell r="I307">
            <v>0</v>
          </cell>
        </row>
        <row r="308">
          <cell r="H308">
            <v>0</v>
          </cell>
          <cell r="I308">
            <v>0</v>
          </cell>
        </row>
        <row r="309">
          <cell r="H309">
            <v>0</v>
          </cell>
          <cell r="I309">
            <v>0</v>
          </cell>
        </row>
        <row r="310">
          <cell r="H310">
            <v>0</v>
          </cell>
          <cell r="I310">
            <v>0</v>
          </cell>
        </row>
        <row r="311">
          <cell r="H311">
            <v>0</v>
          </cell>
          <cell r="I311">
            <v>0</v>
          </cell>
        </row>
        <row r="312">
          <cell r="H312">
            <v>0</v>
          </cell>
          <cell r="I312">
            <v>0</v>
          </cell>
        </row>
        <row r="313">
          <cell r="H313">
            <v>0</v>
          </cell>
          <cell r="I313">
            <v>0</v>
          </cell>
        </row>
        <row r="314">
          <cell r="H314">
            <v>0</v>
          </cell>
          <cell r="I314">
            <v>0</v>
          </cell>
        </row>
        <row r="315">
          <cell r="H315">
            <v>0</v>
          </cell>
          <cell r="I315">
            <v>0</v>
          </cell>
        </row>
        <row r="316">
          <cell r="H316">
            <v>0</v>
          </cell>
          <cell r="I316">
            <v>0</v>
          </cell>
        </row>
        <row r="317">
          <cell r="H317">
            <v>0</v>
          </cell>
          <cell r="I317">
            <v>0</v>
          </cell>
        </row>
        <row r="318">
          <cell r="H318">
            <v>0</v>
          </cell>
          <cell r="I318">
            <v>0</v>
          </cell>
        </row>
        <row r="319">
          <cell r="H319">
            <v>0</v>
          </cell>
          <cell r="I319">
            <v>0</v>
          </cell>
        </row>
        <row r="320">
          <cell r="H320">
            <v>0</v>
          </cell>
          <cell r="I320">
            <v>0</v>
          </cell>
        </row>
        <row r="321">
          <cell r="H321">
            <v>0</v>
          </cell>
          <cell r="I321">
            <v>0</v>
          </cell>
        </row>
        <row r="322">
          <cell r="H322">
            <v>0</v>
          </cell>
          <cell r="I322">
            <v>0</v>
          </cell>
        </row>
        <row r="323">
          <cell r="H323">
            <v>0</v>
          </cell>
          <cell r="I323">
            <v>0</v>
          </cell>
        </row>
        <row r="324">
          <cell r="H324">
            <v>0</v>
          </cell>
          <cell r="I324">
            <v>0</v>
          </cell>
        </row>
        <row r="325">
          <cell r="H325">
            <v>0</v>
          </cell>
          <cell r="I325">
            <v>0</v>
          </cell>
        </row>
        <row r="326">
          <cell r="H326">
            <v>0</v>
          </cell>
          <cell r="I326">
            <v>0</v>
          </cell>
        </row>
        <row r="327">
          <cell r="H327">
            <v>0</v>
          </cell>
          <cell r="I327">
            <v>0</v>
          </cell>
        </row>
        <row r="328">
          <cell r="H328">
            <v>0</v>
          </cell>
          <cell r="I328">
            <v>0</v>
          </cell>
        </row>
        <row r="329">
          <cell r="H329">
            <v>0</v>
          </cell>
          <cell r="I329">
            <v>0</v>
          </cell>
        </row>
        <row r="330">
          <cell r="H330">
            <v>0</v>
          </cell>
          <cell r="I330">
            <v>0</v>
          </cell>
        </row>
        <row r="331">
          <cell r="H331">
            <v>0</v>
          </cell>
          <cell r="I331">
            <v>0</v>
          </cell>
        </row>
        <row r="332">
          <cell r="H332">
            <v>0</v>
          </cell>
          <cell r="I332">
            <v>0</v>
          </cell>
        </row>
        <row r="333">
          <cell r="H333">
            <v>0</v>
          </cell>
          <cell r="I333">
            <v>0</v>
          </cell>
        </row>
        <row r="334">
          <cell r="H334">
            <v>0</v>
          </cell>
          <cell r="I334">
            <v>0</v>
          </cell>
        </row>
        <row r="335">
          <cell r="H335">
            <v>0</v>
          </cell>
          <cell r="I335">
            <v>0</v>
          </cell>
        </row>
        <row r="336">
          <cell r="H336">
            <v>0</v>
          </cell>
          <cell r="I336">
            <v>0</v>
          </cell>
        </row>
        <row r="337">
          <cell r="H337">
            <v>0</v>
          </cell>
          <cell r="I337">
            <v>0</v>
          </cell>
        </row>
        <row r="338">
          <cell r="H338">
            <v>0</v>
          </cell>
          <cell r="I338">
            <v>0</v>
          </cell>
        </row>
        <row r="339">
          <cell r="H339">
            <v>0</v>
          </cell>
          <cell r="I339">
            <v>0</v>
          </cell>
        </row>
        <row r="340">
          <cell r="H340">
            <v>0</v>
          </cell>
          <cell r="I340">
            <v>0</v>
          </cell>
        </row>
        <row r="341">
          <cell r="H341">
            <v>0</v>
          </cell>
          <cell r="I341">
            <v>0</v>
          </cell>
        </row>
        <row r="342">
          <cell r="H342">
            <v>0</v>
          </cell>
          <cell r="I342">
            <v>0</v>
          </cell>
        </row>
        <row r="343">
          <cell r="H343">
            <v>0</v>
          </cell>
          <cell r="I343">
            <v>0</v>
          </cell>
        </row>
        <row r="344">
          <cell r="H344">
            <v>0</v>
          </cell>
          <cell r="I344">
            <v>0</v>
          </cell>
        </row>
        <row r="345">
          <cell r="H345">
            <v>0</v>
          </cell>
          <cell r="I345">
            <v>0</v>
          </cell>
        </row>
        <row r="346">
          <cell r="H346">
            <v>0</v>
          </cell>
          <cell r="I346">
            <v>0</v>
          </cell>
        </row>
        <row r="347">
          <cell r="H347">
            <v>0</v>
          </cell>
          <cell r="I347">
            <v>0</v>
          </cell>
        </row>
        <row r="348">
          <cell r="H348">
            <v>0</v>
          </cell>
          <cell r="I348">
            <v>0</v>
          </cell>
        </row>
        <row r="349">
          <cell r="H349">
            <v>0</v>
          </cell>
          <cell r="I349">
            <v>0</v>
          </cell>
        </row>
        <row r="350">
          <cell r="H350">
            <v>0</v>
          </cell>
          <cell r="I350">
            <v>0</v>
          </cell>
        </row>
        <row r="351">
          <cell r="H351">
            <v>0</v>
          </cell>
          <cell r="I351">
            <v>0</v>
          </cell>
        </row>
        <row r="352">
          <cell r="H352">
            <v>0</v>
          </cell>
          <cell r="I352">
            <v>0</v>
          </cell>
        </row>
        <row r="353">
          <cell r="H353">
            <v>0</v>
          </cell>
          <cell r="I353">
            <v>0</v>
          </cell>
        </row>
        <row r="354">
          <cell r="H354">
            <v>0</v>
          </cell>
          <cell r="I354">
            <v>0</v>
          </cell>
        </row>
        <row r="355">
          <cell r="H355">
            <v>0</v>
          </cell>
          <cell r="I355">
            <v>0</v>
          </cell>
        </row>
        <row r="356">
          <cell r="H356">
            <v>0</v>
          </cell>
          <cell r="I356">
            <v>0</v>
          </cell>
        </row>
        <row r="357">
          <cell r="H357">
            <v>0</v>
          </cell>
          <cell r="I357">
            <v>0</v>
          </cell>
        </row>
        <row r="358">
          <cell r="H358">
            <v>0</v>
          </cell>
          <cell r="I358">
            <v>0</v>
          </cell>
        </row>
        <row r="359">
          <cell r="H359">
            <v>0</v>
          </cell>
          <cell r="I359">
            <v>0</v>
          </cell>
        </row>
        <row r="360">
          <cell r="H360">
            <v>0</v>
          </cell>
          <cell r="I360">
            <v>0</v>
          </cell>
        </row>
        <row r="361">
          <cell r="H361">
            <v>0</v>
          </cell>
          <cell r="I361">
            <v>0</v>
          </cell>
        </row>
        <row r="362">
          <cell r="H362">
            <v>0</v>
          </cell>
          <cell r="I362">
            <v>0</v>
          </cell>
        </row>
        <row r="363">
          <cell r="H363">
            <v>0</v>
          </cell>
          <cell r="I363">
            <v>0</v>
          </cell>
        </row>
        <row r="364">
          <cell r="H364">
            <v>0</v>
          </cell>
          <cell r="I364">
            <v>0</v>
          </cell>
        </row>
        <row r="365">
          <cell r="H365">
            <v>0</v>
          </cell>
          <cell r="I365">
            <v>0</v>
          </cell>
        </row>
        <row r="366">
          <cell r="H366">
            <v>0</v>
          </cell>
          <cell r="I366">
            <v>0</v>
          </cell>
        </row>
        <row r="367">
          <cell r="H367">
            <v>0</v>
          </cell>
          <cell r="I367">
            <v>0</v>
          </cell>
        </row>
        <row r="368">
          <cell r="H368">
            <v>0</v>
          </cell>
          <cell r="I368">
            <v>0</v>
          </cell>
        </row>
        <row r="369">
          <cell r="H369">
            <v>0</v>
          </cell>
          <cell r="I369">
            <v>0</v>
          </cell>
        </row>
        <row r="370">
          <cell r="H370">
            <v>0</v>
          </cell>
          <cell r="I370">
            <v>0</v>
          </cell>
        </row>
        <row r="371">
          <cell r="H371">
            <v>0</v>
          </cell>
          <cell r="I371">
            <v>0</v>
          </cell>
        </row>
        <row r="372">
          <cell r="H372">
            <v>0</v>
          </cell>
          <cell r="I372">
            <v>0</v>
          </cell>
        </row>
        <row r="373">
          <cell r="H373">
            <v>0</v>
          </cell>
          <cell r="I373">
            <v>0</v>
          </cell>
        </row>
        <row r="374">
          <cell r="H374">
            <v>0</v>
          </cell>
          <cell r="I374">
            <v>0</v>
          </cell>
        </row>
        <row r="375">
          <cell r="H375">
            <v>0</v>
          </cell>
          <cell r="I375">
            <v>0</v>
          </cell>
        </row>
        <row r="376">
          <cell r="H376">
            <v>0</v>
          </cell>
          <cell r="I376">
            <v>0</v>
          </cell>
        </row>
        <row r="377">
          <cell r="H377">
            <v>0</v>
          </cell>
          <cell r="I377">
            <v>0</v>
          </cell>
        </row>
        <row r="378">
          <cell r="H378">
            <v>0</v>
          </cell>
          <cell r="I378">
            <v>0</v>
          </cell>
        </row>
        <row r="379">
          <cell r="H379">
            <v>0</v>
          </cell>
          <cell r="I379">
            <v>0</v>
          </cell>
        </row>
        <row r="380">
          <cell r="H380">
            <v>0</v>
          </cell>
          <cell r="I380">
            <v>0</v>
          </cell>
        </row>
        <row r="381">
          <cell r="H381">
            <v>0</v>
          </cell>
          <cell r="I381">
            <v>0</v>
          </cell>
        </row>
        <row r="382">
          <cell r="H382">
            <v>0</v>
          </cell>
          <cell r="I382">
            <v>0</v>
          </cell>
        </row>
        <row r="383">
          <cell r="H383">
            <v>0</v>
          </cell>
          <cell r="I383">
            <v>0</v>
          </cell>
        </row>
        <row r="384">
          <cell r="H384">
            <v>0</v>
          </cell>
          <cell r="I384">
            <v>0</v>
          </cell>
        </row>
        <row r="385">
          <cell r="H385">
            <v>0</v>
          </cell>
          <cell r="I385">
            <v>0</v>
          </cell>
        </row>
        <row r="386">
          <cell r="H386">
            <v>0</v>
          </cell>
          <cell r="I386">
            <v>0</v>
          </cell>
        </row>
        <row r="387">
          <cell r="H387">
            <v>0</v>
          </cell>
          <cell r="I387">
            <v>0</v>
          </cell>
        </row>
        <row r="388">
          <cell r="H388">
            <v>0</v>
          </cell>
          <cell r="I388">
            <v>0</v>
          </cell>
        </row>
        <row r="389">
          <cell r="H389">
            <v>0</v>
          </cell>
          <cell r="I389">
            <v>0</v>
          </cell>
        </row>
        <row r="390">
          <cell r="H390">
            <v>0</v>
          </cell>
          <cell r="I390">
            <v>0</v>
          </cell>
        </row>
        <row r="391">
          <cell r="H391">
            <v>0</v>
          </cell>
          <cell r="I391">
            <v>0</v>
          </cell>
        </row>
        <row r="392">
          <cell r="H392">
            <v>0</v>
          </cell>
          <cell r="I392">
            <v>0</v>
          </cell>
        </row>
        <row r="393">
          <cell r="H393">
            <v>0</v>
          </cell>
          <cell r="I393">
            <v>0</v>
          </cell>
        </row>
        <row r="394">
          <cell r="H394">
            <v>0</v>
          </cell>
          <cell r="I394">
            <v>0</v>
          </cell>
        </row>
        <row r="395">
          <cell r="H395">
            <v>0</v>
          </cell>
          <cell r="I395">
            <v>0</v>
          </cell>
        </row>
        <row r="396">
          <cell r="H396">
            <v>0</v>
          </cell>
          <cell r="I396">
            <v>0</v>
          </cell>
        </row>
        <row r="397">
          <cell r="H397">
            <v>0</v>
          </cell>
          <cell r="I397">
            <v>0</v>
          </cell>
        </row>
        <row r="398">
          <cell r="H398">
            <v>0</v>
          </cell>
          <cell r="I398">
            <v>0</v>
          </cell>
        </row>
        <row r="399">
          <cell r="H399">
            <v>0</v>
          </cell>
          <cell r="I399">
            <v>0</v>
          </cell>
        </row>
        <row r="400">
          <cell r="H400">
            <v>0</v>
          </cell>
          <cell r="I400">
            <v>0</v>
          </cell>
        </row>
        <row r="401">
          <cell r="H401">
            <v>0</v>
          </cell>
          <cell r="I401">
            <v>0</v>
          </cell>
        </row>
        <row r="402">
          <cell r="H402">
            <v>0</v>
          </cell>
          <cell r="I402">
            <v>0</v>
          </cell>
        </row>
        <row r="403">
          <cell r="H403">
            <v>0</v>
          </cell>
          <cell r="I403">
            <v>0</v>
          </cell>
        </row>
        <row r="404">
          <cell r="H404">
            <v>0</v>
          </cell>
          <cell r="I404">
            <v>0</v>
          </cell>
        </row>
        <row r="405">
          <cell r="H405">
            <v>0</v>
          </cell>
          <cell r="I405">
            <v>0</v>
          </cell>
        </row>
        <row r="406">
          <cell r="H406">
            <v>0</v>
          </cell>
          <cell r="I406">
            <v>0</v>
          </cell>
        </row>
        <row r="407">
          <cell r="H407">
            <v>0</v>
          </cell>
          <cell r="I407">
            <v>0</v>
          </cell>
        </row>
        <row r="408">
          <cell r="H408">
            <v>0</v>
          </cell>
          <cell r="I408">
            <v>0</v>
          </cell>
        </row>
        <row r="409">
          <cell r="H409">
            <v>0</v>
          </cell>
          <cell r="I409">
            <v>0</v>
          </cell>
        </row>
        <row r="410">
          <cell r="H410">
            <v>0</v>
          </cell>
          <cell r="I410">
            <v>0</v>
          </cell>
        </row>
        <row r="411">
          <cell r="H411">
            <v>0</v>
          </cell>
          <cell r="I411">
            <v>0</v>
          </cell>
        </row>
        <row r="412">
          <cell r="H412">
            <v>0</v>
          </cell>
          <cell r="I412">
            <v>0</v>
          </cell>
        </row>
        <row r="413">
          <cell r="H413">
            <v>0</v>
          </cell>
          <cell r="I413">
            <v>0</v>
          </cell>
        </row>
        <row r="414">
          <cell r="H414">
            <v>0</v>
          </cell>
          <cell r="I414">
            <v>0</v>
          </cell>
        </row>
        <row r="415">
          <cell r="H415">
            <v>0</v>
          </cell>
          <cell r="I415">
            <v>0</v>
          </cell>
        </row>
        <row r="416">
          <cell r="H416">
            <v>0</v>
          </cell>
          <cell r="I416">
            <v>0</v>
          </cell>
        </row>
        <row r="417">
          <cell r="H417">
            <v>0</v>
          </cell>
          <cell r="I417">
            <v>0</v>
          </cell>
        </row>
        <row r="418">
          <cell r="H418">
            <v>0</v>
          </cell>
          <cell r="I418">
            <v>0</v>
          </cell>
        </row>
        <row r="419">
          <cell r="H419">
            <v>0</v>
          </cell>
          <cell r="I419">
            <v>0</v>
          </cell>
        </row>
        <row r="420">
          <cell r="H420">
            <v>0</v>
          </cell>
          <cell r="I420">
            <v>0</v>
          </cell>
        </row>
        <row r="421">
          <cell r="H421">
            <v>0</v>
          </cell>
          <cell r="I421">
            <v>0</v>
          </cell>
        </row>
        <row r="422">
          <cell r="H422">
            <v>0</v>
          </cell>
          <cell r="I422">
            <v>0</v>
          </cell>
        </row>
        <row r="423">
          <cell r="H423">
            <v>0</v>
          </cell>
          <cell r="I423">
            <v>0</v>
          </cell>
        </row>
        <row r="424">
          <cell r="H424">
            <v>0</v>
          </cell>
          <cell r="I424">
            <v>0</v>
          </cell>
        </row>
        <row r="425">
          <cell r="H425">
            <v>0</v>
          </cell>
          <cell r="I425">
            <v>0</v>
          </cell>
        </row>
        <row r="426">
          <cell r="H426">
            <v>0</v>
          </cell>
          <cell r="I426">
            <v>0</v>
          </cell>
        </row>
        <row r="427">
          <cell r="H427">
            <v>0</v>
          </cell>
          <cell r="I427">
            <v>0</v>
          </cell>
        </row>
        <row r="428">
          <cell r="H428">
            <v>0</v>
          </cell>
          <cell r="I428">
            <v>0</v>
          </cell>
        </row>
        <row r="429">
          <cell r="H429">
            <v>0</v>
          </cell>
          <cell r="I429">
            <v>0</v>
          </cell>
        </row>
        <row r="430">
          <cell r="H430">
            <v>0</v>
          </cell>
          <cell r="I430">
            <v>0</v>
          </cell>
        </row>
        <row r="431">
          <cell r="H431">
            <v>0</v>
          </cell>
          <cell r="I431">
            <v>0</v>
          </cell>
        </row>
        <row r="432">
          <cell r="H432">
            <v>0</v>
          </cell>
          <cell r="I432">
            <v>0</v>
          </cell>
        </row>
        <row r="433">
          <cell r="H433">
            <v>0</v>
          </cell>
          <cell r="I433">
            <v>0</v>
          </cell>
        </row>
        <row r="434">
          <cell r="H434">
            <v>0</v>
          </cell>
          <cell r="I434">
            <v>0</v>
          </cell>
        </row>
        <row r="435">
          <cell r="H435">
            <v>0</v>
          </cell>
          <cell r="I435">
            <v>0</v>
          </cell>
        </row>
        <row r="436">
          <cell r="H436">
            <v>0</v>
          </cell>
          <cell r="I436">
            <v>0</v>
          </cell>
        </row>
        <row r="437">
          <cell r="H437">
            <v>0</v>
          </cell>
          <cell r="I437">
            <v>0</v>
          </cell>
        </row>
        <row r="438">
          <cell r="H438">
            <v>0</v>
          </cell>
          <cell r="I438">
            <v>0</v>
          </cell>
        </row>
        <row r="439">
          <cell r="H439">
            <v>0</v>
          </cell>
          <cell r="I439">
            <v>0</v>
          </cell>
        </row>
        <row r="440">
          <cell r="H440">
            <v>0</v>
          </cell>
          <cell r="I440">
            <v>0</v>
          </cell>
        </row>
        <row r="441">
          <cell r="H441">
            <v>0</v>
          </cell>
          <cell r="I441">
            <v>0</v>
          </cell>
        </row>
        <row r="442">
          <cell r="H442">
            <v>0</v>
          </cell>
          <cell r="I442">
            <v>0</v>
          </cell>
        </row>
        <row r="443">
          <cell r="H443">
            <v>0</v>
          </cell>
          <cell r="I443">
            <v>0</v>
          </cell>
        </row>
        <row r="444">
          <cell r="H444">
            <v>0</v>
          </cell>
          <cell r="I444">
            <v>0</v>
          </cell>
        </row>
        <row r="445">
          <cell r="H445">
            <v>0</v>
          </cell>
          <cell r="I445">
            <v>0</v>
          </cell>
        </row>
        <row r="446">
          <cell r="H446">
            <v>0</v>
          </cell>
          <cell r="I446">
            <v>0</v>
          </cell>
        </row>
        <row r="447">
          <cell r="H447">
            <v>0</v>
          </cell>
          <cell r="I447">
            <v>0</v>
          </cell>
        </row>
        <row r="448">
          <cell r="H448">
            <v>0</v>
          </cell>
          <cell r="I448">
            <v>0</v>
          </cell>
        </row>
        <row r="449">
          <cell r="H449">
            <v>0</v>
          </cell>
          <cell r="I449">
            <v>0</v>
          </cell>
        </row>
        <row r="450">
          <cell r="H450">
            <v>0</v>
          </cell>
          <cell r="I450">
            <v>0</v>
          </cell>
        </row>
        <row r="451">
          <cell r="H451">
            <v>0</v>
          </cell>
          <cell r="I451">
            <v>0</v>
          </cell>
        </row>
        <row r="452">
          <cell r="H452">
            <v>0</v>
          </cell>
          <cell r="I452">
            <v>0</v>
          </cell>
        </row>
        <row r="453">
          <cell r="H453">
            <v>0</v>
          </cell>
          <cell r="I453">
            <v>0</v>
          </cell>
        </row>
        <row r="454">
          <cell r="H454">
            <v>0</v>
          </cell>
          <cell r="I454">
            <v>0</v>
          </cell>
        </row>
        <row r="455">
          <cell r="H455">
            <v>0</v>
          </cell>
          <cell r="I455">
            <v>0</v>
          </cell>
        </row>
        <row r="456">
          <cell r="H456">
            <v>0</v>
          </cell>
          <cell r="I456">
            <v>0</v>
          </cell>
        </row>
        <row r="457">
          <cell r="H457">
            <v>0</v>
          </cell>
          <cell r="I457">
            <v>0</v>
          </cell>
        </row>
        <row r="458">
          <cell r="H458">
            <v>0</v>
          </cell>
          <cell r="I458">
            <v>0</v>
          </cell>
        </row>
        <row r="459">
          <cell r="H459">
            <v>0</v>
          </cell>
          <cell r="I459">
            <v>0</v>
          </cell>
        </row>
        <row r="460">
          <cell r="H460">
            <v>0</v>
          </cell>
          <cell r="I460">
            <v>0</v>
          </cell>
        </row>
        <row r="461">
          <cell r="H461">
            <v>0</v>
          </cell>
          <cell r="I461">
            <v>0</v>
          </cell>
        </row>
        <row r="462">
          <cell r="H462">
            <v>0</v>
          </cell>
          <cell r="I462">
            <v>0</v>
          </cell>
        </row>
        <row r="463">
          <cell r="H463">
            <v>0</v>
          </cell>
          <cell r="I463">
            <v>0</v>
          </cell>
        </row>
        <row r="464">
          <cell r="H464">
            <v>0</v>
          </cell>
          <cell r="I464">
            <v>0</v>
          </cell>
        </row>
        <row r="465">
          <cell r="H465">
            <v>0</v>
          </cell>
          <cell r="I465">
            <v>0</v>
          </cell>
        </row>
        <row r="466">
          <cell r="H466">
            <v>0</v>
          </cell>
          <cell r="I466">
            <v>0</v>
          </cell>
        </row>
        <row r="467">
          <cell r="H467">
            <v>0</v>
          </cell>
          <cell r="I467">
            <v>0</v>
          </cell>
        </row>
        <row r="468">
          <cell r="H468">
            <v>0</v>
          </cell>
          <cell r="I468">
            <v>0</v>
          </cell>
        </row>
        <row r="469">
          <cell r="H469">
            <v>0</v>
          </cell>
          <cell r="I469">
            <v>0</v>
          </cell>
        </row>
        <row r="470">
          <cell r="H470">
            <v>0</v>
          </cell>
          <cell r="I470">
            <v>0</v>
          </cell>
        </row>
        <row r="471">
          <cell r="H471">
            <v>0</v>
          </cell>
          <cell r="I471">
            <v>0</v>
          </cell>
        </row>
        <row r="472">
          <cell r="H472">
            <v>0</v>
          </cell>
          <cell r="I472">
            <v>0</v>
          </cell>
        </row>
        <row r="473">
          <cell r="H473">
            <v>0</v>
          </cell>
          <cell r="I473">
            <v>0</v>
          </cell>
        </row>
        <row r="474">
          <cell r="H474">
            <v>0</v>
          </cell>
          <cell r="I474">
            <v>0</v>
          </cell>
        </row>
        <row r="475">
          <cell r="H475">
            <v>0</v>
          </cell>
          <cell r="I475">
            <v>0</v>
          </cell>
        </row>
        <row r="476">
          <cell r="H476">
            <v>0</v>
          </cell>
          <cell r="I476">
            <v>0</v>
          </cell>
        </row>
        <row r="477">
          <cell r="H477">
            <v>0</v>
          </cell>
          <cell r="I477">
            <v>0</v>
          </cell>
        </row>
        <row r="478">
          <cell r="H478">
            <v>0</v>
          </cell>
          <cell r="I478">
            <v>0</v>
          </cell>
        </row>
        <row r="479">
          <cell r="H479">
            <v>0</v>
          </cell>
          <cell r="I479">
            <v>0</v>
          </cell>
        </row>
        <row r="480">
          <cell r="H480">
            <v>0</v>
          </cell>
          <cell r="I480">
            <v>0</v>
          </cell>
        </row>
        <row r="481">
          <cell r="H481">
            <v>0</v>
          </cell>
          <cell r="I481">
            <v>0</v>
          </cell>
        </row>
        <row r="482">
          <cell r="H482">
            <v>0</v>
          </cell>
          <cell r="I482">
            <v>0</v>
          </cell>
        </row>
        <row r="483">
          <cell r="H483">
            <v>0</v>
          </cell>
          <cell r="I483">
            <v>0</v>
          </cell>
        </row>
        <row r="484">
          <cell r="H484">
            <v>0</v>
          </cell>
          <cell r="I484">
            <v>0</v>
          </cell>
        </row>
        <row r="485">
          <cell r="H485">
            <v>0</v>
          </cell>
          <cell r="I485">
            <v>0</v>
          </cell>
        </row>
        <row r="486">
          <cell r="H486">
            <v>0</v>
          </cell>
          <cell r="I486">
            <v>0</v>
          </cell>
        </row>
        <row r="487">
          <cell r="H487">
            <v>0</v>
          </cell>
          <cell r="I487">
            <v>0</v>
          </cell>
        </row>
        <row r="488">
          <cell r="H488">
            <v>0</v>
          </cell>
          <cell r="I488">
            <v>0</v>
          </cell>
        </row>
        <row r="489">
          <cell r="H489">
            <v>0</v>
          </cell>
          <cell r="I489">
            <v>0</v>
          </cell>
        </row>
        <row r="490">
          <cell r="H490">
            <v>0</v>
          </cell>
          <cell r="I490">
            <v>0</v>
          </cell>
        </row>
        <row r="491">
          <cell r="H491">
            <v>0</v>
          </cell>
          <cell r="I491">
            <v>0</v>
          </cell>
        </row>
        <row r="492">
          <cell r="H492">
            <v>0</v>
          </cell>
          <cell r="I492">
            <v>0</v>
          </cell>
        </row>
        <row r="493">
          <cell r="H493">
            <v>0</v>
          </cell>
          <cell r="I493">
            <v>0</v>
          </cell>
        </row>
        <row r="494">
          <cell r="H494">
            <v>0</v>
          </cell>
          <cell r="I494">
            <v>0</v>
          </cell>
        </row>
        <row r="495">
          <cell r="H495">
            <v>0</v>
          </cell>
          <cell r="I495">
            <v>0</v>
          </cell>
        </row>
        <row r="496">
          <cell r="H496">
            <v>0</v>
          </cell>
          <cell r="I496">
            <v>0</v>
          </cell>
        </row>
        <row r="497">
          <cell r="H497">
            <v>0</v>
          </cell>
          <cell r="I497">
            <v>0</v>
          </cell>
        </row>
        <row r="498">
          <cell r="H498">
            <v>0</v>
          </cell>
          <cell r="I498">
            <v>0</v>
          </cell>
        </row>
        <row r="499">
          <cell r="H499">
            <v>0</v>
          </cell>
          <cell r="I499">
            <v>0</v>
          </cell>
        </row>
        <row r="500">
          <cell r="H500">
            <v>0</v>
          </cell>
          <cell r="I500">
            <v>0</v>
          </cell>
        </row>
        <row r="501">
          <cell r="H501">
            <v>0</v>
          </cell>
          <cell r="I501">
            <v>0</v>
          </cell>
        </row>
        <row r="502">
          <cell r="H502">
            <v>0</v>
          </cell>
          <cell r="I502">
            <v>0</v>
          </cell>
        </row>
        <row r="503">
          <cell r="H503">
            <v>0</v>
          </cell>
          <cell r="I503">
            <v>0</v>
          </cell>
        </row>
        <row r="504">
          <cell r="H504">
            <v>0</v>
          </cell>
          <cell r="I504">
            <v>0</v>
          </cell>
        </row>
        <row r="505">
          <cell r="H505">
            <v>0</v>
          </cell>
          <cell r="I505">
            <v>0</v>
          </cell>
        </row>
        <row r="506">
          <cell r="H506">
            <v>0</v>
          </cell>
          <cell r="I506">
            <v>0</v>
          </cell>
        </row>
        <row r="507">
          <cell r="H507">
            <v>0</v>
          </cell>
          <cell r="I507">
            <v>0</v>
          </cell>
        </row>
        <row r="508">
          <cell r="H508">
            <v>0</v>
          </cell>
          <cell r="I508">
            <v>0</v>
          </cell>
        </row>
        <row r="509">
          <cell r="H509">
            <v>0</v>
          </cell>
          <cell r="I509">
            <v>0</v>
          </cell>
        </row>
        <row r="510">
          <cell r="H510">
            <v>0</v>
          </cell>
          <cell r="I510">
            <v>0</v>
          </cell>
        </row>
        <row r="511">
          <cell r="H511">
            <v>0</v>
          </cell>
          <cell r="I511">
            <v>0</v>
          </cell>
        </row>
        <row r="512">
          <cell r="H512">
            <v>0</v>
          </cell>
          <cell r="I512">
            <v>0</v>
          </cell>
        </row>
        <row r="513">
          <cell r="H513">
            <v>0</v>
          </cell>
          <cell r="I513">
            <v>0</v>
          </cell>
        </row>
        <row r="514">
          <cell r="H514">
            <v>0</v>
          </cell>
          <cell r="I514">
            <v>0</v>
          </cell>
        </row>
        <row r="515">
          <cell r="H515">
            <v>0</v>
          </cell>
          <cell r="I515">
            <v>0</v>
          </cell>
        </row>
        <row r="516">
          <cell r="H516">
            <v>0</v>
          </cell>
          <cell r="I516">
            <v>0</v>
          </cell>
        </row>
        <row r="517">
          <cell r="H517">
            <v>0</v>
          </cell>
          <cell r="I517">
            <v>0</v>
          </cell>
        </row>
        <row r="518">
          <cell r="H518">
            <v>0</v>
          </cell>
          <cell r="I518">
            <v>0</v>
          </cell>
        </row>
        <row r="519">
          <cell r="H519">
            <v>0</v>
          </cell>
          <cell r="I519">
            <v>0</v>
          </cell>
        </row>
        <row r="520">
          <cell r="H520">
            <v>0</v>
          </cell>
          <cell r="I520">
            <v>0</v>
          </cell>
        </row>
        <row r="521">
          <cell r="H521">
            <v>0</v>
          </cell>
          <cell r="I521">
            <v>0</v>
          </cell>
        </row>
        <row r="522">
          <cell r="H522">
            <v>0</v>
          </cell>
          <cell r="I522">
            <v>0</v>
          </cell>
        </row>
        <row r="523">
          <cell r="H523">
            <v>0</v>
          </cell>
          <cell r="I523">
            <v>0</v>
          </cell>
        </row>
        <row r="524">
          <cell r="H524">
            <v>0</v>
          </cell>
          <cell r="I524">
            <v>0</v>
          </cell>
        </row>
        <row r="525">
          <cell r="H525">
            <v>0</v>
          </cell>
          <cell r="I525">
            <v>0</v>
          </cell>
        </row>
        <row r="526">
          <cell r="H526">
            <v>0</v>
          </cell>
          <cell r="I526">
            <v>0</v>
          </cell>
        </row>
        <row r="527">
          <cell r="H527">
            <v>0</v>
          </cell>
          <cell r="I527">
            <v>0</v>
          </cell>
        </row>
        <row r="528">
          <cell r="H528">
            <v>0</v>
          </cell>
          <cell r="I528">
            <v>0</v>
          </cell>
        </row>
        <row r="529">
          <cell r="H529">
            <v>0</v>
          </cell>
          <cell r="I529">
            <v>0</v>
          </cell>
        </row>
        <row r="530">
          <cell r="H530">
            <v>0</v>
          </cell>
          <cell r="I530">
            <v>0</v>
          </cell>
        </row>
        <row r="531">
          <cell r="H531">
            <v>0</v>
          </cell>
          <cell r="I531">
            <v>0</v>
          </cell>
        </row>
        <row r="532">
          <cell r="H532">
            <v>0</v>
          </cell>
          <cell r="I532">
            <v>0</v>
          </cell>
        </row>
        <row r="533">
          <cell r="H533">
            <v>0</v>
          </cell>
          <cell r="I533">
            <v>0</v>
          </cell>
        </row>
        <row r="534">
          <cell r="H534">
            <v>0</v>
          </cell>
          <cell r="I534">
            <v>0</v>
          </cell>
        </row>
        <row r="535">
          <cell r="H535">
            <v>0</v>
          </cell>
          <cell r="I535">
            <v>0</v>
          </cell>
        </row>
        <row r="536">
          <cell r="H536">
            <v>0</v>
          </cell>
          <cell r="I536">
            <v>0</v>
          </cell>
        </row>
        <row r="537">
          <cell r="H537">
            <v>0</v>
          </cell>
          <cell r="I537">
            <v>0</v>
          </cell>
        </row>
        <row r="538">
          <cell r="H538">
            <v>0</v>
          </cell>
          <cell r="I538">
            <v>0</v>
          </cell>
        </row>
        <row r="539">
          <cell r="H539">
            <v>0</v>
          </cell>
          <cell r="I539">
            <v>0</v>
          </cell>
        </row>
        <row r="540">
          <cell r="H540">
            <v>0</v>
          </cell>
          <cell r="I540">
            <v>0</v>
          </cell>
        </row>
        <row r="541">
          <cell r="H541">
            <v>0</v>
          </cell>
          <cell r="I541">
            <v>0</v>
          </cell>
        </row>
        <row r="542">
          <cell r="H542">
            <v>0</v>
          </cell>
          <cell r="I542">
            <v>0</v>
          </cell>
        </row>
        <row r="543">
          <cell r="H543">
            <v>0</v>
          </cell>
          <cell r="I543">
            <v>0</v>
          </cell>
        </row>
        <row r="544">
          <cell r="H544">
            <v>0</v>
          </cell>
          <cell r="I544">
            <v>0</v>
          </cell>
        </row>
        <row r="545">
          <cell r="H545">
            <v>0</v>
          </cell>
          <cell r="I545">
            <v>0</v>
          </cell>
        </row>
        <row r="546">
          <cell r="H546">
            <v>0</v>
          </cell>
          <cell r="I546">
            <v>0</v>
          </cell>
        </row>
        <row r="547">
          <cell r="H547">
            <v>0</v>
          </cell>
          <cell r="I547">
            <v>0</v>
          </cell>
        </row>
        <row r="548">
          <cell r="H548">
            <v>0</v>
          </cell>
          <cell r="I548">
            <v>0</v>
          </cell>
        </row>
        <row r="549">
          <cell r="H549">
            <v>0</v>
          </cell>
          <cell r="I549">
            <v>0</v>
          </cell>
        </row>
        <row r="550">
          <cell r="H550">
            <v>0</v>
          </cell>
          <cell r="I550">
            <v>0</v>
          </cell>
        </row>
        <row r="551">
          <cell r="H551">
            <v>0</v>
          </cell>
          <cell r="I551">
            <v>0</v>
          </cell>
        </row>
        <row r="552">
          <cell r="H552">
            <v>0</v>
          </cell>
          <cell r="I552">
            <v>0</v>
          </cell>
        </row>
        <row r="553">
          <cell r="H553">
            <v>0</v>
          </cell>
          <cell r="I553">
            <v>0</v>
          </cell>
        </row>
        <row r="554">
          <cell r="H554">
            <v>0</v>
          </cell>
          <cell r="I554">
            <v>0</v>
          </cell>
        </row>
        <row r="555">
          <cell r="H555">
            <v>0</v>
          </cell>
          <cell r="I555">
            <v>0</v>
          </cell>
        </row>
        <row r="556">
          <cell r="H556">
            <v>0</v>
          </cell>
          <cell r="I556">
            <v>0</v>
          </cell>
        </row>
        <row r="557">
          <cell r="H557">
            <v>0</v>
          </cell>
          <cell r="I557">
            <v>0</v>
          </cell>
        </row>
        <row r="558">
          <cell r="H558">
            <v>0</v>
          </cell>
          <cell r="I558">
            <v>0</v>
          </cell>
        </row>
        <row r="559">
          <cell r="H559">
            <v>0</v>
          </cell>
          <cell r="I559">
            <v>0</v>
          </cell>
        </row>
        <row r="560">
          <cell r="H560">
            <v>0</v>
          </cell>
          <cell r="I560">
            <v>0</v>
          </cell>
        </row>
        <row r="561">
          <cell r="H561">
            <v>0</v>
          </cell>
          <cell r="I561">
            <v>0</v>
          </cell>
        </row>
        <row r="562">
          <cell r="H562">
            <v>0</v>
          </cell>
          <cell r="I562">
            <v>0</v>
          </cell>
        </row>
        <row r="563">
          <cell r="H563">
            <v>0</v>
          </cell>
          <cell r="I563">
            <v>0</v>
          </cell>
        </row>
        <row r="564">
          <cell r="H564">
            <v>0</v>
          </cell>
          <cell r="I564">
            <v>0</v>
          </cell>
        </row>
        <row r="565">
          <cell r="H565">
            <v>0</v>
          </cell>
          <cell r="I565">
            <v>0</v>
          </cell>
        </row>
        <row r="566">
          <cell r="H566">
            <v>0</v>
          </cell>
          <cell r="I566">
            <v>0</v>
          </cell>
        </row>
        <row r="567">
          <cell r="H567">
            <v>0</v>
          </cell>
          <cell r="I567">
            <v>0</v>
          </cell>
        </row>
        <row r="568">
          <cell r="H568">
            <v>0</v>
          </cell>
          <cell r="I568">
            <v>0</v>
          </cell>
        </row>
        <row r="569">
          <cell r="H569">
            <v>0</v>
          </cell>
          <cell r="I569">
            <v>0</v>
          </cell>
        </row>
        <row r="570">
          <cell r="H570">
            <v>0</v>
          </cell>
          <cell r="I570">
            <v>0</v>
          </cell>
        </row>
        <row r="571">
          <cell r="H571">
            <v>0</v>
          </cell>
          <cell r="I571">
            <v>0</v>
          </cell>
        </row>
        <row r="572">
          <cell r="H572">
            <v>0</v>
          </cell>
          <cell r="I572">
            <v>0</v>
          </cell>
        </row>
        <row r="573">
          <cell r="H573">
            <v>0</v>
          </cell>
          <cell r="I573">
            <v>0</v>
          </cell>
        </row>
        <row r="574">
          <cell r="H574">
            <v>0</v>
          </cell>
          <cell r="I574">
            <v>0</v>
          </cell>
        </row>
        <row r="575">
          <cell r="H575">
            <v>0</v>
          </cell>
          <cell r="I575">
            <v>0</v>
          </cell>
        </row>
        <row r="576">
          <cell r="H576">
            <v>0</v>
          </cell>
          <cell r="I576">
            <v>0</v>
          </cell>
        </row>
        <row r="577">
          <cell r="H577">
            <v>0</v>
          </cell>
          <cell r="I577">
            <v>0</v>
          </cell>
        </row>
        <row r="578">
          <cell r="H578">
            <v>0</v>
          </cell>
          <cell r="I578">
            <v>0</v>
          </cell>
        </row>
        <row r="579">
          <cell r="H579">
            <v>0</v>
          </cell>
          <cell r="I579">
            <v>0</v>
          </cell>
        </row>
        <row r="580">
          <cell r="H580">
            <v>0</v>
          </cell>
          <cell r="I580">
            <v>0</v>
          </cell>
        </row>
        <row r="581">
          <cell r="H581">
            <v>0</v>
          </cell>
          <cell r="I581">
            <v>0</v>
          </cell>
        </row>
        <row r="582">
          <cell r="H582">
            <v>0</v>
          </cell>
          <cell r="I582">
            <v>0</v>
          </cell>
        </row>
        <row r="583">
          <cell r="H583">
            <v>0</v>
          </cell>
          <cell r="I583">
            <v>0</v>
          </cell>
        </row>
        <row r="584">
          <cell r="H584">
            <v>0</v>
          </cell>
          <cell r="I584">
            <v>0</v>
          </cell>
        </row>
        <row r="585">
          <cell r="H585">
            <v>0</v>
          </cell>
          <cell r="I585">
            <v>0</v>
          </cell>
        </row>
        <row r="586">
          <cell r="H586">
            <v>0</v>
          </cell>
          <cell r="I586">
            <v>0</v>
          </cell>
        </row>
        <row r="587">
          <cell r="H587">
            <v>0</v>
          </cell>
          <cell r="I587">
            <v>0</v>
          </cell>
        </row>
        <row r="588">
          <cell r="H588">
            <v>0</v>
          </cell>
          <cell r="I588">
            <v>0</v>
          </cell>
        </row>
        <row r="589">
          <cell r="H589">
            <v>0</v>
          </cell>
          <cell r="I589">
            <v>0</v>
          </cell>
        </row>
        <row r="590">
          <cell r="H590">
            <v>0</v>
          </cell>
          <cell r="I590">
            <v>0</v>
          </cell>
        </row>
        <row r="591">
          <cell r="H591">
            <v>0</v>
          </cell>
          <cell r="I591">
            <v>0</v>
          </cell>
        </row>
        <row r="592">
          <cell r="H592">
            <v>0</v>
          </cell>
          <cell r="I592">
            <v>0</v>
          </cell>
        </row>
        <row r="593">
          <cell r="H593">
            <v>0</v>
          </cell>
          <cell r="I593">
            <v>0</v>
          </cell>
        </row>
        <row r="594">
          <cell r="H594">
            <v>0</v>
          </cell>
          <cell r="I594">
            <v>0</v>
          </cell>
        </row>
        <row r="595">
          <cell r="H595">
            <v>0</v>
          </cell>
          <cell r="I595">
            <v>0</v>
          </cell>
        </row>
        <row r="596">
          <cell r="H596">
            <v>0</v>
          </cell>
          <cell r="I596">
            <v>0</v>
          </cell>
        </row>
        <row r="597">
          <cell r="H597">
            <v>0</v>
          </cell>
          <cell r="I597">
            <v>0</v>
          </cell>
        </row>
        <row r="598">
          <cell r="H598">
            <v>0</v>
          </cell>
          <cell r="I598">
            <v>0</v>
          </cell>
        </row>
        <row r="599">
          <cell r="H599">
            <v>0</v>
          </cell>
          <cell r="I599">
            <v>0</v>
          </cell>
        </row>
        <row r="600">
          <cell r="H600">
            <v>0</v>
          </cell>
          <cell r="I600">
            <v>0</v>
          </cell>
        </row>
        <row r="601">
          <cell r="H601">
            <v>0</v>
          </cell>
          <cell r="I601">
            <v>0</v>
          </cell>
        </row>
        <row r="602">
          <cell r="H602">
            <v>0</v>
          </cell>
          <cell r="I602">
            <v>0</v>
          </cell>
        </row>
        <row r="603">
          <cell r="H603">
            <v>0</v>
          </cell>
          <cell r="I603">
            <v>0</v>
          </cell>
        </row>
        <row r="604">
          <cell r="H604">
            <v>0</v>
          </cell>
          <cell r="I604">
            <v>0</v>
          </cell>
        </row>
        <row r="605">
          <cell r="H605">
            <v>0</v>
          </cell>
          <cell r="I605">
            <v>0</v>
          </cell>
        </row>
        <row r="606">
          <cell r="H606">
            <v>0</v>
          </cell>
          <cell r="I606">
            <v>0</v>
          </cell>
        </row>
        <row r="607">
          <cell r="H607">
            <v>0</v>
          </cell>
          <cell r="I607">
            <v>0</v>
          </cell>
        </row>
        <row r="608">
          <cell r="H608">
            <v>0</v>
          </cell>
          <cell r="I608">
            <v>0</v>
          </cell>
        </row>
        <row r="609">
          <cell r="H609">
            <v>0</v>
          </cell>
          <cell r="I609">
            <v>0</v>
          </cell>
        </row>
        <row r="610">
          <cell r="H610">
            <v>0</v>
          </cell>
          <cell r="I610">
            <v>0</v>
          </cell>
        </row>
        <row r="611">
          <cell r="H611">
            <v>0</v>
          </cell>
          <cell r="I611">
            <v>0</v>
          </cell>
        </row>
        <row r="612">
          <cell r="H612">
            <v>0</v>
          </cell>
          <cell r="I612">
            <v>0</v>
          </cell>
        </row>
        <row r="613">
          <cell r="H613">
            <v>0</v>
          </cell>
          <cell r="I613">
            <v>0</v>
          </cell>
        </row>
        <row r="614">
          <cell r="H614">
            <v>0</v>
          </cell>
          <cell r="I614">
            <v>0</v>
          </cell>
        </row>
        <row r="615">
          <cell r="H615">
            <v>0</v>
          </cell>
          <cell r="I615">
            <v>0</v>
          </cell>
        </row>
        <row r="616">
          <cell r="H616">
            <v>0</v>
          </cell>
          <cell r="I616">
            <v>0</v>
          </cell>
        </row>
        <row r="617">
          <cell r="H617">
            <v>0</v>
          </cell>
          <cell r="I617">
            <v>0</v>
          </cell>
        </row>
        <row r="618">
          <cell r="H618">
            <v>0</v>
          </cell>
          <cell r="I618">
            <v>0</v>
          </cell>
        </row>
        <row r="619">
          <cell r="H619">
            <v>0</v>
          </cell>
          <cell r="I619">
            <v>0</v>
          </cell>
        </row>
        <row r="620">
          <cell r="H620">
            <v>0</v>
          </cell>
          <cell r="I620">
            <v>0</v>
          </cell>
        </row>
        <row r="621">
          <cell r="H621">
            <v>0</v>
          </cell>
          <cell r="I621">
            <v>0</v>
          </cell>
        </row>
        <row r="622">
          <cell r="H622">
            <v>0</v>
          </cell>
          <cell r="I622">
            <v>0</v>
          </cell>
        </row>
        <row r="623">
          <cell r="H623">
            <v>0</v>
          </cell>
          <cell r="I623">
            <v>0</v>
          </cell>
        </row>
        <row r="624">
          <cell r="H624">
            <v>0</v>
          </cell>
          <cell r="I624">
            <v>0</v>
          </cell>
        </row>
        <row r="625">
          <cell r="H625">
            <v>0</v>
          </cell>
          <cell r="I625">
            <v>0</v>
          </cell>
        </row>
        <row r="626">
          <cell r="H626">
            <v>0</v>
          </cell>
          <cell r="I626">
            <v>0</v>
          </cell>
        </row>
        <row r="627">
          <cell r="H627">
            <v>0</v>
          </cell>
          <cell r="I627">
            <v>0</v>
          </cell>
        </row>
        <row r="628">
          <cell r="H628">
            <v>0</v>
          </cell>
          <cell r="I628">
            <v>0</v>
          </cell>
        </row>
        <row r="629">
          <cell r="H629">
            <v>0</v>
          </cell>
          <cell r="I629">
            <v>0</v>
          </cell>
        </row>
        <row r="630">
          <cell r="H630">
            <v>0</v>
          </cell>
          <cell r="I630">
            <v>0</v>
          </cell>
        </row>
        <row r="631">
          <cell r="H631">
            <v>0</v>
          </cell>
          <cell r="I631">
            <v>0</v>
          </cell>
        </row>
        <row r="632">
          <cell r="H632">
            <v>0</v>
          </cell>
          <cell r="I632">
            <v>0</v>
          </cell>
        </row>
        <row r="633">
          <cell r="H633">
            <v>0</v>
          </cell>
          <cell r="I633">
            <v>0</v>
          </cell>
        </row>
        <row r="634">
          <cell r="H634">
            <v>0</v>
          </cell>
          <cell r="I634">
            <v>0</v>
          </cell>
        </row>
        <row r="635">
          <cell r="H635">
            <v>0</v>
          </cell>
          <cell r="I635">
            <v>0</v>
          </cell>
        </row>
        <row r="636">
          <cell r="H636">
            <v>0</v>
          </cell>
          <cell r="I636">
            <v>0</v>
          </cell>
        </row>
        <row r="637">
          <cell r="H637">
            <v>0</v>
          </cell>
          <cell r="I637">
            <v>0</v>
          </cell>
        </row>
        <row r="638">
          <cell r="H638">
            <v>0</v>
          </cell>
          <cell r="I638">
            <v>0</v>
          </cell>
        </row>
        <row r="639">
          <cell r="H639">
            <v>0</v>
          </cell>
          <cell r="I639">
            <v>0</v>
          </cell>
        </row>
        <row r="640">
          <cell r="H640">
            <v>0</v>
          </cell>
          <cell r="I640">
            <v>0</v>
          </cell>
        </row>
        <row r="641">
          <cell r="H641">
            <v>0</v>
          </cell>
          <cell r="I641">
            <v>0</v>
          </cell>
        </row>
        <row r="642">
          <cell r="H642">
            <v>0</v>
          </cell>
          <cell r="I642">
            <v>0</v>
          </cell>
        </row>
        <row r="643">
          <cell r="H643">
            <v>0</v>
          </cell>
          <cell r="I643">
            <v>0</v>
          </cell>
        </row>
        <row r="644">
          <cell r="H644">
            <v>0</v>
          </cell>
          <cell r="I644">
            <v>0</v>
          </cell>
        </row>
        <row r="645">
          <cell r="H645">
            <v>0</v>
          </cell>
          <cell r="I645">
            <v>0</v>
          </cell>
        </row>
        <row r="646">
          <cell r="H646">
            <v>0</v>
          </cell>
          <cell r="I646">
            <v>0</v>
          </cell>
        </row>
        <row r="647">
          <cell r="H647">
            <v>0</v>
          </cell>
          <cell r="I647">
            <v>0</v>
          </cell>
        </row>
        <row r="648">
          <cell r="H648">
            <v>0</v>
          </cell>
          <cell r="I648">
            <v>0</v>
          </cell>
        </row>
        <row r="649">
          <cell r="H649">
            <v>0</v>
          </cell>
          <cell r="I649">
            <v>0</v>
          </cell>
        </row>
        <row r="650">
          <cell r="H650">
            <v>0</v>
          </cell>
          <cell r="I650">
            <v>0</v>
          </cell>
        </row>
        <row r="651">
          <cell r="H651">
            <v>0</v>
          </cell>
          <cell r="I651">
            <v>0</v>
          </cell>
        </row>
        <row r="652">
          <cell r="H652">
            <v>0</v>
          </cell>
          <cell r="I652">
            <v>0</v>
          </cell>
        </row>
        <row r="653">
          <cell r="H653">
            <v>0</v>
          </cell>
          <cell r="I653">
            <v>0</v>
          </cell>
        </row>
        <row r="654">
          <cell r="H654">
            <v>0</v>
          </cell>
          <cell r="I654">
            <v>0</v>
          </cell>
        </row>
        <row r="655">
          <cell r="H655">
            <v>0</v>
          </cell>
          <cell r="I655">
            <v>0</v>
          </cell>
        </row>
        <row r="656">
          <cell r="H656">
            <v>0</v>
          </cell>
          <cell r="I656">
            <v>0</v>
          </cell>
        </row>
        <row r="657">
          <cell r="H657">
            <v>0</v>
          </cell>
          <cell r="I657">
            <v>0</v>
          </cell>
        </row>
        <row r="658">
          <cell r="H658">
            <v>0</v>
          </cell>
          <cell r="I658">
            <v>0</v>
          </cell>
        </row>
        <row r="659">
          <cell r="H659">
            <v>0</v>
          </cell>
          <cell r="I659">
            <v>0</v>
          </cell>
        </row>
        <row r="660">
          <cell r="H660">
            <v>0</v>
          </cell>
          <cell r="I660">
            <v>0</v>
          </cell>
        </row>
        <row r="661">
          <cell r="H661">
            <v>0</v>
          </cell>
          <cell r="I661">
            <v>0</v>
          </cell>
        </row>
        <row r="662">
          <cell r="H662">
            <v>0</v>
          </cell>
          <cell r="I662">
            <v>0</v>
          </cell>
        </row>
        <row r="663">
          <cell r="H663">
            <v>0</v>
          </cell>
          <cell r="I663">
            <v>0</v>
          </cell>
        </row>
        <row r="664">
          <cell r="H664">
            <v>0</v>
          </cell>
          <cell r="I664">
            <v>0</v>
          </cell>
        </row>
        <row r="665">
          <cell r="H665">
            <v>0</v>
          </cell>
          <cell r="I665">
            <v>0</v>
          </cell>
        </row>
        <row r="666">
          <cell r="H666">
            <v>0</v>
          </cell>
          <cell r="I666">
            <v>0</v>
          </cell>
        </row>
        <row r="667">
          <cell r="H667">
            <v>0</v>
          </cell>
          <cell r="I667">
            <v>0</v>
          </cell>
        </row>
        <row r="668">
          <cell r="H668">
            <v>0</v>
          </cell>
          <cell r="I668">
            <v>0</v>
          </cell>
        </row>
        <row r="669">
          <cell r="H669">
            <v>0</v>
          </cell>
          <cell r="I669">
            <v>0</v>
          </cell>
        </row>
        <row r="670">
          <cell r="H670">
            <v>0</v>
          </cell>
          <cell r="I670">
            <v>0</v>
          </cell>
        </row>
        <row r="671">
          <cell r="H671">
            <v>0</v>
          </cell>
          <cell r="I671">
            <v>0</v>
          </cell>
        </row>
        <row r="672">
          <cell r="H672">
            <v>0</v>
          </cell>
          <cell r="I672">
            <v>0</v>
          </cell>
        </row>
        <row r="673">
          <cell r="H673">
            <v>0</v>
          </cell>
          <cell r="I673">
            <v>0</v>
          </cell>
        </row>
        <row r="674">
          <cell r="H674">
            <v>0</v>
          </cell>
          <cell r="I674">
            <v>0</v>
          </cell>
        </row>
        <row r="675">
          <cell r="H675">
            <v>0</v>
          </cell>
          <cell r="I675">
            <v>0</v>
          </cell>
        </row>
        <row r="676">
          <cell r="H676">
            <v>0</v>
          </cell>
          <cell r="I676">
            <v>0</v>
          </cell>
        </row>
        <row r="677">
          <cell r="H677">
            <v>0</v>
          </cell>
          <cell r="I677">
            <v>0</v>
          </cell>
        </row>
        <row r="678">
          <cell r="H678">
            <v>0</v>
          </cell>
          <cell r="I678">
            <v>0</v>
          </cell>
        </row>
        <row r="679">
          <cell r="H679">
            <v>0</v>
          </cell>
          <cell r="I679">
            <v>0</v>
          </cell>
        </row>
        <row r="680">
          <cell r="H680">
            <v>0</v>
          </cell>
          <cell r="I680">
            <v>0</v>
          </cell>
        </row>
        <row r="681">
          <cell r="H681">
            <v>0</v>
          </cell>
          <cell r="I681">
            <v>0</v>
          </cell>
        </row>
        <row r="682">
          <cell r="H682">
            <v>0</v>
          </cell>
          <cell r="I682">
            <v>0</v>
          </cell>
        </row>
        <row r="683">
          <cell r="H683">
            <v>0</v>
          </cell>
          <cell r="I683">
            <v>0</v>
          </cell>
        </row>
        <row r="684">
          <cell r="H684">
            <v>0</v>
          </cell>
          <cell r="I684">
            <v>0</v>
          </cell>
        </row>
        <row r="685">
          <cell r="H685">
            <v>0</v>
          </cell>
          <cell r="I685">
            <v>0</v>
          </cell>
        </row>
        <row r="686">
          <cell r="H686">
            <v>0</v>
          </cell>
          <cell r="I686">
            <v>0</v>
          </cell>
        </row>
        <row r="687">
          <cell r="H687">
            <v>0</v>
          </cell>
          <cell r="I687">
            <v>0</v>
          </cell>
        </row>
        <row r="688">
          <cell r="H688">
            <v>0</v>
          </cell>
          <cell r="I688">
            <v>0</v>
          </cell>
        </row>
        <row r="689">
          <cell r="H689">
            <v>0</v>
          </cell>
          <cell r="I689">
            <v>0</v>
          </cell>
        </row>
        <row r="690">
          <cell r="H690">
            <v>0</v>
          </cell>
          <cell r="I690">
            <v>0</v>
          </cell>
        </row>
        <row r="691">
          <cell r="H691">
            <v>0</v>
          </cell>
          <cell r="I691">
            <v>0</v>
          </cell>
        </row>
        <row r="692">
          <cell r="H692">
            <v>0</v>
          </cell>
          <cell r="I692">
            <v>0</v>
          </cell>
        </row>
        <row r="693">
          <cell r="H693">
            <v>0</v>
          </cell>
          <cell r="I693">
            <v>0</v>
          </cell>
        </row>
        <row r="694">
          <cell r="H694">
            <v>0</v>
          </cell>
          <cell r="I694">
            <v>0</v>
          </cell>
        </row>
        <row r="695">
          <cell r="H695">
            <v>0</v>
          </cell>
          <cell r="I695">
            <v>0</v>
          </cell>
        </row>
        <row r="696">
          <cell r="H696">
            <v>0</v>
          </cell>
          <cell r="I696">
            <v>0</v>
          </cell>
        </row>
        <row r="697">
          <cell r="H697">
            <v>0</v>
          </cell>
          <cell r="I697">
            <v>0</v>
          </cell>
        </row>
        <row r="698">
          <cell r="H698">
            <v>0</v>
          </cell>
          <cell r="I698">
            <v>0</v>
          </cell>
        </row>
        <row r="699">
          <cell r="H699">
            <v>0</v>
          </cell>
          <cell r="I699">
            <v>0</v>
          </cell>
        </row>
        <row r="700">
          <cell r="H700">
            <v>0</v>
          </cell>
          <cell r="I700">
            <v>0</v>
          </cell>
        </row>
        <row r="701">
          <cell r="H701">
            <v>0</v>
          </cell>
          <cell r="I701">
            <v>0</v>
          </cell>
        </row>
        <row r="702">
          <cell r="H702">
            <v>0</v>
          </cell>
          <cell r="I702">
            <v>0</v>
          </cell>
        </row>
        <row r="703">
          <cell r="H703">
            <v>0</v>
          </cell>
          <cell r="I703">
            <v>0</v>
          </cell>
        </row>
        <row r="704">
          <cell r="H704">
            <v>0</v>
          </cell>
          <cell r="I704">
            <v>0</v>
          </cell>
        </row>
        <row r="705">
          <cell r="H705">
            <v>0</v>
          </cell>
          <cell r="I705">
            <v>0</v>
          </cell>
        </row>
        <row r="706">
          <cell r="H706">
            <v>0</v>
          </cell>
          <cell r="I706">
            <v>0</v>
          </cell>
        </row>
        <row r="707">
          <cell r="H707">
            <v>0</v>
          </cell>
          <cell r="I707">
            <v>0</v>
          </cell>
        </row>
        <row r="708">
          <cell r="H708">
            <v>0</v>
          </cell>
          <cell r="I708">
            <v>0</v>
          </cell>
        </row>
        <row r="709">
          <cell r="H709">
            <v>0</v>
          </cell>
          <cell r="I709">
            <v>0</v>
          </cell>
        </row>
        <row r="710">
          <cell r="H710">
            <v>0</v>
          </cell>
          <cell r="I710">
            <v>0</v>
          </cell>
        </row>
        <row r="711">
          <cell r="H711">
            <v>0</v>
          </cell>
          <cell r="I711">
            <v>0</v>
          </cell>
        </row>
        <row r="712">
          <cell r="H712">
            <v>0</v>
          </cell>
          <cell r="I712">
            <v>0</v>
          </cell>
        </row>
        <row r="713">
          <cell r="H713">
            <v>0</v>
          </cell>
          <cell r="I713">
            <v>0</v>
          </cell>
        </row>
        <row r="714">
          <cell r="H714">
            <v>0</v>
          </cell>
          <cell r="I714">
            <v>0</v>
          </cell>
        </row>
        <row r="715">
          <cell r="H715">
            <v>0</v>
          </cell>
          <cell r="I715">
            <v>0</v>
          </cell>
        </row>
        <row r="716">
          <cell r="H716">
            <v>0</v>
          </cell>
          <cell r="I716">
            <v>0</v>
          </cell>
        </row>
        <row r="717">
          <cell r="H717">
            <v>0</v>
          </cell>
          <cell r="I717">
            <v>0</v>
          </cell>
        </row>
        <row r="718">
          <cell r="H718">
            <v>0</v>
          </cell>
          <cell r="I718">
            <v>0</v>
          </cell>
        </row>
        <row r="719">
          <cell r="H719">
            <v>0</v>
          </cell>
          <cell r="I719">
            <v>0</v>
          </cell>
        </row>
        <row r="720">
          <cell r="H720">
            <v>0</v>
          </cell>
          <cell r="I720">
            <v>0</v>
          </cell>
        </row>
        <row r="721">
          <cell r="H721">
            <v>0</v>
          </cell>
          <cell r="I721">
            <v>0</v>
          </cell>
        </row>
        <row r="722">
          <cell r="H722">
            <v>0</v>
          </cell>
          <cell r="I722">
            <v>0</v>
          </cell>
        </row>
        <row r="723">
          <cell r="H723">
            <v>0</v>
          </cell>
          <cell r="I723">
            <v>0</v>
          </cell>
        </row>
        <row r="724">
          <cell r="H724">
            <v>0</v>
          </cell>
          <cell r="I724">
            <v>0</v>
          </cell>
        </row>
        <row r="725">
          <cell r="H725">
            <v>0</v>
          </cell>
          <cell r="I725">
            <v>0</v>
          </cell>
        </row>
        <row r="726">
          <cell r="H726">
            <v>0</v>
          </cell>
          <cell r="I726">
            <v>0</v>
          </cell>
        </row>
        <row r="727">
          <cell r="H727">
            <v>0</v>
          </cell>
          <cell r="I727">
            <v>0</v>
          </cell>
        </row>
        <row r="728">
          <cell r="H728">
            <v>0</v>
          </cell>
          <cell r="I728">
            <v>0</v>
          </cell>
        </row>
        <row r="729">
          <cell r="H729">
            <v>0</v>
          </cell>
          <cell r="I729">
            <v>0</v>
          </cell>
        </row>
        <row r="730">
          <cell r="H730">
            <v>0</v>
          </cell>
          <cell r="I730">
            <v>0</v>
          </cell>
        </row>
        <row r="731">
          <cell r="H731">
            <v>0</v>
          </cell>
          <cell r="I731">
            <v>0</v>
          </cell>
        </row>
        <row r="732">
          <cell r="H732">
            <v>0</v>
          </cell>
          <cell r="I732">
            <v>0</v>
          </cell>
        </row>
        <row r="733">
          <cell r="H733">
            <v>0</v>
          </cell>
          <cell r="I733">
            <v>0</v>
          </cell>
        </row>
        <row r="734">
          <cell r="H734">
            <v>0</v>
          </cell>
          <cell r="I734">
            <v>0</v>
          </cell>
        </row>
        <row r="735">
          <cell r="H735">
            <v>0</v>
          </cell>
          <cell r="I735">
            <v>0</v>
          </cell>
        </row>
        <row r="736">
          <cell r="H736">
            <v>0</v>
          </cell>
          <cell r="I736">
            <v>0</v>
          </cell>
        </row>
        <row r="737">
          <cell r="H737">
            <v>0</v>
          </cell>
          <cell r="I737">
            <v>0</v>
          </cell>
        </row>
        <row r="738">
          <cell r="H738">
            <v>0</v>
          </cell>
          <cell r="I738">
            <v>0</v>
          </cell>
        </row>
        <row r="739">
          <cell r="H739">
            <v>0</v>
          </cell>
          <cell r="I739">
            <v>0</v>
          </cell>
        </row>
        <row r="740">
          <cell r="H740">
            <v>0</v>
          </cell>
          <cell r="I740">
            <v>0</v>
          </cell>
        </row>
        <row r="741">
          <cell r="H741">
            <v>0</v>
          </cell>
          <cell r="I741">
            <v>0</v>
          </cell>
        </row>
        <row r="742">
          <cell r="H742">
            <v>0</v>
          </cell>
          <cell r="I742">
            <v>0</v>
          </cell>
        </row>
        <row r="743">
          <cell r="H743">
            <v>0</v>
          </cell>
          <cell r="I743">
            <v>0</v>
          </cell>
        </row>
        <row r="744">
          <cell r="H744">
            <v>0</v>
          </cell>
          <cell r="I744">
            <v>0</v>
          </cell>
        </row>
        <row r="745">
          <cell r="H745">
            <v>0</v>
          </cell>
          <cell r="I745">
            <v>0</v>
          </cell>
        </row>
        <row r="746">
          <cell r="H746">
            <v>0</v>
          </cell>
          <cell r="I746">
            <v>0</v>
          </cell>
        </row>
        <row r="747">
          <cell r="H747">
            <v>0</v>
          </cell>
          <cell r="I747">
            <v>0</v>
          </cell>
        </row>
        <row r="748">
          <cell r="H748">
            <v>0</v>
          </cell>
          <cell r="I748">
            <v>0</v>
          </cell>
        </row>
        <row r="749">
          <cell r="H749">
            <v>0</v>
          </cell>
          <cell r="I749">
            <v>0</v>
          </cell>
        </row>
        <row r="750">
          <cell r="H750">
            <v>0</v>
          </cell>
          <cell r="I750">
            <v>0</v>
          </cell>
        </row>
        <row r="751">
          <cell r="H751">
            <v>0</v>
          </cell>
          <cell r="I751">
            <v>0</v>
          </cell>
        </row>
        <row r="752">
          <cell r="H752">
            <v>0</v>
          </cell>
          <cell r="I752">
            <v>0</v>
          </cell>
        </row>
        <row r="753">
          <cell r="H753">
            <v>0</v>
          </cell>
          <cell r="I753">
            <v>0</v>
          </cell>
        </row>
        <row r="754">
          <cell r="H754">
            <v>0</v>
          </cell>
          <cell r="I754">
            <v>0</v>
          </cell>
        </row>
        <row r="755">
          <cell r="H755">
            <v>0</v>
          </cell>
          <cell r="I755">
            <v>0</v>
          </cell>
        </row>
        <row r="756">
          <cell r="H756">
            <v>0</v>
          </cell>
          <cell r="I756">
            <v>0</v>
          </cell>
        </row>
        <row r="757">
          <cell r="H757">
            <v>0</v>
          </cell>
          <cell r="I757">
            <v>0</v>
          </cell>
        </row>
        <row r="758">
          <cell r="H758">
            <v>0</v>
          </cell>
          <cell r="I758">
            <v>0</v>
          </cell>
        </row>
        <row r="759">
          <cell r="H759">
            <v>0</v>
          </cell>
          <cell r="I759">
            <v>0</v>
          </cell>
        </row>
        <row r="760">
          <cell r="H760">
            <v>0</v>
          </cell>
          <cell r="I760">
            <v>0</v>
          </cell>
        </row>
        <row r="761">
          <cell r="H761">
            <v>0</v>
          </cell>
          <cell r="I761">
            <v>0</v>
          </cell>
        </row>
        <row r="762">
          <cell r="H762">
            <v>0</v>
          </cell>
          <cell r="I762">
            <v>0</v>
          </cell>
        </row>
        <row r="763">
          <cell r="H763">
            <v>0</v>
          </cell>
          <cell r="I763">
            <v>0</v>
          </cell>
        </row>
        <row r="764">
          <cell r="H764">
            <v>0</v>
          </cell>
          <cell r="I764">
            <v>0</v>
          </cell>
        </row>
        <row r="765">
          <cell r="H765">
            <v>0</v>
          </cell>
          <cell r="I765">
            <v>0</v>
          </cell>
        </row>
        <row r="766">
          <cell r="H766">
            <v>0</v>
          </cell>
          <cell r="I766">
            <v>0</v>
          </cell>
        </row>
        <row r="767">
          <cell r="H767">
            <v>0</v>
          </cell>
          <cell r="I767">
            <v>0</v>
          </cell>
        </row>
        <row r="768">
          <cell r="H768">
            <v>0</v>
          </cell>
          <cell r="I768">
            <v>0</v>
          </cell>
        </row>
        <row r="769">
          <cell r="H769">
            <v>0</v>
          </cell>
          <cell r="I769">
            <v>0</v>
          </cell>
        </row>
        <row r="770">
          <cell r="H770">
            <v>0</v>
          </cell>
          <cell r="I770">
            <v>0</v>
          </cell>
        </row>
        <row r="771">
          <cell r="H771">
            <v>0</v>
          </cell>
          <cell r="I771">
            <v>0</v>
          </cell>
        </row>
        <row r="772">
          <cell r="H772">
            <v>0</v>
          </cell>
          <cell r="I772">
            <v>0</v>
          </cell>
        </row>
        <row r="773">
          <cell r="H773">
            <v>0</v>
          </cell>
          <cell r="I773">
            <v>0</v>
          </cell>
        </row>
        <row r="774">
          <cell r="H774">
            <v>0</v>
          </cell>
          <cell r="I774">
            <v>0</v>
          </cell>
        </row>
        <row r="775">
          <cell r="H775">
            <v>0</v>
          </cell>
          <cell r="I775">
            <v>0</v>
          </cell>
        </row>
        <row r="776">
          <cell r="H776">
            <v>0</v>
          </cell>
          <cell r="I776">
            <v>0</v>
          </cell>
        </row>
        <row r="777">
          <cell r="H777">
            <v>0</v>
          </cell>
          <cell r="I777">
            <v>0</v>
          </cell>
        </row>
        <row r="778">
          <cell r="H778">
            <v>0</v>
          </cell>
          <cell r="I778">
            <v>0</v>
          </cell>
        </row>
        <row r="779">
          <cell r="H779">
            <v>0</v>
          </cell>
          <cell r="I779">
            <v>0</v>
          </cell>
        </row>
        <row r="780">
          <cell r="H780">
            <v>0</v>
          </cell>
          <cell r="I780">
            <v>0</v>
          </cell>
        </row>
        <row r="781">
          <cell r="H781">
            <v>0</v>
          </cell>
          <cell r="I781">
            <v>0</v>
          </cell>
        </row>
        <row r="783">
          <cell r="H783">
            <v>0</v>
          </cell>
          <cell r="I783">
            <v>0</v>
          </cell>
        </row>
        <row r="785">
          <cell r="H785">
            <v>0</v>
          </cell>
          <cell r="I785">
            <v>0</v>
          </cell>
        </row>
        <row r="787">
          <cell r="H787">
            <v>0</v>
          </cell>
          <cell r="I787">
            <v>0</v>
          </cell>
        </row>
        <row r="789">
          <cell r="H789">
            <v>0</v>
          </cell>
          <cell r="I789">
            <v>0</v>
          </cell>
        </row>
        <row r="791">
          <cell r="H791">
            <v>0</v>
          </cell>
          <cell r="I791">
            <v>0</v>
          </cell>
        </row>
        <row r="793">
          <cell r="H793">
            <v>0</v>
          </cell>
          <cell r="I793">
            <v>0</v>
          </cell>
        </row>
        <row r="795">
          <cell r="H795">
            <v>0</v>
          </cell>
          <cell r="I795">
            <v>0</v>
          </cell>
        </row>
        <row r="797">
          <cell r="H797">
            <v>0</v>
          </cell>
          <cell r="I797">
            <v>0</v>
          </cell>
        </row>
        <row r="799">
          <cell r="H799">
            <v>0</v>
          </cell>
          <cell r="I799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esh.naik\Downloads\2025%20-%2005%20JCAU%20Payroll%20Validation%20Tool_PII%20removed%202.xlsb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esh.naik\Downloads\2025%20-%2005%20JCAU%20Payroll%20Validation%20Tool_PII%20removed%202.xlsb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bral, Lyan crystal [GFSPH - NON J&amp;J]" refreshedDate="45814.567831712964" createdVersion="8" refreshedVersion="8" minRefreshableVersion="3" recordCount="1420" xr:uid="{0C8450D6-4639-48A4-AE57-D95C1D13BE87}">
  <cacheSource type="worksheet">
    <worksheetSource ref="A1:I1421" sheet="Liability (current and prior)" r:id="rId2"/>
  </cacheSource>
  <cacheFields count="9">
    <cacheField name="Pay Entity" numFmtId="0">
      <sharedItems/>
    </cacheField>
    <cacheField name="Employee Numer" numFmtId="0">
      <sharedItems containsNonDate="0" containsString="0" containsBlank="1" containsNumber="1" containsInteger="1" minValue="370345" maxValue="155008648" count="356">
        <m/>
        <n v="1010707" u="1"/>
        <n v="1033900" u="1"/>
        <n v="1036631" u="1"/>
        <n v="1038125" u="1"/>
        <n v="1060352" u="1"/>
        <n v="144000998" u="1"/>
        <n v="151100111" u="1"/>
        <n v="151100125" u="1"/>
        <n v="151100130" u="1"/>
        <n v="151100132" u="1"/>
        <n v="151100145" u="1"/>
        <n v="151100146" u="1"/>
        <n v="151100149" u="1"/>
        <n v="151100154" u="1"/>
        <n v="151100288" u="1"/>
        <n v="151100373" u="1"/>
        <n v="151200152" u="1"/>
        <n v="152004975" u="1"/>
        <n v="152005536" u="1"/>
        <n v="152005847" u="1"/>
        <n v="152006037" u="1"/>
        <n v="152006070" u="1"/>
        <n v="152007095" u="1"/>
        <n v="152007096" u="1"/>
        <n v="152011452" u="1"/>
        <n v="152014675" u="1"/>
        <n v="152017160" u="1"/>
        <n v="152017447" u="1"/>
        <n v="152021469" u="1"/>
        <n v="152023641" u="1"/>
        <n v="152025431" u="1"/>
        <n v="152026477" u="1"/>
        <n v="152027570" u="1"/>
        <n v="152028007" u="1"/>
        <n v="152028312" u="1"/>
        <n v="152029083" u="1"/>
        <n v="152029292" u="1"/>
        <n v="152030429" u="1"/>
        <n v="152034335" u="1"/>
        <n v="152038032" u="1"/>
        <n v="152038470" u="1"/>
        <n v="152039453" u="1"/>
        <n v="152040441" u="1"/>
        <n v="152043037" u="1"/>
        <n v="152043686" u="1"/>
        <n v="152043909" u="1"/>
        <n v="152045349" u="1"/>
        <n v="152046409" u="1"/>
        <n v="152046984" u="1"/>
        <n v="152051783" u="1"/>
        <n v="152055013" u="1"/>
        <n v="152055953" u="1"/>
        <n v="152056294" u="1"/>
        <n v="152056827" u="1"/>
        <n v="152060035" u="1"/>
        <n v="152062048" u="1"/>
        <n v="152063313" u="1"/>
        <n v="152065539" u="1"/>
        <n v="152065540" u="1"/>
        <n v="152066603" u="1"/>
        <n v="152066739" u="1"/>
        <n v="152067056" u="1"/>
        <n v="152069630" u="1"/>
        <n v="152070757" u="1"/>
        <n v="152072758" u="1"/>
        <n v="152073388" u="1"/>
        <n v="152185963" u="1"/>
        <n v="152188771" u="1"/>
        <n v="152190025" u="1"/>
        <n v="152193623" u="1"/>
        <n v="152201858" u="1"/>
        <n v="152201860" u="1"/>
        <n v="152203401" u="1"/>
        <n v="152207396" u="1"/>
        <n v="152208046" u="1"/>
        <n v="152209743" u="1"/>
        <n v="152211057" u="1"/>
        <n v="152214906" u="1"/>
        <n v="152216557" u="1"/>
        <n v="152216737" u="1"/>
        <n v="152219017" u="1"/>
        <n v="152222511" u="1"/>
        <n v="152223976" u="1"/>
        <n v="152223978" u="1"/>
        <n v="152226512" u="1"/>
        <n v="152227124" u="1"/>
        <n v="152228065" u="1"/>
        <n v="152229083" u="1"/>
        <n v="152230058" u="1"/>
        <n v="152231141" u="1"/>
        <n v="152231901" u="1"/>
        <n v="152232298" u="1"/>
        <n v="152232645" u="1"/>
        <n v="152232803" u="1"/>
        <n v="152232925" u="1"/>
        <n v="152234025" u="1"/>
        <n v="152234744" u="1"/>
        <n v="152234893" u="1"/>
        <n v="152235143" u="1"/>
        <n v="152235858" u="1"/>
        <n v="152236178" u="1"/>
        <n v="152236179" u="1"/>
        <n v="152236223" u="1"/>
        <n v="152236490" u="1"/>
        <n v="152237783" u="1"/>
        <n v="152239774" u="1"/>
        <n v="152239775" u="1"/>
        <n v="152239888" u="1"/>
        <n v="152241217" u="1"/>
        <n v="152242388" u="1"/>
        <n v="152243117" u="1"/>
        <n v="152244797" u="1"/>
        <n v="152245204" u="1"/>
        <n v="152245212" u="1"/>
        <n v="152246008" u="1"/>
        <n v="152250649" u="1"/>
        <n v="152250890" u="1"/>
        <n v="152251919" u="1"/>
        <n v="152253654" u="1"/>
        <n v="152254365" u="1"/>
        <n v="152269263" u="1"/>
        <n v="152277692" u="1"/>
        <n v="152278745" u="1"/>
        <n v="152279442" u="1"/>
        <n v="152281056" u="1"/>
        <n v="152282668" u="1"/>
        <n v="152282669" u="1"/>
        <n v="152287528" u="1"/>
        <n v="152287529" u="1"/>
        <n v="152289793" u="1"/>
        <n v="152289796" u="1"/>
        <n v="152293954" u="1"/>
        <n v="152804047" u="1"/>
        <n v="152806520" u="1"/>
        <n v="152806942" u="1"/>
        <n v="152810444" u="1"/>
        <n v="152810888" u="1"/>
        <n v="152812863" u="1"/>
        <n v="152816729" u="1"/>
        <n v="152818752" u="1"/>
        <n v="152822032" u="1"/>
        <n v="152824599" u="1"/>
        <n v="152825660" u="1"/>
        <n v="152826442" u="1"/>
        <n v="152827388" u="1"/>
        <n v="152828088" u="1"/>
        <n v="152828172" u="1"/>
        <n v="152829301" u="1"/>
        <n v="152830332" u="1"/>
        <n v="152831162" u="1"/>
        <n v="152834577" u="1"/>
        <n v="152837341" u="1"/>
        <n v="152837659" u="1"/>
        <n v="152838887" u="1"/>
        <n v="152839358" u="1"/>
        <n v="152840981" u="1"/>
        <n v="152843599" u="1"/>
        <n v="152845149" u="1"/>
        <n v="152845801" u="1"/>
        <n v="152845830" u="1"/>
        <n v="152847292" u="1"/>
        <n v="152847425" u="1"/>
        <n v="152848110" u="1"/>
        <n v="152853346" u="1"/>
        <n v="152855405" u="1"/>
        <n v="152859499" u="1"/>
        <n v="152860275" u="1"/>
        <n v="152861477" u="1"/>
        <n v="152864550" u="1"/>
        <n v="152870507" u="1"/>
        <n v="152872019" u="1"/>
        <n v="152872710" u="1"/>
        <n v="152873710" u="1"/>
        <n v="152874467" u="1"/>
        <n v="152875520" u="1"/>
        <n v="152877798" u="1"/>
        <n v="152877902" u="1"/>
        <n v="152880897" u="1"/>
        <n v="152882005" u="1"/>
        <n v="152884587" u="1"/>
        <n v="152886086" u="1"/>
        <n v="152888557" u="1"/>
        <n v="152889892" u="1"/>
        <n v="152890690" u="1"/>
        <n v="152891880" u="1"/>
        <n v="152894416" u="1"/>
        <n v="152896215" u="1"/>
        <n v="152900535" u="1"/>
        <n v="152900879" u="1"/>
        <n v="152915039" u="1"/>
        <n v="152915504" u="1"/>
        <n v="152918623" u="1"/>
        <n v="152919184" u="1"/>
        <n v="152919186" u="1"/>
        <n v="152920953" u="1"/>
        <n v="152922105" u="1"/>
        <n v="152923570" u="1"/>
        <n v="152923604" u="1"/>
        <n v="152925327" u="1"/>
        <n v="152926924" u="1"/>
        <n v="152931070" u="1"/>
        <n v="152931083" u="1"/>
        <n v="152931988" u="1"/>
        <n v="152931991" u="1"/>
        <n v="152932798" u="1"/>
        <n v="152933643" u="1"/>
        <n v="152934889" u="1"/>
        <n v="152935776" u="1"/>
        <n v="152936337" u="1"/>
        <n v="152937162" u="1"/>
        <n v="152937165" u="1"/>
        <n v="152937802" u="1"/>
        <n v="152937804" u="1"/>
        <n v="152937847" u="1"/>
        <n v="152938371" u="1"/>
        <n v="152938373" u="1"/>
        <n v="152939153" u="1"/>
        <n v="152939755" u="1"/>
        <n v="152941358" u="1"/>
        <n v="152942734" u="1"/>
        <n v="152942746" u="1"/>
        <n v="152944443" u="1"/>
        <n v="152944445" u="1"/>
        <n v="152945259" u="1"/>
        <n v="152945261" u="1"/>
        <n v="152945267" u="1"/>
        <n v="152945609" u="1"/>
        <n v="152946253" u="1"/>
        <n v="152946451" u="1"/>
        <n v="152951011" u="1"/>
        <n v="152951628" u="1"/>
        <n v="152953598" u="1"/>
        <n v="152954860" u="1"/>
        <n v="152956283" u="1"/>
        <n v="152959629" u="1"/>
        <n v="152959630" u="1"/>
        <n v="152961596" u="1"/>
        <n v="152962057" u="1"/>
        <n v="152962524" u="1"/>
        <n v="152965374" u="1"/>
        <n v="152965806" u="1"/>
        <n v="152965808" u="1"/>
        <n v="152966339" u="1"/>
        <n v="152967598" u="1"/>
        <n v="152967917" u="1"/>
        <n v="152968384" u="1"/>
        <n v="152968385" u="1"/>
        <n v="152970731" u="1"/>
        <n v="152973236" u="1"/>
        <n v="152976841" u="1"/>
        <n v="152977198" u="1"/>
        <n v="152980107" u="1"/>
        <n v="152980347" u="1"/>
        <n v="152980664" u="1"/>
        <n v="152983973" u="1"/>
        <n v="152986914" u="1"/>
        <n v="152988282" u="1"/>
        <n v="152989123" u="1"/>
        <n v="152989358" u="1"/>
        <n v="152990129" u="1"/>
        <n v="152990130" u="1"/>
        <n v="152998788" u="1"/>
        <n v="155006634" u="1"/>
        <n v="155006847" u="1"/>
        <n v="155007438" u="1"/>
        <n v="155007562" u="1"/>
        <n v="155007697" u="1"/>
        <n v="155007880" u="1"/>
        <n v="155008499" u="1"/>
        <n v="155008648" u="1"/>
        <n v="19012961" u="1"/>
        <n v="31001676" u="1"/>
        <n v="370345" u="1"/>
        <n v="415766" u="1"/>
        <n v="415828" u="1"/>
        <n v="62006994" u="1"/>
        <n v="80004692" u="1"/>
        <n v="83000426" u="1"/>
        <n v="85010277" u="1"/>
        <n v="85010280" u="1"/>
        <n v="85010674" u="1"/>
        <n v="85010682" u="1"/>
        <n v="85010735" u="1"/>
        <n v="85030758" u="1"/>
        <n v="85038456" u="1"/>
        <n v="85038460" u="1"/>
        <n v="85041190" u="1"/>
        <n v="85041639" u="1"/>
        <n v="85049334" u="1"/>
        <n v="85123501" u="1"/>
        <n v="85127228" u="1"/>
        <n v="85146782" u="1"/>
        <n v="85148649" u="1"/>
        <n v="85159239" u="1"/>
        <n v="85170463" u="1"/>
        <n v="85176330" u="1"/>
        <n v="85178582" u="1"/>
        <n v="85222871" u="1"/>
        <n v="85234132" u="1"/>
        <n v="85243610" u="1"/>
        <n v="85245951" u="1"/>
        <n v="85258075" u="1"/>
        <n v="85259048" u="1"/>
        <n v="85270014" u="1"/>
        <n v="85281384" u="1"/>
        <n v="85291669" u="1"/>
        <n v="85291916" u="1"/>
        <n v="85295523" u="1"/>
        <n v="85296623" u="1"/>
        <n v="85299937" u="1"/>
        <n v="85312608" u="1"/>
        <n v="85319180" u="1"/>
        <n v="85319291" u="1"/>
        <n v="85339530" u="1"/>
        <n v="85346423" u="1"/>
        <n v="85354302" u="1"/>
        <n v="85361884" u="1"/>
        <n v="85364608" u="1"/>
        <n v="85373436" u="1"/>
        <n v="85378591" u="1"/>
        <n v="85382799" u="1"/>
        <n v="85402131" u="1"/>
        <n v="85402625" u="1"/>
        <n v="85411339" u="1"/>
        <n v="85415880" u="1"/>
        <n v="85421212" u="1"/>
        <n v="85421904" u="1"/>
        <n v="85424493" u="1"/>
        <n v="85428620" u="1"/>
        <n v="85446902" u="1"/>
        <n v="85446910" u="1"/>
        <n v="85448201" u="1"/>
        <n v="85448693" u="1"/>
        <n v="85459568" u="1"/>
        <n v="85459570" u="1"/>
        <n v="85459694" u="1"/>
        <n v="85460307" u="1"/>
        <n v="85461845" u="1"/>
        <n v="85463398" u="1"/>
        <n v="85463608" u="1"/>
        <n v="89401471" u="1"/>
        <n v="89401702" u="1"/>
        <n v="89401704" u="1"/>
        <n v="89404605" u="1"/>
        <n v="89405079" u="1"/>
        <n v="89406217" u="1"/>
        <n v="89406844" u="1"/>
        <n v="89407679" u="1"/>
        <n v="89407826" u="1"/>
        <n v="89410083" u="1"/>
        <n v="152289794" u="1"/>
        <n v="152293418" u="1"/>
        <n v="152297911" u="1"/>
        <n v="152297928" u="1"/>
        <n v="152297930" u="1"/>
      </sharedItems>
    </cacheField>
    <cacheField name="Full Name" numFmtId="0">
      <sharedItems containsNonDate="0" containsBlank="1" count="357">
        <m/>
        <s v="PUIG, Andrea" u="1"/>
        <s v="Tee, Zhuang" u="1"/>
        <s v="MARRON, Jessica" u="1"/>
        <s v="Yeoh, Ai" u="1"/>
        <s v="GUZ, Gabriela" u="1"/>
        <s v="Rubin, Omer" u="1"/>
        <s v="Farthouat, Catherine" u="1"/>
        <s v="Kim, Soojin" u="1"/>
        <s v="Greaves, Mark" u="1"/>
        <s v="Chung, Alan" u="1"/>
        <s v="Shields, Maria" u="1"/>
        <s v="Le, Maria" u="1"/>
        <s v="Pillay, Thiloshini" u="1"/>
        <s v="Tan, Jansen" u="1"/>
        <s v="Huang, Andrew" u="1"/>
        <s v="Sedrak, Lynette" u="1"/>
        <s v="Chen, Yafen" u="1"/>
        <s v="Rothwell, Lee Anne" u="1"/>
        <s v="Keith, Sonia" u="1"/>
        <s v="Glover-Koudounas, Sophie" u="1"/>
        <s v="Chien, Tirian" u="1"/>
        <s v="Schroeter, Amanda" u="1"/>
        <s v="Tsai, Andy" u="1"/>
        <s v="Avakh Darestani, Hita" u="1"/>
        <s v="Rule, Emma Marie" u="1"/>
        <s v="Berry, Natalie" u="1"/>
        <s v="Sallato Vargas, Nicole" u="1"/>
        <s v="Majumdar, Gautam" u="1"/>
        <s v="Duhan, Niketa" u="1"/>
        <s v="So, Richie" u="1"/>
        <s v="Chang, Sook" u="1"/>
        <s v="Foo, Poppy" u="1"/>
        <s v="Tyndall, Lisa" u="1"/>
        <s v="Dunstan, Rosemary" u="1"/>
        <s v="DAVIES, LUCY" u="1"/>
        <s v="Tadros, Mark" u="1"/>
        <s v="McMahon, Brooke" u="1"/>
        <s v="Zvirblis, Priscilla" u="1"/>
        <s v="Ciccarelli, Marie" u="1"/>
        <s v="Wong, Anita" u="1"/>
        <s v="LE MARCHAND LEE, Floriane" u="1"/>
        <s v="Petkovich, Peter" u="1"/>
        <s v="GUINDI, Nancy" u="1"/>
        <s v="Cassar, Julie" u="1"/>
        <s v="Brock, Elizabeth" u="1"/>
        <s v="Clarke, Matthew" u="1"/>
        <s v="Farquhar, Lisa" u="1"/>
        <s v="Limogmog, Vincent" u="1"/>
        <s v="Chakiath, Rosemary" u="1"/>
        <s v="Adams, Claudia" u="1"/>
        <s v="Burke, Martyn" u="1"/>
        <s v="Dang, Kylie" u="1"/>
        <s v="Paz-Filho, Gilberto" u="1"/>
        <s v="Min, Rachel" u="1"/>
        <s v="Granzow, Steven" u="1"/>
        <s v="Ha, Lilly" u="1"/>
        <s v="Smith, Melanie" u="1"/>
        <s v="Helu, Tunisha" u="1"/>
        <s v="Manolitsas, Paul" u="1"/>
        <s v="Brunn, RUTH" u="1"/>
        <s v="Arends, Samantha" u="1"/>
        <s v="Georgiou, Natasha" u="1"/>
        <s v="Samtani, Jyoti" u="1"/>
        <s v="Villanueva, Lauren" u="1"/>
        <s v="Aitkenhead, Michael" u="1"/>
        <s v="HADDAD, DA'ED" u="1"/>
        <s v="Khanna, Gauri" u="1"/>
        <s v="Dharmawi, Yen" u="1"/>
        <s v="Szomor, Balazs" u="1"/>
        <s v="Reason, Sally" u="1"/>
        <s v="Nguyen, Martin" u="1"/>
        <s v="Kataieh, Farah" u="1"/>
        <s v="Woodward, Elisabeth" u="1"/>
        <s v="Gavljak, Kate" u="1"/>
        <s v="Fenelon, Maria" u="1"/>
        <s v="Bhalla, Nandika" u="1"/>
        <s v="Dallman, Yvonne" u="1"/>
        <s v="Lei, Chloe" u="1"/>
        <s v="Zhang, Jing" u="1"/>
        <s v="Danh, Kim" u="1"/>
        <s v="Ghassemi, Fatemeh" u="1"/>
        <s v="Jarman, Luke" u="1"/>
        <s v="Truong, Thi" u="1"/>
        <s v="Carroll, Layla" u="1"/>
        <s v="Zhan, Minhao" u="1"/>
        <s v="Su, Steve" u="1"/>
        <s v="Tulloch, Jane" u="1"/>
        <s v="Prasad, Sheekha" u="1"/>
        <s v="Wan, Andre" u="1"/>
        <s v="Leahy, Georgia" u="1"/>
        <s v="Abdul-Aziz, Muslihudeen" u="1"/>
        <s v="Geleta, Bekesho" u="1"/>
        <s v="Rafiee, Sia" u="1"/>
        <s v="Pontre, Sally" u="1"/>
        <s v="Karam, Michael" u="1"/>
        <s v="Kelleher, Aileen" u="1"/>
        <s v="Wirawan, Cynthia" u="1"/>
        <s v="Staney, Neeraja" u="1"/>
        <s v="Bolan, Anita" u="1"/>
        <s v="Zivanovic, Rea" u="1"/>
        <s v="Woodland, Bridget" u="1"/>
        <s v="Freson, Brandon" u="1"/>
        <s v="Sadek, Christina" u="1"/>
        <s v="Milner, Fiona" u="1"/>
        <s v="Earl, Claudia" u="1"/>
        <s v="Little, Simon" u="1"/>
        <s v="Spurr, Terrence" u="1"/>
        <s v="Kim, Kate" u="1"/>
        <s v="Fong, Fiona" u="1"/>
        <s v="Wray-McCann, Olivia" u="1"/>
        <s v="Karagiannakis, Benjamin" u="1"/>
        <s v="Roberts, Joanne" u="1"/>
        <s v="Castles, Ashleigh" u="1"/>
        <s v="Hale, Gareth" u="1"/>
        <s v="Sampaio Santos, Laila" u="1"/>
        <s v="Toh, Yi-Han" u="1"/>
        <s v="Richards-Jones, Scott" u="1"/>
        <s v="Li, Ka" u="1"/>
        <s v="Espe, Eunice" u="1"/>
        <s v="Willacey, Cornelius" u="1"/>
        <s v="Obaid, Josieanne" u="1"/>
        <s v="Caffrey, Jade" u="1"/>
        <s v="Yin, Jordan" u="1"/>
        <s v="Knezevic, Helena" u="1"/>
        <s v="Meoli, Lesley" u="1"/>
        <s v="Healey, Gemma" u="1"/>
        <s v="Granger, Troy" u="1"/>
        <s v="Au-Yeung, Keegan" u="1"/>
        <s v="Pilot, Jean Luc" u="1"/>
        <s v="Chen, Brianna" u="1"/>
        <s v="Rofe, Christopher" u="1"/>
        <s v="Andrae, Michelle" u="1"/>
        <s v="Helm, Michael" u="1"/>
        <s v="Hayne, Dannielle" u="1"/>
        <s v="Chandrashekar, Vinil" u="1"/>
        <s v="Zhang, Edwin" u="1"/>
        <s v="Sood, Shaman" u="1"/>
        <s v="WYLLIE, Hannah" u="1"/>
        <s v="Parker, Gabrielle" u="1"/>
        <s v="Dekkers, Anne" u="1"/>
        <s v="Gabriel, Adam" u="1"/>
        <s v="Tjan, Monica" u="1"/>
        <s v="Diezmos Lee, Erica" u="1"/>
        <s v="LUPIS, Kristina" u="1"/>
        <s v="Nicotra, Lauren" u="1"/>
        <s v="Hancock, Benjamin" u="1"/>
        <s v="Sequeira, Vanessa" u="1"/>
        <s v="Hunt, Toby" u="1"/>
        <s v="Hudson, Louisa" u="1"/>
        <s v="Prades, Menche" u="1"/>
        <s v="Winter, Jamie" u="1"/>
        <s v="Wong, William" u="1"/>
        <s v="Hegarty, Peter" u="1"/>
        <s v="Wasylak, Stephanie" u="1"/>
        <s v="Pinto, Cletus" u="1"/>
        <s v="James, Lee-Anne" u="1"/>
        <s v="Simmonds, Julia" u="1"/>
        <s v="Spath, Michelle" u="1"/>
        <s v="Moon, Jessie" u="1"/>
        <s v="Thornthwaite, Sarah" u="1"/>
        <s v="Norton, Katherine" u="1"/>
        <s v="O'Donoghue, Sinead" u="1"/>
        <s v="Ng, Lye" u="1"/>
        <s v="Evans, Melanie" u="1"/>
        <s v="Trinh, Jimmy" u="1"/>
        <s v="Hansford, Kim" u="1"/>
        <s v="Manners, Claire" u="1"/>
        <s v="Giugovaz, Gabbriela" u="1"/>
        <s v="Sandrini Lopes de Souza, Alessandra" u="1"/>
        <s v="Lewis, Melinda" u="1"/>
        <s v="Tay, Ilona" u="1"/>
        <s v="Chan, Wai" u="1"/>
        <s v="Zhang, Ning" u="1"/>
        <s v="De Vries, Robin" u="1"/>
        <s v="Stapleton-Coory, Terry" u="1"/>
        <s v="Fuller, Emily" u="1"/>
        <s v="Poh, Chun" u="1"/>
        <s v="Minto, Christine" u="1"/>
        <s v="Nguyen, Vanessa" u="1"/>
        <s v="Sandhu, Kirandeep" u="1"/>
        <s v="King, Jarrad" u="1"/>
        <s v="Martins, Marcela" u="1"/>
        <s v="Vitale, Pauline" u="1"/>
        <s v="Janse van Vuuren, Jeanneli" u="1"/>
        <s v="Stellato, Robert" u="1"/>
        <s v="Ghadami, Martin" u="1"/>
        <s v="Crawley, Benjamin" u="1"/>
        <s v="Ho, Wynne" u="1"/>
        <s v="Bhoola, Shatish" u="1"/>
        <s v="Sim, Justin" u="1"/>
        <s v="Clark, Brandi" u="1"/>
        <s v="Choi, Sung" u="1"/>
        <s v="Strangio, Andrew" u="1"/>
        <s v="Shao, Yu" u="1"/>
        <s v="Harvey, Caitlin" u="1"/>
        <s v="Hill, Prudence" u="1"/>
        <s v="Alshahaf, Sonetta" u="1"/>
        <s v="White, Marcus" u="1"/>
        <s v="Zhang, Jin" u="1"/>
        <s v="Lau, Lik" u="1"/>
        <s v="Marjanovic, Maja" u="1"/>
        <s v="Saab, Phillip" u="1"/>
        <s v="Moore, Alexander" u="1"/>
        <s v="Mak, Ka" u="1"/>
        <s v="Bonaccorso, Oliver" u="1"/>
        <s v="Sweet, Rebecca" u="1"/>
        <s v="Amarasena, Samath" u="1"/>
        <s v="Tang, Phillip" u="1"/>
        <s v="Clarke, Mitchell" u="1"/>
        <s v="Makanji, Yogeshwar" u="1"/>
        <s v="Geredov, Angela" u="1"/>
        <s v="Donnelly, Andrew" u="1"/>
        <s v="Gaucher, Romain" u="1"/>
        <s v="DHeureux, Michelle" u="1"/>
        <s v="Chapman, Sarah" u="1"/>
        <s v="Olivieri, Anthony" u="1"/>
        <s v="Ham, Alicia" u="1"/>
        <s v="Sahani, Nikunj" u="1"/>
        <s v="Brooke, Alea" u="1"/>
        <s v="Clayton, Donna" u="1"/>
        <s v="Iva, Pippa" u="1"/>
        <s v="Li, Yiwen" u="1"/>
        <s v="Nagulapati, Ratnaji" u="1"/>
        <s v="Musulin, Wendy" u="1"/>
        <s v="Coiro, Adelina" u="1"/>
        <s v="Vlassis McDonald, Marie" u="1"/>
        <s v="Chiu, Linda" u="1"/>
        <s v="Adams, Gabrielle" u="1"/>
        <s v="Izon, Sarah" u="1"/>
        <s v="Poku-Bonsu, Samuel" u="1"/>
        <s v="Sun, Evelyn" u="1"/>
        <s v="Bhattacharjee, Kalyan" u="1"/>
        <s v="Green, Jenna" u="1"/>
        <s v="Ince, Rohana" u="1"/>
        <s v="Kop, David" u="1"/>
        <s v="Young, Nicole-Sohail" u="1"/>
        <s v="Porschmann, Vicki" u="1"/>
        <s v="Lai, Audrey" u="1"/>
        <s v="Menzies, Brooke" u="1"/>
        <s v="Steer, Benjamin" u="1"/>
        <s v="Hammer, Larissa" u="1"/>
        <s v="Boyle, Greg" u="1"/>
        <s v="Pegoraro, Taylor" u="1"/>
        <s v="Frasineanu, Adriana" u="1"/>
        <s v="Chung, Karen" u="1"/>
        <s v="Hemaya, Rosemary" u="1"/>
        <s v="Soliman, Monica" u="1"/>
        <s v="Carbone, Bruno" u="1"/>
        <s v="Palmer, Rose" u="1"/>
        <s v="Ching, Joshua" u="1"/>
        <s v="Carson, Geraldine" u="1"/>
        <s v="Griffin, Maddison" u="1"/>
        <s v="Taghaviesfandouni, Neda" u="1"/>
        <s v="Lay, Paula" u="1"/>
        <s v="Sadarangani, Payal" u="1"/>
        <s v="Comelek, Okan" u="1"/>
        <s v="Carroll, David" u="1"/>
        <s v="Sutton, Kelly" u="1"/>
        <s v="Naylor, Matthew" u="1"/>
        <s v="Noke, Melissa" u="1"/>
        <s v="Gal, Anna" u="1"/>
        <s v="Rogers, Loretta" u="1"/>
        <s v="Beeby, Luke" u="1"/>
        <s v="Deo, Roneel" u="1"/>
        <s v="Murray, Emma" u="1"/>
        <s v="Petrou, Anastasia" u="1"/>
        <s v="Sawford, Felicity" u="1"/>
        <s v="Triglone, Erin" u="1"/>
        <s v="Okhde, Shekhar" u="1"/>
        <s v="Taylor, Sophie" u="1"/>
        <s v="AUBRY IFRI, ALICE" u="1"/>
        <s v="Williams, Alicia" u="1"/>
        <s v="Leong, Ching" u="1"/>
        <s v="Shaw, Warwick" u="1"/>
        <s v="Collier, Toni Collier" u="1"/>
        <s v="Fossati, Ilaria" u="1"/>
        <s v="TALETSKAYA, ANNA" u="1"/>
        <s v="Thomas, Laura" u="1"/>
        <s v="Bell, Craig" u="1"/>
        <s v="Berkhout, Kim" u="1"/>
        <s v="Schwarz, Christian" u="1"/>
        <s v="Shiels, Simon" u="1"/>
        <s v="Sheedy, Justine" u="1"/>
        <s v="Wilson, Sean" u="1"/>
        <s v="Pahlow, Maxwell" u="1"/>
        <s v="Hodge, Stefanie" u="1"/>
        <s v="Barnett, Nicola" u="1"/>
        <s v="De-Kauwe, Keshini" u="1"/>
        <s v="Moore, Katherine" u="1"/>
        <s v="Suprana, Ingrid" u="1"/>
        <s v="Wittmack, Sarah" u="1"/>
        <s v="Doggett, Cameron" u="1"/>
        <s v="Jones, Brandon" u="1"/>
        <s v="Blanchard, Marcelo" u="1"/>
        <s v="Chatterjee Hancock, Janine" u="1"/>
        <s v="Chow, Eunice" u="1"/>
        <s v="Howard, Mark" u="1"/>
        <s v="Tzelepis, Dimi" u="1"/>
        <s v="Myint, Nicole" u="1"/>
        <s v="O'Brien, Wayne" u="1"/>
        <s v="Cargill, Rebecca" u="1"/>
        <s v="Burge, Nicole" u="1"/>
        <s v="Shankelton, Nerida" u="1"/>
        <s v="O'Brien, Duncan" u="1"/>
        <s v="Rendon, Myron" u="1"/>
        <s v="Macahilig, Michael" u="1"/>
        <s v="Cronan, Lynne" u="1"/>
        <s v="Wilden, Laura" u="1"/>
        <s v="Lam, Anna" u="1"/>
        <s v="Grinceri, Scott" u="1"/>
        <s v="Glase, Kathryn" u="1"/>
        <s v="Kmet, Michael" u="1"/>
        <s v="Wheatley, Andrew" u="1"/>
        <s v="Skillecorn, Matthias" u="1"/>
        <s v="Griffin, Neil" u="1"/>
        <s v="HOLDING, Robert" u="1"/>
        <s v="Castillo-Zarauz, Ursula" u="1"/>
        <s v="Batty, Craig" u="1"/>
        <s v="Pang, Dona" u="1"/>
        <s v="Leonard, Tricia" u="1"/>
        <s v="Correa, Meagan" u="1"/>
        <s v="Edmeades, Donovan" u="1"/>
        <s v="Mcauley-Clark, Erica" u="1"/>
        <s v="Wilson, Paul" u="1"/>
        <s v="Esho, Sandra" u="1"/>
        <s v="Dimoski, Goran" u="1"/>
        <s v="Javier, Lia" u="1"/>
        <s v="Power, George" u="1"/>
        <s v="Hensman, Katherine" u="1"/>
        <s v="Curtis, Jodie" u="1"/>
        <s v="Shackleton, Clare" u="1"/>
        <s v="Clayton, Pollyanna" u="1"/>
        <s v="Shoji, Sheeny" u="1"/>
        <s v="Elgamal, Anthony" u="1"/>
        <s v="De Smet, Jo" u="1"/>
        <s v="Norris, Miranda" u="1"/>
        <s v="Butler, Danielle" u="1"/>
        <s v="Lin, Rachel" u="1"/>
        <s v="LE COUTEUR, James" u="1"/>
        <s v="Kingston, Natalie" u="1"/>
        <s v="Eisbacher, Michael" u="1"/>
        <s v="Ponkshe, Linda" u="1"/>
        <s v="Hudson, Christopher" u="1"/>
        <s v="Mak, Willy" u="1"/>
        <s v="Muir, Adam" u="1"/>
        <s v="YOONG, Jody" u="1"/>
        <s v="Dolor, Katherine" u="1"/>
        <s v="Yu, Yi-Hsin" u="1"/>
        <s v="Leong, Chloe" u="1"/>
        <s v="Garcia, Richellou" u="1"/>
        <s v="Mehra, Divya" u="1"/>
        <s v="Booth, Leon" u="1"/>
        <s v="Lee, Tim" u="1"/>
        <s v="Grant, Nadia" u="1"/>
        <s v="Chow, Xin" u="1"/>
        <s v="TOOLEY, Hannah" u="1"/>
      </sharedItems>
    </cacheField>
    <cacheField name="Date for Liability" numFmtId="15">
      <sharedItems containsSemiMixedTypes="0" containsNonDate="0" containsDate="1" containsString="0" minDate="2025-04-30T00:00:00" maxDate="2025-06-01T00:00:00" count="2">
        <d v="2025-04-30T00:00:00"/>
        <d v="2025-05-31T00:00:00"/>
      </sharedItems>
    </cacheField>
    <cacheField name="Leave Type" numFmtId="0">
      <sharedItems count="3">
        <s v="ANN"/>
        <s v="LSL"/>
        <s v="HAPPY"/>
      </sharedItems>
    </cacheField>
    <cacheField name="Liability Hours" numFmtId="0">
      <sharedItems containsSemiMixedTypes="0" containsString="0" containsNumber="1" minValue="-15.667" maxValue="865.08299999999997"/>
    </cacheField>
    <cacheField name="Liability Multiplier" numFmtId="0">
      <sharedItems containsSemiMixedTypes="0" containsString="0" containsNumber="1" minValue="0" maxValue="1.181"/>
    </cacheField>
    <cacheField name="Liability Hourly Rate" numFmtId="0">
      <sharedItems containsSemiMixedTypes="0" containsString="0" containsNumber="1" minValue="42.71255" maxValue="267.66194000000002"/>
    </cacheField>
    <cacheField name="Liability Value" numFmtId="0">
      <sharedItems containsSemiMixedTypes="0" containsString="0" containsNumber="1" minValue="-1035.99" maxValue="202041.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bral, Lyan crystal [GFSPH - NON J&amp;J]" refreshedDate="45814.567826273145" createdVersion="6" refreshedVersion="8" minRefreshableVersion="3" recordCount="4704" xr:uid="{66920E0B-2AD2-4CDC-8353-65998ED05488}">
  <cacheSource type="worksheet">
    <worksheetSource ref="A1:CF1048576" sheet="Detailed Costing" r:id="rId2"/>
  </cacheSource>
  <cacheFields count="84">
    <cacheField name="Entity" numFmtId="0">
      <sharedItems containsBlank="1"/>
    </cacheField>
    <cacheField name="Branch" numFmtId="0">
      <sharedItems containsBlank="1" count="8">
        <s v="NSW"/>
        <s v="SA"/>
        <s v="QLD"/>
        <s v="VIC"/>
        <s v="WA"/>
        <s v="NPRT"/>
        <m/>
        <s v="ACT" u="1"/>
      </sharedItems>
    </cacheField>
    <cacheField name="Pay_Pt" numFmtId="0">
      <sharedItems containsBlank="1"/>
    </cacheField>
    <cacheField name="OU_Lvl_1" numFmtId="0">
      <sharedItems containsBlank="1"/>
    </cacheField>
    <cacheField name="OU_Lvl_2" numFmtId="0">
      <sharedItems containsBlank="1"/>
    </cacheField>
    <cacheField name="OU_Lvl_3" numFmtId="0">
      <sharedItems containsBlank="1"/>
    </cacheField>
    <cacheField name="OU_Lvl_4" numFmtId="0">
      <sharedItems containsBlank="1"/>
    </cacheField>
    <cacheField name="OU_Lvl_5" numFmtId="0">
      <sharedItems containsBlank="1"/>
    </cacheField>
    <cacheField name="OU_Lvl_6" numFmtId="0">
      <sharedItems containsBlank="1"/>
    </cacheField>
    <cacheField name="OU_Low" numFmtId="0">
      <sharedItems containsBlank="1"/>
    </cacheField>
    <cacheField name="OU_Lvl" numFmtId="0">
      <sharedItems containsBlank="1"/>
    </cacheField>
    <cacheField name="OU_Name" numFmtId="0">
      <sharedItems containsBlank="1"/>
    </cacheField>
    <cacheField name="Process_Prd" numFmtId="0">
      <sharedItems containsNonDate="0" containsDate="1" containsString="0" containsBlank="1" minDate="2025-05-31T00:00:00" maxDate="2025-06-01T00:00:00"/>
    </cacheField>
    <cacheField name="Paid_Date" numFmtId="0">
      <sharedItems containsNonDate="0" containsDate="1" containsString="0" containsBlank="1" minDate="2025-05-14T00:00:00" maxDate="2025-05-15T00:00:00"/>
    </cacheField>
    <cacheField name="Effect_Prd" numFmtId="0">
      <sharedItems containsNonDate="0" containsDate="1" containsString="0" containsBlank="1" minDate="2025-01-31T00:00:00" maxDate="2025-06-01T00:00:00"/>
    </cacheField>
    <cacheField name="Fin_Yr" numFmtId="0">
      <sharedItems containsBlank="1"/>
    </cacheField>
    <cacheField name="Pay_No" numFmtId="0">
      <sharedItems containsString="0" containsBlank="1" containsNumber="1" containsInteger="1" minValue="11" maxValue="11"/>
    </cacheField>
    <cacheField name="Cost_Prd" numFmtId="0">
      <sharedItems containsNonDate="0" containsString="0" containsBlank="1"/>
    </cacheField>
    <cacheField name="Cal_Yr" numFmtId="0">
      <sharedItems containsString="0" containsBlank="1" containsNumber="1" containsInteger="1" minValue="2025" maxValue="2025"/>
    </cacheField>
    <cacheField name="Cal_Mth" numFmtId="0">
      <sharedItems containsString="0" containsBlank="1" containsNumber="1" containsInteger="1" minValue="5" maxValue="5"/>
    </cacheField>
    <cacheField name="Company" numFmtId="0">
      <sharedItems containsString="0" containsBlank="1" containsNumber="1" containsInteger="1" minValue="7490" maxValue="7490"/>
    </cacheField>
    <cacheField name="Emp_No" numFmtId="0">
      <sharedItems containsNonDate="0" containsString="0" containsBlank="1" containsNumber="1" containsInteger="1" minValue="370345" maxValue="155008648" count="652">
        <m/>
        <n v="152918623" u="1"/>
        <n v="152297930" u="1"/>
        <n v="152886086" u="1"/>
        <n v="152875520" u="1"/>
        <n v="152201860" u="1"/>
        <n v="152847292" u="1"/>
        <n v="152843599" u="1"/>
        <n v="152872710" u="1"/>
        <n v="19012961" u="1"/>
        <n v="151100145" u="1"/>
        <n v="85460307" u="1"/>
        <n v="85291916" u="1"/>
        <n v="85411339" u="1"/>
        <n v="85281384" u="1"/>
        <n v="152900879" u="1"/>
        <n v="152005847" u="1"/>
        <n v="151100111" u="1"/>
        <n v="85421212" u="1"/>
        <n v="85010682" u="1"/>
        <n v="85446910" u="1"/>
        <n v="152007095" u="1"/>
        <n v="152069630" u="1"/>
        <n v="152241217" u="1"/>
        <n v="152004975" u="1"/>
        <n v="85446902" u="1"/>
        <n v="85296623" u="1"/>
        <n v="85459694" u="1"/>
        <n v="152027570" u="1"/>
        <n v="89401471" u="1"/>
        <n v="85373436" u="1"/>
        <n v="85346423" u="1"/>
        <n v="85234132" u="1"/>
        <n v="152029083" u="1"/>
        <n v="152014675" u="1"/>
        <n v="85463398" u="1"/>
        <n v="152848110" u="1"/>
        <n v="155006847" u="1"/>
        <n v="152845149" u="1"/>
        <n v="85319180" u="1"/>
        <n v="152864550" u="1"/>
        <n v="152810444" u="1"/>
        <n v="152872019" u="1"/>
        <n v="85010277" u="1"/>
        <n v="152072758" u="1"/>
        <n v="152874467" u="1"/>
        <n v="151100154" u="1"/>
        <n v="85361884" u="1"/>
        <n v="152043037" u="1"/>
        <n v="89406217" u="1"/>
        <n v="152062048" u="1"/>
        <n v="152066603" u="1"/>
        <n v="1010707" u="1"/>
        <n v="85270014" u="1"/>
        <n v="85463608" u="1"/>
        <n v="152281056" u="1"/>
        <n v="152877902" u="1"/>
        <n v="85295523" u="1"/>
        <n v="85258075" u="1"/>
        <n v="152880897" u="1"/>
        <n v="152804047" u="1"/>
        <n v="152890690" u="1"/>
        <n v="152824599" u="1"/>
        <n v="89407679" u="1"/>
        <n v="152889892" u="1"/>
        <n v="152896215" u="1"/>
        <n v="151100288" u="1"/>
        <n v="85176330" u="1"/>
        <n v="144000998" u="1"/>
        <n v="89401704" u="1"/>
        <n v="152282668" u="1"/>
        <n v="152845830" u="1"/>
        <n v="85415880" u="1"/>
        <n v="152915504" u="1"/>
        <n v="85041190" u="1"/>
        <n v="152989358" u="1"/>
        <n v="152922105" u="1"/>
        <n v="152937847" u="1"/>
        <n v="89401702" u="1"/>
        <n v="152931991" u="1"/>
        <n v="152073388" u="1"/>
        <n v="152923570" u="1"/>
        <n v="152269263" u="1"/>
        <n v="152845801" u="1"/>
        <n v="152055953" u="1"/>
        <n v="85030758" u="1"/>
        <n v="85010735" u="1"/>
        <n v="152931083" u="1"/>
        <n v="85421904" u="1"/>
        <n v="152029292" u="1"/>
        <n v="152007096" u="1"/>
        <n v="152933643" u="1"/>
        <n v="152938373" u="1"/>
        <n v="152043909" u="1"/>
        <n v="152937162" u="1"/>
        <n v="152942746" u="1"/>
        <n v="152977198" u="1"/>
        <n v="152825660" u="1"/>
        <n v="152840981" u="1"/>
        <n v="152025431" u="1"/>
        <n v="152944445" u="1"/>
        <n v="152965808" u="1"/>
        <n v="152830332" u="1"/>
        <n v="152954860" u="1"/>
        <n v="152946253" u="1"/>
        <n v="415828" u="1"/>
        <n v="152942734" u="1"/>
        <n v="152946451" u="1"/>
        <n v="152945261" u="1"/>
        <n v="152070757" u="1"/>
        <n v="152861477" u="1"/>
        <n v="152028312" u="1"/>
        <n v="155006634" u="1"/>
        <n v="152891880" u="1"/>
        <n v="152860275" u="1"/>
        <n v="152043686" u="1"/>
        <n v="31001676" u="1"/>
        <n v="85148649" u="1"/>
        <n v="152055013" u="1"/>
        <n v="152837341" u="1"/>
        <n v="152066739" u="1"/>
        <n v="152951628" u="1"/>
        <n v="85049334" u="1"/>
        <n v="152945267" u="1"/>
        <n v="152951011" u="1"/>
        <n v="85170463" u="1"/>
        <n v="85378591" u="1"/>
        <n v="152956283" u="1"/>
        <n v="152829301" u="1"/>
        <n v="152894416" u="1"/>
        <n v="152953598" u="1"/>
        <n v="85461845" u="1"/>
        <n v="152980664" u="1"/>
        <n v="152976841" u="1"/>
        <n v="152051783" u="1"/>
        <n v="152837659" u="1"/>
        <n v="80004692" u="1"/>
        <n v="152983973" u="1"/>
        <n v="85402625" u="1"/>
        <n v="152967598" u="1"/>
        <n v="152962057" u="1"/>
        <n v="152063313" u="1"/>
        <n v="152888557" u="1"/>
        <n v="152980347" u="1"/>
        <n v="152973236" u="1"/>
        <n v="152968384" u="1"/>
        <n v="85259048" u="1"/>
        <n v="152859499" u="1"/>
        <n v="152818752" u="1"/>
        <n v="152017160" u="1"/>
        <n v="85448201" u="1"/>
        <n v="152968385" u="1"/>
        <n v="85127228" u="1"/>
        <n v="152877798" u="1"/>
        <n v="152810888" u="1"/>
        <n v="152990129" u="1"/>
        <n v="152986914" u="1"/>
        <n v="85448693" u="1"/>
        <n v="85291669" u="1"/>
        <n v="85364608" u="1"/>
        <n v="152839358" u="1"/>
        <n v="152026477" u="1"/>
        <n v="152243117" u="1"/>
        <n v="152988282" u="1"/>
        <n v="155007562" u="1"/>
        <n v="85245951" u="1"/>
        <n v="152046409" u="1"/>
        <n v="152900535" u="1"/>
        <n v="152056294" u="1"/>
        <n v="152023641" u="1"/>
        <n v="152222511" u="1"/>
        <n v="152855405" u="1"/>
        <n v="152030429" u="1"/>
        <n v="152185963" u="1"/>
        <n v="152038032" u="1"/>
        <n v="152056827" u="1"/>
        <n v="1060352" u="1"/>
        <n v="85319291" u="1"/>
        <n v="1036631" u="1"/>
        <n v="152193623" u="1"/>
        <n v="152853346" u="1"/>
        <n v="152190025" u="1"/>
        <n v="152226512" u="1"/>
        <n v="85038456" u="1"/>
        <n v="152228065" u="1"/>
        <n v="89406844" u="1"/>
        <n v="152045349" u="1"/>
        <n v="152227124" u="1"/>
        <n v="85354302" u="1"/>
        <n v="152279442" u="1"/>
        <n v="85038460" u="1"/>
        <n v="152236223" u="1"/>
        <n v="85339530" u="1"/>
        <n v="152925327" u="1"/>
        <n v="152236490" u="1"/>
        <n v="152293954" u="1"/>
        <n v="151200152" u="1"/>
        <n v="152847425" u="1"/>
        <n v="152040441" u="1"/>
        <n v="151100125" u="1"/>
        <n v="152828088" u="1"/>
        <n v="152937165" u="1"/>
        <n v="152232298" u="1"/>
        <n v="152936337" u="1"/>
        <n v="152834577" u="1"/>
        <n v="89404605" u="1"/>
        <n v="152806520" u="1"/>
        <n v="152239774" u="1"/>
        <n v="152239775" u="1"/>
        <n v="152934889" u="1"/>
        <n v="152926924" u="1"/>
        <n v="152239888" u="1"/>
        <n v="152242388" u="1"/>
        <n v="152246008" u="1"/>
        <n v="152932798" u="1"/>
        <n v="152245204" u="1"/>
        <n v="152245212" u="1"/>
        <n v="85459568" u="1"/>
        <n v="152250890" u="1"/>
        <n v="85010674" u="1"/>
        <n v="152253654" u="1"/>
        <n v="152920953" u="1"/>
        <n v="152251919" u="1"/>
        <n v="152203401" u="1"/>
        <n v="155007697" u="1"/>
        <n v="152214906" u="1"/>
        <n v="152812863" u="1"/>
        <n v="152034335" u="1"/>
        <n v="152005536" u="1"/>
        <n v="370345" u="1"/>
        <n v="85424493" u="1"/>
        <n v="85159239" u="1"/>
        <n v="152208046" u="1"/>
        <n v="151100130" u="1"/>
        <n v="152207396" u="1"/>
        <n v="152201858" u="1"/>
        <n v="152970731" u="1"/>
        <n v="152289793" u="1"/>
        <n v="152067056" u="1"/>
        <n v="152006037" u="1"/>
        <n v="85123501" u="1"/>
        <n v="152965374" u="1"/>
        <n v="152021469" u="1"/>
        <n v="1033900" u="1"/>
        <n v="152937802" u="1"/>
        <n v="152827388" u="1"/>
        <n v="152822032" u="1"/>
        <n v="152966339" u="1"/>
        <n v="85382799" u="1"/>
        <n v="152216557" u="1"/>
        <n v="152826442" u="1"/>
        <n v="152835990" u="1"/>
        <n v="152919186" u="1"/>
        <n v="152038470" u="1"/>
        <n v="152229083" u="1"/>
        <n v="152231901" u="1"/>
        <n v="152232645" u="1"/>
        <n v="152232925" u="1"/>
        <n v="152234893" u="1"/>
        <n v="152235858" u="1"/>
        <n v="152236179" u="1"/>
        <n v="152237783" u="1"/>
        <n v="152816729" u="1"/>
        <n v="152873710" u="1"/>
        <n v="152882005" u="1"/>
        <n v="152915039" u="1"/>
        <n v="152919184" u="1"/>
        <n v="152944443" u="1"/>
        <n v="152959630" u="1"/>
        <n v="152965806" u="1"/>
        <n v="152211057" u="1"/>
        <n v="152219017" u="1"/>
        <n v="152828172" u="1"/>
        <n v="152230058" u="1"/>
        <n v="152223976" u="1"/>
        <n v="152188771" u="1"/>
        <n v="152216737" u="1"/>
        <n v="155007438" u="1"/>
        <n v="85243610" u="1"/>
        <n v="152838887" u="1"/>
        <n v="89407826" u="1"/>
        <n v="152223978" u="1"/>
        <n v="152234025" u="1"/>
        <n v="155007880" u="1"/>
        <n v="152244797" u="1"/>
        <n v="147000019" u="1"/>
        <n v="152806942" u="1"/>
        <n v="152935776" u="1"/>
        <n v="152831162" u="1"/>
        <n v="152060035" u="1"/>
        <n v="152254365" u="1"/>
        <n v="151100149" u="1"/>
        <n v="89410083" u="1"/>
        <n v="152250649" u="1"/>
        <n v="85428620" u="1"/>
        <n v="152959629" u="1"/>
        <n v="152931988" u="1"/>
        <n v="152990130" u="1"/>
        <n v="152870507" u="1"/>
        <n v="152231141" u="1"/>
        <n v="152232803" u="1"/>
        <n v="83000426" u="1"/>
        <n v="152011452" u="1"/>
        <n v="152046984" u="1"/>
        <n v="62006994" u="1"/>
        <n v="152884587" u="1"/>
        <n v="152065540" u="1"/>
        <n v="152939755" u="1"/>
        <n v="152028007" u="1"/>
        <n v="152039453" u="1"/>
        <n v="152236178" u="1"/>
        <n v="152923604" u="1"/>
        <n v="152006070" u="1"/>
        <n v="152939153" u="1"/>
        <n v="155008648" u="1"/>
        <n v="85178582" u="1"/>
        <n v="85312608" u="1"/>
        <n v="152989123" u="1"/>
        <n v="415766" u="1"/>
        <n v="152962524" u="1"/>
        <n v="152017447" u="1"/>
        <n v="152931070" u="1"/>
        <n v="85402131" u="1"/>
        <n v="85041639" u="1"/>
        <n v="85010280" u="1"/>
        <n v="85299937" u="1"/>
        <n v="151100146" u="1"/>
        <n v="1038125" u="1"/>
        <n v="151100132" u="1"/>
        <n v="152938371" u="1"/>
        <n v="152282669" u="1"/>
        <n v="152065539" u="1"/>
        <n v="152277692" u="1"/>
        <n v="152235143" u="1"/>
        <n v="152278745" u="1"/>
        <n v="152289794" u="1"/>
        <n v="152289796" u="1"/>
        <n v="152961596" u="1"/>
        <n v="152287528" u="1"/>
        <n v="152945259" u="1"/>
        <n v="85222871" u="1"/>
        <n v="152998788" u="1"/>
        <n v="152967917" u="1"/>
        <n v="152234744" u="1"/>
        <n v="152980107" u="1"/>
        <n v="152937804" u="1"/>
        <n v="151100373" u="1"/>
        <n v="152941358" u="1"/>
        <n v="152287529" u="1"/>
        <n v="85146782" u="1"/>
        <n v="85459570" u="1"/>
        <n v="152209743" u="1"/>
        <n v="155008499" u="1"/>
        <n v="152945609" u="1"/>
        <n v="89405079" u="1"/>
        <n v="152297928" u="1"/>
        <n v="152297911" u="1"/>
        <n v="152293418" u="1"/>
        <n v="85365474" u="1"/>
        <n v="85032053" u="1"/>
        <n v="152019991" u="1"/>
        <n v="152937801" u="1"/>
        <n v="152050430" u="1"/>
        <n v="152249977" u="1"/>
        <n v="152207395" u="1"/>
        <n v="72008605" u="1"/>
        <n v="152238598" u="1"/>
        <n v="151100128" u="1"/>
        <n v="85284512" u="1"/>
        <n v="152040056" u="1"/>
        <n v="85458476" u="1"/>
        <n v="85261937" u="1"/>
        <n v="125100292" u="1"/>
        <n v="85010387" u="1"/>
        <n v="152057556" u="1"/>
        <n v="85255599" u="1"/>
        <n v="152953417" u="1"/>
        <n v="85264569" u="1"/>
        <n v="31001630" u="1"/>
        <n v="152961597" u="1"/>
        <n v="152983905" u="1"/>
        <n v="152066038" u="1"/>
        <n v="152985706" u="1"/>
        <n v="152888402" u="1"/>
        <n v="152896247" u="1"/>
        <n v="152805872" u="1"/>
        <n v="152986482" u="1"/>
        <n v="152821172" u="1"/>
        <n v="152235562" u="1"/>
        <n v="152241701" u="1"/>
        <n v="85451347" u="1"/>
        <n v="152989361" u="1"/>
        <n v="152938045" u="1"/>
        <n v="85460506" u="1"/>
        <n v="152845502" u="1"/>
        <n v="151100123" u="1"/>
        <n v="152847422" u="1"/>
        <n v="85448547" u="1"/>
        <n v="152885111" u="1"/>
        <n v="152869713" u="1"/>
        <n v="152240931" u="1"/>
        <n v="152205953" u="1"/>
        <n v="152913389" u="1"/>
        <n v="85407598" u="1"/>
        <n v="85056770" u="1"/>
        <n v="152968536" u="1"/>
        <n v="152909118" u="1"/>
        <n v="149000559" u="1"/>
        <n v="152952784" u="1"/>
        <n v="85463410" u="1"/>
        <n v="152913390" u="1"/>
        <n v="1022791" u="1"/>
        <n v="152980111" u="1"/>
        <n v="152836988" u="1"/>
        <n v="85459571" u="1"/>
        <n v="151100117" u="1"/>
        <n v="152872528" u="1"/>
        <n v="152872294" u="1"/>
        <n v="152240784" u="1"/>
        <n v="152882183" u="1"/>
        <n v="152920592" u="1"/>
        <n v="152832074" u="1"/>
        <n v="85010554" u="1"/>
        <n v="85010304" u="1"/>
        <n v="85010763" u="1"/>
        <n v="149000962" u="1"/>
        <n v="85331348" u="1"/>
        <n v="152060699" u="1"/>
        <n v="85408669" u="1"/>
        <n v="155006725" u="1"/>
        <n v="152829405" u="1"/>
        <n v="151100119" u="1"/>
        <n v="152026580" u="1"/>
        <n v="85213753" u="1"/>
        <n v="152944195" u="1"/>
        <n v="152952783" u="1"/>
        <n v="85413029" u="1"/>
        <n v="152241113" u="1"/>
        <n v="152241839" u="1"/>
        <n v="85138496" u="1"/>
        <n v="85436936" u="1"/>
        <n v="31000684" u="1"/>
        <n v="152864549" u="1"/>
        <n v="152957027" u="1"/>
        <n v="152866240" u="1"/>
        <n v="152065194" u="1"/>
        <n v="152061835" u="1"/>
        <n v="152004195" u="1"/>
        <n v="152869819" u="1"/>
        <n v="155008610" u="1"/>
        <n v="152866055" u="1"/>
        <n v="152953416" u="1"/>
        <n v="152073213" u="1"/>
        <n v="152197939" u="1"/>
        <n v="152197180" u="1"/>
        <n v="85010497" u="1"/>
        <n v="152818286" u="1"/>
        <n v="152893978" u="1"/>
        <n v="152946475" u="1"/>
        <n v="85453786" u="1"/>
        <n v="85141761" u="1"/>
        <n v="85444914" u="1"/>
        <n v="152804392" u="1"/>
        <n v="152071177" u="1"/>
        <n v="152067774" u="1"/>
        <n v="152873268" u="1"/>
        <n v="152010834" u="1"/>
        <n v="152875375" u="1"/>
        <n v="151100133" u="1"/>
        <n v="152032280" u="1"/>
        <n v="152871513" u="1"/>
        <n v="152819272" u="1"/>
        <n v="85414953" u="1"/>
        <n v="152855945" u="1"/>
        <n v="89408257" u="1"/>
        <n v="152872708" u="1"/>
        <n v="89408769" u="1"/>
        <n v="85295492" u="1"/>
        <n v="152847758" u="1"/>
        <n v="152881881" u="1"/>
        <n v="85071618" u="1"/>
        <n v="152909119" u="1"/>
        <n v="85445903" u="1"/>
        <n v="152056904" u="1"/>
        <n v="85017838" u="1"/>
        <n v="93002587" u="1"/>
        <n v="152860830" u="1"/>
        <n v="85010302" u="1"/>
        <n v="152031938" u="1"/>
        <n v="83000535" u="1"/>
        <n v="152973520" u="1"/>
        <n v="85444396" u="1"/>
        <n v="152891892" u="1"/>
        <n v="152888745" u="1"/>
        <n v="155006650" u="1"/>
        <n v="152860910" u="1"/>
        <n v="152805010" u="1"/>
        <n v="152978752" u="1"/>
        <n v="155007077" u="1"/>
        <n v="85148358" u="1"/>
        <n v="155006687" u="1"/>
        <n v="1064137" u="1"/>
        <n v="152189024" u="1"/>
        <n v="152927119" u="1"/>
        <n v="152829053" u="1"/>
        <n v="152840877" u="1"/>
        <n v="152848776" u="1"/>
        <n v="152862648" u="1"/>
        <n v="152815671" u="1"/>
        <n v="85010499" u="1"/>
        <n v="151100126" u="1"/>
        <n v="152893214" u="1"/>
        <n v="152007969" u="1"/>
        <n v="152911129" u="1"/>
        <n v="85446908" u="1"/>
        <n v="85146707" u="1"/>
        <n v="152832786" u="1"/>
        <n v="151100137" u="1"/>
        <n v="152006897" u="1"/>
        <n v="152988768" u="1"/>
        <n v="85378581" u="1"/>
        <n v="152884979" u="1"/>
        <n v="85180025" u="1"/>
        <n v="152933220" u="1"/>
        <n v="152018161" u="1"/>
        <n v="85036022" u="1"/>
        <n v="85022075" u="1"/>
        <n v="152908083" u="1"/>
        <n v="152849026" u="1"/>
        <n v="155003033" u="1"/>
        <n v="152860834" u="1"/>
        <n v="152855367" u="1"/>
        <n v="152934265" u="1"/>
        <n v="152833511" u="1"/>
        <n v="155007326" u="1"/>
        <n v="152893848" u="1"/>
        <n v="152894104" u="1"/>
        <n v="152868146" u="1"/>
        <n v="152037649" u="1"/>
        <n v="152026790" u="1"/>
        <n v="152909912" u="1"/>
        <n v="85021800" u="1"/>
        <n v="155006670" u="1"/>
        <n v="152938046" u="1"/>
        <n v="151100275" u="1"/>
        <n v="85379562" u="1"/>
        <n v="83000521" u="1"/>
        <n v="152894653" u="1"/>
        <n v="152055985" u="1"/>
        <n v="152927982" u="1"/>
        <n v="152804427" u="1"/>
        <n v="85010725" u="1"/>
        <n v="85010781" u="1"/>
        <n v="152049633" u="1"/>
        <n v="152068513" u="1"/>
        <n v="152809371" u="1"/>
        <n v="152955806" u="1"/>
        <n v="152842582" u="1"/>
        <n v="152033019" u="1"/>
        <n v="152979812" u="1"/>
        <n v="152810160" u="1"/>
        <n v="152879164" u="1"/>
        <n v="152015637" u="1"/>
        <n v="85212425" u="1"/>
        <n v="85411165" u="1"/>
        <n v="152881271" u="1"/>
        <n v="152815979" u="1"/>
        <n v="152938957" u="1"/>
        <n v="152053259" u="1"/>
        <n v="85010458" u="1"/>
        <n v="152066235" u="1"/>
        <n v="152071174" u="1"/>
        <n v="85296320" u="1"/>
        <n v="85461134" u="1"/>
        <n v="152894983" u="1"/>
        <n v="85010322" u="1"/>
        <n v="152005242" u="1"/>
        <n v="85149237" u="1"/>
        <n v="152002607" u="1"/>
        <n v="85447443" u="1"/>
        <n v="152980110" u="1"/>
        <n v="85461254" u="1"/>
        <n v="85010506" u="1"/>
        <n v="85297912" u="1"/>
        <n v="85038373" u="1"/>
        <n v="152806826" u="1"/>
        <n v="152926919" u="1"/>
        <n v="152025551" u="1"/>
        <n v="89231057" u="1"/>
        <n v="85250276" u="1"/>
        <n v="152941362" u="1"/>
        <n v="85451643" u="1"/>
        <n v="152970008" u="1"/>
        <n v="152966349" u="1"/>
        <n v="81003535" u="1"/>
        <n v="152924311" u="1"/>
        <n v="152816485" u="1"/>
        <n v="152004697" u="1"/>
        <n v="31001940" u="1"/>
        <n v="85010583" u="1"/>
        <n v="152891889" u="1"/>
        <n v="152958189" u="1"/>
        <n v="110006606" u="1"/>
        <n v="152047242" u="1"/>
        <n v="152930364" u="1"/>
        <n v="85181029" u="1"/>
        <n v="152939340" u="1"/>
        <n v="152943452" u="1"/>
        <n v="152843269" u="1"/>
        <n v="152035583" u="1"/>
        <n v="85446904" u="1"/>
        <n v="152048431" u="1"/>
        <n v="155008647" u="1"/>
        <n v="152926716" u="1"/>
        <n v="152852826" u="1"/>
        <n v="85010412" u="1"/>
        <n v="152017177" u="1"/>
        <n v="89404471" u="1"/>
        <n v="85010404" u="1"/>
        <n v="152859354" u="1"/>
        <n v="155007260" u="1"/>
        <n v="152886592" u="1"/>
        <n v="152845663" u="1"/>
        <n v="85440389" u="1"/>
        <n v="151100107" u="1"/>
        <n v="152922097" u="1"/>
        <n v="152925697" u="1"/>
        <n v="152806441" u="1"/>
        <n v="152033705" u="1"/>
        <n v="85442237" u="1"/>
        <n v="152190028" u="1"/>
        <n v="85447437" u="1"/>
        <n v="152819785" u="1"/>
        <n v="152881008" u="1"/>
        <n v="152050905" u="1"/>
        <n v="152002392" u="1"/>
        <n v="85400460" u="1"/>
        <n v="152056484" u="1"/>
        <n v="152055897" u="1"/>
        <n v="112000020" u="1"/>
        <n v="85218984" u="1"/>
        <n v="89411220" u="1"/>
        <n v="152006243" u="1"/>
        <n v="85211712" u="1"/>
        <n v="85010273" u="1"/>
        <n v="152891866" u="1"/>
        <n v="85022668" u="1"/>
        <n v="152048190" u="1"/>
        <n v="85262009" u="1"/>
        <n v="85447450" u="1"/>
        <n v="152040686" u="1"/>
        <n v="152809176" u="1"/>
      </sharedItems>
    </cacheField>
    <cacheField name="Emp_Name" numFmtId="0">
      <sharedItems containsNonDate="0" containsBlank="1" count="674">
        <m/>
        <s v="Choi, Sung" u="1"/>
        <s v="Chow, Xin" u="1"/>
        <s v="King, Jarrad" u="1"/>
        <s v="Stapleton-Coory, Terry" u="1"/>
        <s v="Kataieh, Farah" u="1"/>
        <s v="Norton, Katherine" u="1"/>
        <s v="Simmonds, Julia" u="1"/>
        <s v="Chan, Wai" u="1"/>
        <s v="AUBRY IFRI, ALICE" u="1"/>
        <s v="Shields, Maria" u="1"/>
        <s v="Butler, Danielle" u="1"/>
        <s v="Cronan, Lynne" u="1"/>
        <s v="Wilson, Paul" u="1"/>
        <s v="Rendon, Myron" u="1"/>
        <s v="Bhoola, Shatish" u="1"/>
        <s v="Glover-Koudounas, Sophie" u="1"/>
        <s v="Farthouat, Catherine" u="1"/>
        <s v="Dimoski, Goran" u="1"/>
        <s v="Shiels, Simon" u="1"/>
        <s v="Shackleton, Clare" u="1"/>
        <s v="Tsai, Andy" u="1"/>
        <s v="Samtani, Jyoti" u="1"/>
        <s v="Fong, Fiona" u="1"/>
        <s v="Rothwell, Lee Anne" u="1"/>
        <s v="Curtis, Jodie" u="1"/>
        <s v="Lam, Anna" u="1"/>
        <s v="Norris, Miranda" u="1"/>
        <s v="Tyndall, Lisa" u="1"/>
        <s v="Eisbacher, Michael" u="1"/>
        <s v="Pang, Dona" u="1"/>
        <s v="Griffin, Neil" u="1"/>
        <s v="Myint, Nicole" u="1"/>
        <s v="Tadros, Mark" u="1"/>
        <s v="Berry, Natalie" u="1"/>
        <s v="LE COUTEUR, James" u="1"/>
        <s v="Ng, Lye" u="1"/>
        <s v="Deo, Roneel" u="1"/>
        <s v="Spath, Michelle" u="1"/>
        <s v="Kmet, Michael" u="1"/>
        <s v="Sandrini Lopes de Souza, Alessandra" u="1"/>
        <s v="Zhang, Edwin" u="1"/>
        <s v="Tay, Ilona" u="1"/>
        <s v="Bell, Craig" u="1"/>
        <s v="Aitkenhead, Michael" u="1"/>
        <s v="De Vries, Robin" u="1"/>
        <s v="Tan, Jansen" u="1"/>
        <s v="Castillo-Zarauz, Ursula" u="1"/>
        <s v="Cassar, Julie" u="1"/>
        <s v="YOONG, Jody" u="1"/>
        <s v="Ha, Lilly" u="1"/>
        <s v="Brunn, RUTH" u="1"/>
        <s v="PUIG, Andrea" u="1"/>
        <s v="O'Brien, Duncan" u="1"/>
        <s v="Kingston, Natalie" u="1"/>
        <s v="Meoli, Lesley" u="1"/>
        <s v="Poh, Chun" u="1"/>
        <s v="Wilden, Laura" u="1"/>
        <s v="Burge, Nicole" u="1"/>
        <s v="Minto, Christine" u="1"/>
        <s v="Helm, Michael" u="1"/>
        <s v="Janse van Vuuren, Jeanneli" u="1"/>
        <s v="Tjan, Monica" u="1"/>
        <s v="Yu, Yi-Hsin" u="1"/>
        <s v="Vitale, Pauline" u="1"/>
        <s v="Crawley, Benjamin" u="1"/>
        <s v="Huang, Andrew" u="1"/>
        <s v="Chow, Eunice" u="1"/>
        <s v="Rubin, Omer" u="1"/>
        <s v="Hudson, Christopher" u="1"/>
        <s v="Healey, Gemma" u="1"/>
        <s v="Thornthwaite, Sarah" u="1"/>
        <s v="Esho, Sandra" u="1"/>
        <s v="Clark, Brandi" u="1"/>
        <s v="Barnett, Nicola" u="1"/>
        <s v="Naylor, Matthew" u="1"/>
        <s v="Hill, Prudence" u="1"/>
        <s v="DHeureux, Michelle" u="1"/>
        <s v="Ponkshe, Linda" u="1"/>
        <s v="Mak, Ka" u="1"/>
        <s v="HADDAD, DA'ED" u="1"/>
        <s v="Alshahaf, Sonetta" u="1"/>
        <s v="Obaid, Josieanne" u="1"/>
        <s v="Moon, Jessie" u="1"/>
        <s v="Dang, Kylie" u="1"/>
        <s v="Wilson, Sean" u="1"/>
        <s v="Sheedy, Justine" u="1"/>
        <s v="Saab, Phillip" u="1"/>
        <s v="Javier, Lia" u="1"/>
        <s v="McMahon, Brooke" u="1"/>
        <s v="Avakh Darestani, Hita" u="1"/>
        <s v="Sweet, Rebecca" u="1"/>
        <s v="Olivieri, Anthony" u="1"/>
        <s v="Clarke, Matthew" u="1"/>
        <s v="Makanji, Yogeshwar" u="1"/>
        <s v="Iva, Pippa" u="1"/>
        <s v="Carson, Geraldine" u="1"/>
        <s v="Diezmos Lee, Erica" u="1"/>
        <s v="James, Lee-Anne" u="1"/>
        <s v="Chang, Sook" u="1"/>
        <s v="Nagulapati, Ratnaji" u="1"/>
        <s v="Boyle, Greg" u="1"/>
        <s v="Hudson, Louisa" u="1"/>
        <s v="Green, Jenna" u="1"/>
        <s v="Adams, Gabrielle" u="1"/>
        <s v="Collier, Toni Collier" u="1"/>
        <s v="Clayton, Donna" u="1"/>
        <s v="Izon, Sarah" u="1"/>
        <s v="Coiro, Adelina" u="1"/>
        <s v="Villanueva, Lauren" u="1"/>
        <s v="Giugovaz, Gabbriela" u="1"/>
        <s v="DAVIES, LUCY" u="1"/>
        <s v="Beeby, Luke" u="1"/>
        <s v="Stellato, Robert" u="1"/>
        <s v="Manners, Claire" u="1"/>
        <s v="Brock, Elizabeth" u="1"/>
        <s v="Williams, Alicia" u="1"/>
        <s v="Jones, Brandon" u="1"/>
        <s v="Burke, Martyn" u="1"/>
        <s v="Wong, William" u="1"/>
        <s v="Arends, Samantha" u="1"/>
        <s v="Sun, Evelyn" u="1"/>
        <s v="Moore, Katherine" u="1"/>
        <s v="Vlassis McDonald, Marie" u="1"/>
        <s v="Poku-Bonsu, Samuel" u="1"/>
        <s v="Chatterjee Hancock, Janine" u="1"/>
        <s v="Leonard, Tricia" u="1"/>
        <s v="Ince, Rohana" u="1"/>
        <s v="Hunt, Toby" u="1"/>
        <s v="Ghadami, Martin" u="1"/>
        <s v="Bhattacharjee, Kalyan" u="1"/>
        <s v="Lin, Rachel" u="1"/>
        <s v="Lay, Paula" u="1"/>
        <s v="Ching, Joshua" u="1"/>
        <s v="Adams, Claudia" u="1"/>
        <s v="Hegarty, Peter" u="1"/>
        <s v="TALETSKAYA, ANNA" u="1"/>
        <s v="Sadarangani, Payal" u="1"/>
        <s v="Mcauley-Clark, Erica" u="1"/>
        <s v="Frasineanu, Adriana" u="1"/>
        <s v="Lai, Audrey" u="1"/>
        <s v="Smith, Melanie" u="1"/>
        <s v="Martins, Marcela" u="1"/>
        <s v="Taghaviesfandouni, Neda" u="1"/>
        <s v="Palmer, Rose" u="1"/>
        <s v="Hemaya, Rosemary" u="1"/>
        <s v="Shankelton, Nerida" u="1"/>
        <s v="Hansford, Kim" u="1"/>
        <s v="Dekkers, Anne" u="1"/>
        <s v="Sallato Vargas, Nicole" u="1"/>
        <s v="Clayton, Pollyanna" u="1"/>
        <s v="Soliman, Monica" u="1"/>
        <s v="Wittmack, Sarah" u="1"/>
        <s v="Fuller, Emily" u="1"/>
        <s v="Sood, Shaman" u="1"/>
        <s v="Noke, Melissa" u="1"/>
        <s v="Comelek, Okan" u="1"/>
        <s v="Shoji, Sheeny" u="1"/>
        <s v="Macahilig, Michael" u="1"/>
        <s v="Batty, Craig" u="1"/>
        <s v="Pinto, Cletus" u="1"/>
        <s v="Foo, Poppy" u="1"/>
        <s v="Karagiannakis, Benjamin" u="1"/>
        <s v="Carroll, David" u="1"/>
        <s v="Petrou, Anastasia" u="1"/>
        <s v="Cargill, Rebecca" u="1"/>
        <s v="Limogmog, Vincent" u="1"/>
        <s v="Ho, Wynne" u="1"/>
        <s v="Paz-Filho, Gilberto" u="1"/>
        <s v="So, Richie" u="1"/>
        <s v="Jarman, Luke" u="1"/>
        <s v="Trinh, Jimmy" u="1"/>
        <s v="Zvirblis, Priscilla" u="1"/>
        <s v="Khanna, Gauri" u="1"/>
        <s v="Wong, Anita" u="1"/>
        <s v="Min, Rachel" u="1"/>
        <s v="GUZ, Gabriela" u="1"/>
        <s v="Wheatley, Andrew" u="1"/>
        <s v="MARRON, Jessica" u="1"/>
        <s v="Reason, Sally" u="1"/>
        <s v="Evans, Melanie" u="1"/>
        <s v="Szomor, Balazs" u="1"/>
        <s v="Zhan, Minhao" u="1"/>
        <s v="Pahlow, Maxwell" u="1"/>
        <s v="Tulloch, Jane" u="1"/>
        <s v="Dolor, Katherine" u="1"/>
        <s v="Farquhar, Lisa" u="1"/>
        <s v="Su, Steve" u="1"/>
        <s v="HOLDING, Robert" u="1"/>
        <s v="Knezevic, Helena" u="1"/>
        <s v="Hodge, Stefanie" u="1"/>
        <s v="Sadek, Christina" u="1"/>
        <s v="Skillecorn, Matthias" u="1"/>
        <s v="Zhang, Jin" u="1"/>
        <s v="Milner, Fiona" u="1"/>
        <s v="Andrae, Michelle" u="1"/>
        <s v="Chen, Yafen" u="1"/>
        <s v="O'Donoghue, Sinead" u="1"/>
        <s v="GUINDI, Nancy" u="1"/>
        <s v="Kim, Soojin" u="1"/>
        <s v="Hancock, Benjamin" u="1"/>
        <s v="Geredov, Angela" u="1"/>
        <s v="Geleta, Bekesho" u="1"/>
        <s v="Clarke, Mitchell" u="1"/>
        <s v="Winter, Jamie" u="1"/>
        <s v="Mak, Willy" u="1"/>
        <s v="Hayne, Dannielle" u="1"/>
        <s v="Little, Simon" u="1"/>
        <s v="Spurr, Terrence" u="1"/>
        <s v="Amarasena, Samath" u="1"/>
        <s v="Lau, Lik" u="1"/>
        <s v="Kim, Kate" u="1"/>
        <s v="Wray-McCann, Olivia" u="1"/>
        <s v="Sampaio Santos, Laila" u="1"/>
        <s v="Bonaccorso, Oliver" u="1"/>
        <s v="Castles, Ashleigh" u="1"/>
        <s v="Hale, Gareth" u="1"/>
        <s v="Elgamal, Anthony" u="1"/>
        <s v="Richards-Jones, Scott" u="1"/>
        <s v="Schwarz, Christian" u="1"/>
        <s v="Espe, Eunice" u="1"/>
        <s v="Harvey, Caitlin" u="1"/>
        <s v="Li, Ka" u="1"/>
        <s v="Woodward, Elisabeth" u="1"/>
        <s v="Sawford, Felicity" u="1"/>
        <s v="Lei, Chloe" u="1"/>
        <s v="WYLLIE, Hannah" u="1"/>
        <s v="Ciccarelli, Marie" u="1"/>
        <s v="Keith, Sonia" u="1"/>
        <s v="Leong, Ching" u="1"/>
        <s v="Power, George" u="1"/>
        <s v="Blanchard, Marcelo" u="1"/>
        <s v="Fenelon, Maria" u="1"/>
        <s v="Greaves, Mark" u="1"/>
        <s v="Gavljak, Kate" u="1"/>
        <s v="Nguyen, Martin" u="1"/>
        <s v="Carbone, Bruno" u="1"/>
        <s v="Chen, Brianna" u="1"/>
        <s v="Georgiou, Natasha" u="1"/>
        <s v="Chien, Tirian" u="1"/>
        <s v="Suprana, Ingrid" u="1"/>
        <s v="Steer, Benjamin" u="1"/>
        <s v="Duhan, Niketa" u="1"/>
        <s v="Tee, Zhuang" u="1"/>
        <s v="Donnelly, Andrew" u="1"/>
        <s v="Nicotra, Lauren" u="1"/>
        <s v="Gabriel, Adam" u="1"/>
        <s v="Pegoraro, Taylor" u="1"/>
        <s v="Correa, Meagan" u="1"/>
        <s v="Zhang, Jing" u="1"/>
        <s v="LUPIS, Kristina" u="1"/>
        <s v="Naumovic, Biljana" u="1"/>
        <s v="Shao, Yu" u="1"/>
        <s v="LE MARCHAND LEE, Floriane" u="1"/>
        <s v="Prasad, Sheekha" u="1"/>
        <s v="Abdul-Aziz, Muslihudeen" u="1"/>
        <s v="Rafiee, Sia" u="1"/>
        <s v="Karam, Michael" u="1"/>
        <s v="Staney, Neeraja" u="1"/>
        <s v="Zivanovic, Rea" u="1"/>
        <s v="Freson, Brandon" u="1"/>
        <s v="Earl, Claudia" u="1"/>
        <s v="Parker, Gabrielle" u="1"/>
        <s v="Zhang, Ning" u="1"/>
        <s v="Nguyen, Vanessa" u="1"/>
        <s v="Sim, Justin" u="1"/>
        <s v="Strangio, Andrew" u="1"/>
        <s v="Li, Yiwen" u="1"/>
        <s v="Young, Nicole-Sohail" u="1"/>
        <s v="Hammer, Larissa" u="1"/>
        <s v="Dallman, Yvonne" u="1"/>
        <s v="Ghassemi, Fatemeh" u="1"/>
        <s v="Sequeira, Vanessa" u="1"/>
        <s v="Wan, Andre" u="1"/>
        <s v="Truong, Thi" u="1"/>
        <s v="Dharmawi, Yen" u="1"/>
        <s v="Danh, Kim" u="1"/>
        <s v="Murray, Emma" u="1"/>
        <s v="O'Brien, Wayne" u="1"/>
        <s v="Wasylak, Stephanie" u="1"/>
        <s v="Leong, Chloe" u="1"/>
        <s v="Carroll, Layla" u="1"/>
        <s v="Kelleher, Aileen" u="1"/>
        <s v="Triglone, Erin" u="1"/>
        <s v="Roberts, Joanne" u="1"/>
        <s v="DE CASTRO, Joana" u="1"/>
        <s v="Chandrashekar, Vinil" u="1"/>
        <s v="Tang, Phillip" u="1"/>
        <s v="Prades, Menche" u="1"/>
        <s v="Granzow, Steven" u="1"/>
        <s v="Willacey, Cornelius" u="1"/>
        <s v="Pillay, Thiloshini" u="1"/>
        <s v="Garcia, Richellou" u="1"/>
        <s v="Toh, Yi-Han" u="1"/>
        <s v="Hensman, Katherine" u="1"/>
        <s v="Kop, David" u="1"/>
        <s v="Moore, Alexander" u="1"/>
        <s v="Gal, Anna" u="1"/>
        <s v="Lewis, Melinda" u="1"/>
        <s v="Leahy, Georgia" u="1"/>
        <s v="Pontre, Sally" u="1"/>
        <s v="Thomas, Laura" u="1"/>
        <s v="Rule, Emma Marie" u="1"/>
        <s v="Chakiath, Rosemary" u="1"/>
        <s v="Fossati, Ilaria" u="1"/>
        <s v="Sandhu, Kirandeep" u="1"/>
        <s v="Manolitsas, Paul" u="1"/>
        <s v="Sahani, Nikunj" u="1"/>
        <s v="Dunstan, Rosemary" u="1"/>
        <s v="Petkovich, Peter" u="1"/>
        <s v="Woodland, Bridget" u="1"/>
        <s v="White, Marcus" u="1"/>
        <s v="Schroeter, Amanda" u="1"/>
        <s v="Ham, Alicia" u="1"/>
        <s v="Taylor, Sophie" u="1"/>
        <s v="Howard, Mark" u="1"/>
        <s v="Glase, Kathryn" u="1"/>
        <s v="Sutton, Kelly" u="1"/>
        <s v="Shaw, Warwick" u="1"/>
        <s v="Menzies, Brooke" u="1"/>
        <s v="Majumdar, Gautam" u="1"/>
        <s v="Marjanovic, Maja" u="1"/>
        <s v="Edmeades, Donovan" u="1"/>
        <s v="De-Kauwe, Keshini" u="1"/>
        <s v="Berkhout, Kim" u="1"/>
        <s v="Grinceri, Scott" u="1"/>
        <s v="Le, Maria" u="1"/>
        <s v="Yeoh, Ai" u="1"/>
        <s v="Chung, Alan" u="1"/>
        <s v="Chapman, Sarah" u="1"/>
        <s v="Granger, Troy" u="1"/>
        <s v="Helu, Tunisha" u="1"/>
        <s v="Caffrey, Jade" u="1"/>
        <s v="Bolan, Anita" u="1"/>
        <s v="Yin, Jordan" u="1"/>
        <s v="Mehra, Divya" u="1"/>
        <s v="Rofe, Christopher" u="1"/>
        <s v="Porschmann, Vicki" u="1"/>
        <s v="Au-Yeung, Keegan" u="1"/>
        <s v="Musulin, Wendy" u="1"/>
        <s v="Tzelepis, Dimi" u="1"/>
        <s v="Rogers, Loretta" u="1"/>
        <s v="Chung, Karen" u="1"/>
        <s v="Wirawan, Cynthia" u="1"/>
        <s v="Griffin, Maddison" u="1"/>
        <s v="Gaucher, Romain" u="1"/>
        <s v="Sedrak, Lynette" u="1"/>
        <s v="Brooke, Alea" u="1"/>
        <s v="Pilot, Jean Luc" u="1"/>
        <s v="Doggett, Cameron" u="1"/>
        <s v="De Smet, Jo" u="1"/>
        <s v="Bhalla, Nandika" u="1"/>
        <s v="Okhde, Shekhar" u="1"/>
        <s v="Chiu, Linda" u="1"/>
        <s v="Muir, Adam" u="1"/>
        <s v="Grant, Nadia" u="1"/>
        <s v="Lee, Tim" u="1"/>
        <s v="Booth, Leon" u="1"/>
        <s v="Peterson, Fiona" u="1"/>
        <s v="Ketelaar, Michael" u="1"/>
        <s v="Dummett, James" u="1"/>
        <s v="Mowbray, Michelle" u="1"/>
        <s v="Parker, Sofie" u="1"/>
        <s v="Stojanovska, Vanesa" u="1"/>
        <s v="TOOLEY, Hannah" u="1"/>
        <s v="Gurgis, Fadi" u="1"/>
        <s v="O'Connor, David" u="1"/>
        <s v="Mishra, Shilpesh" u="1"/>
        <s v="Krmac, Kathleen" u="1"/>
        <s v="Watt, Tracy" u="1"/>
        <s v="SIGGINS, SARAH" u="1"/>
        <s v="High, Laura" u="1"/>
        <s v="Guthrie, Samantha" u="1"/>
        <s v="Hudson, Gemma" u="1"/>
        <s v="Ngo, Chi" u="1"/>
        <s v="Diaz-Bauste, Megan" u="1"/>
        <s v="McGeachie, Andrew" u="1"/>
        <s v="Barsic, Malisa" u="1"/>
        <s v="Harris, Leanne" u="1"/>
        <s v="Hanna, Janelle" u="1"/>
        <s v="Borrell, Sarah" u="1"/>
        <s v="Bell, Philip" u="1"/>
        <s v="Xu, Weixing" u="1"/>
        <s v="Ishak, Christina" u="1"/>
        <s v="Infantino, Simona" u="1"/>
        <s v="Phasey, Rebecca" u="1"/>
        <s v="Pang, Lee-Mei" u="1"/>
        <s v="Chen, Qiuling" u="1"/>
        <s v="Wang, Danyu" u="1"/>
        <s v="Pickavance, Sarah" u="1"/>
        <s v="Franklin, Catherine" u="1"/>
        <s v="Mikhail, Jessica" u="1"/>
        <s v="Alvarez, Ira" u="1"/>
        <s v="Fernandez, Dominic" u="1"/>
        <s v="Levetan, Carly" u="1"/>
        <s v="Tucker, Penelope" u="1"/>
        <s v="Pal, Sonelina" u="1"/>
        <s v="Cohen, David" u="1"/>
        <s v="Shenoda, Medhat" u="1"/>
        <s v="Cunningham, Shura" u="1"/>
        <s v="Modi, Mayank" u="1"/>
        <s v="Ibrahim, Mariam" u="1"/>
        <s v="Yu, Philip" u="1"/>
        <s v="Andrews, Rebecca" u="1"/>
        <s v="Mumford, Sally" u="1"/>
        <s v="Pruszkowski, David" u="1"/>
        <s v="Morgan, Dale" u="1"/>
        <s v="Bowrey, Hannah" u="1"/>
        <s v="Jolic, Rosemary" u="1"/>
        <s v="VOEGELI, Urs" u="1"/>
        <s v="Buchtmann, Kyle" u="1"/>
        <s v="McGeachie, Marija" u="1"/>
        <s v="Wyldeck, Adam" u="1"/>
        <s v="Morgan, Aileen" u="1"/>
        <s v="Janukowicz, Dawn" u="1"/>
        <s v="Patel, Priyanka" u="1"/>
        <s v="Arachchige, Gayan" u="1"/>
        <s v="Vos, Annette" u="1"/>
        <s v="Browne, Georgina" u="1"/>
        <s v="Quinn, Steven" u="1"/>
        <s v="Khaov, Anna" u="1"/>
        <s v="Barcelos de Oliveira, Lucas" u="1"/>
        <s v="Holm Rannaleet, Elizabeth" u="1"/>
        <s v="Esterhuizen, Ernistus" u="1"/>
        <s v="Daskal, Alexandra" u="1"/>
        <s v="Mcelroy, Janine" u="1"/>
        <s v="D'Heureux, Michelle" u="1"/>
        <s v="Bradley, Jennifer" u="1"/>
        <s v="Wilkinson, Loren" u="1"/>
        <s v="Joks, Gero" u="1"/>
        <s v="Richens, Elizabeth" u="1"/>
        <s v="Steinmetz, Jennifer" u="1"/>
        <s v="Krueger, Andrea" u="1"/>
        <s v="Burkin, Michael" u="1"/>
        <s v="Wilkinson, Amy" u="1"/>
        <s v="Desmond, Marcus" u="1"/>
        <s v="Sanber, Ramez" u="1"/>
        <s v="Trovato, Lauren" u="1"/>
        <s v="Paolozza, Tony" u="1"/>
        <s v="Fernandez, Hazel" u="1"/>
        <s v="Andrade, Dianna" u="1"/>
        <s v="Vyrovshchikova, Anna" u="1"/>
        <s v="Lambert-Iyer, Rhea" u="1"/>
        <s v="Walker-Booth, Monique" u="1"/>
        <s v="Hourigan, Christopher" u="1"/>
        <s v="Revilla, Marcos" u="1"/>
        <s v="Vaughan, Nicola" u="1"/>
        <s v="Huang, Hsun-Wei" u="1"/>
        <s v="Mardirossian, Loucineh" u="1"/>
        <s v="Vlassis, Marie" u="1"/>
        <s v="Honore, Vincent" u="1"/>
        <s v="Kessler, Stephanie" u="1"/>
        <s v="Cowley, Lex" u="1"/>
        <s v="Yager, Brad" u="1"/>
        <s v="CALDWELL, Abbey" u="1"/>
        <s v="Argent, Mellini" u="1"/>
        <s v="Cheah, Esther" u="1"/>
        <s v="Kesarwani, Vidhishri" u="1"/>
        <s v="Camus, Michelle" u="1"/>
        <s v="Krishna, Priyanka" u="1"/>
        <s v="Parker, Elizabeth" u="1"/>
        <s v="Mistry, Nayna" u="1"/>
        <s v="Spiers, Stefanie" u="1"/>
        <s v="Bozinovski, Elizabeth" u="1"/>
        <s v="Zeng, Zhen" u="1"/>
        <s v="Jones, Daniel" u="1"/>
        <s v="Young, Shileen" u="1"/>
        <s v="Best, Alexander" u="1"/>
        <s v="Clarke, Meaghan" u="1"/>
        <s v="Wendimu, Bekesho" u="1"/>
        <s v="Englund, Stuart" u="1"/>
        <s v="Avico, Madeleine" u="1"/>
        <s v="Veloo, Sarasaghana" u="1"/>
        <s v="Rodriguez, Allan" u="1"/>
        <s v="Cable, Michelle" u="1"/>
        <s v="Granata, Nancy" u="1"/>
        <s v="Lee, Katherine" u="1"/>
        <s v="Darck, Daline" u="1"/>
        <s v="Chung, Sy" u="1"/>
        <s v="Javed, Reem" u="1"/>
        <s v="Ryan, Martina" u="1"/>
        <s v="Nour, Julie" u="1"/>
        <s v="Bounds, Craig" u="1"/>
        <s v="Mason, Anne" u="1"/>
        <s v="Maranta, Debra" u="1"/>
        <s v="Costello, Sally" u="1"/>
        <s v="Yeo, Anthony" u="1"/>
        <s v="McGovern, Emily" u="1"/>
        <s v="Everett, Kate" u="1"/>
        <s v="Dowling, Sharon" u="1"/>
        <s v="Fragoudakis, Irene" u="1"/>
        <s v="Wai, Simon" u="1"/>
        <s v="Fischer, Konrad" u="1"/>
        <s v="Kyriakou, Tammy" u="1"/>
        <s v="Dela Caza, Phillip" u="1"/>
        <s v="Ioannou, Marissa" u="1"/>
        <s v="Eikli, Maeve" u="1"/>
        <s v="Paterson, Heather" u="1"/>
        <s v="Gerungan, Poppy" u="1"/>
        <s v="Kudva, Anupa" u="1"/>
        <s v="Daykin, Trevor" u="1"/>
        <s v="Newman, Shuna" u="1"/>
        <s v="Chung, Hay" u="1"/>
        <s v="Butt, Hassan" u="1"/>
        <s v="Scott, Mark" u="1"/>
        <s v="Toscani, Valeria" u="1"/>
        <s v="Bayas, Maree" u="1"/>
        <s v="Bhalla, Amanpreet" u="1"/>
        <s v="Langford, Jane" u="1"/>
        <s v="Borges, Sasha" u="1"/>
        <s v="Prajapati, Nirav" u="1"/>
        <s v="Cawston, Nicole" u="1"/>
        <s v="Beltran Vilardy, Jose" u="1"/>
        <s v="Castroverde, Ritz" u="1"/>
        <s v="Mcmahon, Sam" u="1"/>
        <s v="Hertel, Judy" u="1"/>
        <s v="Chan, Natalie" u="1"/>
        <s v="Binetsky, Jacqueline" u="1"/>
        <s v="Seeto, Patricia" u="1"/>
        <s v="Mylott, Brian" u="1"/>
        <s v="Lin, Jo-Fan" u="1"/>
        <s v="Kendal, Susan" u="1"/>
        <s v="Do, Madeleine" u="1"/>
        <s v="Sheppard, Fiona" u="1"/>
        <s v="Cook, Kay" u="1"/>
        <s v="Bhatacharya, Rupsha" u="1"/>
        <s v="Dutta, Akanksha" u="1"/>
        <s v="Wong, Michelle" u="1"/>
        <s v="Ang, Virginia" u="1"/>
        <s v="Lai, Stephen" u="1"/>
        <s v="Manning, Paige" u="1"/>
        <s v="Merani, Deepak" u="1"/>
        <s v="Vivero, Cristina" u="1"/>
        <s v="NAUMOVIC," u="1"/>
        <s v="Farrugia, Nicola" u="1"/>
        <s v="Collins, Michael" u="1"/>
        <s v="Bloomfield, Paul" u="1"/>
        <s v="Launchbury, Jane" u="1"/>
        <s v="HATFIELD, Jackilyn" u="1"/>
        <s v="Tahtaci, Gamze" u="1"/>
        <s v="Peters, Kate" u="1"/>
        <s v="Menheniott, Trevelyan" u="1"/>
        <s v="Stuart, Alison L" u="1"/>
        <s v="Guz, Gabriel" u="1"/>
        <s v="Bhog, Jiya" u="1"/>
        <s v="Acar, Mustafa" u="1"/>
        <s v="Walsh, Kieren" u="1"/>
        <s v="Atanassoff, Imogen" u="1"/>
        <s v="Peirce, Amy" u="1"/>
        <s v="Clohessy, Helia" u="1"/>
        <s v="Thakur, Kavita" u="1"/>
        <s v="Mohapatra, Sayak" u="1"/>
        <s v="Schou, Manjula" u="1"/>
        <s v="Stephenson, Todd" u="1"/>
        <s v="Bowden, Lisa" u="1"/>
        <s v="Lotfi, Leila" u="1"/>
        <s v="Diasinos, Francine" u="1"/>
        <s v="Moore, Peter" u="1"/>
        <s v="Vazquez, Rebecca" u="1"/>
        <s v="Creagh Chapman, Sarah" u="1"/>
        <s v="Simons, Anita" u="1"/>
        <s v="Pratley, Jade" u="1"/>
        <s v="Aggarwal, Ujjwal" u="1"/>
        <s v="Alexander, Sarah" u="1"/>
        <s v="Galea, Joanne" u="1"/>
        <s v="Babich, Velimir" u="1"/>
        <s v="Li, Kaiyang" u="1"/>
        <s v="Roach, Adam" u="1"/>
        <s v="Fatkina, Anna" u="1"/>
        <s v="Xavier, Michella" u="1"/>
        <s v="Lipson, Kelly" u="1"/>
        <s v="Panthaky, Anya" u="1"/>
        <s v="Corrente, Rita" u="1"/>
        <s v="Jones, Harriet" u="1"/>
        <s v="Ghosh, Pallavi" u="1"/>
        <s v="Giobbi, Paola" u="1"/>
        <s v="Nemcova, Karin" u="1"/>
        <s v="Hadusek, Meagan" u="1"/>
        <s v="Walsh, Eve" u="1"/>
        <s v="Ng, Wan" u="1"/>
        <s v="Ludowyke, Russell" u="1"/>
        <s v="Rintoul, Sally" u="1"/>
        <s v="Williams, Peter" u="1"/>
        <s v="Arnott, Kerri-Ann" u="1"/>
        <s v="Marsden, Leigh-Ann" u="1"/>
        <s v="Turner, Michelle" u="1"/>
        <s v="Sirote, Chris" u="1"/>
        <s v="Horstman, Robert" u="1"/>
        <s v="Dash, Theresa" u="1"/>
        <s v="Camara, Marie" u="1"/>
        <s v="Guan, Nuochen" u="1"/>
        <s v="Tan, Jasmine" u="1"/>
        <s v="Jones, Josephine" u="1"/>
        <s v="Kim, Alexander" u="1"/>
        <s v="Becker, Rachael" u="1"/>
        <s v="Wieliczko, Guillaume" u="1"/>
        <s v="Katz, Malu" u="1"/>
        <s v="Braendler, June" u="1"/>
        <s v="Joffe, Renay" u="1"/>
        <s v="Babikian, Taline" u="1"/>
        <s v="Smith, Elisabeth" u="1"/>
        <s v="McElroy, Patrick" u="1"/>
        <s v="Gray, Stephen" u="1"/>
        <s v="Connell, Katherine" u="1"/>
        <s v="Castro, Rodrigo" u="1"/>
        <s v="McNeil, Martin" u="1"/>
        <s v="MacDowell, Flavia" u="1"/>
        <s v="Osborne, Belinda" u="1"/>
        <s v="Abernethy, Skye" u="1"/>
        <s v="Fallon, Jonathan" u="1"/>
        <s v="Jaffrey, Shane" u="1"/>
        <s v="Jackson, Faye" u="1"/>
        <s v="Saberian, Sina" u="1"/>
        <s v="Velayuthen, Mark" u="1"/>
        <s v="Shahid, Muhammad" u="1"/>
        <s v="Cano, Felipe" u="1"/>
        <s v="Virdi, Charenpreet" u="1"/>
        <s v="Francia, Jennifer" u="1"/>
        <s v="Emp_Name" u="1"/>
        <s v="Thomas, April" u="1"/>
        <s v="Kennedy, Rebecca" u="1"/>
        <s v="Toh, Jared" u="1"/>
        <s v="Nielsen, Timothy" u="1"/>
        <s v="Phillips, Carli" u="1"/>
        <s v="Walters, Nathan" u="1"/>
        <s v="Ramos, Iana" u="1"/>
        <s v="Cramer, Liezel" u="1"/>
        <s v="Lee, Justine" u="1"/>
        <s v="Gajapathi, Shweta" u="1"/>
        <s v="Slade, Kathryn" u="1"/>
        <s v="Li, Hanhui" u="1"/>
        <s v="Ohlsson Teague, Maria" u="1"/>
        <s v="Rijgersberg-von Stockhausen, Sigrid" u="1"/>
        <s v="Pepkin, Alexander" u="1"/>
        <s v="Zhao, Joanna" u="1"/>
        <s v="Jans, Kim" u="1"/>
        <s v="Vargas, Nicole" u="1"/>
        <s v="Betts, Paull" u="1"/>
        <s v="Lake, Adele" u="1"/>
        <s v="Stockwell, Alexis" u="1"/>
        <s v="Kovit, Chalisa" u="1"/>
        <s v="Tyagi, Sharad" u="1"/>
        <s v="Nanayakkara, Muditha" u="1"/>
        <s v="Crompton, James" u="1"/>
        <s v="Bertoldo, Neil" u="1"/>
        <s v="Gliddon, Judith" u="1"/>
        <s v="Kerr, Jordana" u="1"/>
        <s v="Tambakis, Carrie" u="1"/>
        <s v="Butenko, Ulyana" u="1"/>
        <s v="Deguet, Karen" u="1"/>
        <s v="Pochranowicz, Katarzyna" u="1"/>
        <s v="Galarosa, Menche" u="1"/>
        <s v="Doan, Thi" u="1"/>
        <s v="Bhoola, Satish" u="1"/>
        <s v="Chakik, Heba" u="1"/>
        <s v="Vo, Simon" u="1"/>
        <s v="Wijenaike, Dilini" u="1"/>
        <s v="Gilchrist, Darrin" u="1"/>
        <s v="Kepper, Melanie" u="1"/>
        <s v="Hamilton, Gretchen" u="1"/>
        <s v="Chaudhry, Samiha" u="1"/>
        <s v="Clerke, James" u="1"/>
        <s v="Gebhardt, Florian" u="1"/>
        <s v="Slattery, Georgina" u="1"/>
        <s v="Prendergast, Russell" u="1"/>
        <s v="Hess, Matthias" u="1"/>
        <s v="Traynor, Kathleen" u="1"/>
        <s v="Pollard, Lauren" u="1"/>
        <s v="Ong, Eugene" u="1"/>
        <s v="Kassiotes, Weronica" u="1"/>
        <s v="Hussain, Nadia" u="1"/>
        <s v="Wai, Chen" u="1"/>
        <s v="Wu, Ya-Huan" u="1"/>
        <s v="La Spina, Marissa" u="1"/>
      </sharedItems>
    </cacheField>
    <cacheField name="Gender" numFmtId="0">
      <sharedItems containsNonDate="0" containsString="0" containsBlank="1"/>
    </cacheField>
    <cacheField name="Age" numFmtId="0">
      <sharedItems containsNonDate="0" containsString="0" containsBlank="1"/>
    </cacheField>
    <cacheField name="EEO_BPlace" numFmtId="0">
      <sharedItems containsNonDate="0" containsString="0" containsBlank="1"/>
    </cacheField>
    <cacheField name="EEO_1stL" numFmtId="0">
      <sharedItems containsNonDate="0" containsString="0" containsBlank="1"/>
    </cacheField>
    <cacheField name="Aust Aboriginal TSI" numFmtId="0">
      <sharedItems containsNonDate="0" containsString="0" containsBlank="1"/>
    </cacheField>
    <cacheField name="Born in Australia" numFmtId="0">
      <sharedItems containsNonDate="0" containsString="0" containsBlank="1"/>
    </cacheField>
    <cacheField name="Year Of Arrival" numFmtId="0">
      <sharedItems containsNonDate="0" containsString="0" containsBlank="1"/>
    </cacheField>
    <cacheField name="Age on Arrival" numFmtId="0">
      <sharedItems containsNonDate="0" containsString="0" containsBlank="1"/>
    </cacheField>
    <cacheField name="English First Language" numFmtId="0">
      <sharedItems containsNonDate="0" containsString="0" containsBlank="1"/>
    </cacheField>
    <cacheField name="NESB Status" numFmtId="0">
      <sharedItems containsNonDate="0" containsString="0" containsBlank="1"/>
    </cacheField>
    <cacheField name="Eng 1st Language Parents" numFmtId="0">
      <sharedItems containsNonDate="0" containsString="0" containsBlank="1"/>
    </cacheField>
    <cacheField name="Eng 1st Language Mother" numFmtId="0">
      <sharedItems containsNonDate="0" containsString="0" containsBlank="1"/>
    </cacheField>
    <cacheField name="Eng 1st Language Father" numFmtId="0">
      <sharedItems containsNonDate="0" containsString="0" containsBlank="1"/>
    </cacheField>
    <cacheField name="Disability Lasting &gt; 2yrs" numFmtId="0">
      <sharedItems containsNonDate="0" containsString="0" containsBlank="1"/>
    </cacheField>
    <cacheField name="EEO Field 11" numFmtId="0">
      <sharedItems containsNonDate="0" containsString="0" containsBlank="1"/>
    </cacheField>
    <cacheField name="EEO Field 12" numFmtId="0">
      <sharedItems containsNonDate="0" containsString="0" containsBlank="1"/>
    </cacheField>
    <cacheField name="Posn_No" numFmtId="0">
      <sharedItems containsBlank="1"/>
    </cacheField>
    <cacheField name="Posn_Title" numFmtId="0">
      <sharedItems containsBlank="1"/>
    </cacheField>
    <cacheField name="Locn" numFmtId="0">
      <sharedItems containsBlank="1"/>
    </cacheField>
    <cacheField name="Rpt_Cat" numFmtId="0">
      <sharedItems containsBlank="1"/>
    </cacheField>
    <cacheField name="Employ_Type" numFmtId="0">
      <sharedItems containsBlank="1"/>
    </cacheField>
    <cacheField name="Attend_Type" numFmtId="0">
      <sharedItems containsBlank="1"/>
    </cacheField>
    <cacheField name="Job_Code" numFmtId="0">
      <sharedItems containsBlank="1"/>
    </cacheField>
    <cacheField name="Term_in_Pay" numFmtId="0">
      <sharedItems containsBlank="1"/>
    </cacheField>
    <cacheField name="Commence_Payroll" numFmtId="0">
      <sharedItems containsBlank="1"/>
    </cacheField>
    <cacheField name="Length_Serv" numFmtId="0">
      <sharedItems containsString="0" containsBlank="1" containsNumber="1" minValue="0" maxValue="27.4"/>
    </cacheField>
    <cacheField name="Account" numFmtId="0">
      <sharedItems containsString="0" containsBlank="1" containsNumber="1" containsInteger="1" minValue="122" maxValue="65801000" count="25">
        <n v="61515201"/>
        <n v="61524909"/>
        <n v="21400119"/>
        <n v="61526102"/>
        <n v="61525301"/>
        <n v="61527901"/>
        <n v="61524905"/>
        <n v="21400113"/>
        <n v="61527915"/>
        <n v="61515601"/>
        <n v="61524923"/>
        <n v="21222009"/>
        <n v="29101901"/>
        <n v="61519906"/>
        <n v="21222006"/>
        <n v="65801000"/>
        <n v="61515603"/>
        <n v="21400128"/>
        <n v="21321001"/>
        <m/>
        <n v="11628303" u="1"/>
        <n v="19160001" u="1"/>
        <n v="512" u="1"/>
        <n v="61519903" u="1"/>
        <n v="122" u="1"/>
      </sharedItems>
    </cacheField>
    <cacheField name="Posting" numFmtId="0">
      <sharedItems containsBlank="1" count="6">
        <s v="DEBIT"/>
        <s v="CREDIT"/>
        <m/>
        <s v="Proposed CC" u="1"/>
        <s v="C0731" u="1"/>
        <s v="C0910A" u="1"/>
      </sharedItems>
    </cacheField>
    <cacheField name="Primary" numFmtId="0">
      <sharedItems containsString="0" containsBlank="1" containsNumber="1" containsInteger="1" minValue="210" maxValue="920"/>
    </cacheField>
    <cacheField name="Cat_1" numFmtId="0">
      <sharedItems containsBlank="1"/>
    </cacheField>
    <cacheField name="Cat_2" numFmtId="0">
      <sharedItems containsBlank="1" containsMixedTypes="1" containsNumber="1" containsInteger="1" minValue="820" maxValue="169600" count="91">
        <s v="C1032"/>
        <m/>
        <s v="C0831"/>
        <s v="C0901"/>
        <s v="C0439"/>
        <s v="C0625"/>
        <s v="C1017"/>
        <s v="C0619"/>
        <s v="C1034"/>
        <s v="C1025"/>
        <s v="C0402"/>
        <s v="C0832"/>
        <s v="C0442"/>
        <s v="C0830"/>
        <s v="C0906"/>
        <s v="C0443"/>
        <s v="C0820"/>
        <s v="C0720"/>
        <s v="C0496"/>
        <s v="C0490"/>
        <s v="C0735"/>
        <s v="C0762"/>
        <s v="C0155"/>
        <s v="C1035"/>
        <s v="C0800"/>
        <s v="C0816"/>
        <s v="C0731"/>
        <s v="C1037"/>
        <s v="C0944J"/>
        <s v="C0700"/>
        <s v="C0940J"/>
        <s v="C0002"/>
        <s v="C0010"/>
        <s v="C0702"/>
        <s v="C0895"/>
        <s v="C0879"/>
        <s v="C0777"/>
        <s v="C0640"/>
        <s v="C0779"/>
        <s v="CC0709"/>
        <s v="C0810"/>
        <s v="C0850"/>
        <s v="C0750"/>
        <s v="C0684"/>
        <s v="C0907"/>
        <s v="C0945"/>
        <s v="C0778"/>
        <s v="C0808"/>
        <s v="C0441"/>
        <s v="C0760"/>
        <s v="C0495"/>
        <s v="C1036"/>
        <s v="C1043"/>
        <s v="C0770"/>
        <s v="C0411A"/>
        <s v="C0405"/>
        <s v="C0910A"/>
        <s v="C0768"/>
        <s v="C0883"/>
        <s v="C0852"/>
        <s v="C0878"/>
        <s v="C0764"/>
        <s v="C0797"/>
        <s v="C0796"/>
        <s v="C0708"/>
        <s v="C0787"/>
        <s v="C0801"/>
        <s v="C0784"/>
        <s v="C1038"/>
        <s v="C1053"/>
        <s v="C0900"/>
        <s v="C1033"/>
        <s v="C0211"/>
        <s v="C0970"/>
        <s v="C1040"/>
        <s v="C0956"/>
        <s v="C1057"/>
        <s v="C0791"/>
        <s v="C0942"/>
        <s v="C0598"/>
        <s v="C0786"/>
        <s v="C0741"/>
        <s v="C1000"/>
        <s v="C0828"/>
        <n v="167808" u="1"/>
        <n v="162038" u="1"/>
        <n v="169600" u="1"/>
        <n v="161500" u="1"/>
        <n v="161102" u="1"/>
        <n v="167981" u="1"/>
        <n v="820" u="1"/>
      </sharedItems>
    </cacheField>
    <cacheField name="Cat_3" numFmtId="0">
      <sharedItems containsNonDate="0" containsString="0" containsBlank="1"/>
    </cacheField>
    <cacheField name="Cat_4" numFmtId="0">
      <sharedItems containsNonDate="0" containsString="0" containsBlank="1"/>
    </cacheField>
    <cacheField name="Off_Accnt" numFmtId="0">
      <sharedItems containsString="0" containsBlank="1" containsNumber="1" containsInteger="1" minValue="11111013" maxValue="61526102" count="15">
        <n v="21400119"/>
        <n v="21222007"/>
        <n v="11111013"/>
        <n v="21224006"/>
        <n v="11611204"/>
        <n v="21400113"/>
        <n v="61524910"/>
        <n v="61515201"/>
        <n v="29101901"/>
        <n v="21222008"/>
        <n v="21291003"/>
        <n v="21222006"/>
        <n v="19160001"/>
        <m/>
        <n v="61526102" u="1"/>
      </sharedItems>
    </cacheField>
    <cacheField name="Off_Post" numFmtId="0">
      <sharedItems containsBlank="1" count="3">
        <s v="CREDIT"/>
        <s v="DEBIT"/>
        <m/>
      </sharedItems>
    </cacheField>
    <cacheField name="Off_Primary" numFmtId="0">
      <sharedItems containsString="0" containsBlank="1" containsNumber="1" containsInteger="1" minValue="210" maxValue="920"/>
    </cacheField>
    <cacheField name="Off_Cat_1" numFmtId="0">
      <sharedItems containsBlank="1"/>
    </cacheField>
    <cacheField name="Off_Cat_2" numFmtId="0">
      <sharedItems containsBlank="1"/>
    </cacheField>
    <cacheField name="Off_Cat_3" numFmtId="0">
      <sharedItems containsNonDate="0" containsString="0" containsBlank="1"/>
    </cacheField>
    <cacheField name="Off_Cat_4" numFmtId="0">
      <sharedItems containsNonDate="0" containsString="0" containsBlank="1"/>
    </cacheField>
    <cacheField name="Cat_9" numFmtId="0">
      <sharedItems containsString="0" containsBlank="1" containsNumber="1" minValue="-1094.44" maxValue="934.35"/>
    </cacheField>
    <cacheField name="Cost_Grp" numFmtId="0">
      <sharedItems containsString="0" containsBlank="1" containsNumber="1" containsInteger="1" minValue="1" maxValue="9"/>
    </cacheField>
    <cacheField name="Base_Class" numFmtId="0">
      <sharedItems containsBlank="1"/>
    </cacheField>
    <cacheField name="Class_Grp" numFmtId="0">
      <sharedItems containsBlank="1"/>
    </cacheField>
    <cacheField name="Class_Sort" numFmtId="0">
      <sharedItems containsString="0" containsBlank="1" containsNumber="1" containsInteger="1" minValue="999999999" maxValue="999999999"/>
    </cacheField>
    <cacheField name="Increm" numFmtId="0">
      <sharedItems containsBlank="1"/>
    </cacheField>
    <cacheField name="DOF_Txn" numFmtId="0">
      <sharedItems containsNonDate="0" containsString="0" containsBlank="1"/>
    </cacheField>
    <cacheField name="DOF_Frm_Type" numFmtId="0">
      <sharedItems containsNonDate="0" containsString="0" containsBlank="1"/>
    </cacheField>
    <cacheField name="DOF_Frm_No" numFmtId="0">
      <sharedItems containsNonDate="0" containsString="0" containsBlank="1"/>
    </cacheField>
    <cacheField name="DOF_Lne_No" numFmtId="0">
      <sharedItems containsNonDate="0" containsString="0" containsBlank="1"/>
    </cacheField>
    <cacheField name="Txn_Type" numFmtId="0">
      <sharedItems containsBlank="1"/>
    </cacheField>
    <cacheField name="Txn_Code" numFmtId="0">
      <sharedItems containsBlank="1" count="128">
        <s v="NORMAL"/>
        <s v="AUBENC"/>
        <s v="TAX"/>
        <s v="RACC1"/>
        <s v="NET"/>
        <s v="RACCX2"/>
        <s v="RACC5"/>
        <s v="RACCX1"/>
        <s v="JCNSW"/>
        <s v="WCJCMN"/>
        <s v="ALACC"/>
        <s v="ANN"/>
        <s v="GERP"/>
        <s v="JCSA"/>
        <s v="WCJCMS"/>
        <s v="PH"/>
        <s v="E3080"/>
        <s v="E3420"/>
        <s v="D9016"/>
        <s v="D2029"/>
        <s v="T5000"/>
        <s v="T5006"/>
        <s v="T5360"/>
        <s v="LSLACC"/>
        <s v="RACC2"/>
        <s v="RACC6"/>
        <s v="SCK"/>
        <s v="PURLV"/>
        <s v="LSL"/>
        <s v="BANK"/>
        <s v="JCQLD"/>
        <s v="WCJCMQ"/>
        <s v="CARNS"/>
        <s v="JCVIC"/>
        <s v="WCJCMV"/>
        <s v="INSPRE"/>
        <s v="EMPCML"/>
        <s v="EMPCMG"/>
        <s v="NOVLSE"/>
        <s v="RDBS2"/>
        <s v="RDBS6"/>
        <s v="RDBSX3"/>
        <s v="RDBSX2"/>
        <s v="RDBOTE"/>
        <s v="PURTAK"/>
        <s v="BERTRV"/>
        <s v="BEREAV"/>
        <s v="WELLBE"/>
        <s v="RACC3"/>
        <s v="NOVLUX"/>
        <s v="E3882"/>
        <s v="E3140"/>
        <s v="VCSLA"/>
        <s v="CAR"/>
        <s v="CENLNK"/>
        <s v="NORADJ"/>
        <s v="KMATA"/>
        <s v="JCWA"/>
        <s v="WCJCNW"/>
        <s v="PAR"/>
        <s v="PARUPA"/>
        <s v="PARUP"/>
        <s v="GBL"/>
        <s v="RDBS5"/>
        <s v="VOLSCI"/>
        <s v="OTHUP"/>
        <s v="RDBS1"/>
        <s v="RACC4"/>
        <s v="PTNR"/>
        <s v="CHARBT"/>
        <s v="RDBS4"/>
        <s v="WCJCMG"/>
        <s v="WCJCNN"/>
        <s v="GPPL"/>
        <s v="REDUN2"/>
        <s v="ANNTA"/>
        <s v="PREPAY"/>
        <s v="BONSGN"/>
        <s v="TRANS"/>
        <s v="XA"/>
        <s v="COMM"/>
        <s v="ADDHRS"/>
        <s v="EMPREF"/>
        <s v="BONUS"/>
        <m/>
        <s v="LSLTA" u="1"/>
        <s v="KMBTA" u="1"/>
        <s v="ANNTM" u="1"/>
        <s v="PAYADJ" u="1"/>
        <s v="INCENT" u="1"/>
        <s v="E1500" u="1"/>
        <s v="LSLTM" u="1"/>
        <s v="BONAD" u="1"/>
        <s v="EGERP" u="1"/>
        <s v="HDAX" u="1"/>
        <s v="WCNSUP" u="1"/>
        <s v="REDUN3" u="1"/>
        <s v="LSLTMA" u="1"/>
        <s v="E1503" u="1"/>
        <s v="EXAM" u="1"/>
        <s v="JURY" u="1"/>
        <s v="ETP" u="1"/>
        <s v="VCSLB" u="1"/>
        <s v="BONCMP" u="1"/>
        <s v="GCL" u="1"/>
        <s v="OTH" u="1"/>
        <s v="SCL" u="1"/>
        <s v="SALCNS" u="1"/>
        <s v="GYMNR" u="1"/>
        <s v="ANNCO" u="1"/>
        <s v="D2100" u="1"/>
        <s v="RACCXC" u="1"/>
        <s v="CARNS2" u="1"/>
        <s v="SALALL" u="1"/>
        <s v="DIV" u="1"/>
        <s v="WCJCM" u="1"/>
        <s v="MISC" u="1"/>
        <s v="OT15" u="1"/>
        <s v="LIFE" u="1"/>
        <s v="SCJJP" u="1"/>
        <s v="JCACT" u="1"/>
        <s v="E3094" u="1"/>
        <s v="ALLADJ" u="1"/>
        <s v="MERIT" u="1"/>
        <s v="CQUAL" u="1"/>
        <s v="STUDY" u="1"/>
        <s v="E1511" u="1"/>
        <s v="RDBS3" u="1"/>
      </sharedItems>
    </cacheField>
    <cacheField name="Txn_Grp" numFmtId="0">
      <sharedItems containsBlank="1"/>
    </cacheField>
    <cacheField name="Txn_Cat" numFmtId="0">
      <sharedItems containsBlank="1" count="15">
        <s v="ORDINARY"/>
        <s v="MISC ALLOWANCE"/>
        <s v="TAX"/>
        <s v="SUPERANNUATION"/>
        <s v="BANKED"/>
        <s v="EMPLOYER"/>
        <s v="ON COST"/>
        <s v="LEAVE ACCRUAL"/>
        <s v="LEAVE"/>
        <s v="MISC DISBURSEMENT"/>
        <s v="CREDITOR"/>
        <s v="OTHER TIME"/>
        <s v="LEAVE PAYOUT"/>
        <m/>
        <s v="OVERTIME" u="1"/>
      </sharedItems>
    </cacheField>
    <cacheField name="Lve_Type" numFmtId="0">
      <sharedItems containsBlank="1"/>
    </cacheField>
    <cacheField name="Hrs/Units" numFmtId="0">
      <sharedItems containsString="0" containsBlank="1" containsNumber="1" minValue="-2439.33" maxValue="107763"/>
    </cacheField>
    <cacheField name="Rate" numFmtId="0">
      <sharedItems containsString="0" containsBlank="1" containsNumber="1" minValue="-43461" maxValue="107763"/>
    </cacheField>
    <cacheField name="Amount" numFmtId="0">
      <sharedItems containsString="0" containsBlank="1" containsNumber="1" minValue="-75593.460000000006" maxValue="109920.81"/>
    </cacheField>
    <cacheField name="FTE_Dys" numFmtId="0">
      <sharedItems containsString="0" containsBlank="1" containsNumber="1" minValue="-21" maxValue="22.223700000000001"/>
    </cacheField>
    <cacheField name="Date_Frm" numFmtId="0">
      <sharedItems containsNonDate="0" containsDate="1" containsString="0" containsBlank="1" minDate="2025-01-28T00:00:00" maxDate="2025-06-01T00:00:00"/>
    </cacheField>
    <cacheField name="Date_To" numFmtId="0">
      <sharedItems containsNonDate="0" containsDate="1" containsString="0" containsBlank="1" minDate="2025-01-31T00:00:00" maxDate="2025-06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0">
  <r>
    <s v="JJCM"/>
    <x v="0"/>
    <x v="0"/>
    <x v="0"/>
    <x v="0"/>
    <n v="101.18300000000001"/>
    <n v="1.1656"/>
    <n v="127.22672"/>
    <n v="15004.98"/>
  </r>
  <r>
    <s v="JJCM"/>
    <x v="0"/>
    <x v="0"/>
    <x v="0"/>
    <x v="1"/>
    <n v="301.43299999999999"/>
    <n v="1.1656"/>
    <n v="127.22672"/>
    <n v="44701.15"/>
  </r>
  <r>
    <s v="JJCM"/>
    <x v="0"/>
    <x v="0"/>
    <x v="0"/>
    <x v="0"/>
    <n v="237.05"/>
    <n v="1.1661999999999999"/>
    <n v="75"/>
    <n v="20733.580000000002"/>
  </r>
  <r>
    <s v="JJCM"/>
    <x v="0"/>
    <x v="0"/>
    <x v="0"/>
    <x v="1"/>
    <n v="219.267"/>
    <n v="1.1661999999999999"/>
    <n v="75"/>
    <n v="19178.189999999999"/>
  </r>
  <r>
    <s v="JJCM"/>
    <x v="0"/>
    <x v="0"/>
    <x v="0"/>
    <x v="0"/>
    <n v="102.267"/>
    <n v="1.1656"/>
    <n v="88.410929999999993"/>
    <n v="10538.8"/>
  </r>
  <r>
    <s v="JJCM"/>
    <x v="0"/>
    <x v="0"/>
    <x v="0"/>
    <x v="1"/>
    <n v="101.31699999999999"/>
    <n v="0"/>
    <n v="88.410929999999993"/>
    <n v="0"/>
  </r>
  <r>
    <s v="JJCM"/>
    <x v="0"/>
    <x v="0"/>
    <x v="0"/>
    <x v="0"/>
    <n v="92.417000000000002"/>
    <n v="1.1656"/>
    <n v="76.265180000000001"/>
    <n v="8215.3799999999992"/>
  </r>
  <r>
    <s v="JJCM"/>
    <x v="0"/>
    <x v="0"/>
    <x v="0"/>
    <x v="1"/>
    <n v="312.06700000000001"/>
    <n v="1.1656"/>
    <n v="76.265180000000001"/>
    <n v="27741.1"/>
  </r>
  <r>
    <s v="JJCM"/>
    <x v="0"/>
    <x v="0"/>
    <x v="0"/>
    <x v="0"/>
    <n v="160.767"/>
    <n v="1.1579999999999999"/>
    <n v="112.14575000000001"/>
    <n v="20877.97"/>
  </r>
  <r>
    <s v="JJCM"/>
    <x v="0"/>
    <x v="0"/>
    <x v="0"/>
    <x v="1"/>
    <n v="85.832999999999998"/>
    <n v="0"/>
    <n v="112.14575000000001"/>
    <n v="0"/>
  </r>
  <r>
    <s v="JJCM"/>
    <x v="0"/>
    <x v="0"/>
    <x v="0"/>
    <x v="0"/>
    <n v="227.417"/>
    <n v="1.1656"/>
    <n v="93.421049999999994"/>
    <n v="24763.8"/>
  </r>
  <r>
    <s v="JJCM"/>
    <x v="0"/>
    <x v="0"/>
    <x v="0"/>
    <x v="1"/>
    <n v="136.65"/>
    <n v="0"/>
    <n v="93.421049999999994"/>
    <n v="0"/>
  </r>
  <r>
    <s v="JJCM"/>
    <x v="0"/>
    <x v="0"/>
    <x v="0"/>
    <x v="0"/>
    <n v="408.46699999999998"/>
    <n v="1.1656"/>
    <n v="132.28745000000001"/>
    <n v="62983.26"/>
  </r>
  <r>
    <s v="JJCM"/>
    <x v="0"/>
    <x v="0"/>
    <x v="0"/>
    <x v="1"/>
    <n v="408"/>
    <n v="1.1656"/>
    <n v="132.28745000000001"/>
    <n v="62911.25"/>
  </r>
  <r>
    <s v="JJCM"/>
    <x v="0"/>
    <x v="0"/>
    <x v="0"/>
    <x v="0"/>
    <n v="410.017"/>
    <n v="1.1656"/>
    <n v="86.487849999999995"/>
    <n v="41333.910000000003"/>
  </r>
  <r>
    <s v="JJCM"/>
    <x v="0"/>
    <x v="0"/>
    <x v="0"/>
    <x v="1"/>
    <n v="367.68299999999999"/>
    <n v="1.1656"/>
    <n v="86.487849999999995"/>
    <n v="37066.21"/>
  </r>
  <r>
    <s v="JJCM"/>
    <x v="0"/>
    <x v="0"/>
    <x v="0"/>
    <x v="0"/>
    <n v="48.917000000000002"/>
    <n v="1.1656"/>
    <n v="112.5"/>
    <n v="6414.49"/>
  </r>
  <r>
    <s v="JJCM"/>
    <x v="0"/>
    <x v="0"/>
    <x v="0"/>
    <x v="1"/>
    <n v="316.8"/>
    <n v="1.1656"/>
    <n v="112.5"/>
    <n v="41541.980000000003"/>
  </r>
  <r>
    <s v="JJCM"/>
    <x v="0"/>
    <x v="0"/>
    <x v="0"/>
    <x v="0"/>
    <n v="120.783"/>
    <n v="1.1656"/>
    <n v="89.524289999999993"/>
    <n v="12603.65"/>
  </r>
  <r>
    <s v="JJCM"/>
    <x v="0"/>
    <x v="0"/>
    <x v="0"/>
    <x v="1"/>
    <n v="390.91699999999997"/>
    <n v="1.1656"/>
    <n v="89.524289999999993"/>
    <n v="40792"/>
  </r>
  <r>
    <s v="JJCM"/>
    <x v="0"/>
    <x v="0"/>
    <x v="0"/>
    <x v="0"/>
    <n v="65.016999999999996"/>
    <n v="1.1656"/>
    <n v="75.55668"/>
    <n v="5725.97"/>
  </r>
  <r>
    <s v="JJCM"/>
    <x v="0"/>
    <x v="0"/>
    <x v="0"/>
    <x v="1"/>
    <n v="387.75"/>
    <n v="1.1656"/>
    <n v="75.55668"/>
    <n v="34148.699999999997"/>
  </r>
  <r>
    <s v="JJCM"/>
    <x v="0"/>
    <x v="0"/>
    <x v="0"/>
    <x v="0"/>
    <n v="153.4"/>
    <n v="1.1656"/>
    <n v="71.761129999999994"/>
    <n v="12831.11"/>
  </r>
  <r>
    <s v="JJCM"/>
    <x v="0"/>
    <x v="0"/>
    <x v="0"/>
    <x v="1"/>
    <n v="264.2"/>
    <n v="1.1656"/>
    <n v="71.761129999999994"/>
    <n v="22098.95"/>
  </r>
  <r>
    <s v="JJCM"/>
    <x v="0"/>
    <x v="0"/>
    <x v="0"/>
    <x v="0"/>
    <n v="232.45"/>
    <n v="1.1656"/>
    <n v="151.21457000000001"/>
    <n v="40970.639999999999"/>
  </r>
  <r>
    <s v="JJCM"/>
    <x v="0"/>
    <x v="0"/>
    <x v="0"/>
    <x v="1"/>
    <n v="382.08300000000003"/>
    <n v="1.1656"/>
    <n v="151.21457000000001"/>
    <n v="67344.31"/>
  </r>
  <r>
    <s v="JJCM"/>
    <x v="0"/>
    <x v="0"/>
    <x v="0"/>
    <x v="0"/>
    <n v="184.5"/>
    <n v="1.1656"/>
    <n v="88.61336"/>
    <n v="19056.59"/>
  </r>
  <r>
    <s v="JJCM"/>
    <x v="0"/>
    <x v="0"/>
    <x v="0"/>
    <x v="1"/>
    <n v="193.36699999999999"/>
    <n v="1.1656"/>
    <n v="88.61336"/>
    <n v="19972.439999999999"/>
  </r>
  <r>
    <s v="JJCM"/>
    <x v="0"/>
    <x v="0"/>
    <x v="0"/>
    <x v="0"/>
    <n v="711.56700000000001"/>
    <n v="1.1656"/>
    <n v="81.730770000000007"/>
    <n v="67787.7"/>
  </r>
  <r>
    <s v="JJCM"/>
    <x v="0"/>
    <x v="0"/>
    <x v="0"/>
    <x v="1"/>
    <n v="395.33300000000003"/>
    <n v="1.1656"/>
    <n v="81.730770000000007"/>
    <n v="37661.550000000003"/>
  </r>
  <r>
    <s v="JJCM"/>
    <x v="0"/>
    <x v="0"/>
    <x v="0"/>
    <x v="0"/>
    <n v="299.16699999999997"/>
    <n v="1.1656"/>
    <n v="73.127529999999993"/>
    <n v="25500.23"/>
  </r>
  <r>
    <s v="JJCM"/>
    <x v="0"/>
    <x v="0"/>
    <x v="0"/>
    <x v="1"/>
    <n v="336.75"/>
    <n v="1.1656"/>
    <n v="73.127529999999993"/>
    <n v="28703.71"/>
  </r>
  <r>
    <s v="JJCM"/>
    <x v="0"/>
    <x v="0"/>
    <x v="0"/>
    <x v="0"/>
    <n v="118.583"/>
    <n v="1.1656"/>
    <n v="59.210529999999999"/>
    <n v="8184.1"/>
  </r>
  <r>
    <s v="JJCM"/>
    <x v="0"/>
    <x v="0"/>
    <x v="0"/>
    <x v="1"/>
    <n v="58"/>
    <n v="0"/>
    <n v="59.210529999999999"/>
    <n v="0"/>
  </r>
  <r>
    <s v="JJCM"/>
    <x v="0"/>
    <x v="0"/>
    <x v="0"/>
    <x v="0"/>
    <n v="413.9"/>
    <n v="1.1591"/>
    <n v="200.20242999999999"/>
    <n v="96047.41"/>
  </r>
  <r>
    <s v="JJCM"/>
    <x v="0"/>
    <x v="0"/>
    <x v="0"/>
    <x v="1"/>
    <n v="361.38299999999998"/>
    <n v="1.1591"/>
    <n v="200.20242999999999"/>
    <n v="83860.600000000006"/>
  </r>
  <r>
    <s v="JJCM"/>
    <x v="0"/>
    <x v="0"/>
    <x v="0"/>
    <x v="0"/>
    <n v="157.93299999999999"/>
    <n v="1.1656"/>
    <n v="69.486649999999997"/>
    <n v="12791.57"/>
  </r>
  <r>
    <s v="JJCM"/>
    <x v="0"/>
    <x v="0"/>
    <x v="0"/>
    <x v="1"/>
    <n v="275.39999999999998"/>
    <n v="1.1656"/>
    <n v="69.486649999999997"/>
    <n v="22305.65"/>
  </r>
  <r>
    <s v="JJCM"/>
    <x v="0"/>
    <x v="0"/>
    <x v="0"/>
    <x v="0"/>
    <n v="100.667"/>
    <n v="1.1656"/>
    <n v="198.02632"/>
    <n v="23235.9"/>
  </r>
  <r>
    <s v="JJCM"/>
    <x v="0"/>
    <x v="0"/>
    <x v="0"/>
    <x v="1"/>
    <n v="356.83300000000003"/>
    <n v="1.1656"/>
    <n v="198.02632"/>
    <n v="82364.009999999995"/>
  </r>
  <r>
    <s v="JJCM"/>
    <x v="0"/>
    <x v="0"/>
    <x v="0"/>
    <x v="0"/>
    <n v="142.43299999999999"/>
    <n v="1.1656"/>
    <n v="88.512150000000005"/>
    <n v="14694.78"/>
  </r>
  <r>
    <s v="JJCM"/>
    <x v="0"/>
    <x v="0"/>
    <x v="0"/>
    <x v="1"/>
    <n v="174.517"/>
    <n v="1.1656"/>
    <n v="88.512150000000005"/>
    <n v="18004.88"/>
  </r>
  <r>
    <s v="JJCM"/>
    <x v="0"/>
    <x v="0"/>
    <x v="0"/>
    <x v="0"/>
    <n v="53.332999999999998"/>
    <n v="1.1601999999999999"/>
    <n v="80.921049999999994"/>
    <n v="5007.1499999999996"/>
  </r>
  <r>
    <s v="JJCM"/>
    <x v="0"/>
    <x v="0"/>
    <x v="0"/>
    <x v="1"/>
    <n v="316.58300000000003"/>
    <n v="1.1601999999999999"/>
    <n v="80.921049999999994"/>
    <n v="29722.27"/>
  </r>
  <r>
    <s v="JJCM"/>
    <x v="0"/>
    <x v="0"/>
    <x v="0"/>
    <x v="0"/>
    <n v="92.016999999999996"/>
    <n v="1.1656"/>
    <n v="72.469639999999998"/>
    <n v="7772.73"/>
  </r>
  <r>
    <s v="JJCM"/>
    <x v="0"/>
    <x v="0"/>
    <x v="0"/>
    <x v="1"/>
    <n v="350.8"/>
    <n v="1.1656"/>
    <n v="72.469639999999998"/>
    <n v="29632.29"/>
  </r>
  <r>
    <s v="JJCM"/>
    <x v="0"/>
    <x v="0"/>
    <x v="0"/>
    <x v="0"/>
    <n v="318.767"/>
    <n v="1.1656"/>
    <n v="101.46760999999999"/>
    <n v="37700.78"/>
  </r>
  <r>
    <s v="JJCM"/>
    <x v="0"/>
    <x v="0"/>
    <x v="0"/>
    <x v="1"/>
    <n v="353.95"/>
    <n v="1.1656"/>
    <n v="101.46760999999999"/>
    <n v="41861.9"/>
  </r>
  <r>
    <s v="JJCM"/>
    <x v="0"/>
    <x v="0"/>
    <x v="0"/>
    <x v="0"/>
    <n v="44.5"/>
    <n v="1.1656"/>
    <n v="116.19432999999999"/>
    <n v="6026.91"/>
  </r>
  <r>
    <s v="JJCM"/>
    <x v="0"/>
    <x v="0"/>
    <x v="0"/>
    <x v="1"/>
    <n v="297.267"/>
    <n v="1.1656"/>
    <n v="116.19432999999999"/>
    <n v="40260.69"/>
  </r>
  <r>
    <s v="JJCM"/>
    <x v="0"/>
    <x v="0"/>
    <x v="0"/>
    <x v="0"/>
    <n v="53.017000000000003"/>
    <n v="1.1656"/>
    <n v="86.234819999999999"/>
    <n v="5329.02"/>
  </r>
  <r>
    <s v="JJCM"/>
    <x v="0"/>
    <x v="0"/>
    <x v="0"/>
    <x v="1"/>
    <n v="326.78300000000002"/>
    <n v="1.1656"/>
    <n v="86.234819999999999"/>
    <n v="32846.69"/>
  </r>
  <r>
    <s v="JJCM"/>
    <x v="0"/>
    <x v="0"/>
    <x v="0"/>
    <x v="0"/>
    <n v="108.167"/>
    <n v="1.1656"/>
    <n v="69.129549999999995"/>
    <n v="8715.82"/>
  </r>
  <r>
    <s v="JJCM"/>
    <x v="0"/>
    <x v="0"/>
    <x v="0"/>
    <x v="1"/>
    <n v="248.233"/>
    <n v="1.1656"/>
    <n v="69.129549999999995"/>
    <n v="20001.97"/>
  </r>
  <r>
    <s v="JJCM"/>
    <x v="0"/>
    <x v="0"/>
    <x v="0"/>
    <x v="0"/>
    <n v="88.867000000000004"/>
    <n v="1.1656"/>
    <n v="80.41498"/>
    <n v="8329.66"/>
  </r>
  <r>
    <s v="JJCM"/>
    <x v="0"/>
    <x v="0"/>
    <x v="0"/>
    <x v="1"/>
    <n v="327.18299999999999"/>
    <n v="1.1656"/>
    <n v="80.41498"/>
    <n v="30667.42"/>
  </r>
  <r>
    <s v="JJCM"/>
    <x v="0"/>
    <x v="0"/>
    <x v="0"/>
    <x v="0"/>
    <n v="123.18300000000001"/>
    <n v="1.1656"/>
    <n v="88.208500000000001"/>
    <n v="12665.16"/>
  </r>
  <r>
    <s v="JJCM"/>
    <x v="0"/>
    <x v="0"/>
    <x v="0"/>
    <x v="1"/>
    <n v="76.082999999999998"/>
    <n v="0"/>
    <n v="88.208500000000001"/>
    <n v="0"/>
  </r>
  <r>
    <s v="JJCM"/>
    <x v="0"/>
    <x v="0"/>
    <x v="0"/>
    <x v="0"/>
    <n v="415.2"/>
    <n v="1.1656"/>
    <n v="89.929150000000007"/>
    <n v="43521.85"/>
  </r>
  <r>
    <s v="JJCM"/>
    <x v="0"/>
    <x v="0"/>
    <x v="0"/>
    <x v="1"/>
    <n v="309.13299999999998"/>
    <n v="1.1656"/>
    <n v="89.929150000000007"/>
    <n v="32403.759999999998"/>
  </r>
  <r>
    <s v="JJCM"/>
    <x v="0"/>
    <x v="0"/>
    <x v="0"/>
    <x v="0"/>
    <n v="53.966999999999999"/>
    <n v="1.1591"/>
    <n v="84.008099999999999"/>
    <n v="5254.97"/>
  </r>
  <r>
    <s v="JJCM"/>
    <x v="0"/>
    <x v="0"/>
    <x v="0"/>
    <x v="1"/>
    <n v="270.18299999999999"/>
    <n v="1.1591"/>
    <n v="84.008099999999999"/>
    <n v="26308.74"/>
  </r>
  <r>
    <s v="JJCM"/>
    <x v="0"/>
    <x v="0"/>
    <x v="0"/>
    <x v="0"/>
    <n v="73.650000000000006"/>
    <n v="1.1656"/>
    <n v="97.823890000000006"/>
    <n v="8397.83"/>
  </r>
  <r>
    <s v="JJCM"/>
    <x v="0"/>
    <x v="0"/>
    <x v="0"/>
    <x v="1"/>
    <n v="277.2"/>
    <n v="1.1656"/>
    <n v="97.823890000000006"/>
    <n v="31607.32"/>
  </r>
  <r>
    <s v="JJCM"/>
    <x v="0"/>
    <x v="0"/>
    <x v="0"/>
    <x v="0"/>
    <n v="76.849999999999994"/>
    <n v="1.1656"/>
    <n v="105.11134"/>
    <n v="9415.49"/>
  </r>
  <r>
    <s v="JJCM"/>
    <x v="0"/>
    <x v="0"/>
    <x v="0"/>
    <x v="1"/>
    <n v="308.2"/>
    <n v="1.1656"/>
    <n v="105.11134"/>
    <n v="37759.980000000003"/>
  </r>
  <r>
    <s v="JJCM"/>
    <x v="0"/>
    <x v="0"/>
    <x v="0"/>
    <x v="0"/>
    <n v="310.13299999999998"/>
    <n v="1.1601999999999999"/>
    <n v="78.036439999999999"/>
    <n v="28078.78"/>
  </r>
  <r>
    <s v="JJCM"/>
    <x v="0"/>
    <x v="0"/>
    <x v="0"/>
    <x v="1"/>
    <n v="288.60000000000002"/>
    <n v="1.1601999999999999"/>
    <n v="78.036439999999999"/>
    <n v="26129.23"/>
  </r>
  <r>
    <s v="JJCM"/>
    <x v="0"/>
    <x v="0"/>
    <x v="0"/>
    <x v="0"/>
    <n v="195.35"/>
    <n v="1.1656"/>
    <n v="62.246960000000001"/>
    <n v="14173.63"/>
  </r>
  <r>
    <s v="JJCM"/>
    <x v="0"/>
    <x v="0"/>
    <x v="0"/>
    <x v="1"/>
    <n v="286.08300000000003"/>
    <n v="1.1656"/>
    <n v="62.246960000000001"/>
    <n v="20756.77"/>
  </r>
  <r>
    <s v="JJCM"/>
    <x v="0"/>
    <x v="0"/>
    <x v="0"/>
    <x v="0"/>
    <n v="262.33300000000003"/>
    <n v="1.1656"/>
    <n v="80.516189999999995"/>
    <n v="24619.87"/>
  </r>
  <r>
    <s v="JJCM"/>
    <x v="0"/>
    <x v="0"/>
    <x v="0"/>
    <x v="1"/>
    <n v="305.483"/>
    <n v="1.1656"/>
    <n v="80.516189999999995"/>
    <n v="28669.48"/>
  </r>
  <r>
    <s v="JJCM"/>
    <x v="0"/>
    <x v="0"/>
    <x v="0"/>
    <x v="0"/>
    <n v="34.732999999999997"/>
    <n v="1.1656"/>
    <n v="78.491900000000001"/>
    <n v="3177.73"/>
  </r>
  <r>
    <s v="JJCM"/>
    <x v="0"/>
    <x v="0"/>
    <x v="0"/>
    <x v="1"/>
    <n v="304.21699999999998"/>
    <n v="1.1656"/>
    <n v="78.491900000000001"/>
    <n v="27832.86"/>
  </r>
  <r>
    <s v="JJCM"/>
    <x v="0"/>
    <x v="0"/>
    <x v="0"/>
    <x v="0"/>
    <n v="84.15"/>
    <n v="1.1656"/>
    <n v="102.22672"/>
    <n v="10026.93"/>
  </r>
  <r>
    <s v="JJCM"/>
    <x v="0"/>
    <x v="0"/>
    <x v="0"/>
    <x v="1"/>
    <n v="271.13299999999998"/>
    <n v="1.1656"/>
    <n v="102.22672"/>
    <n v="32306.98"/>
  </r>
  <r>
    <s v="JJCM"/>
    <x v="0"/>
    <x v="0"/>
    <x v="0"/>
    <x v="0"/>
    <n v="244.85"/>
    <n v="1.1591"/>
    <n v="83.906880000000001"/>
    <n v="23813.25"/>
  </r>
  <r>
    <s v="JJCM"/>
    <x v="0"/>
    <x v="0"/>
    <x v="0"/>
    <x v="1"/>
    <n v="162.96700000000001"/>
    <n v="1.1591"/>
    <n v="83.906880000000001"/>
    <n v="15849.59"/>
  </r>
  <r>
    <s v="JJCM"/>
    <x v="0"/>
    <x v="0"/>
    <x v="0"/>
    <x v="0"/>
    <n v="61.15"/>
    <n v="1.1656"/>
    <n v="83.856279999999998"/>
    <n v="5976.98"/>
  </r>
  <r>
    <s v="JJCM"/>
    <x v="0"/>
    <x v="0"/>
    <x v="0"/>
    <x v="1"/>
    <n v="226.71700000000001"/>
    <n v="1.1656"/>
    <n v="83.856279999999998"/>
    <n v="22159.97"/>
  </r>
  <r>
    <s v="JJCM"/>
    <x v="0"/>
    <x v="0"/>
    <x v="0"/>
    <x v="0"/>
    <n v="64.2"/>
    <n v="1.1591"/>
    <n v="117.96559000000001"/>
    <n v="8778.32"/>
  </r>
  <r>
    <s v="JJCM"/>
    <x v="0"/>
    <x v="0"/>
    <x v="0"/>
    <x v="1"/>
    <n v="71.667000000000002"/>
    <n v="0"/>
    <n v="117.96559000000001"/>
    <n v="0"/>
  </r>
  <r>
    <s v="JJCM"/>
    <x v="0"/>
    <x v="0"/>
    <x v="0"/>
    <x v="0"/>
    <n v="219.61699999999999"/>
    <n v="1.1656"/>
    <n v="78.18826"/>
    <n v="20015.07"/>
  </r>
  <r>
    <s v="JJCM"/>
    <x v="0"/>
    <x v="0"/>
    <x v="0"/>
    <x v="1"/>
    <n v="290.60000000000002"/>
    <n v="1.1656"/>
    <n v="78.18826"/>
    <n v="26484.19"/>
  </r>
  <r>
    <s v="JJCM"/>
    <x v="0"/>
    <x v="0"/>
    <x v="0"/>
    <x v="0"/>
    <n v="148.28299999999999"/>
    <n v="1.1656"/>
    <n v="104.55466"/>
    <n v="18071.09"/>
  </r>
  <r>
    <s v="JJCM"/>
    <x v="0"/>
    <x v="0"/>
    <x v="0"/>
    <x v="1"/>
    <n v="288.7"/>
    <n v="1.1656"/>
    <n v="104.55466"/>
    <n v="35183.550000000003"/>
  </r>
  <r>
    <s v="JJCM"/>
    <x v="0"/>
    <x v="0"/>
    <x v="0"/>
    <x v="0"/>
    <n v="124.55"/>
    <n v="1.1656"/>
    <n v="77.884619999999998"/>
    <n v="11306.94"/>
  </r>
  <r>
    <s v="JJCM"/>
    <x v="0"/>
    <x v="0"/>
    <x v="0"/>
    <x v="1"/>
    <n v="196.56700000000001"/>
    <n v="1.1656"/>
    <n v="77.884619999999998"/>
    <n v="17844.810000000001"/>
  </r>
  <r>
    <s v="JJCM"/>
    <x v="0"/>
    <x v="0"/>
    <x v="0"/>
    <x v="0"/>
    <n v="123.133"/>
    <n v="1.1656"/>
    <n v="113.00606999999999"/>
    <n v="16219.06"/>
  </r>
  <r>
    <s v="JJCM"/>
    <x v="0"/>
    <x v="0"/>
    <x v="0"/>
    <x v="1"/>
    <n v="343.983"/>
    <n v="1.1656"/>
    <n v="113.00606999999999"/>
    <n v="45309.4"/>
  </r>
  <r>
    <s v="JJCM"/>
    <x v="0"/>
    <x v="0"/>
    <x v="0"/>
    <x v="0"/>
    <n v="18.367000000000001"/>
    <n v="1.1591"/>
    <n v="73.684209999999993"/>
    <n v="1568.68"/>
  </r>
  <r>
    <s v="JJCM"/>
    <x v="0"/>
    <x v="0"/>
    <x v="0"/>
    <x v="1"/>
    <n v="282.267"/>
    <n v="1.1591"/>
    <n v="73.684209999999993"/>
    <n v="24107.68"/>
  </r>
  <r>
    <s v="JJCM"/>
    <x v="0"/>
    <x v="0"/>
    <x v="0"/>
    <x v="0"/>
    <n v="46.317"/>
    <n v="1.1656"/>
    <n v="86.589070000000007"/>
    <n v="4674.6899999999996"/>
  </r>
  <r>
    <s v="JJCM"/>
    <x v="0"/>
    <x v="0"/>
    <x v="0"/>
    <x v="1"/>
    <n v="257.88299999999998"/>
    <n v="1.1656"/>
    <n v="86.589070000000007"/>
    <n v="26027.67"/>
  </r>
  <r>
    <s v="JJCM"/>
    <x v="0"/>
    <x v="0"/>
    <x v="0"/>
    <x v="0"/>
    <n v="419.08300000000003"/>
    <n v="1.1656"/>
    <n v="75.708500000000001"/>
    <n v="36982.33"/>
  </r>
  <r>
    <s v="JJCM"/>
    <x v="0"/>
    <x v="0"/>
    <x v="0"/>
    <x v="1"/>
    <n v="278.61700000000002"/>
    <n v="1.1656"/>
    <n v="75.708500000000001"/>
    <n v="24586.79"/>
  </r>
  <r>
    <s v="JJCM"/>
    <x v="0"/>
    <x v="0"/>
    <x v="0"/>
    <x v="0"/>
    <n v="145.6"/>
    <n v="1.1656"/>
    <n v="85.678139999999999"/>
    <n v="14540.55"/>
  </r>
  <r>
    <s v="JJCM"/>
    <x v="0"/>
    <x v="0"/>
    <x v="0"/>
    <x v="1"/>
    <n v="252.333"/>
    <n v="1.1656"/>
    <n v="85.678139999999999"/>
    <n v="25199.599999999999"/>
  </r>
  <r>
    <s v="JJCM"/>
    <x v="0"/>
    <x v="0"/>
    <x v="0"/>
    <x v="0"/>
    <n v="31.882999999999999"/>
    <n v="1.1656"/>
    <n v="146.60930999999999"/>
    <n v="5448.42"/>
  </r>
  <r>
    <s v="JJCM"/>
    <x v="0"/>
    <x v="0"/>
    <x v="0"/>
    <x v="1"/>
    <n v="197.3"/>
    <n v="1.1656"/>
    <n v="146.60930999999999"/>
    <n v="33716.17"/>
  </r>
  <r>
    <s v="JJCM"/>
    <x v="0"/>
    <x v="0"/>
    <x v="0"/>
    <x v="0"/>
    <n v="150.80000000000001"/>
    <n v="1.1656"/>
    <n v="121.10324"/>
    <n v="21286.62"/>
  </r>
  <r>
    <s v="JJCM"/>
    <x v="0"/>
    <x v="0"/>
    <x v="0"/>
    <x v="1"/>
    <n v="174.833"/>
    <n v="1.1656"/>
    <n v="121.10324"/>
    <n v="24679.07"/>
  </r>
  <r>
    <s v="JJCM"/>
    <x v="0"/>
    <x v="0"/>
    <x v="0"/>
    <x v="0"/>
    <n v="226.833"/>
    <n v="1.1656"/>
    <n v="70.748990000000006"/>
    <n v="18705.79"/>
  </r>
  <r>
    <s v="JJCM"/>
    <x v="0"/>
    <x v="0"/>
    <x v="0"/>
    <x v="1"/>
    <n v="180.18299999999999"/>
    <n v="1.1656"/>
    <n v="70.748990000000006"/>
    <n v="14858.8"/>
  </r>
  <r>
    <s v="JJCM"/>
    <x v="0"/>
    <x v="0"/>
    <x v="0"/>
    <x v="0"/>
    <n v="18.716999999999999"/>
    <n v="1.1656"/>
    <n v="119.58502"/>
    <n v="2608.9299999999998"/>
  </r>
  <r>
    <s v="JJCM"/>
    <x v="0"/>
    <x v="0"/>
    <x v="0"/>
    <x v="1"/>
    <n v="264.7"/>
    <n v="1.1656"/>
    <n v="119.58502"/>
    <n v="36896.080000000002"/>
  </r>
  <r>
    <s v="JJCM"/>
    <x v="0"/>
    <x v="0"/>
    <x v="0"/>
    <x v="0"/>
    <n v="304"/>
    <n v="1.1656"/>
    <n v="97.36842"/>
    <n v="34501.760000000002"/>
  </r>
  <r>
    <s v="JJCM"/>
    <x v="0"/>
    <x v="0"/>
    <x v="0"/>
    <x v="1"/>
    <n v="263.46699999999998"/>
    <n v="1.1656"/>
    <n v="97.36842"/>
    <n v="29901.56"/>
  </r>
  <r>
    <s v="JJCM"/>
    <x v="0"/>
    <x v="0"/>
    <x v="0"/>
    <x v="0"/>
    <n v="68.433000000000007"/>
    <n v="1.1656"/>
    <n v="84.665989999999994"/>
    <n v="6753.43"/>
  </r>
  <r>
    <s v="JJCM"/>
    <x v="0"/>
    <x v="0"/>
    <x v="0"/>
    <x v="1"/>
    <n v="195.96700000000001"/>
    <n v="1.1656"/>
    <n v="84.665989999999994"/>
    <n v="19339.330000000002"/>
  </r>
  <r>
    <s v="JJCM"/>
    <x v="0"/>
    <x v="0"/>
    <x v="0"/>
    <x v="0"/>
    <n v="348.56700000000001"/>
    <n v="1.1656"/>
    <n v="77.985830000000007"/>
    <n v="31684.84"/>
  </r>
  <r>
    <s v="JJCM"/>
    <x v="0"/>
    <x v="0"/>
    <x v="0"/>
    <x v="1"/>
    <n v="186.4"/>
    <n v="1.1656"/>
    <n v="77.985830000000007"/>
    <n v="16943.810000000001"/>
  </r>
  <r>
    <s v="JJCM"/>
    <x v="0"/>
    <x v="0"/>
    <x v="0"/>
    <x v="0"/>
    <n v="220.233"/>
    <n v="1.1656"/>
    <n v="80.617410000000007"/>
    <n v="20694.78"/>
  </r>
  <r>
    <s v="JJCM"/>
    <x v="0"/>
    <x v="0"/>
    <x v="0"/>
    <x v="1"/>
    <n v="252.083"/>
    <n v="1.1656"/>
    <n v="80.617410000000007"/>
    <n v="23687.65"/>
  </r>
  <r>
    <s v="JJCM"/>
    <x v="0"/>
    <x v="0"/>
    <x v="0"/>
    <x v="0"/>
    <n v="139.43299999999999"/>
    <n v="1.1656"/>
    <n v="82.742909999999995"/>
    <n v="13447.63"/>
  </r>
  <r>
    <s v="JJCM"/>
    <x v="0"/>
    <x v="0"/>
    <x v="0"/>
    <x v="1"/>
    <n v="253.95"/>
    <n v="1.1656"/>
    <n v="82.742909999999995"/>
    <n v="24492.240000000002"/>
  </r>
  <r>
    <s v="JJCM"/>
    <x v="0"/>
    <x v="0"/>
    <x v="0"/>
    <x v="0"/>
    <n v="38.75"/>
    <n v="1.1591"/>
    <n v="93.927130000000005"/>
    <n v="4218.75"/>
  </r>
  <r>
    <s v="JJCM"/>
    <x v="0"/>
    <x v="0"/>
    <x v="0"/>
    <x v="1"/>
    <n v="33.35"/>
    <n v="1.1591"/>
    <n v="93.927130000000005"/>
    <n v="3630.85"/>
  </r>
  <r>
    <s v="JJCM"/>
    <x v="0"/>
    <x v="0"/>
    <x v="0"/>
    <x v="0"/>
    <n v="115.917"/>
    <n v="1.1656"/>
    <n v="43.67409"/>
    <n v="5900.93"/>
  </r>
  <r>
    <s v="JJCM"/>
    <x v="0"/>
    <x v="0"/>
    <x v="0"/>
    <x v="1"/>
    <n v="254"/>
    <n v="1.1656"/>
    <n v="43.67409"/>
    <n v="12930.26"/>
  </r>
  <r>
    <s v="JJCM"/>
    <x v="0"/>
    <x v="0"/>
    <x v="0"/>
    <x v="0"/>
    <n v="118.583"/>
    <n v="1.1656"/>
    <n v="42.71255"/>
    <n v="5903.74"/>
  </r>
  <r>
    <s v="JJCM"/>
    <x v="0"/>
    <x v="0"/>
    <x v="0"/>
    <x v="1"/>
    <n v="252.11699999999999"/>
    <n v="1.1656"/>
    <n v="42.71255"/>
    <n v="12551.83"/>
  </r>
  <r>
    <s v="JJCM"/>
    <x v="0"/>
    <x v="0"/>
    <x v="0"/>
    <x v="0"/>
    <n v="132.483"/>
    <n v="1.1656"/>
    <n v="114.97976"/>
    <n v="17755.43"/>
  </r>
  <r>
    <s v="JJCM"/>
    <x v="0"/>
    <x v="0"/>
    <x v="0"/>
    <x v="1"/>
    <n v="225.31700000000001"/>
    <n v="1.1656"/>
    <n v="114.97976"/>
    <n v="30197.08"/>
  </r>
  <r>
    <s v="JJCM"/>
    <x v="0"/>
    <x v="0"/>
    <x v="0"/>
    <x v="0"/>
    <n v="145.25"/>
    <n v="1.1656"/>
    <n v="60.374490000000002"/>
    <n v="10221.61"/>
  </r>
  <r>
    <s v="JJCM"/>
    <x v="0"/>
    <x v="0"/>
    <x v="0"/>
    <x v="1"/>
    <n v="212.7"/>
    <n v="1.1656"/>
    <n v="60.374490000000002"/>
    <n v="14968.23"/>
  </r>
  <r>
    <s v="JJCM"/>
    <x v="0"/>
    <x v="0"/>
    <x v="0"/>
    <x v="0"/>
    <n v="115.033"/>
    <n v="1.1656"/>
    <n v="48.026319999999998"/>
    <n v="6439.49"/>
  </r>
  <r>
    <s v="JJCM"/>
    <x v="0"/>
    <x v="0"/>
    <x v="0"/>
    <x v="1"/>
    <n v="243.61699999999999"/>
    <n v="1.1656"/>
    <n v="48.026319999999998"/>
    <n v="13637.55"/>
  </r>
  <r>
    <s v="JJCM"/>
    <x v="0"/>
    <x v="0"/>
    <x v="0"/>
    <x v="0"/>
    <n v="166.46700000000001"/>
    <n v="1.1656"/>
    <n v="135.47570999999999"/>
    <n v="26286.89"/>
  </r>
  <r>
    <s v="JJCM"/>
    <x v="0"/>
    <x v="0"/>
    <x v="0"/>
    <x v="1"/>
    <n v="238.8"/>
    <n v="1.1656"/>
    <n v="135.47570999999999"/>
    <n v="37709.019999999997"/>
  </r>
  <r>
    <s v="JJCM"/>
    <x v="0"/>
    <x v="0"/>
    <x v="0"/>
    <x v="0"/>
    <n v="231.833"/>
    <n v="1.1656"/>
    <n v="91.80162"/>
    <n v="24807.05"/>
  </r>
  <r>
    <s v="JJCM"/>
    <x v="0"/>
    <x v="0"/>
    <x v="0"/>
    <x v="1"/>
    <n v="244.21700000000001"/>
    <n v="1.1656"/>
    <n v="91.80162"/>
    <n v="26132.19"/>
  </r>
  <r>
    <s v="JJCM"/>
    <x v="0"/>
    <x v="0"/>
    <x v="0"/>
    <x v="0"/>
    <n v="46.582999999999998"/>
    <n v="1.1591"/>
    <n v="60.374490000000002"/>
    <n v="3259.88"/>
  </r>
  <r>
    <s v="JJCM"/>
    <x v="0"/>
    <x v="0"/>
    <x v="0"/>
    <x v="1"/>
    <n v="76.082999999999998"/>
    <n v="0"/>
    <n v="60.374490000000002"/>
    <n v="0"/>
  </r>
  <r>
    <s v="JJCM"/>
    <x v="0"/>
    <x v="0"/>
    <x v="0"/>
    <x v="0"/>
    <n v="35.683"/>
    <n v="1.1656"/>
    <n v="71.81174"/>
    <n v="2986.8"/>
  </r>
  <r>
    <s v="JJCM"/>
    <x v="0"/>
    <x v="0"/>
    <x v="0"/>
    <x v="1"/>
    <n v="75.45"/>
    <n v="0"/>
    <n v="71.81174"/>
    <n v="0"/>
  </r>
  <r>
    <s v="JJCM"/>
    <x v="0"/>
    <x v="0"/>
    <x v="0"/>
    <x v="0"/>
    <n v="163.05000000000001"/>
    <n v="1.1656"/>
    <n v="77.327939999999998"/>
    <n v="14696.26"/>
  </r>
  <r>
    <s v="JJCM"/>
    <x v="0"/>
    <x v="0"/>
    <x v="0"/>
    <x v="1"/>
    <n v="74.2"/>
    <n v="0"/>
    <n v="77.327939999999998"/>
    <n v="0"/>
  </r>
  <r>
    <s v="JJCM"/>
    <x v="0"/>
    <x v="0"/>
    <x v="0"/>
    <x v="0"/>
    <n v="123.233"/>
    <n v="1.1656"/>
    <n v="100.35424999999999"/>
    <n v="14414.92"/>
  </r>
  <r>
    <s v="JJCM"/>
    <x v="0"/>
    <x v="0"/>
    <x v="0"/>
    <x v="1"/>
    <n v="72.933000000000007"/>
    <n v="0"/>
    <n v="100.35424999999999"/>
    <n v="0"/>
  </r>
  <r>
    <s v="JJCM"/>
    <x v="0"/>
    <x v="0"/>
    <x v="0"/>
    <x v="0"/>
    <n v="98.1"/>
    <n v="1.1591"/>
    <n v="72.874489999999994"/>
    <n v="8286.39"/>
  </r>
  <r>
    <s v="JJCM"/>
    <x v="0"/>
    <x v="0"/>
    <x v="0"/>
    <x v="1"/>
    <n v="39.5"/>
    <n v="0"/>
    <n v="72.874489999999994"/>
    <n v="0"/>
  </r>
  <r>
    <s v="JJCM"/>
    <x v="0"/>
    <x v="0"/>
    <x v="0"/>
    <x v="0"/>
    <n v="93.466999999999999"/>
    <n v="1.1656"/>
    <n v="80.97166"/>
    <n v="8821.4699999999993"/>
  </r>
  <r>
    <s v="JJCM"/>
    <x v="0"/>
    <x v="0"/>
    <x v="0"/>
    <x v="1"/>
    <n v="42.65"/>
    <n v="0"/>
    <n v="80.97166"/>
    <n v="0"/>
  </r>
  <r>
    <s v="JJCM"/>
    <x v="0"/>
    <x v="0"/>
    <x v="0"/>
    <x v="0"/>
    <n v="62.966999999999999"/>
    <n v="1.1579999999999999"/>
    <n v="58.502020000000002"/>
    <n v="4265.72"/>
  </r>
  <r>
    <s v="JJCM"/>
    <x v="0"/>
    <x v="0"/>
    <x v="0"/>
    <x v="1"/>
    <n v="41.017000000000003"/>
    <n v="0"/>
    <n v="58.502020000000002"/>
    <n v="0"/>
  </r>
  <r>
    <s v="JJCM"/>
    <x v="0"/>
    <x v="0"/>
    <x v="0"/>
    <x v="0"/>
    <n v="40.267000000000003"/>
    <n v="1.1656"/>
    <n v="96.862350000000006"/>
    <n v="4546.26"/>
  </r>
  <r>
    <s v="JJCM"/>
    <x v="0"/>
    <x v="0"/>
    <x v="0"/>
    <x v="1"/>
    <n v="36.75"/>
    <n v="0"/>
    <n v="96.862350000000006"/>
    <n v="0"/>
  </r>
  <r>
    <s v="JJCM"/>
    <x v="0"/>
    <x v="0"/>
    <x v="0"/>
    <x v="0"/>
    <n v="133.833"/>
    <n v="1.1656"/>
    <n v="83.19838"/>
    <n v="12978.59"/>
  </r>
  <r>
    <s v="JJCM"/>
    <x v="0"/>
    <x v="0"/>
    <x v="0"/>
    <x v="1"/>
    <n v="35.6"/>
    <n v="0"/>
    <n v="83.19838"/>
    <n v="0"/>
  </r>
  <r>
    <s v="JJCM"/>
    <x v="0"/>
    <x v="0"/>
    <x v="0"/>
    <x v="0"/>
    <n v="37.933"/>
    <n v="1.1656"/>
    <n v="55.668019999999999"/>
    <n v="2461.35"/>
  </r>
  <r>
    <s v="JJCM"/>
    <x v="0"/>
    <x v="0"/>
    <x v="0"/>
    <x v="1"/>
    <n v="36.966999999999999"/>
    <n v="0"/>
    <n v="55.668019999999999"/>
    <n v="0"/>
  </r>
  <r>
    <s v="JJCM"/>
    <x v="0"/>
    <x v="0"/>
    <x v="0"/>
    <x v="0"/>
    <n v="35.917000000000002"/>
    <n v="1.1656"/>
    <n v="86.032390000000007"/>
    <n v="3601.73"/>
  </r>
  <r>
    <s v="JJCM"/>
    <x v="0"/>
    <x v="0"/>
    <x v="0"/>
    <x v="1"/>
    <n v="36.332999999999998"/>
    <n v="0"/>
    <n v="86.032390000000007"/>
    <n v="0"/>
  </r>
  <r>
    <s v="JJCM"/>
    <x v="0"/>
    <x v="0"/>
    <x v="0"/>
    <x v="0"/>
    <n v="-5.2329999999999997"/>
    <n v="1.1656"/>
    <n v="85.27328"/>
    <n v="-520.13"/>
  </r>
  <r>
    <s v="JJCM"/>
    <x v="0"/>
    <x v="0"/>
    <x v="0"/>
    <x v="1"/>
    <n v="31.817"/>
    <n v="0"/>
    <n v="85.27328"/>
    <n v="0"/>
  </r>
  <r>
    <s v="JJCM"/>
    <x v="0"/>
    <x v="0"/>
    <x v="0"/>
    <x v="0"/>
    <n v="40.933"/>
    <n v="1.1656"/>
    <n v="62.550609999999999"/>
    <n v="2984.38"/>
  </r>
  <r>
    <s v="JJCM"/>
    <x v="0"/>
    <x v="0"/>
    <x v="0"/>
    <x v="1"/>
    <n v="31.917000000000002"/>
    <n v="0"/>
    <n v="62.550609999999999"/>
    <n v="0"/>
  </r>
  <r>
    <s v="JJCM"/>
    <x v="0"/>
    <x v="0"/>
    <x v="0"/>
    <x v="0"/>
    <n v="99.966999999999999"/>
    <n v="1.1656"/>
    <n v="65.789469999999994"/>
    <n v="7665.89"/>
  </r>
  <r>
    <s v="JJCM"/>
    <x v="0"/>
    <x v="0"/>
    <x v="0"/>
    <x v="1"/>
    <n v="33.183"/>
    <n v="0"/>
    <n v="65.789469999999994"/>
    <n v="0"/>
  </r>
  <r>
    <s v="JJCM"/>
    <x v="0"/>
    <x v="0"/>
    <x v="0"/>
    <x v="0"/>
    <n v="104.717"/>
    <n v="1.1656"/>
    <n v="64.423079999999999"/>
    <n v="7863.36"/>
  </r>
  <r>
    <s v="JJCM"/>
    <x v="0"/>
    <x v="0"/>
    <x v="0"/>
    <x v="1"/>
    <n v="29.283000000000001"/>
    <n v="0"/>
    <n v="64.423079999999999"/>
    <n v="0"/>
  </r>
  <r>
    <s v="JJCM"/>
    <x v="0"/>
    <x v="0"/>
    <x v="0"/>
    <x v="0"/>
    <n v="-15.667"/>
    <n v="1.1656"/>
    <n v="56.73077"/>
    <n v="-1035.99"/>
  </r>
  <r>
    <s v="JJCM"/>
    <x v="0"/>
    <x v="0"/>
    <x v="0"/>
    <x v="1"/>
    <n v="26.25"/>
    <n v="0"/>
    <n v="56.73077"/>
    <n v="0"/>
  </r>
  <r>
    <s v="JJCM"/>
    <x v="0"/>
    <x v="0"/>
    <x v="0"/>
    <x v="0"/>
    <n v="70.933000000000007"/>
    <n v="1.1601999999999999"/>
    <n v="69.078950000000006"/>
    <n v="5684.95"/>
  </r>
  <r>
    <s v="JJCM"/>
    <x v="0"/>
    <x v="0"/>
    <x v="0"/>
    <x v="1"/>
    <n v="32.950000000000003"/>
    <n v="0"/>
    <n v="69.078950000000006"/>
    <n v="0"/>
  </r>
  <r>
    <s v="JJCM"/>
    <x v="0"/>
    <x v="0"/>
    <x v="0"/>
    <x v="0"/>
    <n v="14.733000000000001"/>
    <n v="1.1579999999999999"/>
    <n v="69.078950000000006"/>
    <n v="1178.54"/>
  </r>
  <r>
    <s v="JJCM"/>
    <x v="0"/>
    <x v="0"/>
    <x v="0"/>
    <x v="1"/>
    <n v="26.25"/>
    <n v="0"/>
    <n v="69.078950000000006"/>
    <n v="0"/>
  </r>
  <r>
    <s v="JJCM"/>
    <x v="0"/>
    <x v="0"/>
    <x v="0"/>
    <x v="0"/>
    <n v="27.2"/>
    <n v="1.1656"/>
    <n v="70.040490000000005"/>
    <n v="2220.59"/>
  </r>
  <r>
    <s v="JJCM"/>
    <x v="0"/>
    <x v="0"/>
    <x v="0"/>
    <x v="1"/>
    <n v="66"/>
    <n v="0"/>
    <n v="70.040490000000005"/>
    <n v="0"/>
  </r>
  <r>
    <s v="JJCM"/>
    <x v="0"/>
    <x v="0"/>
    <x v="0"/>
    <x v="0"/>
    <n v="132.11699999999999"/>
    <n v="1.1656"/>
    <n v="85.779349999999994"/>
    <n v="13209.64"/>
  </r>
  <r>
    <s v="JJCM"/>
    <x v="0"/>
    <x v="0"/>
    <x v="0"/>
    <x v="1"/>
    <n v="66.617000000000004"/>
    <n v="0"/>
    <n v="85.779349999999994"/>
    <n v="0"/>
  </r>
  <r>
    <s v="JJCM"/>
    <x v="0"/>
    <x v="0"/>
    <x v="0"/>
    <x v="0"/>
    <n v="82.483000000000004"/>
    <n v="1.1656"/>
    <n v="110.4251"/>
    <n v="10616.51"/>
  </r>
  <r>
    <s v="JJCM"/>
    <x v="0"/>
    <x v="0"/>
    <x v="0"/>
    <x v="1"/>
    <n v="50.982999999999997"/>
    <n v="0"/>
    <n v="110.4251"/>
    <n v="0"/>
  </r>
  <r>
    <s v="JJCM"/>
    <x v="0"/>
    <x v="0"/>
    <x v="0"/>
    <x v="0"/>
    <n v="94.332999999999998"/>
    <n v="1.1591"/>
    <n v="71.912959999999998"/>
    <n v="7863.06"/>
  </r>
  <r>
    <s v="JJCM"/>
    <x v="0"/>
    <x v="0"/>
    <x v="0"/>
    <x v="1"/>
    <n v="42.05"/>
    <n v="0"/>
    <n v="71.912959999999998"/>
    <n v="0"/>
  </r>
  <r>
    <s v="JJCM"/>
    <x v="0"/>
    <x v="0"/>
    <x v="0"/>
    <x v="0"/>
    <n v="33.482999999999997"/>
    <n v="1.1656"/>
    <n v="55.870449999999998"/>
    <n v="2180.5"/>
  </r>
  <r>
    <s v="JJCM"/>
    <x v="0"/>
    <x v="0"/>
    <x v="0"/>
    <x v="1"/>
    <n v="23.716999999999999"/>
    <n v="0"/>
    <n v="55.870449999999998"/>
    <n v="0"/>
  </r>
  <r>
    <s v="JJCM"/>
    <x v="0"/>
    <x v="0"/>
    <x v="0"/>
    <x v="0"/>
    <n v="127.533"/>
    <n v="1.1601999999999999"/>
    <n v="72.165989999999994"/>
    <n v="10677.95"/>
  </r>
  <r>
    <s v="JJCM"/>
    <x v="0"/>
    <x v="0"/>
    <x v="0"/>
    <x v="1"/>
    <n v="91.066999999999993"/>
    <n v="0"/>
    <n v="72.165989999999994"/>
    <n v="0"/>
  </r>
  <r>
    <s v="JJCM"/>
    <x v="0"/>
    <x v="0"/>
    <x v="0"/>
    <x v="0"/>
    <n v="141"/>
    <n v="1.1591"/>
    <n v="74.342110000000005"/>
    <n v="12149.96"/>
  </r>
  <r>
    <s v="JJCM"/>
    <x v="0"/>
    <x v="0"/>
    <x v="0"/>
    <x v="1"/>
    <n v="60.317"/>
    <n v="0"/>
    <n v="74.342110000000005"/>
    <n v="0"/>
  </r>
  <r>
    <s v="JJCM"/>
    <x v="0"/>
    <x v="0"/>
    <x v="0"/>
    <x v="0"/>
    <n v="166.06700000000001"/>
    <n v="1.1656"/>
    <n v="62.5"/>
    <n v="12097.98"/>
  </r>
  <r>
    <s v="JJCM"/>
    <x v="0"/>
    <x v="0"/>
    <x v="0"/>
    <x v="1"/>
    <n v="64.099999999999994"/>
    <n v="0"/>
    <n v="62.5"/>
    <n v="0"/>
  </r>
  <r>
    <s v="JJCM"/>
    <x v="0"/>
    <x v="0"/>
    <x v="0"/>
    <x v="0"/>
    <n v="27"/>
    <n v="1.1579999999999999"/>
    <n v="75.404859999999999"/>
    <n v="2357.61"/>
  </r>
  <r>
    <s v="JJCM"/>
    <x v="0"/>
    <x v="0"/>
    <x v="0"/>
    <x v="1"/>
    <n v="62.482999999999997"/>
    <n v="0"/>
    <n v="75.404859999999999"/>
    <n v="0"/>
  </r>
  <r>
    <s v="JJCM"/>
    <x v="0"/>
    <x v="0"/>
    <x v="0"/>
    <x v="0"/>
    <n v="60.5"/>
    <n v="1.1661999999999999"/>
    <n v="72.469639999999998"/>
    <n v="5113.1000000000004"/>
  </r>
  <r>
    <s v="JJCM"/>
    <x v="0"/>
    <x v="0"/>
    <x v="0"/>
    <x v="1"/>
    <n v="88.332999999999998"/>
    <n v="0"/>
    <n v="72.469639999999998"/>
    <n v="0"/>
  </r>
  <r>
    <s v="JJCM"/>
    <x v="0"/>
    <x v="0"/>
    <x v="0"/>
    <x v="0"/>
    <n v="187.733"/>
    <n v="1.1656"/>
    <n v="75.657889999999995"/>
    <n v="16555.580000000002"/>
  </r>
  <r>
    <s v="JJCM"/>
    <x v="0"/>
    <x v="0"/>
    <x v="0"/>
    <x v="1"/>
    <n v="62.2"/>
    <n v="0"/>
    <n v="75.657889999999995"/>
    <n v="0"/>
  </r>
  <r>
    <s v="JJCM"/>
    <x v="0"/>
    <x v="0"/>
    <x v="0"/>
    <x v="0"/>
    <n v="73.266999999999996"/>
    <n v="1.1656"/>
    <n v="108.14776999999999"/>
    <n v="9235.82"/>
  </r>
  <r>
    <s v="JJCM"/>
    <x v="0"/>
    <x v="0"/>
    <x v="0"/>
    <x v="1"/>
    <n v="22.466999999999999"/>
    <n v="0"/>
    <n v="108.14776999999999"/>
    <n v="0"/>
  </r>
  <r>
    <s v="JJCM"/>
    <x v="0"/>
    <x v="0"/>
    <x v="0"/>
    <x v="0"/>
    <n v="126.517"/>
    <n v="1.1656"/>
    <n v="62.14575"/>
    <n v="9164.52"/>
  </r>
  <r>
    <s v="JJCM"/>
    <x v="0"/>
    <x v="0"/>
    <x v="0"/>
    <x v="1"/>
    <n v="52.267000000000003"/>
    <n v="0"/>
    <n v="62.14575"/>
    <n v="0"/>
  </r>
  <r>
    <s v="JJCM"/>
    <x v="0"/>
    <x v="0"/>
    <x v="0"/>
    <x v="0"/>
    <n v="15.6"/>
    <n v="1.1656"/>
    <n v="65.890690000000006"/>
    <n v="1198.1099999999999"/>
  </r>
  <r>
    <s v="JJCM"/>
    <x v="0"/>
    <x v="0"/>
    <x v="0"/>
    <x v="1"/>
    <n v="60.317"/>
    <n v="0"/>
    <n v="65.890690000000006"/>
    <n v="0"/>
  </r>
  <r>
    <s v="JJCM"/>
    <x v="0"/>
    <x v="0"/>
    <x v="0"/>
    <x v="0"/>
    <n v="139.917"/>
    <n v="1.1656"/>
    <n v="59.7166"/>
    <n v="9739.02"/>
  </r>
  <r>
    <s v="JJCM"/>
    <x v="0"/>
    <x v="0"/>
    <x v="0"/>
    <x v="1"/>
    <n v="56.8"/>
    <n v="0"/>
    <n v="59.7166"/>
    <n v="0"/>
  </r>
  <r>
    <s v="JJCM"/>
    <x v="0"/>
    <x v="0"/>
    <x v="0"/>
    <x v="0"/>
    <n v="105.417"/>
    <n v="1.1601999999999999"/>
    <n v="74.696359999999999"/>
    <n v="9135.7199999999993"/>
  </r>
  <r>
    <s v="JJCM"/>
    <x v="0"/>
    <x v="0"/>
    <x v="0"/>
    <x v="1"/>
    <n v="83.882999999999996"/>
    <n v="0"/>
    <n v="74.696359999999999"/>
    <n v="0"/>
  </r>
  <r>
    <s v="JJCM"/>
    <x v="0"/>
    <x v="0"/>
    <x v="0"/>
    <x v="0"/>
    <n v="57.4"/>
    <n v="1.1579999999999999"/>
    <n v="76.163970000000006"/>
    <n v="5062.5600000000004"/>
  </r>
  <r>
    <s v="JJCM"/>
    <x v="0"/>
    <x v="0"/>
    <x v="0"/>
    <x v="1"/>
    <n v="60.317"/>
    <n v="0"/>
    <n v="76.163970000000006"/>
    <n v="0"/>
  </r>
  <r>
    <s v="JJCM"/>
    <x v="0"/>
    <x v="0"/>
    <x v="0"/>
    <x v="0"/>
    <n v="120.65"/>
    <n v="1.1656"/>
    <n v="99.291499999999999"/>
    <n v="13963.33"/>
  </r>
  <r>
    <s v="JJCM"/>
    <x v="0"/>
    <x v="0"/>
    <x v="0"/>
    <x v="1"/>
    <n v="58.417000000000002"/>
    <n v="0"/>
    <n v="99.291499999999999"/>
    <n v="0"/>
  </r>
  <r>
    <s v="JJCM"/>
    <x v="0"/>
    <x v="0"/>
    <x v="0"/>
    <x v="0"/>
    <n v="54.482999999999997"/>
    <n v="1.1656"/>
    <n v="88.410929999999993"/>
    <n v="5614.57"/>
  </r>
  <r>
    <s v="JJCM"/>
    <x v="0"/>
    <x v="0"/>
    <x v="0"/>
    <x v="1"/>
    <n v="59.7"/>
    <n v="0"/>
    <n v="88.410929999999993"/>
    <n v="0"/>
  </r>
  <r>
    <s v="JJCM"/>
    <x v="0"/>
    <x v="0"/>
    <x v="0"/>
    <x v="0"/>
    <n v="149.81700000000001"/>
    <n v="1.1661999999999999"/>
    <n v="94.129549999999995"/>
    <n v="16445.990000000002"/>
  </r>
  <r>
    <s v="JJCM"/>
    <x v="0"/>
    <x v="0"/>
    <x v="0"/>
    <x v="1"/>
    <n v="45.8"/>
    <n v="0"/>
    <n v="94.129549999999995"/>
    <n v="0"/>
  </r>
  <r>
    <s v="JJCM"/>
    <x v="0"/>
    <x v="0"/>
    <x v="0"/>
    <x v="0"/>
    <n v="46.383000000000003"/>
    <n v="1.1656"/>
    <n v="58.805669999999999"/>
    <n v="3179.27"/>
  </r>
  <r>
    <s v="JJCM"/>
    <x v="0"/>
    <x v="0"/>
    <x v="0"/>
    <x v="1"/>
    <n v="54.65"/>
    <n v="0"/>
    <n v="58.805669999999999"/>
    <n v="0"/>
  </r>
  <r>
    <s v="JJCM"/>
    <x v="0"/>
    <x v="0"/>
    <x v="0"/>
    <x v="0"/>
    <n v="100.717"/>
    <n v="1.1601999999999999"/>
    <n v="97.165989999999994"/>
    <n v="11354.03"/>
  </r>
  <r>
    <s v="JJCM"/>
    <x v="0"/>
    <x v="0"/>
    <x v="0"/>
    <x v="1"/>
    <n v="84.8"/>
    <n v="0"/>
    <n v="97.165989999999994"/>
    <n v="0"/>
  </r>
  <r>
    <s v="JJCM"/>
    <x v="0"/>
    <x v="0"/>
    <x v="0"/>
    <x v="0"/>
    <n v="123.93300000000001"/>
    <n v="1.1656"/>
    <n v="76.417000000000002"/>
    <n v="11038.92"/>
  </r>
  <r>
    <s v="JJCM"/>
    <x v="0"/>
    <x v="0"/>
    <x v="0"/>
    <x v="1"/>
    <n v="57.167000000000002"/>
    <n v="0"/>
    <n v="76.417000000000002"/>
    <n v="0"/>
  </r>
  <r>
    <s v="JJCM"/>
    <x v="0"/>
    <x v="0"/>
    <x v="0"/>
    <x v="0"/>
    <n v="105.417"/>
    <n v="1.1579999999999999"/>
    <n v="66.902829999999994"/>
    <n v="8167.02"/>
  </r>
  <r>
    <s v="JJCM"/>
    <x v="0"/>
    <x v="0"/>
    <x v="0"/>
    <x v="1"/>
    <n v="55.9"/>
    <n v="0"/>
    <n v="66.902829999999994"/>
    <n v="0"/>
  </r>
  <r>
    <s v="JJCM"/>
    <x v="0"/>
    <x v="0"/>
    <x v="0"/>
    <x v="0"/>
    <n v="135.81700000000001"/>
    <n v="1.1656"/>
    <n v="93.825909999999993"/>
    <n v="14853.42"/>
  </r>
  <r>
    <s v="JJCM"/>
    <x v="0"/>
    <x v="0"/>
    <x v="0"/>
    <x v="1"/>
    <n v="55.9"/>
    <n v="0"/>
    <n v="93.825909999999993"/>
    <n v="0"/>
  </r>
  <r>
    <s v="JJCM"/>
    <x v="0"/>
    <x v="0"/>
    <x v="0"/>
    <x v="0"/>
    <n v="111.75"/>
    <n v="1.1591"/>
    <n v="75.607290000000006"/>
    <n v="9793.3700000000008"/>
  </r>
  <r>
    <s v="JJCM"/>
    <x v="0"/>
    <x v="0"/>
    <x v="0"/>
    <x v="1"/>
    <n v="54.85"/>
    <n v="1.1591"/>
    <n v="75.607290000000006"/>
    <n v="4806.8599999999997"/>
  </r>
  <r>
    <s v="JJCM"/>
    <x v="0"/>
    <x v="0"/>
    <x v="0"/>
    <x v="0"/>
    <n v="93.05"/>
    <n v="1.1727000000000001"/>
    <n v="81.477729999999994"/>
    <n v="8890.83"/>
  </r>
  <r>
    <s v="JJCM"/>
    <x v="0"/>
    <x v="0"/>
    <x v="0"/>
    <x v="1"/>
    <n v="52.267000000000003"/>
    <n v="0"/>
    <n v="81.477729999999994"/>
    <n v="0"/>
  </r>
  <r>
    <s v="JJCM"/>
    <x v="0"/>
    <x v="0"/>
    <x v="0"/>
    <x v="0"/>
    <n v="37.65"/>
    <n v="1.1579999999999999"/>
    <n v="63.967610000000001"/>
    <n v="2788.9"/>
  </r>
  <r>
    <s v="JJCM"/>
    <x v="0"/>
    <x v="0"/>
    <x v="0"/>
    <x v="1"/>
    <n v="19.7"/>
    <n v="0"/>
    <n v="63.967610000000001"/>
    <n v="0"/>
  </r>
  <r>
    <s v="JJCM"/>
    <x v="0"/>
    <x v="0"/>
    <x v="0"/>
    <x v="0"/>
    <n v="84.85"/>
    <n v="1.1656"/>
    <n v="62.348179999999999"/>
    <n v="6166.31"/>
  </r>
  <r>
    <s v="JJCM"/>
    <x v="0"/>
    <x v="0"/>
    <x v="0"/>
    <x v="1"/>
    <n v="52.75"/>
    <n v="0"/>
    <n v="62.348179999999999"/>
    <n v="0"/>
  </r>
  <r>
    <s v="JJCM"/>
    <x v="0"/>
    <x v="0"/>
    <x v="0"/>
    <x v="0"/>
    <n v="75.650000000000006"/>
    <n v="1.1656"/>
    <n v="83.350200000000001"/>
    <n v="7349.62"/>
  </r>
  <r>
    <s v="JJCM"/>
    <x v="0"/>
    <x v="0"/>
    <x v="0"/>
    <x v="1"/>
    <n v="52.75"/>
    <n v="0"/>
    <n v="83.350200000000001"/>
    <n v="0"/>
  </r>
  <r>
    <s v="JJCM"/>
    <x v="0"/>
    <x v="0"/>
    <x v="0"/>
    <x v="0"/>
    <n v="48.517000000000003"/>
    <n v="1.1656"/>
    <n v="79.908910000000006"/>
    <n v="4518.96"/>
  </r>
  <r>
    <s v="JJCM"/>
    <x v="0"/>
    <x v="0"/>
    <x v="0"/>
    <x v="1"/>
    <n v="41.783000000000001"/>
    <n v="0"/>
    <n v="79.908910000000006"/>
    <n v="0"/>
  </r>
  <r>
    <s v="JJCM"/>
    <x v="0"/>
    <x v="0"/>
    <x v="0"/>
    <x v="0"/>
    <n v="32.466999999999999"/>
    <n v="1.1579999999999999"/>
    <n v="86.336029999999994"/>
    <n v="3245.96"/>
  </r>
  <r>
    <s v="JJCM"/>
    <x v="0"/>
    <x v="0"/>
    <x v="0"/>
    <x v="1"/>
    <n v="48.332999999999998"/>
    <n v="0"/>
    <n v="86.336029999999994"/>
    <n v="0"/>
  </r>
  <r>
    <s v="JJCM"/>
    <x v="0"/>
    <x v="0"/>
    <x v="0"/>
    <x v="0"/>
    <n v="21.95"/>
    <n v="1.1591"/>
    <n v="81.123480000000001"/>
    <n v="2063.96"/>
  </r>
  <r>
    <s v="JJCM"/>
    <x v="0"/>
    <x v="0"/>
    <x v="0"/>
    <x v="1"/>
    <n v="47.7"/>
    <n v="0"/>
    <n v="81.123480000000001"/>
    <n v="0"/>
  </r>
  <r>
    <s v="JJCM"/>
    <x v="0"/>
    <x v="0"/>
    <x v="0"/>
    <x v="0"/>
    <n v="3.3170000000000002"/>
    <n v="1.1591"/>
    <n v="65.334010000000006"/>
    <n v="251.19"/>
  </r>
  <r>
    <s v="JJCM"/>
    <x v="0"/>
    <x v="0"/>
    <x v="0"/>
    <x v="1"/>
    <n v="43.667000000000002"/>
    <n v="0"/>
    <n v="65.334010000000006"/>
    <n v="0"/>
  </r>
  <r>
    <s v="JJCM"/>
    <x v="0"/>
    <x v="0"/>
    <x v="0"/>
    <x v="0"/>
    <n v="107.967"/>
    <n v="1.1656"/>
    <n v="60.27328"/>
    <n v="7585.17"/>
  </r>
  <r>
    <s v="JJCM"/>
    <x v="0"/>
    <x v="0"/>
    <x v="0"/>
    <x v="1"/>
    <n v="43.283000000000001"/>
    <n v="0"/>
    <n v="60.27328"/>
    <n v="0"/>
  </r>
  <r>
    <s v="JJCM"/>
    <x v="0"/>
    <x v="0"/>
    <x v="0"/>
    <x v="0"/>
    <n v="18.933"/>
    <n v="1.1591"/>
    <n v="69.989879999999999"/>
    <n v="1535.94"/>
  </r>
  <r>
    <s v="JJCM"/>
    <x v="0"/>
    <x v="0"/>
    <x v="0"/>
    <x v="1"/>
    <n v="20.582999999999998"/>
    <n v="0"/>
    <n v="69.989879999999999"/>
    <n v="0"/>
  </r>
  <r>
    <s v="JJCM"/>
    <x v="0"/>
    <x v="0"/>
    <x v="0"/>
    <x v="0"/>
    <n v="32.5"/>
    <n v="1.1656"/>
    <n v="75.910929999999993"/>
    <n v="2875.66"/>
  </r>
  <r>
    <s v="JJCM"/>
    <x v="0"/>
    <x v="0"/>
    <x v="0"/>
    <x v="1"/>
    <n v="13.632999999999999"/>
    <n v="0"/>
    <n v="75.910929999999993"/>
    <n v="0"/>
  </r>
  <r>
    <s v="JJCM"/>
    <x v="0"/>
    <x v="0"/>
    <x v="0"/>
    <x v="0"/>
    <n v="21.983000000000001"/>
    <n v="1.1656"/>
    <n v="53.137650000000001"/>
    <n v="1361.57"/>
  </r>
  <r>
    <s v="JJCM"/>
    <x v="0"/>
    <x v="0"/>
    <x v="0"/>
    <x v="1"/>
    <n v="13"/>
    <n v="0"/>
    <n v="53.137650000000001"/>
    <n v="0"/>
  </r>
  <r>
    <s v="JJCM"/>
    <x v="0"/>
    <x v="0"/>
    <x v="0"/>
    <x v="0"/>
    <n v="39.017000000000003"/>
    <n v="1.1656"/>
    <n v="63.25911"/>
    <n v="2876.91"/>
  </r>
  <r>
    <s v="JJCM"/>
    <x v="0"/>
    <x v="0"/>
    <x v="0"/>
    <x v="1"/>
    <n v="8.4499999999999993"/>
    <n v="0"/>
    <n v="63.25911"/>
    <n v="0"/>
  </r>
  <r>
    <s v="JJCM"/>
    <x v="0"/>
    <x v="0"/>
    <x v="0"/>
    <x v="0"/>
    <n v="36.683"/>
    <n v="1.1656"/>
    <n v="84.514169999999993"/>
    <n v="3613.63"/>
  </r>
  <r>
    <s v="JJCM"/>
    <x v="0"/>
    <x v="0"/>
    <x v="0"/>
    <x v="1"/>
    <n v="7.95"/>
    <n v="0"/>
    <n v="84.514169999999993"/>
    <n v="0"/>
  </r>
  <r>
    <s v="JJCM"/>
    <x v="0"/>
    <x v="0"/>
    <x v="0"/>
    <x v="0"/>
    <n v="19.216999999999999"/>
    <n v="1.1591"/>
    <n v="68.319839999999999"/>
    <n v="1521.79"/>
  </r>
  <r>
    <s v="JJCM"/>
    <x v="0"/>
    <x v="0"/>
    <x v="0"/>
    <x v="1"/>
    <n v="4.1669999999999998"/>
    <n v="0"/>
    <n v="68.319839999999999"/>
    <n v="0"/>
  </r>
  <r>
    <s v="JJCM"/>
    <x v="0"/>
    <x v="0"/>
    <x v="0"/>
    <x v="0"/>
    <n v="13.882999999999999"/>
    <n v="1.1656"/>
    <n v="136.63968"/>
    <n v="2211.11"/>
  </r>
  <r>
    <s v="JJCM"/>
    <x v="0"/>
    <x v="0"/>
    <x v="0"/>
    <x v="1"/>
    <n v="7.95"/>
    <n v="0"/>
    <n v="136.63968"/>
    <n v="0"/>
  </r>
  <r>
    <s v="JJCM"/>
    <x v="0"/>
    <x v="0"/>
    <x v="0"/>
    <x v="0"/>
    <n v="36.683"/>
    <n v="1.1656"/>
    <n v="139.17004"/>
    <n v="5950.59"/>
  </r>
  <r>
    <s v="JJCM"/>
    <x v="0"/>
    <x v="0"/>
    <x v="0"/>
    <x v="1"/>
    <n v="7.95"/>
    <n v="0"/>
    <n v="139.17004"/>
    <n v="0"/>
  </r>
  <r>
    <s v="JJCM"/>
    <x v="0"/>
    <x v="0"/>
    <x v="0"/>
    <x v="0"/>
    <n v="16.3"/>
    <n v="1.1656"/>
    <n v="80.97166"/>
    <n v="1538.4"/>
  </r>
  <r>
    <s v="JJCM"/>
    <x v="0"/>
    <x v="0"/>
    <x v="0"/>
    <x v="1"/>
    <n v="3.5329999999999999"/>
    <n v="0"/>
    <n v="80.97166"/>
    <n v="0"/>
  </r>
  <r>
    <s v="JJCM"/>
    <x v="0"/>
    <x v="0"/>
    <x v="0"/>
    <x v="0"/>
    <n v="19.216999999999999"/>
    <n v="1.1591"/>
    <n v="66.295550000000006"/>
    <n v="1476.7"/>
  </r>
  <r>
    <s v="JJCM"/>
    <x v="0"/>
    <x v="0"/>
    <x v="0"/>
    <x v="1"/>
    <n v="4.1669999999999998"/>
    <n v="0"/>
    <n v="66.295550000000006"/>
    <n v="0"/>
  </r>
  <r>
    <s v="JJCM"/>
    <x v="0"/>
    <x v="0"/>
    <x v="0"/>
    <x v="0"/>
    <n v="19.216999999999999"/>
    <n v="1.1656"/>
    <n v="49.08907"/>
    <n v="1099.56"/>
  </r>
  <r>
    <s v="JJCM"/>
    <x v="0"/>
    <x v="0"/>
    <x v="0"/>
    <x v="1"/>
    <n v="4.1669999999999998"/>
    <n v="0"/>
    <n v="49.08907"/>
    <n v="0"/>
  </r>
  <r>
    <s v="JJCM"/>
    <x v="0"/>
    <x v="0"/>
    <x v="0"/>
    <x v="0"/>
    <n v="22.132999999999999"/>
    <n v="1.1656"/>
    <n v="65.789469999999994"/>
    <n v="1697.25"/>
  </r>
  <r>
    <s v="JJCM"/>
    <x v="0"/>
    <x v="0"/>
    <x v="0"/>
    <x v="1"/>
    <n v="4.8"/>
    <n v="0"/>
    <n v="65.789469999999994"/>
    <n v="0"/>
  </r>
  <r>
    <s v="JJCM"/>
    <x v="0"/>
    <x v="0"/>
    <x v="0"/>
    <x v="0"/>
    <n v="11.1"/>
    <n v="1.1601999999999999"/>
    <n v="80.97166"/>
    <n v="1042.77"/>
  </r>
  <r>
    <s v="JJCM"/>
    <x v="0"/>
    <x v="0"/>
    <x v="0"/>
    <x v="1"/>
    <n v="3.6"/>
    <n v="0"/>
    <n v="80.97166"/>
    <n v="0"/>
  </r>
  <r>
    <s v="JJCM"/>
    <x v="0"/>
    <x v="0"/>
    <x v="0"/>
    <x v="0"/>
    <n v="91.632999999999996"/>
    <n v="1.1656"/>
    <n v="60.222670000000001"/>
    <n v="6432.23"/>
  </r>
  <r>
    <s v="JJCM"/>
    <x v="0"/>
    <x v="0"/>
    <x v="0"/>
    <x v="1"/>
    <n v="238.95"/>
    <n v="1.1656"/>
    <n v="60.222670000000001"/>
    <n v="16773.23"/>
  </r>
  <r>
    <s v="JJCM"/>
    <x v="0"/>
    <x v="0"/>
    <x v="0"/>
    <x v="0"/>
    <n v="286.55"/>
    <n v="1.1591"/>
    <n v="82.995949999999993"/>
    <n v="27566.28"/>
  </r>
  <r>
    <s v="JJCM"/>
    <x v="0"/>
    <x v="0"/>
    <x v="0"/>
    <x v="1"/>
    <n v="239.5"/>
    <n v="1.1591"/>
    <n v="82.995949999999993"/>
    <n v="23040.05"/>
  </r>
  <r>
    <s v="JJCM"/>
    <x v="0"/>
    <x v="0"/>
    <x v="0"/>
    <x v="0"/>
    <n v="130.88300000000001"/>
    <n v="1.1656"/>
    <n v="109.31174"/>
    <n v="16676.3"/>
  </r>
  <r>
    <s v="JJCM"/>
    <x v="0"/>
    <x v="0"/>
    <x v="0"/>
    <x v="1"/>
    <n v="236.333"/>
    <n v="1.1656"/>
    <n v="109.31174"/>
    <n v="30112.080000000002"/>
  </r>
  <r>
    <s v="JJCM"/>
    <x v="0"/>
    <x v="0"/>
    <x v="0"/>
    <x v="0"/>
    <n v="190.05"/>
    <n v="1.1656"/>
    <n v="84.514169999999993"/>
    <n v="18721.77"/>
  </r>
  <r>
    <s v="JJCM"/>
    <x v="0"/>
    <x v="0"/>
    <x v="0"/>
    <x v="1"/>
    <n v="233.15"/>
    <n v="1.1656"/>
    <n v="84.514169999999993"/>
    <n v="22967.54"/>
  </r>
  <r>
    <s v="JJCM"/>
    <x v="0"/>
    <x v="0"/>
    <x v="0"/>
    <x v="0"/>
    <n v="166.06700000000001"/>
    <n v="1.1656"/>
    <n v="68.977729999999994"/>
    <n v="13351.86"/>
  </r>
  <r>
    <s v="JJCM"/>
    <x v="0"/>
    <x v="0"/>
    <x v="0"/>
    <x v="1"/>
    <n v="234.417"/>
    <n v="1.1656"/>
    <n v="68.977729999999994"/>
    <n v="18847.23"/>
  </r>
  <r>
    <s v="JJCM"/>
    <x v="0"/>
    <x v="0"/>
    <x v="0"/>
    <x v="0"/>
    <n v="31.05"/>
    <n v="1.1656"/>
    <n v="91.599189999999993"/>
    <n v="3315.15"/>
  </r>
  <r>
    <s v="JJCM"/>
    <x v="0"/>
    <x v="0"/>
    <x v="0"/>
    <x v="1"/>
    <n v="226.68299999999999"/>
    <n v="1.1656"/>
    <n v="91.599189999999993"/>
    <n v="24202.49"/>
  </r>
  <r>
    <s v="JJCM"/>
    <x v="0"/>
    <x v="0"/>
    <x v="0"/>
    <x v="0"/>
    <n v="172.45"/>
    <n v="1.1579999999999999"/>
    <n v="93.977729999999994"/>
    <n v="18767.080000000002"/>
  </r>
  <r>
    <s v="JJCM"/>
    <x v="0"/>
    <x v="0"/>
    <x v="0"/>
    <x v="1"/>
    <n v="228.767"/>
    <n v="1.1579999999999999"/>
    <n v="93.977729999999994"/>
    <n v="24895.85"/>
  </r>
  <r>
    <s v="JJCM"/>
    <x v="0"/>
    <x v="0"/>
    <x v="0"/>
    <x v="0"/>
    <n v="107.517"/>
    <n v="1.1656"/>
    <n v="99.089070000000007"/>
    <n v="12418.02"/>
  </r>
  <r>
    <s v="JJCM"/>
    <x v="0"/>
    <x v="0"/>
    <x v="0"/>
    <x v="1"/>
    <n v="211.18299999999999"/>
    <n v="1.1656"/>
    <n v="99.089070000000007"/>
    <n v="24391.26"/>
  </r>
  <r>
    <s v="JJCM"/>
    <x v="0"/>
    <x v="0"/>
    <x v="0"/>
    <x v="0"/>
    <n v="227.13300000000001"/>
    <n v="1.1656"/>
    <n v="101.21456999999999"/>
    <n v="26796.18"/>
  </r>
  <r>
    <s v="JJCM"/>
    <x v="0"/>
    <x v="0"/>
    <x v="0"/>
    <x v="1"/>
    <n v="225.06700000000001"/>
    <n v="1.1656"/>
    <n v="101.21456999999999"/>
    <n v="26552.44"/>
  </r>
  <r>
    <s v="JJCM"/>
    <x v="0"/>
    <x v="0"/>
    <x v="0"/>
    <x v="0"/>
    <n v="271.16699999999997"/>
    <n v="1.1656"/>
    <n v="69.433199999999999"/>
    <n v="21945.91"/>
  </r>
  <r>
    <s v="JJCM"/>
    <x v="0"/>
    <x v="0"/>
    <x v="0"/>
    <x v="1"/>
    <n v="219.38300000000001"/>
    <n v="1.1656"/>
    <n v="69.433199999999999"/>
    <n v="17754.96"/>
  </r>
  <r>
    <s v="JJCM"/>
    <x v="0"/>
    <x v="0"/>
    <x v="0"/>
    <x v="0"/>
    <n v="88.433000000000007"/>
    <n v="1.1656"/>
    <n v="68.674090000000007"/>
    <n v="7078.75"/>
  </r>
  <r>
    <s v="JJCM"/>
    <x v="0"/>
    <x v="0"/>
    <x v="0"/>
    <x v="1"/>
    <n v="176.3"/>
    <n v="1.1656"/>
    <n v="68.674090000000007"/>
    <n v="14112.2"/>
  </r>
  <r>
    <s v="JJCM"/>
    <x v="0"/>
    <x v="0"/>
    <x v="0"/>
    <x v="0"/>
    <n v="269.35000000000002"/>
    <n v="1.1656"/>
    <n v="75"/>
    <n v="23546.58"/>
  </r>
  <r>
    <s v="JJCM"/>
    <x v="0"/>
    <x v="0"/>
    <x v="0"/>
    <x v="1"/>
    <n v="216.61699999999999"/>
    <n v="1.1656"/>
    <n v="75"/>
    <n v="18936.66"/>
  </r>
  <r>
    <s v="JJCM"/>
    <x v="0"/>
    <x v="0"/>
    <x v="0"/>
    <x v="0"/>
    <n v="173.25"/>
    <n v="1.1601999999999999"/>
    <n v="95.69838"/>
    <n v="19235.82"/>
  </r>
  <r>
    <s v="JJCM"/>
    <x v="0"/>
    <x v="0"/>
    <x v="0"/>
    <x v="1"/>
    <n v="328.017"/>
    <n v="1.1601999999999999"/>
    <n v="95.69838"/>
    <n v="36419.480000000003"/>
  </r>
  <r>
    <s v="JJCM"/>
    <x v="0"/>
    <x v="0"/>
    <x v="0"/>
    <x v="0"/>
    <n v="189.1"/>
    <n v="1.1656"/>
    <n v="114.22065000000001"/>
    <n v="25175.94"/>
  </r>
  <r>
    <s v="JJCM"/>
    <x v="0"/>
    <x v="0"/>
    <x v="0"/>
    <x v="1"/>
    <n v="215.517"/>
    <n v="1.1656"/>
    <n v="114.22065000000001"/>
    <n v="28692.98"/>
  </r>
  <r>
    <s v="JJCM"/>
    <x v="0"/>
    <x v="0"/>
    <x v="0"/>
    <x v="0"/>
    <n v="217.86699999999999"/>
    <n v="1.1656"/>
    <n v="140.33401000000001"/>
    <n v="35637.230000000003"/>
  </r>
  <r>
    <s v="JJCM"/>
    <x v="0"/>
    <x v="0"/>
    <x v="0"/>
    <x v="1"/>
    <n v="194.267"/>
    <n v="1.1656"/>
    <n v="140.33401000000001"/>
    <n v="31776.9"/>
  </r>
  <r>
    <s v="JJCM"/>
    <x v="0"/>
    <x v="0"/>
    <x v="0"/>
    <x v="0"/>
    <n v="265.83300000000003"/>
    <n v="1.1601999999999999"/>
    <n v="98.380570000000006"/>
    <n v="30342.48"/>
  </r>
  <r>
    <s v="JJCM"/>
    <x v="0"/>
    <x v="0"/>
    <x v="0"/>
    <x v="1"/>
    <n v="326.11700000000002"/>
    <n v="1.1601999999999999"/>
    <n v="98.380570000000006"/>
    <n v="37223.370000000003"/>
  </r>
  <r>
    <s v="JJCM"/>
    <x v="0"/>
    <x v="0"/>
    <x v="0"/>
    <x v="0"/>
    <n v="97.9"/>
    <n v="1.1656"/>
    <n v="120.74899000000001"/>
    <n v="13778.94"/>
  </r>
  <r>
    <s v="JJCM"/>
    <x v="0"/>
    <x v="0"/>
    <x v="0"/>
    <x v="1"/>
    <n v="215.517"/>
    <n v="1.1656"/>
    <n v="120.74899000000001"/>
    <n v="30332.95"/>
  </r>
  <r>
    <s v="JJCM"/>
    <x v="0"/>
    <x v="0"/>
    <x v="0"/>
    <x v="0"/>
    <n v="130.46700000000001"/>
    <n v="1.1656"/>
    <n v="110.62752999999999"/>
    <n v="16823.39"/>
  </r>
  <r>
    <s v="JJCM"/>
    <x v="0"/>
    <x v="0"/>
    <x v="0"/>
    <x v="1"/>
    <n v="195.78299999999999"/>
    <n v="1.1656"/>
    <n v="110.62752999999999"/>
    <n v="25245.72"/>
  </r>
  <r>
    <s v="JJCM"/>
    <x v="0"/>
    <x v="0"/>
    <x v="0"/>
    <x v="0"/>
    <n v="39.049999999999997"/>
    <n v="1.1656"/>
    <n v="60.27328"/>
    <n v="2743.44"/>
  </r>
  <r>
    <s v="JJCM"/>
    <x v="0"/>
    <x v="0"/>
    <x v="0"/>
    <x v="1"/>
    <n v="207.95"/>
    <n v="1.1656"/>
    <n v="60.27328"/>
    <n v="14609.43"/>
  </r>
  <r>
    <s v="JJCM"/>
    <x v="0"/>
    <x v="0"/>
    <x v="0"/>
    <x v="0"/>
    <n v="264.10000000000002"/>
    <n v="1.1656"/>
    <n v="104.60526"/>
    <n v="32201.16"/>
  </r>
  <r>
    <s v="JJCM"/>
    <x v="0"/>
    <x v="0"/>
    <x v="0"/>
    <x v="1"/>
    <n v="205.417"/>
    <n v="1.1656"/>
    <n v="104.60526"/>
    <n v="25046.06"/>
  </r>
  <r>
    <s v="JJCM"/>
    <x v="0"/>
    <x v="0"/>
    <x v="0"/>
    <x v="0"/>
    <n v="34.332999999999998"/>
    <n v="1.1579999999999999"/>
    <n v="82.692310000000006"/>
    <n v="3287.65"/>
  </r>
  <r>
    <s v="JJCM"/>
    <x v="0"/>
    <x v="0"/>
    <x v="0"/>
    <x v="1"/>
    <n v="206.767"/>
    <n v="1.1579999999999999"/>
    <n v="82.692310000000006"/>
    <n v="19799.53"/>
  </r>
  <r>
    <s v="JJCM"/>
    <x v="0"/>
    <x v="0"/>
    <x v="0"/>
    <x v="0"/>
    <n v="107.7"/>
    <n v="1.1656"/>
    <n v="76.619429999999994"/>
    <n v="9618.43"/>
  </r>
  <r>
    <s v="JJCM"/>
    <x v="0"/>
    <x v="0"/>
    <x v="0"/>
    <x v="1"/>
    <n v="205.417"/>
    <n v="1.1656"/>
    <n v="76.619429999999994"/>
    <n v="18345.3"/>
  </r>
  <r>
    <s v="JJCM"/>
    <x v="0"/>
    <x v="0"/>
    <x v="0"/>
    <x v="0"/>
    <n v="210.96700000000001"/>
    <n v="1.1591"/>
    <n v="98.734819999999999"/>
    <n v="24143.81"/>
  </r>
  <r>
    <s v="JJCM"/>
    <x v="0"/>
    <x v="0"/>
    <x v="0"/>
    <x v="1"/>
    <n v="202.15"/>
    <n v="1.1591"/>
    <n v="98.734819999999999"/>
    <n v="23134.76"/>
  </r>
  <r>
    <s v="JJCM"/>
    <x v="0"/>
    <x v="0"/>
    <x v="0"/>
    <x v="0"/>
    <n v="198.11699999999999"/>
    <n v="1.1656"/>
    <n v="125.10120999999999"/>
    <n v="28889.02"/>
  </r>
  <r>
    <s v="JJCM"/>
    <x v="0"/>
    <x v="0"/>
    <x v="0"/>
    <x v="1"/>
    <n v="201"/>
    <n v="1.1656"/>
    <n v="125.10120999999999"/>
    <n v="29309.41"/>
  </r>
  <r>
    <s v="JJCM"/>
    <x v="0"/>
    <x v="0"/>
    <x v="0"/>
    <x v="0"/>
    <n v="116.3"/>
    <n v="1.1656"/>
    <n v="114.17004"/>
    <n v="15476.81"/>
  </r>
  <r>
    <s v="JJCM"/>
    <x v="0"/>
    <x v="0"/>
    <x v="0"/>
    <x v="1"/>
    <n v="199.75"/>
    <n v="1.1656"/>
    <n v="114.17004"/>
    <n v="26582.05"/>
  </r>
  <r>
    <s v="JJCM"/>
    <x v="0"/>
    <x v="0"/>
    <x v="0"/>
    <x v="0"/>
    <n v="15.7"/>
    <n v="1.1656"/>
    <n v="70.597170000000006"/>
    <n v="1291.92"/>
  </r>
  <r>
    <s v="JJCM"/>
    <x v="0"/>
    <x v="0"/>
    <x v="0"/>
    <x v="1"/>
    <n v="190.483"/>
    <n v="1.1656"/>
    <n v="70.597170000000006"/>
    <n v="15674.48"/>
  </r>
  <r>
    <s v="JJCM"/>
    <x v="0"/>
    <x v="0"/>
    <x v="0"/>
    <x v="0"/>
    <n v="134.017"/>
    <n v="1.1656"/>
    <n v="80.566800000000001"/>
    <n v="12585.36"/>
  </r>
  <r>
    <s v="JJCM"/>
    <x v="0"/>
    <x v="0"/>
    <x v="0"/>
    <x v="1"/>
    <n v="179.11699999999999"/>
    <n v="1.1656"/>
    <n v="80.566800000000001"/>
    <n v="16820.64"/>
  </r>
  <r>
    <s v="JJCM"/>
    <x v="0"/>
    <x v="0"/>
    <x v="0"/>
    <x v="0"/>
    <n v="143.9"/>
    <n v="1.1656"/>
    <n v="62.348179999999999"/>
    <n v="10457.65"/>
  </r>
  <r>
    <s v="JJCM"/>
    <x v="0"/>
    <x v="0"/>
    <x v="0"/>
    <x v="1"/>
    <n v="182.05"/>
    <n v="1.1656"/>
    <n v="62.348179999999999"/>
    <n v="13230.13"/>
  </r>
  <r>
    <s v="JJCM"/>
    <x v="0"/>
    <x v="0"/>
    <x v="0"/>
    <x v="0"/>
    <n v="135.18299999999999"/>
    <n v="1.1656"/>
    <n v="203.59312"/>
    <n v="32080.03"/>
  </r>
  <r>
    <s v="JJCM"/>
    <x v="0"/>
    <x v="0"/>
    <x v="0"/>
    <x v="1"/>
    <n v="195.28299999999999"/>
    <n v="1.1656"/>
    <n v="203.59312"/>
    <n v="46342.25"/>
  </r>
  <r>
    <s v="JJCM"/>
    <x v="0"/>
    <x v="0"/>
    <x v="0"/>
    <x v="0"/>
    <n v="63.9"/>
    <n v="1.1656"/>
    <n v="60.27328"/>
    <n v="4489.26"/>
  </r>
  <r>
    <s v="JJCM"/>
    <x v="0"/>
    <x v="0"/>
    <x v="0"/>
    <x v="1"/>
    <n v="194.7"/>
    <n v="1.1656"/>
    <n v="60.27328"/>
    <n v="13678.56"/>
  </r>
  <r>
    <s v="JJCM"/>
    <x v="0"/>
    <x v="0"/>
    <x v="0"/>
    <x v="0"/>
    <n v="132.38300000000001"/>
    <n v="1.1656"/>
    <n v="83.046559999999999"/>
    <n v="12814.55"/>
  </r>
  <r>
    <s v="JJCM"/>
    <x v="0"/>
    <x v="0"/>
    <x v="0"/>
    <x v="1"/>
    <n v="185.05"/>
    <n v="1.1656"/>
    <n v="83.046559999999999"/>
    <n v="17912.669999999998"/>
  </r>
  <r>
    <s v="JJCM"/>
    <x v="0"/>
    <x v="0"/>
    <x v="0"/>
    <x v="0"/>
    <n v="60.4"/>
    <n v="1.1656"/>
    <n v="116.59918999999999"/>
    <n v="8208.84"/>
  </r>
  <r>
    <s v="JJCM"/>
    <x v="0"/>
    <x v="0"/>
    <x v="0"/>
    <x v="1"/>
    <n v="187.7"/>
    <n v="1.1656"/>
    <n v="116.59918999999999"/>
    <n v="25509.93"/>
  </r>
  <r>
    <s v="JJCM"/>
    <x v="0"/>
    <x v="0"/>
    <x v="0"/>
    <x v="0"/>
    <n v="102.56699999999999"/>
    <n v="1.1656"/>
    <n v="79.807689999999994"/>
    <n v="9541.18"/>
  </r>
  <r>
    <s v="JJCM"/>
    <x v="0"/>
    <x v="0"/>
    <x v="0"/>
    <x v="1"/>
    <n v="187.75"/>
    <n v="1.1656"/>
    <n v="79.807689999999994"/>
    <n v="17465.23"/>
  </r>
  <r>
    <s v="JJCM"/>
    <x v="0"/>
    <x v="0"/>
    <x v="0"/>
    <x v="0"/>
    <n v="90.632999999999996"/>
    <n v="1.1656"/>
    <n v="81.022270000000006"/>
    <n v="8559.34"/>
  </r>
  <r>
    <s v="JJCM"/>
    <x v="0"/>
    <x v="0"/>
    <x v="0"/>
    <x v="1"/>
    <n v="180.18299999999999"/>
    <n v="1.1656"/>
    <n v="81.022270000000006"/>
    <n v="17016.400000000001"/>
  </r>
  <r>
    <s v="JJCM"/>
    <x v="0"/>
    <x v="0"/>
    <x v="0"/>
    <x v="0"/>
    <n v="48.55"/>
    <n v="1.1656"/>
    <n v="95.495949999999993"/>
    <n v="5404.1"/>
  </r>
  <r>
    <s v="JJCM"/>
    <x v="0"/>
    <x v="0"/>
    <x v="0"/>
    <x v="1"/>
    <n v="172.483"/>
    <n v="1.1656"/>
    <n v="95.495949999999993"/>
    <n v="19199.099999999999"/>
  </r>
  <r>
    <s v="JJCM"/>
    <x v="0"/>
    <x v="0"/>
    <x v="0"/>
    <x v="0"/>
    <n v="226.233"/>
    <n v="1.1656"/>
    <n v="47.621459999999999"/>
    <n v="12557.64"/>
  </r>
  <r>
    <s v="JJCM"/>
    <x v="0"/>
    <x v="0"/>
    <x v="0"/>
    <x v="1"/>
    <n v="180.18299999999999"/>
    <n v="1.1656"/>
    <n v="47.621459999999999"/>
    <n v="10001.52"/>
  </r>
  <r>
    <s v="JJCM"/>
    <x v="0"/>
    <x v="0"/>
    <x v="0"/>
    <x v="0"/>
    <n v="21.082999999999998"/>
    <n v="1.1656"/>
    <n v="163.15789000000001"/>
    <n v="4009.5"/>
  </r>
  <r>
    <s v="JJCM"/>
    <x v="0"/>
    <x v="0"/>
    <x v="0"/>
    <x v="1"/>
    <n v="172.61699999999999"/>
    <n v="1.1656"/>
    <n v="163.15789000000001"/>
    <n v="32827.760000000002"/>
  </r>
  <r>
    <s v="JJCM"/>
    <x v="0"/>
    <x v="0"/>
    <x v="0"/>
    <x v="0"/>
    <n v="106.35"/>
    <n v="1.1656"/>
    <n v="81.224699999999999"/>
    <n v="10068.74"/>
  </r>
  <r>
    <s v="JJCM"/>
    <x v="0"/>
    <x v="0"/>
    <x v="0"/>
    <x v="1"/>
    <n v="167.95"/>
    <n v="1.1656"/>
    <n v="81.224699999999999"/>
    <n v="15900.75"/>
  </r>
  <r>
    <s v="JJCM"/>
    <x v="0"/>
    <x v="0"/>
    <x v="0"/>
    <x v="0"/>
    <n v="126.05"/>
    <n v="1.1591"/>
    <n v="91.548580000000001"/>
    <n v="13375.66"/>
  </r>
  <r>
    <s v="JJCM"/>
    <x v="0"/>
    <x v="0"/>
    <x v="0"/>
    <x v="1"/>
    <n v="165.2"/>
    <n v="1.1591"/>
    <n v="91.548580000000001"/>
    <n v="17530.03"/>
  </r>
  <r>
    <s v="JJCM"/>
    <x v="0"/>
    <x v="0"/>
    <x v="0"/>
    <x v="0"/>
    <n v="128.03299999999999"/>
    <n v="1.1656"/>
    <n v="90.13158"/>
    <n v="13450.81"/>
  </r>
  <r>
    <s v="JJCM"/>
    <x v="0"/>
    <x v="0"/>
    <x v="0"/>
    <x v="1"/>
    <n v="164.417"/>
    <n v="0"/>
    <n v="90.13158"/>
    <n v="0"/>
  </r>
  <r>
    <s v="JJCM"/>
    <x v="0"/>
    <x v="0"/>
    <x v="0"/>
    <x v="0"/>
    <n v="160.767"/>
    <n v="1.1656"/>
    <n v="75.506069999999994"/>
    <n v="14149.08"/>
  </r>
  <r>
    <s v="JJCM"/>
    <x v="0"/>
    <x v="0"/>
    <x v="0"/>
    <x v="1"/>
    <n v="160"/>
    <n v="0"/>
    <n v="75.506069999999994"/>
    <n v="0"/>
  </r>
  <r>
    <s v="JJCM"/>
    <x v="0"/>
    <x v="0"/>
    <x v="0"/>
    <x v="0"/>
    <n v="88.617000000000004"/>
    <n v="1.1656"/>
    <n v="125.86032"/>
    <n v="13000.36"/>
  </r>
  <r>
    <s v="JJCM"/>
    <x v="0"/>
    <x v="0"/>
    <x v="0"/>
    <x v="1"/>
    <n v="161.267"/>
    <n v="0"/>
    <n v="125.86032"/>
    <n v="0"/>
  </r>
  <r>
    <s v="JJCM"/>
    <x v="0"/>
    <x v="0"/>
    <x v="0"/>
    <x v="0"/>
    <n v="12.65"/>
    <n v="1.1601999999999999"/>
    <n v="81.983810000000005"/>
    <n v="1203.24"/>
  </r>
  <r>
    <s v="JJCM"/>
    <x v="0"/>
    <x v="0"/>
    <x v="0"/>
    <x v="1"/>
    <n v="237.9"/>
    <n v="0"/>
    <n v="81.983810000000005"/>
    <n v="0"/>
  </r>
  <r>
    <s v="JJCM"/>
    <x v="0"/>
    <x v="0"/>
    <x v="0"/>
    <x v="0"/>
    <n v="137.983"/>
    <n v="1.1591"/>
    <n v="67.155869999999993"/>
    <n v="10740.65"/>
  </r>
  <r>
    <s v="JJCM"/>
    <x v="0"/>
    <x v="0"/>
    <x v="0"/>
    <x v="1"/>
    <n v="155.03299999999999"/>
    <n v="0"/>
    <n v="67.155869999999993"/>
    <n v="0"/>
  </r>
  <r>
    <s v="JJCM"/>
    <x v="0"/>
    <x v="0"/>
    <x v="0"/>
    <x v="0"/>
    <n v="159.78299999999999"/>
    <n v="1.1661999999999999"/>
    <n v="69.433199999999999"/>
    <n v="12938.11"/>
  </r>
  <r>
    <s v="JJCM"/>
    <x v="0"/>
    <x v="0"/>
    <x v="0"/>
    <x v="1"/>
    <n v="154.94999999999999"/>
    <n v="0"/>
    <n v="69.433199999999999"/>
    <n v="0"/>
  </r>
  <r>
    <s v="JJCM"/>
    <x v="0"/>
    <x v="0"/>
    <x v="0"/>
    <x v="0"/>
    <n v="51.1"/>
    <n v="1.1656"/>
    <n v="217.71254999999999"/>
    <n v="12967.43"/>
  </r>
  <r>
    <s v="JJCM"/>
    <x v="0"/>
    <x v="0"/>
    <x v="0"/>
    <x v="1"/>
    <n v="151.03299999999999"/>
    <n v="0"/>
    <n v="217.71254999999999"/>
    <n v="0"/>
  </r>
  <r>
    <s v="JJCM"/>
    <x v="0"/>
    <x v="0"/>
    <x v="0"/>
    <x v="0"/>
    <n v="77.266999999999996"/>
    <n v="1.1656"/>
    <n v="75.506069999999994"/>
    <n v="6800.26"/>
  </r>
  <r>
    <s v="JJCM"/>
    <x v="0"/>
    <x v="0"/>
    <x v="0"/>
    <x v="1"/>
    <n v="146.11699999999999"/>
    <n v="0"/>
    <n v="75.506069999999994"/>
    <n v="0"/>
  </r>
  <r>
    <s v="JJCM"/>
    <x v="0"/>
    <x v="0"/>
    <x v="0"/>
    <x v="0"/>
    <n v="104.45"/>
    <n v="1.1591"/>
    <n v="116.49798"/>
    <n v="14104.18"/>
  </r>
  <r>
    <s v="JJCM"/>
    <x v="0"/>
    <x v="0"/>
    <x v="0"/>
    <x v="1"/>
    <n v="128.06700000000001"/>
    <n v="0"/>
    <n v="116.49798"/>
    <n v="0"/>
  </r>
  <r>
    <s v="JJCM"/>
    <x v="0"/>
    <x v="0"/>
    <x v="0"/>
    <x v="0"/>
    <n v="133.06700000000001"/>
    <n v="1.1656"/>
    <n v="103.10678"/>
    <n v="15992.16"/>
  </r>
  <r>
    <s v="JJCM"/>
    <x v="0"/>
    <x v="0"/>
    <x v="0"/>
    <x v="1"/>
    <n v="144.083"/>
    <n v="0"/>
    <n v="103.10678"/>
    <n v="0"/>
  </r>
  <r>
    <s v="JJCM"/>
    <x v="0"/>
    <x v="0"/>
    <x v="0"/>
    <x v="0"/>
    <n v="41.017000000000003"/>
    <n v="1.1656"/>
    <n v="91.902829999999994"/>
    <n v="4393.82"/>
  </r>
  <r>
    <s v="JJCM"/>
    <x v="0"/>
    <x v="0"/>
    <x v="0"/>
    <x v="1"/>
    <n v="144.85"/>
    <n v="0"/>
    <n v="91.902829999999994"/>
    <n v="0"/>
  </r>
  <r>
    <s v="JJCM"/>
    <x v="0"/>
    <x v="0"/>
    <x v="0"/>
    <x v="0"/>
    <n v="91.05"/>
    <n v="1.1661999999999999"/>
    <n v="68.572869999999995"/>
    <n v="7281.24"/>
  </r>
  <r>
    <s v="JJCM"/>
    <x v="0"/>
    <x v="0"/>
    <x v="0"/>
    <x v="1"/>
    <n v="135.71700000000001"/>
    <n v="0"/>
    <n v="68.572869999999995"/>
    <n v="0"/>
  </r>
  <r>
    <s v="JJCM"/>
    <x v="0"/>
    <x v="0"/>
    <x v="0"/>
    <x v="0"/>
    <n v="49.2"/>
    <n v="1.1656"/>
    <n v="94.433199999999999"/>
    <n v="5415.51"/>
  </r>
  <r>
    <s v="JJCM"/>
    <x v="0"/>
    <x v="0"/>
    <x v="0"/>
    <x v="1"/>
    <n v="141.69999999999999"/>
    <n v="0"/>
    <n v="94.433199999999999"/>
    <n v="0"/>
  </r>
  <r>
    <s v="JJCM"/>
    <x v="0"/>
    <x v="0"/>
    <x v="0"/>
    <x v="0"/>
    <n v="147.31700000000001"/>
    <n v="1.1591"/>
    <n v="77.63158"/>
    <n v="13255.99"/>
  </r>
  <r>
    <s v="JJCM"/>
    <x v="0"/>
    <x v="0"/>
    <x v="0"/>
    <x v="1"/>
    <n v="273.56700000000001"/>
    <n v="1.1591"/>
    <n v="77.63158"/>
    <n v="24616.31"/>
  </r>
  <r>
    <s v="JJCM"/>
    <x v="0"/>
    <x v="0"/>
    <x v="0"/>
    <x v="0"/>
    <n v="51.883000000000003"/>
    <n v="1.1591"/>
    <n v="113.36032"/>
    <n v="6817.22"/>
  </r>
  <r>
    <s v="JJCM"/>
    <x v="0"/>
    <x v="0"/>
    <x v="0"/>
    <x v="1"/>
    <n v="139.63300000000001"/>
    <n v="0"/>
    <n v="113.36032"/>
    <n v="0"/>
  </r>
  <r>
    <s v="JJCM"/>
    <x v="0"/>
    <x v="0"/>
    <x v="0"/>
    <x v="0"/>
    <n v="114.18300000000001"/>
    <n v="1.1656"/>
    <n v="80.617410000000007"/>
    <n v="10729.51"/>
  </r>
  <r>
    <s v="JJCM"/>
    <x v="0"/>
    <x v="0"/>
    <x v="0"/>
    <x v="1"/>
    <n v="137.28299999999999"/>
    <n v="0"/>
    <n v="80.617410000000007"/>
    <n v="0"/>
  </r>
  <r>
    <s v="JJCM"/>
    <x v="0"/>
    <x v="0"/>
    <x v="0"/>
    <x v="0"/>
    <n v="402.8"/>
    <n v="1.1591"/>
    <n v="69.736840000000001"/>
    <n v="32559.119999999999"/>
  </r>
  <r>
    <s v="JJCM"/>
    <x v="0"/>
    <x v="0"/>
    <x v="0"/>
    <x v="1"/>
    <n v="133.5"/>
    <n v="0"/>
    <n v="69.736840000000001"/>
    <n v="0"/>
  </r>
  <r>
    <s v="JJCM"/>
    <x v="0"/>
    <x v="0"/>
    <x v="0"/>
    <x v="0"/>
    <n v="-6.9329999999999998"/>
    <n v="1.1591"/>
    <n v="73.785430000000005"/>
    <n v="-592.94000000000005"/>
  </r>
  <r>
    <s v="JJCM"/>
    <x v="0"/>
    <x v="0"/>
    <x v="0"/>
    <x v="1"/>
    <n v="28.15"/>
    <n v="0"/>
    <n v="73.785430000000005"/>
    <n v="0"/>
  </r>
  <r>
    <s v="JJCM"/>
    <x v="0"/>
    <x v="0"/>
    <x v="0"/>
    <x v="0"/>
    <n v="77.667000000000002"/>
    <n v="1.1661999999999999"/>
    <n v="73.481780000000001"/>
    <n v="6655.63"/>
  </r>
  <r>
    <s v="JJCM"/>
    <x v="0"/>
    <x v="0"/>
    <x v="0"/>
    <x v="1"/>
    <n v="124.667"/>
    <n v="0"/>
    <n v="73.481780000000001"/>
    <n v="0"/>
  </r>
  <r>
    <s v="JJCM"/>
    <x v="0"/>
    <x v="0"/>
    <x v="0"/>
    <x v="0"/>
    <n v="34.116999999999997"/>
    <n v="1.1656"/>
    <n v="87.095140000000001"/>
    <n v="3463.49"/>
  </r>
  <r>
    <s v="JJCM"/>
    <x v="0"/>
    <x v="0"/>
    <x v="0"/>
    <x v="1"/>
    <n v="125.3"/>
    <n v="0"/>
    <n v="87.095140000000001"/>
    <n v="0"/>
  </r>
  <r>
    <s v="JJCM"/>
    <x v="0"/>
    <x v="0"/>
    <x v="0"/>
    <x v="0"/>
    <n v="176.75"/>
    <n v="1.1656"/>
    <n v="115.78946999999999"/>
    <n v="23854.92"/>
  </r>
  <r>
    <s v="JJCM"/>
    <x v="0"/>
    <x v="0"/>
    <x v="0"/>
    <x v="1"/>
    <n v="121.517"/>
    <n v="0"/>
    <n v="115.78946999999999"/>
    <n v="0"/>
  </r>
  <r>
    <s v="JJCM"/>
    <x v="0"/>
    <x v="0"/>
    <x v="0"/>
    <x v="0"/>
    <n v="58.466999999999999"/>
    <n v="1.1656"/>
    <n v="70.394739999999999"/>
    <n v="4797.34"/>
  </r>
  <r>
    <s v="JJCM"/>
    <x v="0"/>
    <x v="0"/>
    <x v="0"/>
    <x v="1"/>
    <n v="121.43300000000001"/>
    <n v="0"/>
    <n v="70.394739999999999"/>
    <n v="0"/>
  </r>
  <r>
    <s v="JJCM"/>
    <x v="0"/>
    <x v="0"/>
    <x v="0"/>
    <x v="0"/>
    <n v="134"/>
    <n v="1.1656"/>
    <n v="89.827939999999998"/>
    <n v="14030.26"/>
  </r>
  <r>
    <s v="JJCM"/>
    <x v="0"/>
    <x v="0"/>
    <x v="0"/>
    <x v="1"/>
    <n v="124.667"/>
    <n v="0"/>
    <n v="89.827939999999998"/>
    <n v="0"/>
  </r>
  <r>
    <s v="JJCM"/>
    <x v="0"/>
    <x v="0"/>
    <x v="0"/>
    <x v="0"/>
    <n v="93.1"/>
    <n v="1.1579999999999999"/>
    <n v="90.2834"/>
    <n v="9733.44"/>
  </r>
  <r>
    <s v="JJCM"/>
    <x v="0"/>
    <x v="0"/>
    <x v="0"/>
    <x v="1"/>
    <n v="124.083"/>
    <n v="0"/>
    <n v="90.2834"/>
    <n v="0"/>
  </r>
  <r>
    <s v="JJCM"/>
    <x v="0"/>
    <x v="0"/>
    <x v="0"/>
    <x v="0"/>
    <n v="102.883"/>
    <n v="1.1656"/>
    <n v="86.437250000000006"/>
    <n v="10365.59"/>
  </r>
  <r>
    <s v="JJCM"/>
    <x v="0"/>
    <x v="0"/>
    <x v="0"/>
    <x v="1"/>
    <n v="98.582999999999998"/>
    <n v="0"/>
    <n v="86.437250000000006"/>
    <n v="0"/>
  </r>
  <r>
    <s v="JJCM"/>
    <x v="0"/>
    <x v="0"/>
    <x v="0"/>
    <x v="0"/>
    <n v="44.582999999999998"/>
    <n v="1.1656"/>
    <n v="62.85425"/>
    <n v="3266.28"/>
  </r>
  <r>
    <s v="JJCM"/>
    <x v="0"/>
    <x v="0"/>
    <x v="0"/>
    <x v="1"/>
    <n v="123.4"/>
    <n v="0"/>
    <n v="62.85425"/>
    <n v="0"/>
  </r>
  <r>
    <s v="JJCM"/>
    <x v="0"/>
    <x v="0"/>
    <x v="0"/>
    <x v="0"/>
    <n v="148.06700000000001"/>
    <n v="1.1591"/>
    <n v="77.834010000000006"/>
    <n v="13358.22"/>
  </r>
  <r>
    <s v="JJCM"/>
    <x v="0"/>
    <x v="0"/>
    <x v="0"/>
    <x v="1"/>
    <n v="122.767"/>
    <n v="0"/>
    <n v="77.834010000000006"/>
    <n v="0"/>
  </r>
  <r>
    <s v="JJCM"/>
    <x v="0"/>
    <x v="0"/>
    <x v="0"/>
    <x v="0"/>
    <n v="140.017"/>
    <n v="1.1656"/>
    <n v="74.291499999999999"/>
    <n v="12124.66"/>
  </r>
  <r>
    <s v="JJCM"/>
    <x v="0"/>
    <x v="0"/>
    <x v="0"/>
    <x v="1"/>
    <n v="120.25"/>
    <n v="0"/>
    <n v="74.291499999999999"/>
    <n v="0"/>
  </r>
  <r>
    <s v="JJCM"/>
    <x v="0"/>
    <x v="0"/>
    <x v="0"/>
    <x v="0"/>
    <n v="145.80000000000001"/>
    <n v="1.1656"/>
    <n v="79.099189999999993"/>
    <n v="13442.47"/>
  </r>
  <r>
    <s v="JJCM"/>
    <x v="0"/>
    <x v="0"/>
    <x v="0"/>
    <x v="1"/>
    <n v="118.983"/>
    <n v="0"/>
    <n v="79.099189999999993"/>
    <n v="0"/>
  </r>
  <r>
    <s v="JJCM"/>
    <x v="0"/>
    <x v="0"/>
    <x v="0"/>
    <x v="0"/>
    <n v="56"/>
    <n v="1.1656"/>
    <n v="102.22672"/>
    <n v="6672.71"/>
  </r>
  <r>
    <s v="JJCM"/>
    <x v="0"/>
    <x v="0"/>
    <x v="0"/>
    <x v="1"/>
    <n v="104.43300000000001"/>
    <n v="0"/>
    <n v="102.22672"/>
    <n v="0"/>
  </r>
  <r>
    <s v="JJCM"/>
    <x v="0"/>
    <x v="0"/>
    <x v="0"/>
    <x v="0"/>
    <n v="223.56700000000001"/>
    <n v="1.181"/>
    <n v="106.68016"/>
    <n v="28167.040000000001"/>
  </r>
  <r>
    <s v="JJCM"/>
    <x v="0"/>
    <x v="0"/>
    <x v="0"/>
    <x v="1"/>
    <n v="117.733"/>
    <n v="0"/>
    <n v="106.68016"/>
    <n v="0"/>
  </r>
  <r>
    <s v="JJCM"/>
    <x v="0"/>
    <x v="0"/>
    <x v="0"/>
    <x v="0"/>
    <n v="276.517"/>
    <n v="1.1656"/>
    <n v="69.129549999999995"/>
    <n v="22281.02"/>
  </r>
  <r>
    <s v="JJCM"/>
    <x v="0"/>
    <x v="0"/>
    <x v="0"/>
    <x v="1"/>
    <n v="117.65"/>
    <n v="0"/>
    <n v="69.129549999999995"/>
    <n v="0"/>
  </r>
  <r>
    <s v="JJCM"/>
    <x v="0"/>
    <x v="0"/>
    <x v="0"/>
    <x v="0"/>
    <n v="208.05"/>
    <n v="1.1656"/>
    <n v="70.850200000000001"/>
    <n v="17181.39"/>
  </r>
  <r>
    <s v="JJCM"/>
    <x v="0"/>
    <x v="0"/>
    <x v="0"/>
    <x v="1"/>
    <n v="102.883"/>
    <n v="0"/>
    <n v="70.850200000000001"/>
    <n v="0"/>
  </r>
  <r>
    <s v="JJCM"/>
    <x v="0"/>
    <x v="0"/>
    <x v="0"/>
    <x v="0"/>
    <n v="105.533"/>
    <n v="1.1591"/>
    <n v="105.92104999999999"/>
    <n v="12956.61"/>
  </r>
  <r>
    <s v="JJCM"/>
    <x v="0"/>
    <x v="0"/>
    <x v="0"/>
    <x v="1"/>
    <n v="115.2"/>
    <n v="0"/>
    <n v="105.92104999999999"/>
    <n v="0"/>
  </r>
  <r>
    <s v="JJCM"/>
    <x v="0"/>
    <x v="0"/>
    <x v="0"/>
    <x v="0"/>
    <n v="43.832999999999998"/>
    <n v="1.1591"/>
    <n v="83.502020000000002"/>
    <n v="4242.47"/>
  </r>
  <r>
    <s v="JJCM"/>
    <x v="0"/>
    <x v="0"/>
    <x v="0"/>
    <x v="1"/>
    <n v="115.833"/>
    <n v="0"/>
    <n v="83.502020000000002"/>
    <n v="0"/>
  </r>
  <r>
    <s v="JJCM"/>
    <x v="0"/>
    <x v="0"/>
    <x v="0"/>
    <x v="0"/>
    <n v="134.18299999999999"/>
    <n v="1.1579999999999999"/>
    <n v="98.88664"/>
    <n v="15365.39"/>
  </r>
  <r>
    <s v="JJCM"/>
    <x v="0"/>
    <x v="0"/>
    <x v="0"/>
    <x v="1"/>
    <n v="114.867"/>
    <n v="0"/>
    <n v="98.88664"/>
    <n v="0"/>
  </r>
  <r>
    <s v="JJCM"/>
    <x v="0"/>
    <x v="0"/>
    <x v="0"/>
    <x v="0"/>
    <n v="20.783000000000001"/>
    <n v="1.1656"/>
    <n v="77.682190000000006"/>
    <n v="1881.83"/>
  </r>
  <r>
    <s v="JJCM"/>
    <x v="0"/>
    <x v="0"/>
    <x v="0"/>
    <x v="1"/>
    <n v="113.31699999999999"/>
    <n v="0"/>
    <n v="77.682190000000006"/>
    <n v="0"/>
  </r>
  <r>
    <s v="JJCM"/>
    <x v="0"/>
    <x v="0"/>
    <x v="0"/>
    <x v="0"/>
    <n v="76.983000000000004"/>
    <n v="1.1579999999999999"/>
    <n v="77.429150000000007"/>
    <n v="6902.52"/>
  </r>
  <r>
    <s v="JJCM"/>
    <x v="0"/>
    <x v="0"/>
    <x v="0"/>
    <x v="1"/>
    <n v="111.483"/>
    <n v="0"/>
    <n v="77.429150000000007"/>
    <n v="0"/>
  </r>
  <r>
    <s v="JJCM"/>
    <x v="0"/>
    <x v="0"/>
    <x v="0"/>
    <x v="0"/>
    <n v="234.733"/>
    <n v="1.1591"/>
    <n v="126.56883000000001"/>
    <n v="34436.720000000001"/>
  </r>
  <r>
    <s v="JJCM"/>
    <x v="0"/>
    <x v="0"/>
    <x v="0"/>
    <x v="1"/>
    <n v="115.2"/>
    <n v="0"/>
    <n v="126.56883000000001"/>
    <n v="0"/>
  </r>
  <r>
    <s v="JJCM"/>
    <x v="0"/>
    <x v="0"/>
    <x v="0"/>
    <x v="0"/>
    <n v="107.983"/>
    <n v="1.1656"/>
    <n v="160.72873999999999"/>
    <n v="20230.12"/>
  </r>
  <r>
    <s v="JJCM"/>
    <x v="0"/>
    <x v="0"/>
    <x v="0"/>
    <x v="1"/>
    <n v="113.31699999999999"/>
    <n v="0"/>
    <n v="160.72873999999999"/>
    <n v="0"/>
  </r>
  <r>
    <s v="JJCM"/>
    <x v="0"/>
    <x v="0"/>
    <x v="0"/>
    <x v="0"/>
    <n v="78.683000000000007"/>
    <n v="1.1656"/>
    <n v="98.279349999999994"/>
    <n v="9013.48"/>
  </r>
  <r>
    <s v="JJCM"/>
    <x v="0"/>
    <x v="0"/>
    <x v="0"/>
    <x v="1"/>
    <n v="112.68300000000001"/>
    <n v="0"/>
    <n v="98.279349999999994"/>
    <n v="0"/>
  </r>
  <r>
    <s v="JJCM"/>
    <x v="0"/>
    <x v="0"/>
    <x v="0"/>
    <x v="0"/>
    <n v="73.983000000000004"/>
    <n v="1.1656"/>
    <n v="93.47166"/>
    <n v="8060.49"/>
  </r>
  <r>
    <s v="JJCM"/>
    <x v="0"/>
    <x v="0"/>
    <x v="0"/>
    <x v="1"/>
    <n v="113.31699999999999"/>
    <n v="0"/>
    <n v="93.47166"/>
    <n v="0"/>
  </r>
  <r>
    <s v="JJCM"/>
    <x v="0"/>
    <x v="0"/>
    <x v="0"/>
    <x v="0"/>
    <n v="116.917"/>
    <n v="1.1656"/>
    <n v="128.34008"/>
    <n v="17489.990000000002"/>
  </r>
  <r>
    <s v="JJCM"/>
    <x v="0"/>
    <x v="0"/>
    <x v="0"/>
    <x v="1"/>
    <n v="109.43300000000001"/>
    <n v="0"/>
    <n v="128.34008"/>
    <n v="0"/>
  </r>
  <r>
    <s v="JJCM"/>
    <x v="0"/>
    <x v="0"/>
    <x v="0"/>
    <x v="0"/>
    <n v="35.466999999999999"/>
    <n v="1.1656"/>
    <n v="88.410929999999993"/>
    <n v="3654.94"/>
  </r>
  <r>
    <s v="JJCM"/>
    <x v="0"/>
    <x v="0"/>
    <x v="0"/>
    <x v="1"/>
    <n v="109.95"/>
    <n v="0"/>
    <n v="88.410929999999993"/>
    <n v="0"/>
  </r>
  <r>
    <s v="JJCM"/>
    <x v="0"/>
    <x v="0"/>
    <x v="0"/>
    <x v="0"/>
    <n v="66.382999999999996"/>
    <n v="1.1661999999999999"/>
    <n v="83.400810000000007"/>
    <n v="6456.54"/>
  </r>
  <r>
    <s v="JJCM"/>
    <x v="0"/>
    <x v="0"/>
    <x v="0"/>
    <x v="1"/>
    <n v="113.31699999999999"/>
    <n v="0"/>
    <n v="83.400810000000007"/>
    <n v="0"/>
  </r>
  <r>
    <s v="JJCM"/>
    <x v="0"/>
    <x v="0"/>
    <x v="0"/>
    <x v="0"/>
    <n v="90.966999999999999"/>
    <n v="1.1656"/>
    <n v="111.28543000000001"/>
    <n v="11799.72"/>
  </r>
  <r>
    <s v="JJCM"/>
    <x v="0"/>
    <x v="0"/>
    <x v="0"/>
    <x v="1"/>
    <n v="112.05"/>
    <n v="0"/>
    <n v="111.28543000000001"/>
    <n v="0"/>
  </r>
  <r>
    <s v="JJCM"/>
    <x v="0"/>
    <x v="0"/>
    <x v="0"/>
    <x v="0"/>
    <n v="27.25"/>
    <n v="1.1591"/>
    <n v="78.238870000000006"/>
    <n v="2471.21"/>
  </r>
  <r>
    <s v="JJCM"/>
    <x v="0"/>
    <x v="0"/>
    <x v="0"/>
    <x v="1"/>
    <n v="111.417"/>
    <n v="0"/>
    <n v="78.238870000000006"/>
    <n v="0"/>
  </r>
  <r>
    <s v="JJCM"/>
    <x v="0"/>
    <x v="0"/>
    <x v="0"/>
    <x v="0"/>
    <n v="103.81699999999999"/>
    <n v="1.1656"/>
    <n v="70.344130000000007"/>
    <n v="8512.2800000000007"/>
  </r>
  <r>
    <s v="JJCM"/>
    <x v="0"/>
    <x v="0"/>
    <x v="0"/>
    <x v="1"/>
    <n v="113.017"/>
    <n v="0"/>
    <n v="70.344130000000007"/>
    <n v="0"/>
  </r>
  <r>
    <s v="JJCM"/>
    <x v="0"/>
    <x v="0"/>
    <x v="0"/>
    <x v="0"/>
    <n v="198.21700000000001"/>
    <n v="1.1656"/>
    <n v="62.246960000000001"/>
    <n v="14381.65"/>
  </r>
  <r>
    <s v="JJCM"/>
    <x v="0"/>
    <x v="0"/>
    <x v="0"/>
    <x v="1"/>
    <n v="111.883"/>
    <n v="0"/>
    <n v="62.246960000000001"/>
    <n v="0"/>
  </r>
  <r>
    <s v="JJCM"/>
    <x v="0"/>
    <x v="0"/>
    <x v="0"/>
    <x v="0"/>
    <n v="90.933000000000007"/>
    <n v="1.1591"/>
    <n v="66.700400000000002"/>
    <n v="7030.25"/>
  </r>
  <r>
    <s v="JJCM"/>
    <x v="0"/>
    <x v="0"/>
    <x v="0"/>
    <x v="1"/>
    <n v="93.533000000000001"/>
    <n v="0"/>
    <n v="66.700400000000002"/>
    <n v="0"/>
  </r>
  <r>
    <s v="JJCM"/>
    <x v="0"/>
    <x v="0"/>
    <x v="0"/>
    <x v="0"/>
    <n v="157.1"/>
    <n v="1.1656"/>
    <n v="73.127529999999993"/>
    <n v="13390.8"/>
  </r>
  <r>
    <s v="JJCM"/>
    <x v="0"/>
    <x v="0"/>
    <x v="0"/>
    <x v="1"/>
    <n v="108.267"/>
    <n v="0"/>
    <n v="73.127529999999993"/>
    <n v="0"/>
  </r>
  <r>
    <s v="JJCM"/>
    <x v="0"/>
    <x v="0"/>
    <x v="0"/>
    <x v="0"/>
    <n v="143.68299999999999"/>
    <n v="1.1656"/>
    <n v="139.17004"/>
    <n v="23307.77"/>
  </r>
  <r>
    <s v="JJCM"/>
    <x v="0"/>
    <x v="0"/>
    <x v="0"/>
    <x v="1"/>
    <n v="107.633"/>
    <n v="0"/>
    <n v="139.17004"/>
    <n v="0"/>
  </r>
  <r>
    <s v="JJCM"/>
    <x v="0"/>
    <x v="0"/>
    <x v="0"/>
    <x v="0"/>
    <n v="164.7"/>
    <n v="1.1656"/>
    <n v="137.60121000000001"/>
    <n v="26415.9"/>
  </r>
  <r>
    <s v="JJCM"/>
    <x v="0"/>
    <x v="0"/>
    <x v="0"/>
    <x v="1"/>
    <n v="108.267"/>
    <n v="0"/>
    <n v="137.60121000000001"/>
    <n v="0"/>
  </r>
  <r>
    <s v="JJCM"/>
    <x v="0"/>
    <x v="0"/>
    <x v="0"/>
    <x v="0"/>
    <n v="278.60000000000002"/>
    <n v="1.1656"/>
    <n v="65.232789999999994"/>
    <n v="21183.45"/>
  </r>
  <r>
    <s v="JJCM"/>
    <x v="0"/>
    <x v="0"/>
    <x v="0"/>
    <x v="1"/>
    <n v="108.9"/>
    <n v="0"/>
    <n v="65.232789999999994"/>
    <n v="0"/>
  </r>
  <r>
    <s v="JJCM"/>
    <x v="0"/>
    <x v="0"/>
    <x v="0"/>
    <x v="0"/>
    <n v="52.033000000000001"/>
    <n v="1.1656"/>
    <n v="116.6498"/>
    <n v="7074.77"/>
  </r>
  <r>
    <s v="JJCM"/>
    <x v="0"/>
    <x v="0"/>
    <x v="0"/>
    <x v="1"/>
    <n v="86.966999999999999"/>
    <n v="0"/>
    <n v="116.6498"/>
    <n v="0"/>
  </r>
  <r>
    <s v="JJCM"/>
    <x v="0"/>
    <x v="0"/>
    <x v="0"/>
    <x v="0"/>
    <n v="108.133"/>
    <n v="1.1591"/>
    <n v="73.88664"/>
    <n v="9260.73"/>
  </r>
  <r>
    <s v="JJCM"/>
    <x v="0"/>
    <x v="0"/>
    <x v="0"/>
    <x v="1"/>
    <n v="105.117"/>
    <n v="0"/>
    <n v="73.88664"/>
    <n v="0"/>
  </r>
  <r>
    <s v="JJCM"/>
    <x v="0"/>
    <x v="0"/>
    <x v="0"/>
    <x v="0"/>
    <n v="97.632999999999996"/>
    <n v="1.1656"/>
    <n v="109.76721000000001"/>
    <n v="12491.62"/>
  </r>
  <r>
    <s v="JJCM"/>
    <x v="0"/>
    <x v="0"/>
    <x v="0"/>
    <x v="1"/>
    <n v="106.917"/>
    <n v="0"/>
    <n v="109.76721000000001"/>
    <n v="0"/>
  </r>
  <r>
    <s v="JJCM"/>
    <x v="0"/>
    <x v="0"/>
    <x v="0"/>
    <x v="0"/>
    <n v="154.28299999999999"/>
    <n v="1.1591"/>
    <n v="69.939269999999993"/>
    <n v="12507.2"/>
  </r>
  <r>
    <s v="JJCM"/>
    <x v="0"/>
    <x v="0"/>
    <x v="0"/>
    <x v="1"/>
    <n v="90.2"/>
    <n v="0"/>
    <n v="69.939269999999993"/>
    <n v="0"/>
  </r>
  <r>
    <s v="JJCM"/>
    <x v="0"/>
    <x v="0"/>
    <x v="0"/>
    <x v="0"/>
    <n v="112.833"/>
    <n v="1.1656"/>
    <n v="76.315790000000007"/>
    <n v="10036.91"/>
  </r>
  <r>
    <s v="JJCM"/>
    <x v="0"/>
    <x v="0"/>
    <x v="0"/>
    <x v="1"/>
    <n v="106.917"/>
    <n v="0"/>
    <n v="76.315790000000007"/>
    <n v="0"/>
  </r>
  <r>
    <s v="JJCM"/>
    <x v="0"/>
    <x v="0"/>
    <x v="0"/>
    <x v="0"/>
    <n v="294.53300000000002"/>
    <n v="1.1656"/>
    <n v="94.888660000000002"/>
    <n v="32576"/>
  </r>
  <r>
    <s v="JJCM"/>
    <x v="0"/>
    <x v="0"/>
    <x v="0"/>
    <x v="1"/>
    <n v="105.117"/>
    <n v="0"/>
    <n v="94.888660000000002"/>
    <n v="0"/>
  </r>
  <r>
    <s v="JJCM"/>
    <x v="0"/>
    <x v="0"/>
    <x v="0"/>
    <x v="0"/>
    <n v="102.9"/>
    <n v="1.1656"/>
    <n v="124.84818"/>
    <n v="14974.32"/>
  </r>
  <r>
    <s v="JJCM"/>
    <x v="0"/>
    <x v="0"/>
    <x v="0"/>
    <x v="1"/>
    <n v="103"/>
    <n v="0"/>
    <n v="124.84818"/>
    <n v="0"/>
  </r>
  <r>
    <s v="JJCM"/>
    <x v="0"/>
    <x v="0"/>
    <x v="0"/>
    <x v="0"/>
    <n v="47.283000000000001"/>
    <n v="1.1656"/>
    <n v="94.534409999999994"/>
    <n v="5210.08"/>
  </r>
  <r>
    <s v="JJCM"/>
    <x v="0"/>
    <x v="0"/>
    <x v="0"/>
    <x v="1"/>
    <n v="102.583"/>
    <n v="0"/>
    <n v="94.534409999999994"/>
    <n v="0"/>
  </r>
  <r>
    <s v="JJCM"/>
    <x v="0"/>
    <x v="0"/>
    <x v="0"/>
    <x v="0"/>
    <n v="87.7"/>
    <n v="1.1579999999999999"/>
    <n v="136.53845999999999"/>
    <n v="13866.38"/>
  </r>
  <r>
    <s v="JJCM"/>
    <x v="0"/>
    <x v="0"/>
    <x v="0"/>
    <x v="1"/>
    <n v="103.133"/>
    <n v="0"/>
    <n v="136.53845999999999"/>
    <n v="0"/>
  </r>
  <r>
    <s v="JJCM"/>
    <x v="0"/>
    <x v="0"/>
    <x v="0"/>
    <x v="0"/>
    <n v="95.516999999999996"/>
    <n v="1.1656"/>
    <n v="169.98988"/>
    <n v="18925.759999999998"/>
  </r>
  <r>
    <s v="JJCM"/>
    <x v="0"/>
    <x v="0"/>
    <x v="0"/>
    <x v="1"/>
    <n v="100.7"/>
    <n v="0"/>
    <n v="169.98988"/>
    <n v="0"/>
  </r>
  <r>
    <s v="JJCM"/>
    <x v="0"/>
    <x v="0"/>
    <x v="0"/>
    <x v="0"/>
    <n v="177.667"/>
    <n v="1.1656"/>
    <n v="75.202430000000007"/>
    <n v="15573.57"/>
  </r>
  <r>
    <s v="JJCM"/>
    <x v="0"/>
    <x v="0"/>
    <x v="0"/>
    <x v="1"/>
    <n v="80.667000000000002"/>
    <n v="0"/>
    <n v="75.202430000000007"/>
    <n v="0"/>
  </r>
  <r>
    <s v="JJCM"/>
    <x v="0"/>
    <x v="0"/>
    <x v="0"/>
    <x v="0"/>
    <n v="46.15"/>
    <n v="1.1591"/>
    <n v="79.099189999999993"/>
    <n v="4231.21"/>
  </r>
  <r>
    <s v="JJCM"/>
    <x v="0"/>
    <x v="0"/>
    <x v="0"/>
    <x v="1"/>
    <n v="100.7"/>
    <n v="0"/>
    <n v="79.099189999999993"/>
    <n v="0"/>
  </r>
  <r>
    <s v="JJCM"/>
    <x v="0"/>
    <x v="0"/>
    <x v="0"/>
    <x v="0"/>
    <n v="130.94999999999999"/>
    <n v="1.1656"/>
    <n v="78.289469999999994"/>
    <n v="11949.74"/>
  </r>
  <r>
    <s v="JJCM"/>
    <x v="0"/>
    <x v="0"/>
    <x v="0"/>
    <x v="1"/>
    <n v="99.35"/>
    <n v="0"/>
    <n v="78.289469999999994"/>
    <n v="0"/>
  </r>
  <r>
    <s v="JJCM"/>
    <x v="0"/>
    <x v="0"/>
    <x v="0"/>
    <x v="0"/>
    <n v="93.566999999999993"/>
    <n v="1.1656"/>
    <n v="95.799599999999998"/>
    <n v="10448.07"/>
  </r>
  <r>
    <s v="JJCM"/>
    <x v="0"/>
    <x v="0"/>
    <x v="0"/>
    <x v="1"/>
    <n v="97.832999999999998"/>
    <n v="0"/>
    <n v="95.799599999999998"/>
    <n v="0"/>
  </r>
  <r>
    <s v="JJCM"/>
    <x v="0"/>
    <x v="0"/>
    <x v="0"/>
    <x v="0"/>
    <n v="115.75"/>
    <n v="1.1656"/>
    <n v="107.74290999999999"/>
    <n v="14536.48"/>
  </r>
  <r>
    <s v="JJCM"/>
    <x v="0"/>
    <x v="0"/>
    <x v="0"/>
    <x v="1"/>
    <n v="99.35"/>
    <n v="0"/>
    <n v="107.74290999999999"/>
    <n v="0"/>
  </r>
  <r>
    <s v="JJCM"/>
    <x v="0"/>
    <x v="0"/>
    <x v="0"/>
    <x v="0"/>
    <n v="24"/>
    <n v="1.1591"/>
    <n v="92.965590000000006"/>
    <n v="2586.15"/>
  </r>
  <r>
    <s v="JJCM"/>
    <x v="0"/>
    <x v="0"/>
    <x v="0"/>
    <x v="1"/>
    <n v="97.533000000000001"/>
    <n v="0"/>
    <n v="92.965590000000006"/>
    <n v="0"/>
  </r>
  <r>
    <s v="JJCM"/>
    <x v="0"/>
    <x v="0"/>
    <x v="0"/>
    <x v="0"/>
    <n v="62.55"/>
    <n v="1.1656"/>
    <n v="75.809719999999999"/>
    <n v="5527.16"/>
  </r>
  <r>
    <s v="JJCM"/>
    <x v="0"/>
    <x v="0"/>
    <x v="0"/>
    <x v="1"/>
    <n v="99.35"/>
    <n v="0"/>
    <n v="75.809719999999999"/>
    <n v="0"/>
  </r>
  <r>
    <s v="JJCM"/>
    <x v="0"/>
    <x v="0"/>
    <x v="0"/>
    <x v="0"/>
    <n v="161.05000000000001"/>
    <n v="1.1591"/>
    <n v="70.69838"/>
    <n v="13197.48"/>
  </r>
  <r>
    <s v="JJCM"/>
    <x v="0"/>
    <x v="0"/>
    <x v="0"/>
    <x v="1"/>
    <n v="98.05"/>
    <n v="0"/>
    <n v="70.69838"/>
    <n v="0"/>
  </r>
  <r>
    <s v="JJCM"/>
    <x v="0"/>
    <x v="0"/>
    <x v="0"/>
    <x v="0"/>
    <n v="124.56699999999999"/>
    <n v="1.1656"/>
    <n v="92.459509999999995"/>
    <n v="13424.69"/>
  </r>
  <r>
    <s v="JJCM"/>
    <x v="0"/>
    <x v="0"/>
    <x v="0"/>
    <x v="1"/>
    <n v="96.283000000000001"/>
    <n v="0"/>
    <n v="92.459509999999995"/>
    <n v="0"/>
  </r>
  <r>
    <s v="JJCM"/>
    <x v="0"/>
    <x v="0"/>
    <x v="0"/>
    <x v="0"/>
    <n v="157.19999999999999"/>
    <n v="1.1656"/>
    <n v="63.157890000000002"/>
    <n v="11572.57"/>
  </r>
  <r>
    <s v="JJCM"/>
    <x v="0"/>
    <x v="0"/>
    <x v="0"/>
    <x v="1"/>
    <n v="56.366999999999997"/>
    <n v="0"/>
    <n v="63.157890000000002"/>
    <n v="0"/>
  </r>
  <r>
    <s v="JJCM"/>
    <x v="0"/>
    <x v="0"/>
    <x v="0"/>
    <x v="0"/>
    <n v="114.05"/>
    <n v="1.1591"/>
    <n v="111.84211000000001"/>
    <n v="14785.01"/>
  </r>
  <r>
    <s v="JJCM"/>
    <x v="0"/>
    <x v="0"/>
    <x v="0"/>
    <x v="1"/>
    <n v="95.65"/>
    <n v="0"/>
    <n v="111.84211000000001"/>
    <n v="0"/>
  </r>
  <r>
    <s v="JJCM"/>
    <x v="0"/>
    <x v="0"/>
    <x v="0"/>
    <x v="0"/>
    <n v="151.80000000000001"/>
    <n v="1.1656"/>
    <n v="73.937250000000006"/>
    <n v="13082.32"/>
  </r>
  <r>
    <s v="JJCM"/>
    <x v="0"/>
    <x v="0"/>
    <x v="0"/>
    <x v="1"/>
    <n v="75.733000000000004"/>
    <n v="0"/>
    <n v="73.937250000000006"/>
    <n v="0"/>
  </r>
  <r>
    <s v="JJCM"/>
    <x v="0"/>
    <x v="0"/>
    <x v="0"/>
    <x v="0"/>
    <n v="145.6"/>
    <n v="1.1601999999999999"/>
    <n v="87.601209999999995"/>
    <n v="14798.04"/>
  </r>
  <r>
    <s v="JJCM"/>
    <x v="0"/>
    <x v="0"/>
    <x v="0"/>
    <x v="1"/>
    <n v="136.69999999999999"/>
    <n v="0"/>
    <n v="87.601209999999995"/>
    <n v="0"/>
  </r>
  <r>
    <s v="JJCM"/>
    <x v="0"/>
    <x v="0"/>
    <x v="0"/>
    <x v="0"/>
    <n v="117.617"/>
    <n v="1.1579999999999999"/>
    <n v="72.419030000000006"/>
    <n v="9863.51"/>
  </r>
  <r>
    <s v="JJCM"/>
    <x v="0"/>
    <x v="0"/>
    <x v="0"/>
    <x v="1"/>
    <n v="93.117000000000004"/>
    <n v="0"/>
    <n v="72.419030000000006"/>
    <n v="0"/>
  </r>
  <r>
    <s v="JJCM"/>
    <x v="0"/>
    <x v="0"/>
    <x v="0"/>
    <x v="0"/>
    <n v="76.7"/>
    <n v="1.1656"/>
    <n v="111.03239000000001"/>
    <n v="9926.4599999999991"/>
  </r>
  <r>
    <s v="JJCM"/>
    <x v="0"/>
    <x v="0"/>
    <x v="0"/>
    <x v="1"/>
    <n v="92.483000000000004"/>
    <n v="0"/>
    <n v="111.03239000000001"/>
    <n v="0"/>
  </r>
  <r>
    <s v="JJCM"/>
    <x v="0"/>
    <x v="0"/>
    <x v="0"/>
    <x v="0"/>
    <n v="19.75"/>
    <n v="1.1656"/>
    <n v="144.88865999999999"/>
    <n v="3335.42"/>
  </r>
  <r>
    <s v="JJCM"/>
    <x v="0"/>
    <x v="0"/>
    <x v="0"/>
    <x v="1"/>
    <n v="93.283000000000001"/>
    <n v="0"/>
    <n v="144.88865999999999"/>
    <n v="0"/>
  </r>
  <r>
    <s v="JJCM"/>
    <x v="0"/>
    <x v="0"/>
    <x v="0"/>
    <x v="0"/>
    <n v="159.167"/>
    <n v="1.1656"/>
    <n v="120.24290999999999"/>
    <n v="22308.07"/>
  </r>
  <r>
    <s v="JJCM"/>
    <x v="0"/>
    <x v="0"/>
    <x v="0"/>
    <x v="1"/>
    <n v="90.6"/>
    <n v="0"/>
    <n v="120.24290999999999"/>
    <n v="0"/>
  </r>
  <r>
    <s v="JJCM"/>
    <x v="0"/>
    <x v="0"/>
    <x v="0"/>
    <x v="0"/>
    <n v="63.332999999999998"/>
    <n v="1.1591"/>
    <n v="70.1417"/>
    <n v="5149.05"/>
  </r>
  <r>
    <s v="JJCM"/>
    <x v="0"/>
    <x v="0"/>
    <x v="0"/>
    <x v="1"/>
    <n v="88.7"/>
    <n v="0"/>
    <n v="70.1417"/>
    <n v="0"/>
  </r>
  <r>
    <s v="JJCM"/>
    <x v="0"/>
    <x v="0"/>
    <x v="0"/>
    <x v="0"/>
    <n v="142.18299999999999"/>
    <n v="1.1656"/>
    <n v="73.582999999999998"/>
    <n v="12194.8"/>
  </r>
  <r>
    <s v="JJCM"/>
    <x v="0"/>
    <x v="0"/>
    <x v="0"/>
    <x v="1"/>
    <n v="91.867000000000004"/>
    <n v="0"/>
    <n v="73.582999999999998"/>
    <n v="0"/>
  </r>
  <r>
    <s v="JJCM"/>
    <x v="0"/>
    <x v="0"/>
    <x v="0"/>
    <x v="0"/>
    <n v="152.30000000000001"/>
    <n v="1.1656"/>
    <n v="85.020240000000001"/>
    <n v="15092.87"/>
  </r>
  <r>
    <s v="JJCM"/>
    <x v="0"/>
    <x v="0"/>
    <x v="0"/>
    <x v="1"/>
    <n v="72.167000000000002"/>
    <n v="0"/>
    <n v="85.020240000000001"/>
    <n v="0"/>
  </r>
  <r>
    <s v="JJCM"/>
    <x v="0"/>
    <x v="0"/>
    <x v="0"/>
    <x v="0"/>
    <n v="92.533000000000001"/>
    <n v="1.1656"/>
    <n v="196.00201999999999"/>
    <n v="21140.080000000002"/>
  </r>
  <r>
    <s v="JJCM"/>
    <x v="0"/>
    <x v="0"/>
    <x v="0"/>
    <x v="1"/>
    <n v="89.332999999999998"/>
    <n v="0"/>
    <n v="196.00201999999999"/>
    <n v="0"/>
  </r>
  <r>
    <s v="JJCM"/>
    <x v="0"/>
    <x v="0"/>
    <x v="0"/>
    <x v="0"/>
    <n v="4.9000000000000004"/>
    <n v="1.1656"/>
    <n v="106.88258999999999"/>
    <n v="610.45000000000005"/>
  </r>
  <r>
    <s v="JJCM"/>
    <x v="0"/>
    <x v="0"/>
    <x v="0"/>
    <x v="1"/>
    <n v="86.816999999999993"/>
    <n v="0"/>
    <n v="106.88258999999999"/>
    <n v="0"/>
  </r>
  <r>
    <s v="JJCM"/>
    <x v="0"/>
    <x v="0"/>
    <x v="0"/>
    <x v="0"/>
    <n v="31.25"/>
    <n v="1.1579999999999999"/>
    <n v="102.58096999999999"/>
    <n v="3712.15"/>
  </r>
  <r>
    <s v="JJCM"/>
    <x v="0"/>
    <x v="0"/>
    <x v="0"/>
    <x v="1"/>
    <n v="84.283000000000001"/>
    <n v="0"/>
    <n v="102.58096999999999"/>
    <n v="0"/>
  </r>
  <r>
    <s v="JJCM"/>
    <x v="0"/>
    <x v="0"/>
    <x v="0"/>
    <x v="0"/>
    <n v="123.583"/>
    <n v="1.1656"/>
    <n v="106.88258999999999"/>
    <n v="15396.26"/>
  </r>
  <r>
    <s v="JJCM"/>
    <x v="0"/>
    <x v="0"/>
    <x v="0"/>
    <x v="1"/>
    <n v="86.183000000000007"/>
    <n v="0"/>
    <n v="106.88258999999999"/>
    <n v="0"/>
  </r>
  <r>
    <s v="JJCM"/>
    <x v="0"/>
    <x v="0"/>
    <x v="0"/>
    <x v="0"/>
    <n v="83.4"/>
    <n v="1.1656"/>
    <n v="88.360320000000002"/>
    <n v="8589.6"/>
  </r>
  <r>
    <s v="JJCM"/>
    <x v="0"/>
    <x v="0"/>
    <x v="0"/>
    <x v="1"/>
    <n v="80.783000000000001"/>
    <n v="0"/>
    <n v="88.360320000000002"/>
    <n v="0"/>
  </r>
  <r>
    <s v="JJCM"/>
    <x v="0"/>
    <x v="0"/>
    <x v="0"/>
    <x v="0"/>
    <n v="96.733000000000004"/>
    <n v="1.1579999999999999"/>
    <n v="83.60324"/>
    <n v="9364.9699999999993"/>
  </r>
  <r>
    <s v="JJCM"/>
    <x v="0"/>
    <x v="0"/>
    <x v="0"/>
    <x v="1"/>
    <n v="83.65"/>
    <n v="0"/>
    <n v="83.60324"/>
    <n v="0"/>
  </r>
  <r>
    <s v="JJCM"/>
    <x v="0"/>
    <x v="0"/>
    <x v="0"/>
    <x v="0"/>
    <n v="179.2"/>
    <n v="1.1656"/>
    <n v="55.41498"/>
    <n v="11574.83"/>
  </r>
  <r>
    <s v="JJCM"/>
    <x v="0"/>
    <x v="0"/>
    <x v="0"/>
    <x v="1"/>
    <n v="81.8"/>
    <n v="0"/>
    <n v="55.41498"/>
    <n v="0"/>
  </r>
  <r>
    <s v="JJCM"/>
    <x v="0"/>
    <x v="0"/>
    <x v="0"/>
    <x v="0"/>
    <n v="214.667"/>
    <n v="1.1591"/>
    <n v="95.69838"/>
    <n v="23811.72"/>
  </r>
  <r>
    <s v="JJCM"/>
    <x v="0"/>
    <x v="0"/>
    <x v="0"/>
    <x v="2"/>
    <n v="0"/>
    <n v="1"/>
    <n v="95.69838"/>
    <n v="0"/>
  </r>
  <r>
    <s v="JJCM"/>
    <x v="0"/>
    <x v="0"/>
    <x v="0"/>
    <x v="1"/>
    <n v="298.16699999999997"/>
    <n v="1.1591"/>
    <n v="95.69838"/>
    <n v="33073.870000000003"/>
  </r>
  <r>
    <s v="JJCM"/>
    <x v="0"/>
    <x v="0"/>
    <x v="0"/>
    <x v="0"/>
    <n v="162"/>
    <n v="1.1656"/>
    <n v="90.435220000000001"/>
    <n v="17076.63"/>
  </r>
  <r>
    <s v="JJCM"/>
    <x v="0"/>
    <x v="0"/>
    <x v="0"/>
    <x v="2"/>
    <n v="0"/>
    <n v="1"/>
    <n v="90.435220000000001"/>
    <n v="0"/>
  </r>
  <r>
    <s v="JJCM"/>
    <x v="0"/>
    <x v="0"/>
    <x v="0"/>
    <x v="1"/>
    <n v="438.86700000000002"/>
    <n v="1.1656"/>
    <n v="90.435220000000001"/>
    <n v="46261.54"/>
  </r>
  <r>
    <s v="JJCM"/>
    <x v="0"/>
    <x v="0"/>
    <x v="0"/>
    <x v="0"/>
    <n v="118.883"/>
    <n v="1.1656"/>
    <n v="104.90891000000001"/>
    <n v="14537.23"/>
  </r>
  <r>
    <s v="JJCM"/>
    <x v="0"/>
    <x v="0"/>
    <x v="0"/>
    <x v="2"/>
    <n v="0"/>
    <n v="1"/>
    <n v="104.90891000000001"/>
    <n v="0"/>
  </r>
  <r>
    <s v="JJCM"/>
    <x v="0"/>
    <x v="0"/>
    <x v="0"/>
    <x v="1"/>
    <n v="298.16699999999997"/>
    <n v="1.1656"/>
    <n v="104.90891000000001"/>
    <n v="36460.410000000003"/>
  </r>
  <r>
    <s v="JJCM"/>
    <x v="0"/>
    <x v="0"/>
    <x v="0"/>
    <x v="0"/>
    <n v="83.132999999999996"/>
    <n v="1.1661999999999999"/>
    <n v="90.485830000000007"/>
    <n v="8772.57"/>
  </r>
  <r>
    <s v="JJCM"/>
    <x v="0"/>
    <x v="0"/>
    <x v="0"/>
    <x v="2"/>
    <n v="0"/>
    <n v="1"/>
    <n v="90.485830000000007"/>
    <n v="0"/>
  </r>
  <r>
    <s v="JJCM"/>
    <x v="0"/>
    <x v="0"/>
    <x v="0"/>
    <x v="1"/>
    <n v="294.75"/>
    <n v="1.1661999999999999"/>
    <n v="90.485830000000007"/>
    <n v="31103.37"/>
  </r>
  <r>
    <s v="JJCM"/>
    <x v="0"/>
    <x v="0"/>
    <x v="0"/>
    <x v="0"/>
    <n v="220.9"/>
    <n v="1.1579999999999999"/>
    <n v="121.65992"/>
    <n v="31120.880000000001"/>
  </r>
  <r>
    <s v="JJCM"/>
    <x v="0"/>
    <x v="0"/>
    <x v="0"/>
    <x v="2"/>
    <n v="0"/>
    <n v="1"/>
    <n v="121.65992"/>
    <n v="0"/>
  </r>
  <r>
    <s v="JJCM"/>
    <x v="0"/>
    <x v="0"/>
    <x v="0"/>
    <x v="1"/>
    <n v="505.45"/>
    <n v="1.1579999999999999"/>
    <n v="121.65992"/>
    <n v="71208.899999999994"/>
  </r>
  <r>
    <s v="JJCM"/>
    <x v="0"/>
    <x v="0"/>
    <x v="0"/>
    <x v="0"/>
    <n v="248.31700000000001"/>
    <n v="1.1656"/>
    <n v="117.71254999999999"/>
    <n v="34070.519999999997"/>
  </r>
  <r>
    <s v="JJCM"/>
    <x v="0"/>
    <x v="0"/>
    <x v="0"/>
    <x v="2"/>
    <n v="0"/>
    <n v="1"/>
    <n v="117.71254999999999"/>
    <n v="0"/>
  </r>
  <r>
    <s v="JJCM"/>
    <x v="0"/>
    <x v="0"/>
    <x v="0"/>
    <x v="1"/>
    <n v="192.8"/>
    <n v="1.1656"/>
    <n v="117.71254999999999"/>
    <n v="26453.27"/>
  </r>
  <r>
    <s v="JJCM"/>
    <x v="0"/>
    <x v="0"/>
    <x v="0"/>
    <x v="0"/>
    <n v="240.96700000000001"/>
    <n v="1.1656"/>
    <n v="96.65992"/>
    <n v="27148.98"/>
  </r>
  <r>
    <s v="JJCM"/>
    <x v="0"/>
    <x v="0"/>
    <x v="0"/>
    <x v="1"/>
    <n v="226.833"/>
    <n v="1.1656"/>
    <n v="96.65992"/>
    <n v="25556.55"/>
  </r>
  <r>
    <s v="JJCM"/>
    <x v="0"/>
    <x v="0"/>
    <x v="0"/>
    <x v="0"/>
    <n v="76.033000000000001"/>
    <n v="1.1656"/>
    <n v="89.625510000000006"/>
    <n v="7942.98"/>
  </r>
  <r>
    <s v="JJCM"/>
    <x v="0"/>
    <x v="0"/>
    <x v="0"/>
    <x v="1"/>
    <n v="183.28299999999999"/>
    <n v="1.1656"/>
    <n v="89.625510000000006"/>
    <n v="19147.12"/>
  </r>
  <r>
    <s v="JJCM"/>
    <x v="0"/>
    <x v="0"/>
    <x v="0"/>
    <x v="0"/>
    <n v="146.733"/>
    <n v="1.1656"/>
    <n v="143.42105000000001"/>
    <n v="24529.59"/>
  </r>
  <r>
    <s v="JJCM"/>
    <x v="0"/>
    <x v="0"/>
    <x v="0"/>
    <x v="1"/>
    <n v="252.43299999999999"/>
    <n v="1.1656"/>
    <n v="143.42105000000001"/>
    <n v="42199.62"/>
  </r>
  <r>
    <s v="JJCM"/>
    <x v="0"/>
    <x v="0"/>
    <x v="0"/>
    <x v="0"/>
    <n v="35.433"/>
    <n v="1.1591"/>
    <n v="79.706479999999999"/>
    <n v="3273.58"/>
  </r>
  <r>
    <s v="JJCM"/>
    <x v="0"/>
    <x v="0"/>
    <x v="0"/>
    <x v="1"/>
    <n v="112.43300000000001"/>
    <n v="0"/>
    <n v="79.706479999999999"/>
    <n v="0"/>
  </r>
  <r>
    <s v="JJCM"/>
    <x v="0"/>
    <x v="0"/>
    <x v="0"/>
    <x v="0"/>
    <n v="173.733"/>
    <n v="1.1656"/>
    <n v="141.29554999999999"/>
    <n v="28612.799999999999"/>
  </r>
  <r>
    <s v="JJCM"/>
    <x v="0"/>
    <x v="0"/>
    <x v="0"/>
    <x v="1"/>
    <n v="592.16700000000003"/>
    <n v="1.1656"/>
    <n v="141.29554999999999"/>
    <n v="97526.41"/>
  </r>
  <r>
    <s v="JJCM"/>
    <x v="0"/>
    <x v="0"/>
    <x v="0"/>
    <x v="0"/>
    <n v="69.867000000000004"/>
    <n v="1.1656"/>
    <n v="145.14169999999999"/>
    <n v="11819.9"/>
  </r>
  <r>
    <s v="JJCM"/>
    <x v="0"/>
    <x v="0"/>
    <x v="0"/>
    <x v="1"/>
    <n v="331.733"/>
    <n v="1.1656"/>
    <n v="145.14169999999999"/>
    <n v="56121.65"/>
  </r>
  <r>
    <s v="JJCM"/>
    <x v="0"/>
    <x v="0"/>
    <x v="0"/>
    <x v="0"/>
    <n v="89.75"/>
    <n v="1.1656"/>
    <n v="92.054659999999998"/>
    <n v="9630.08"/>
  </r>
  <r>
    <s v="JJCM"/>
    <x v="0"/>
    <x v="0"/>
    <x v="0"/>
    <x v="1"/>
    <n v="12.05"/>
    <n v="1.1656"/>
    <n v="92.054659999999998"/>
    <n v="1292.95"/>
  </r>
  <r>
    <s v="JJCM"/>
    <x v="0"/>
    <x v="0"/>
    <x v="0"/>
    <x v="0"/>
    <n v="24.466999999999999"/>
    <n v="1.1656"/>
    <n v="129.34918999999999"/>
    <n v="3688.88"/>
  </r>
  <r>
    <s v="JJCM"/>
    <x v="0"/>
    <x v="0"/>
    <x v="0"/>
    <x v="1"/>
    <n v="71.033000000000001"/>
    <n v="1.1656"/>
    <n v="129.34918999999999"/>
    <n v="10709.6"/>
  </r>
  <r>
    <s v="JJCM"/>
    <x v="0"/>
    <x v="0"/>
    <x v="0"/>
    <x v="0"/>
    <n v="11.067"/>
    <n v="1.1656"/>
    <n v="107.74290999999999"/>
    <n v="1389.85"/>
  </r>
  <r>
    <s v="JJCM"/>
    <x v="0"/>
    <x v="0"/>
    <x v="0"/>
    <x v="1"/>
    <n v="79.150000000000006"/>
    <n v="0"/>
    <n v="107.74290999999999"/>
    <n v="0"/>
  </r>
  <r>
    <s v="JJCM"/>
    <x v="0"/>
    <x v="0"/>
    <x v="0"/>
    <x v="0"/>
    <n v="107.18300000000001"/>
    <n v="1.1656"/>
    <n v="122.26721000000001"/>
    <n v="15275.15"/>
  </r>
  <r>
    <s v="JJCM"/>
    <x v="0"/>
    <x v="0"/>
    <x v="0"/>
    <x v="1"/>
    <n v="54.633000000000003"/>
    <n v="0"/>
    <n v="122.26721000000001"/>
    <n v="0"/>
  </r>
  <r>
    <s v="JJCM"/>
    <x v="0"/>
    <x v="0"/>
    <x v="0"/>
    <x v="0"/>
    <n v="628.03300000000002"/>
    <n v="1.1656"/>
    <n v="74.240889999999993"/>
    <n v="54346.95"/>
  </r>
  <r>
    <s v="JJCM"/>
    <x v="0"/>
    <x v="0"/>
    <x v="0"/>
    <x v="1"/>
    <n v="862.3"/>
    <n v="1.1656"/>
    <n v="74.240889999999993"/>
    <n v="74619.289999999994"/>
  </r>
  <r>
    <s v="JJCM"/>
    <x v="0"/>
    <x v="0"/>
    <x v="0"/>
    <x v="0"/>
    <n v="214.18299999999999"/>
    <n v="1.1579999999999999"/>
    <n v="103.64372"/>
    <n v="25706.12"/>
  </r>
  <r>
    <s v="JJCM"/>
    <x v="0"/>
    <x v="0"/>
    <x v="0"/>
    <x v="1"/>
    <n v="861.95"/>
    <n v="1.1579999999999999"/>
    <n v="103.64372"/>
    <n v="103450.75"/>
  </r>
  <r>
    <s v="JJCM"/>
    <x v="0"/>
    <x v="0"/>
    <x v="0"/>
    <x v="0"/>
    <n v="73.933000000000007"/>
    <n v="1.1656"/>
    <n v="192.05466000000001"/>
    <n v="16550.560000000001"/>
  </r>
  <r>
    <s v="JJCM"/>
    <x v="0"/>
    <x v="0"/>
    <x v="0"/>
    <x v="1"/>
    <n v="50.6"/>
    <n v="1.1656"/>
    <n v="192.05466000000001"/>
    <n v="11327.26"/>
  </r>
  <r>
    <s v="JJCM"/>
    <x v="0"/>
    <x v="0"/>
    <x v="0"/>
    <x v="0"/>
    <n v="29.7"/>
    <n v="1.1656"/>
    <n v="103.94737000000001"/>
    <n v="3598.48"/>
  </r>
  <r>
    <s v="JJCM"/>
    <x v="0"/>
    <x v="0"/>
    <x v="0"/>
    <x v="1"/>
    <n v="494.31700000000001"/>
    <n v="1.1656"/>
    <n v="103.94737000000001"/>
    <n v="59891.97"/>
  </r>
  <r>
    <s v="JJCM"/>
    <x v="0"/>
    <x v="0"/>
    <x v="0"/>
    <x v="0"/>
    <n v="141.9"/>
    <n v="1.1591"/>
    <n v="147.62146000000001"/>
    <n v="24280.23"/>
  </r>
  <r>
    <s v="JJCM"/>
    <x v="0"/>
    <x v="0"/>
    <x v="0"/>
    <x v="1"/>
    <n v="215.95"/>
    <n v="1.1591"/>
    <n v="147.62146000000001"/>
    <n v="36950.78"/>
  </r>
  <r>
    <s v="JJCM"/>
    <x v="0"/>
    <x v="0"/>
    <x v="0"/>
    <x v="0"/>
    <n v="62.716999999999999"/>
    <n v="1.1579999999999999"/>
    <n v="89.72672"/>
    <n v="6516.52"/>
  </r>
  <r>
    <s v="JJCM"/>
    <x v="0"/>
    <x v="0"/>
    <x v="0"/>
    <x v="1"/>
    <n v="231.93299999999999"/>
    <n v="1.1579999999999999"/>
    <n v="89.72672"/>
    <n v="24098.66"/>
  </r>
  <r>
    <s v="JJCM"/>
    <x v="0"/>
    <x v="0"/>
    <x v="0"/>
    <x v="0"/>
    <n v="92.316999999999993"/>
    <n v="1.1656"/>
    <n v="229.45344"/>
    <n v="24690.27"/>
  </r>
  <r>
    <s v="JJCM"/>
    <x v="0"/>
    <x v="0"/>
    <x v="0"/>
    <x v="1"/>
    <n v="752.65"/>
    <n v="1.1656"/>
    <n v="229.45344"/>
    <n v="201296.94"/>
  </r>
  <r>
    <s v="JJCM"/>
    <x v="0"/>
    <x v="0"/>
    <x v="0"/>
    <x v="0"/>
    <n v="131.85"/>
    <n v="1.1656"/>
    <n v="128.69433000000001"/>
    <n v="19778.310000000001"/>
  </r>
  <r>
    <s v="JJCM"/>
    <x v="0"/>
    <x v="0"/>
    <x v="0"/>
    <x v="1"/>
    <n v="742.25"/>
    <n v="1.1656"/>
    <n v="128.69433000000001"/>
    <n v="111342.04"/>
  </r>
  <r>
    <s v="JJCM"/>
    <x v="0"/>
    <x v="0"/>
    <x v="0"/>
    <x v="0"/>
    <n v="162.1"/>
    <n v="1.1591"/>
    <n v="124.03846"/>
    <n v="23305.599999999999"/>
  </r>
  <r>
    <s v="JJCM"/>
    <x v="0"/>
    <x v="0"/>
    <x v="0"/>
    <x v="1"/>
    <n v="723.3"/>
    <n v="1.1591"/>
    <n v="124.03846"/>
    <n v="103991"/>
  </r>
  <r>
    <s v="JJCM"/>
    <x v="0"/>
    <x v="0"/>
    <x v="0"/>
    <x v="0"/>
    <n v="98.332999999999998"/>
    <n v="1.1591"/>
    <n v="88.259110000000007"/>
    <n v="10059.58"/>
  </r>
  <r>
    <s v="JJCM"/>
    <x v="0"/>
    <x v="0"/>
    <x v="0"/>
    <x v="1"/>
    <n v="457.28300000000002"/>
    <n v="1.1591"/>
    <n v="88.259110000000007"/>
    <n v="46780.57"/>
  </r>
  <r>
    <s v="JJCM"/>
    <x v="0"/>
    <x v="0"/>
    <x v="0"/>
    <x v="0"/>
    <n v="246.21700000000001"/>
    <n v="1.1656"/>
    <n v="64.018219999999999"/>
    <n v="18372.62"/>
  </r>
  <r>
    <s v="JJCM"/>
    <x v="0"/>
    <x v="0"/>
    <x v="0"/>
    <x v="1"/>
    <n v="681.21699999999998"/>
    <n v="1.1656"/>
    <n v="64.018219999999999"/>
    <n v="50832.17"/>
  </r>
  <r>
    <s v="JJCM"/>
    <x v="0"/>
    <x v="0"/>
    <x v="0"/>
    <x v="0"/>
    <n v="301.18299999999999"/>
    <n v="1.1656"/>
    <n v="120.69838"/>
    <n v="42372.24"/>
  </r>
  <r>
    <s v="JJCM"/>
    <x v="0"/>
    <x v="0"/>
    <x v="0"/>
    <x v="1"/>
    <n v="680.61699999999996"/>
    <n v="1.1656"/>
    <n v="120.69838"/>
    <n v="95753.3"/>
  </r>
  <r>
    <s v="JJCM"/>
    <x v="0"/>
    <x v="0"/>
    <x v="0"/>
    <x v="0"/>
    <n v="146.06700000000001"/>
    <n v="1.1656"/>
    <n v="55.111339999999998"/>
    <n v="9383.02"/>
  </r>
  <r>
    <s v="JJCM"/>
    <x v="0"/>
    <x v="0"/>
    <x v="0"/>
    <x v="1"/>
    <n v="473.93299999999999"/>
    <n v="1.1656"/>
    <n v="55.111339999999998"/>
    <n v="30444.400000000001"/>
  </r>
  <r>
    <s v="JJCM"/>
    <x v="0"/>
    <x v="0"/>
    <x v="0"/>
    <x v="0"/>
    <n v="15.632999999999999"/>
    <n v="1.1656"/>
    <n v="79.706479999999999"/>
    <n v="1452.4"/>
  </r>
  <r>
    <s v="JJCM"/>
    <x v="0"/>
    <x v="0"/>
    <x v="0"/>
    <x v="1"/>
    <n v="614.20000000000005"/>
    <n v="1.1656"/>
    <n v="79.706479999999999"/>
    <n v="57062.79"/>
  </r>
  <r>
    <s v="JJCM"/>
    <x v="0"/>
    <x v="0"/>
    <x v="0"/>
    <x v="0"/>
    <n v="87.283000000000001"/>
    <n v="1.1656"/>
    <n v="139.77733000000001"/>
    <n v="14220.54"/>
  </r>
  <r>
    <s v="JJCM"/>
    <x v="0"/>
    <x v="0"/>
    <x v="0"/>
    <x v="1"/>
    <n v="65.117000000000004"/>
    <n v="1.1656"/>
    <n v="139.77733000000001"/>
    <n v="10609.15"/>
  </r>
  <r>
    <s v="JJCM"/>
    <x v="0"/>
    <x v="0"/>
    <x v="0"/>
    <x v="0"/>
    <n v="229.78299999999999"/>
    <n v="1.1656"/>
    <n v="192.91498000000001"/>
    <n v="51669.4"/>
  </r>
  <r>
    <s v="JJCM"/>
    <x v="0"/>
    <x v="0"/>
    <x v="0"/>
    <x v="1"/>
    <n v="130.68299999999999"/>
    <n v="1.1656"/>
    <n v="192.91498000000001"/>
    <n v="29385.599999999999"/>
  </r>
  <r>
    <s v="JJCM"/>
    <x v="0"/>
    <x v="0"/>
    <x v="0"/>
    <x v="0"/>
    <n v="207.03299999999999"/>
    <n v="1.1656"/>
    <n v="182.99594999999999"/>
    <n v="44160.160000000003"/>
  </r>
  <r>
    <s v="JJCM"/>
    <x v="0"/>
    <x v="0"/>
    <x v="0"/>
    <x v="1"/>
    <n v="472.33300000000003"/>
    <n v="1.1656"/>
    <n v="182.99594999999999"/>
    <n v="100748.67"/>
  </r>
  <r>
    <s v="JJCM"/>
    <x v="0"/>
    <x v="0"/>
    <x v="0"/>
    <x v="0"/>
    <n v="775.25"/>
    <n v="1.1656"/>
    <n v="132.28745000000001"/>
    <n v="119539.09"/>
  </r>
  <r>
    <s v="JJCM"/>
    <x v="0"/>
    <x v="0"/>
    <x v="0"/>
    <x v="1"/>
    <n v="635.20000000000005"/>
    <n v="1.1656"/>
    <n v="132.28745000000001"/>
    <n v="97944.19"/>
  </r>
  <r>
    <s v="JJCM"/>
    <x v="0"/>
    <x v="0"/>
    <x v="0"/>
    <x v="0"/>
    <n v="324.25"/>
    <n v="1.1601999999999999"/>
    <n v="124.54452999999999"/>
    <n v="46853.01"/>
  </r>
  <r>
    <s v="JJCM"/>
    <x v="0"/>
    <x v="0"/>
    <x v="0"/>
    <x v="1"/>
    <n v="322"/>
    <n v="1.1601999999999999"/>
    <n v="124.54452999999999"/>
    <n v="46527.89"/>
  </r>
  <r>
    <s v="JJCM"/>
    <x v="0"/>
    <x v="0"/>
    <x v="0"/>
    <x v="0"/>
    <n v="173.6"/>
    <n v="1.1656"/>
    <n v="135.47570999999999"/>
    <n v="27413.26"/>
  </r>
  <r>
    <s v="JJCM"/>
    <x v="0"/>
    <x v="0"/>
    <x v="0"/>
    <x v="1"/>
    <n v="302.8"/>
    <n v="1.1656"/>
    <n v="135.47570999999999"/>
    <n v="47815.3"/>
  </r>
  <r>
    <s v="JJCM"/>
    <x v="0"/>
    <x v="0"/>
    <x v="0"/>
    <x v="0"/>
    <n v="122.217"/>
    <n v="1.1656"/>
    <n v="86.993930000000006"/>
    <n v="12392.82"/>
  </r>
  <r>
    <s v="JJCM"/>
    <x v="0"/>
    <x v="0"/>
    <x v="0"/>
    <x v="1"/>
    <n v="467.63299999999998"/>
    <n v="1.1656"/>
    <n v="86.993930000000006"/>
    <n v="47418.04"/>
  </r>
  <r>
    <s v="JJCM"/>
    <x v="0"/>
    <x v="0"/>
    <x v="0"/>
    <x v="0"/>
    <n v="121"/>
    <n v="1.1656"/>
    <n v="125.55668"/>
    <n v="17708.21"/>
  </r>
  <r>
    <s v="JJCM"/>
    <x v="0"/>
    <x v="0"/>
    <x v="0"/>
    <x v="1"/>
    <n v="595.45000000000005"/>
    <n v="1.1656"/>
    <n v="125.55668"/>
    <n v="87143.43"/>
  </r>
  <r>
    <s v="JJCM"/>
    <x v="0"/>
    <x v="0"/>
    <x v="0"/>
    <x v="0"/>
    <n v="16.100000000000001"/>
    <n v="1.1656"/>
    <n v="116.34614999999999"/>
    <n v="2183.37"/>
  </r>
  <r>
    <s v="JJCM"/>
    <x v="0"/>
    <x v="0"/>
    <x v="0"/>
    <x v="1"/>
    <n v="86.816999999999993"/>
    <n v="0"/>
    <n v="116.34614999999999"/>
    <n v="0"/>
  </r>
  <r>
    <s v="JJCM"/>
    <x v="0"/>
    <x v="0"/>
    <x v="0"/>
    <x v="0"/>
    <n v="58.832999999999998"/>
    <n v="1.1579999999999999"/>
    <n v="52.732790000000001"/>
    <n v="3592.61"/>
  </r>
  <r>
    <s v="JJCM"/>
    <x v="0"/>
    <x v="0"/>
    <x v="0"/>
    <x v="1"/>
    <n v="253.53299999999999"/>
    <n v="1.1579999999999999"/>
    <n v="52.732790000000001"/>
    <n v="15481.88"/>
  </r>
  <r>
    <s v="JJCM"/>
    <x v="0"/>
    <x v="0"/>
    <x v="0"/>
    <x v="0"/>
    <n v="148.833"/>
    <n v="1.1656"/>
    <n v="57.591090000000001"/>
    <n v="9990.89"/>
  </r>
  <r>
    <s v="JJCM"/>
    <x v="0"/>
    <x v="0"/>
    <x v="0"/>
    <x v="1"/>
    <n v="509.36700000000002"/>
    <n v="1.1656"/>
    <n v="57.591090000000001"/>
    <n v="34192.879999999997"/>
  </r>
  <r>
    <s v="JJCM"/>
    <x v="0"/>
    <x v="0"/>
    <x v="0"/>
    <x v="0"/>
    <n v="80.783000000000001"/>
    <n v="1.1656"/>
    <n v="200.70849999999999"/>
    <n v="18898.849999999999"/>
  </r>
  <r>
    <s v="JJCM"/>
    <x v="0"/>
    <x v="0"/>
    <x v="0"/>
    <x v="1"/>
    <n v="177.88300000000001"/>
    <n v="1.1656"/>
    <n v="200.70849999999999"/>
    <n v="41614.99"/>
  </r>
  <r>
    <s v="JJCM"/>
    <x v="0"/>
    <x v="0"/>
    <x v="0"/>
    <x v="0"/>
    <n v="217"/>
    <n v="1.1656"/>
    <n v="84.736840000000001"/>
    <n v="21432.93"/>
  </r>
  <r>
    <s v="JJCM"/>
    <x v="0"/>
    <x v="0"/>
    <x v="0"/>
    <x v="1"/>
    <n v="570.21699999999998"/>
    <n v="1.1656"/>
    <n v="84.736840000000001"/>
    <n v="56319.91"/>
  </r>
  <r>
    <s v="JJCM"/>
    <x v="0"/>
    <x v="0"/>
    <x v="0"/>
    <x v="0"/>
    <n v="152.86699999999999"/>
    <n v="1.1656"/>
    <n v="56.73077"/>
    <n v="10108.39"/>
  </r>
  <r>
    <s v="JJCM"/>
    <x v="0"/>
    <x v="0"/>
    <x v="0"/>
    <x v="1"/>
    <n v="564.03300000000002"/>
    <n v="1.1656"/>
    <n v="56.73077"/>
    <n v="37296.9"/>
  </r>
  <r>
    <s v="JJCM"/>
    <x v="0"/>
    <x v="0"/>
    <x v="0"/>
    <x v="0"/>
    <n v="120.867"/>
    <n v="1.1579999999999999"/>
    <n v="81.983810000000005"/>
    <n v="11474.78"/>
  </r>
  <r>
    <s v="JJCM"/>
    <x v="0"/>
    <x v="0"/>
    <x v="0"/>
    <x v="1"/>
    <n v="343.63299999999998"/>
    <n v="1.1579999999999999"/>
    <n v="81.983810000000005"/>
    <n v="32623.57"/>
  </r>
  <r>
    <s v="JJCM"/>
    <x v="0"/>
    <x v="0"/>
    <x v="0"/>
    <x v="0"/>
    <n v="233.93299999999999"/>
    <n v="1.1656"/>
    <n v="55.111339999999998"/>
    <n v="15027.34"/>
  </r>
  <r>
    <s v="JJCM"/>
    <x v="0"/>
    <x v="0"/>
    <x v="0"/>
    <x v="1"/>
    <n v="378.66699999999997"/>
    <n v="1.1656"/>
    <n v="55.111339999999998"/>
    <n v="24324.73"/>
  </r>
  <r>
    <s v="JJCM"/>
    <x v="0"/>
    <x v="0"/>
    <x v="0"/>
    <x v="0"/>
    <n v="105.417"/>
    <n v="1.1656"/>
    <n v="149.74696"/>
    <n v="18400.02"/>
  </r>
  <r>
    <s v="JJCM"/>
    <x v="0"/>
    <x v="0"/>
    <x v="0"/>
    <x v="1"/>
    <n v="254.25"/>
    <n v="1.1656"/>
    <n v="149.74696"/>
    <n v="44378.080000000002"/>
  </r>
  <r>
    <s v="JJCM"/>
    <x v="0"/>
    <x v="0"/>
    <x v="0"/>
    <x v="0"/>
    <n v="139.55000000000001"/>
    <n v="1.1661999999999999"/>
    <n v="102.22672"/>
    <n v="16636.7"/>
  </r>
  <r>
    <s v="JJCM"/>
    <x v="0"/>
    <x v="0"/>
    <x v="0"/>
    <x v="1"/>
    <n v="558.98299999999995"/>
    <n v="1.1661999999999999"/>
    <n v="102.22672"/>
    <n v="66640.160000000003"/>
  </r>
  <r>
    <s v="JJCM"/>
    <x v="0"/>
    <x v="0"/>
    <x v="0"/>
    <x v="0"/>
    <n v="498.61700000000002"/>
    <n v="1.1656"/>
    <n v="133.75505999999999"/>
    <n v="77736.83"/>
  </r>
  <r>
    <s v="JJCM"/>
    <x v="0"/>
    <x v="0"/>
    <x v="0"/>
    <x v="1"/>
    <n v="549.48299999999995"/>
    <n v="1.1656"/>
    <n v="133.75505999999999"/>
    <n v="85667.09"/>
  </r>
  <r>
    <s v="JJCM"/>
    <x v="0"/>
    <x v="0"/>
    <x v="0"/>
    <x v="0"/>
    <n v="60.9"/>
    <n v="1.1656"/>
    <n v="74.696359999999999"/>
    <n v="5302.32"/>
  </r>
  <r>
    <s v="JJCM"/>
    <x v="0"/>
    <x v="0"/>
    <x v="0"/>
    <x v="1"/>
    <n v="486.31700000000001"/>
    <n v="1.1656"/>
    <n v="74.696359999999999"/>
    <n v="42341.71"/>
  </r>
  <r>
    <s v="JJCM"/>
    <x v="0"/>
    <x v="0"/>
    <x v="0"/>
    <x v="0"/>
    <n v="494.1"/>
    <n v="1.1656"/>
    <n v="191.95344"/>
    <n v="110550.39"/>
  </r>
  <r>
    <s v="JJCM"/>
    <x v="0"/>
    <x v="0"/>
    <x v="0"/>
    <x v="1"/>
    <n v="554.81700000000001"/>
    <n v="1.1656"/>
    <n v="191.95344"/>
    <n v="124135.27"/>
  </r>
  <r>
    <s v="JJCM"/>
    <x v="0"/>
    <x v="0"/>
    <x v="0"/>
    <x v="0"/>
    <n v="80.417000000000002"/>
    <n v="1.1656"/>
    <n v="224.13968"/>
    <n v="21009.52"/>
  </r>
  <r>
    <s v="JJCM"/>
    <x v="0"/>
    <x v="0"/>
    <x v="0"/>
    <x v="1"/>
    <n v="400.65"/>
    <n v="1.1656"/>
    <n v="224.13968"/>
    <n v="104672.7"/>
  </r>
  <r>
    <s v="JJCM"/>
    <x v="0"/>
    <x v="0"/>
    <x v="0"/>
    <x v="0"/>
    <n v="170.75"/>
    <n v="1.1656"/>
    <n v="157.59109000000001"/>
    <n v="31364.76"/>
  </r>
  <r>
    <s v="JJCM"/>
    <x v="0"/>
    <x v="0"/>
    <x v="0"/>
    <x v="1"/>
    <n v="533.65"/>
    <n v="1.1656"/>
    <n v="157.59109000000001"/>
    <n v="98025.19"/>
  </r>
  <r>
    <s v="JJCM"/>
    <x v="0"/>
    <x v="0"/>
    <x v="0"/>
    <x v="0"/>
    <n v="563.54999999999995"/>
    <n v="1.1656"/>
    <n v="176.21457000000001"/>
    <n v="115750.75"/>
  </r>
  <r>
    <s v="JJCM"/>
    <x v="0"/>
    <x v="0"/>
    <x v="0"/>
    <x v="1"/>
    <n v="529.85"/>
    <n v="1.1656"/>
    <n v="176.21457000000001"/>
    <n v="108828.91"/>
  </r>
  <r>
    <s v="JJCM"/>
    <x v="0"/>
    <x v="0"/>
    <x v="0"/>
    <x v="0"/>
    <n v="310.35000000000002"/>
    <n v="1.1656"/>
    <n v="73.734819999999999"/>
    <n v="26673.13"/>
  </r>
  <r>
    <s v="JJCM"/>
    <x v="0"/>
    <x v="0"/>
    <x v="0"/>
    <x v="1"/>
    <n v="366.95"/>
    <n v="1.1656"/>
    <n v="73.734819999999999"/>
    <n v="31537.63"/>
  </r>
  <r>
    <s v="JJCM"/>
    <x v="0"/>
    <x v="0"/>
    <x v="0"/>
    <x v="0"/>
    <n v="102.883"/>
    <n v="1.1656"/>
    <n v="125.75911000000001"/>
    <n v="15081.09"/>
  </r>
  <r>
    <s v="JJCM"/>
    <x v="0"/>
    <x v="0"/>
    <x v="0"/>
    <x v="1"/>
    <n v="196.71700000000001"/>
    <n v="1.1656"/>
    <n v="125.75911000000001"/>
    <n v="28835.73"/>
  </r>
  <r>
    <s v="JJCM"/>
    <x v="0"/>
    <x v="0"/>
    <x v="0"/>
    <x v="0"/>
    <n v="167.81700000000001"/>
    <n v="1.1656"/>
    <n v="131.78138000000001"/>
    <n v="25777.43"/>
  </r>
  <r>
    <s v="JJCM"/>
    <x v="0"/>
    <x v="0"/>
    <x v="0"/>
    <x v="1"/>
    <n v="519.71699999999998"/>
    <n v="1.1656"/>
    <n v="131.78138000000001"/>
    <n v="79830.81"/>
  </r>
  <r>
    <s v="JJCM"/>
    <x v="0"/>
    <x v="0"/>
    <x v="0"/>
    <x v="0"/>
    <n v="7.0170000000000003"/>
    <n v="1.1591"/>
    <n v="84.514169999999993"/>
    <n v="687.39"/>
  </r>
  <r>
    <s v="JJCM"/>
    <x v="0"/>
    <x v="0"/>
    <x v="0"/>
    <x v="1"/>
    <n v="98.8"/>
    <n v="0"/>
    <n v="84.514169999999993"/>
    <n v="0"/>
  </r>
  <r>
    <s v="JJCM"/>
    <x v="0"/>
    <x v="0"/>
    <x v="0"/>
    <x v="0"/>
    <n v="149.983"/>
    <n v="1.1656"/>
    <n v="114.27126"/>
    <n v="19976.919999999998"/>
  </r>
  <r>
    <s v="JJCM"/>
    <x v="0"/>
    <x v="0"/>
    <x v="0"/>
    <x v="1"/>
    <n v="113.31699999999999"/>
    <n v="0"/>
    <n v="114.27126"/>
    <n v="0"/>
  </r>
  <r>
    <s v="JJCM"/>
    <x v="0"/>
    <x v="0"/>
    <x v="0"/>
    <x v="0"/>
    <n v="217.65"/>
    <n v="1.1656"/>
    <n v="112.60120999999999"/>
    <n v="28566.12"/>
  </r>
  <r>
    <s v="JJCM"/>
    <x v="0"/>
    <x v="0"/>
    <x v="0"/>
    <x v="1"/>
    <n v="500.08300000000003"/>
    <n v="1.1656"/>
    <n v="112.60120999999999"/>
    <n v="65634.880000000005"/>
  </r>
  <r>
    <s v="JJCM"/>
    <x v="0"/>
    <x v="0"/>
    <x v="0"/>
    <x v="0"/>
    <n v="128.65"/>
    <n v="1.1656"/>
    <n v="115.9919"/>
    <n v="17393.5"/>
  </r>
  <r>
    <s v="JJCM"/>
    <x v="0"/>
    <x v="0"/>
    <x v="0"/>
    <x v="1"/>
    <n v="446.25"/>
    <n v="1.1656"/>
    <n v="115.9919"/>
    <n v="60333.07"/>
  </r>
  <r>
    <s v="JJCM"/>
    <x v="0"/>
    <x v="0"/>
    <x v="0"/>
    <x v="0"/>
    <n v="48.866999999999997"/>
    <n v="1.1656"/>
    <n v="108.2996"/>
    <n v="6168.68"/>
  </r>
  <r>
    <s v="JJCM"/>
    <x v="0"/>
    <x v="0"/>
    <x v="0"/>
    <x v="1"/>
    <n v="492.483"/>
    <n v="1.1656"/>
    <n v="108.2996"/>
    <n v="62168.11"/>
  </r>
  <r>
    <s v="JJCM"/>
    <x v="0"/>
    <x v="0"/>
    <x v="0"/>
    <x v="0"/>
    <n v="178.55"/>
    <n v="1.1656"/>
    <n v="139.42308"/>
    <n v="29016.44"/>
  </r>
  <r>
    <s v="JJCM"/>
    <x v="0"/>
    <x v="0"/>
    <x v="0"/>
    <x v="1"/>
    <n v="255.267"/>
    <n v="1.1656"/>
    <n v="139.42308"/>
    <n v="41483.83"/>
  </r>
  <r>
    <s v="JJCM"/>
    <x v="0"/>
    <x v="0"/>
    <x v="0"/>
    <x v="0"/>
    <n v="98.433000000000007"/>
    <n v="1.1656"/>
    <n v="72.115380000000002"/>
    <n v="8274.0499999999993"/>
  </r>
  <r>
    <s v="JJCM"/>
    <x v="0"/>
    <x v="0"/>
    <x v="0"/>
    <x v="1"/>
    <n v="64.382999999999996"/>
    <n v="1.1656"/>
    <n v="72.115380000000002"/>
    <n v="5411.89"/>
  </r>
  <r>
    <s v="JJCM"/>
    <x v="0"/>
    <x v="0"/>
    <x v="0"/>
    <x v="0"/>
    <n v="52.767000000000003"/>
    <n v="1.1656"/>
    <n v="102.02428999999999"/>
    <n v="6275.03"/>
  </r>
  <r>
    <s v="JJCM"/>
    <x v="0"/>
    <x v="0"/>
    <x v="0"/>
    <x v="1"/>
    <n v="461.55"/>
    <n v="1.1656"/>
    <n v="102.02428999999999"/>
    <n v="54887.3"/>
  </r>
  <r>
    <s v="JJCM"/>
    <x v="0"/>
    <x v="0"/>
    <x v="0"/>
    <x v="0"/>
    <n v="151.483"/>
    <n v="1.1656"/>
    <n v="267.66194000000002"/>
    <n v="47260.69"/>
  </r>
  <r>
    <s v="JJCM"/>
    <x v="0"/>
    <x v="0"/>
    <x v="0"/>
    <x v="1"/>
    <n v="476.08300000000003"/>
    <n v="1.1656"/>
    <n v="267.66194000000002"/>
    <n v="148531.59"/>
  </r>
  <r>
    <s v="JJCM"/>
    <x v="0"/>
    <x v="0"/>
    <x v="0"/>
    <x v="0"/>
    <n v="58.1"/>
    <n v="1.1656"/>
    <n v="183.50201999999999"/>
    <n v="12427.01"/>
  </r>
  <r>
    <s v="JJCM"/>
    <x v="0"/>
    <x v="0"/>
    <x v="0"/>
    <x v="1"/>
    <n v="373.28300000000002"/>
    <n v="1.1656"/>
    <n v="183.50201999999999"/>
    <n v="79841.48"/>
  </r>
  <r>
    <s v="JJCM"/>
    <x v="0"/>
    <x v="0"/>
    <x v="0"/>
    <x v="0"/>
    <n v="223.35"/>
    <n v="1.1579999999999999"/>
    <n v="89.878540000000001"/>
    <n v="23246.12"/>
  </r>
  <r>
    <s v="JJCM"/>
    <x v="0"/>
    <x v="0"/>
    <x v="0"/>
    <x v="1"/>
    <n v="516.56700000000001"/>
    <n v="1.1579999999999999"/>
    <n v="89.878540000000001"/>
    <n v="53763.96"/>
  </r>
  <r>
    <s v="JJCM"/>
    <x v="0"/>
    <x v="0"/>
    <x v="0"/>
    <x v="0"/>
    <n v="133.733"/>
    <n v="1.1656"/>
    <n v="82.287450000000007"/>
    <n v="12826.9"/>
  </r>
  <r>
    <s v="JJCM"/>
    <x v="0"/>
    <x v="0"/>
    <x v="0"/>
    <x v="1"/>
    <n v="143.31700000000001"/>
    <n v="1.1656"/>
    <n v="82.287450000000007"/>
    <n v="13746.14"/>
  </r>
  <r>
    <s v="JJCM"/>
    <x v="0"/>
    <x v="0"/>
    <x v="0"/>
    <x v="0"/>
    <n v="18.067"/>
    <n v="1.1656"/>
    <n v="93.724699999999999"/>
    <n v="1973.74"/>
  </r>
  <r>
    <s v="JJCM"/>
    <x v="0"/>
    <x v="0"/>
    <x v="0"/>
    <x v="1"/>
    <n v="256.11700000000002"/>
    <n v="1.1656"/>
    <n v="93.724699999999999"/>
    <n v="27979.63"/>
  </r>
  <r>
    <s v="JJCM"/>
    <x v="0"/>
    <x v="0"/>
    <x v="0"/>
    <x v="0"/>
    <n v="111.8"/>
    <n v="1.1656"/>
    <n v="84.615380000000002"/>
    <n v="11026.58"/>
  </r>
  <r>
    <s v="JJCM"/>
    <x v="0"/>
    <x v="0"/>
    <x v="0"/>
    <x v="1"/>
    <n v="401.83300000000003"/>
    <n v="1.1656"/>
    <n v="84.615380000000002"/>
    <n v="39631.86"/>
  </r>
  <r>
    <s v="JJCM"/>
    <x v="0"/>
    <x v="0"/>
    <x v="0"/>
    <x v="0"/>
    <n v="109.983"/>
    <n v="1.1656"/>
    <n v="206.73077000000001"/>
    <n v="26502.1"/>
  </r>
  <r>
    <s v="JJCM"/>
    <x v="0"/>
    <x v="0"/>
    <x v="0"/>
    <x v="1"/>
    <n v="444.25"/>
    <n v="1.1656"/>
    <n v="206.73077000000001"/>
    <n v="107048.87"/>
  </r>
  <r>
    <s v="JJCM"/>
    <x v="0"/>
    <x v="0"/>
    <x v="0"/>
    <x v="0"/>
    <n v="13.4"/>
    <n v="1.1591"/>
    <n v="78.947370000000006"/>
    <n v="1226.21"/>
  </r>
  <r>
    <s v="JJCM"/>
    <x v="0"/>
    <x v="0"/>
    <x v="0"/>
    <x v="1"/>
    <n v="2.9"/>
    <n v="0"/>
    <n v="78.947370000000006"/>
    <n v="0"/>
  </r>
  <r>
    <s v="JJCM"/>
    <x v="0"/>
    <x v="0"/>
    <x v="0"/>
    <x v="0"/>
    <n v="23.783000000000001"/>
    <n v="1.1591"/>
    <n v="73.178139999999999"/>
    <n v="2017.29"/>
  </r>
  <r>
    <s v="JJCM"/>
    <x v="0"/>
    <x v="0"/>
    <x v="0"/>
    <x v="1"/>
    <n v="9.6"/>
    <n v="1.1591"/>
    <n v="73.178139999999999"/>
    <n v="814.28"/>
  </r>
  <r>
    <s v="JJCM"/>
    <x v="0"/>
    <x v="0"/>
    <x v="0"/>
    <x v="0"/>
    <n v="84.933000000000007"/>
    <n v="1.1656"/>
    <n v="70.192310000000006"/>
    <n v="6948.89"/>
  </r>
  <r>
    <s v="JJCM"/>
    <x v="0"/>
    <x v="0"/>
    <x v="0"/>
    <x v="1"/>
    <n v="183.083"/>
    <n v="1.1656"/>
    <n v="70.192310000000006"/>
    <n v="14979.15"/>
  </r>
  <r>
    <s v="JJCM"/>
    <x v="0"/>
    <x v="0"/>
    <x v="0"/>
    <x v="0"/>
    <n v="545.76700000000005"/>
    <n v="1.1656"/>
    <n v="130.01012"/>
    <n v="82705.42"/>
  </r>
  <r>
    <s v="JJCM"/>
    <x v="0"/>
    <x v="0"/>
    <x v="0"/>
    <x v="1"/>
    <n v="434.267"/>
    <n v="1.1656"/>
    <n v="130.01012"/>
    <n v="65808.73"/>
  </r>
  <r>
    <s v="JJCM"/>
    <x v="0"/>
    <x v="0"/>
    <x v="0"/>
    <x v="0"/>
    <n v="733.83299999999997"/>
    <n v="1.1656"/>
    <n v="133.95749000000001"/>
    <n v="114581.31"/>
  </r>
  <r>
    <s v="JJCM"/>
    <x v="0"/>
    <x v="0"/>
    <x v="0"/>
    <x v="1"/>
    <n v="424.55"/>
    <n v="1.1656"/>
    <n v="133.95749000000001"/>
    <n v="66289.600000000006"/>
  </r>
  <r>
    <s v="JJCM"/>
    <x v="0"/>
    <x v="0"/>
    <x v="0"/>
    <x v="0"/>
    <n v="62.45"/>
    <n v="1.1656"/>
    <n v="189.01822000000001"/>
    <n v="13758.96"/>
  </r>
  <r>
    <s v="JJCM"/>
    <x v="0"/>
    <x v="0"/>
    <x v="0"/>
    <x v="1"/>
    <n v="368.95"/>
    <n v="1.1656"/>
    <n v="189.01822000000001"/>
    <n v="81286.929999999993"/>
  </r>
  <r>
    <s v="JJCM"/>
    <x v="0"/>
    <x v="0"/>
    <x v="0"/>
    <x v="0"/>
    <n v="70.167000000000002"/>
    <n v="1.1656"/>
    <n v="151.77126000000001"/>
    <n v="12412.86"/>
  </r>
  <r>
    <s v="JJCM"/>
    <x v="0"/>
    <x v="0"/>
    <x v="0"/>
    <x v="1"/>
    <n v="382.58300000000003"/>
    <n v="1.1656"/>
    <n v="151.77126000000001"/>
    <n v="67680.69"/>
  </r>
  <r>
    <s v="JJCM"/>
    <x v="0"/>
    <x v="0"/>
    <x v="0"/>
    <x v="0"/>
    <n v="114.3"/>
    <n v="1.1656"/>
    <n v="141.54857999999999"/>
    <n v="18858.25"/>
  </r>
  <r>
    <s v="JJCM"/>
    <x v="0"/>
    <x v="0"/>
    <x v="0"/>
    <x v="1"/>
    <n v="405.6"/>
    <n v="1.1656"/>
    <n v="141.54857999999999"/>
    <n v="66919.55"/>
  </r>
  <r>
    <s v="JJCM"/>
    <x v="0"/>
    <x v="0"/>
    <x v="0"/>
    <x v="0"/>
    <n v="171.6"/>
    <n v="1.1656"/>
    <n v="141.24494000000001"/>
    <n v="28251.38"/>
  </r>
  <r>
    <s v="JJCM"/>
    <x v="0"/>
    <x v="0"/>
    <x v="0"/>
    <x v="1"/>
    <n v="712.88300000000004"/>
    <n v="1.1656"/>
    <n v="141.24494000000001"/>
    <n v="117365.57"/>
  </r>
  <r>
    <s v="JJCM"/>
    <x v="0"/>
    <x v="0"/>
    <x v="0"/>
    <x v="0"/>
    <n v="83.966999999999999"/>
    <n v="1.1656"/>
    <n v="74.645750000000007"/>
    <n v="7305.72"/>
  </r>
  <r>
    <s v="JJCM"/>
    <x v="0"/>
    <x v="0"/>
    <x v="0"/>
    <x v="1"/>
    <n v="240.75"/>
    <n v="1.1656"/>
    <n v="74.645750000000007"/>
    <n v="20946.96"/>
  </r>
  <r>
    <s v="JJCM"/>
    <x v="0"/>
    <x v="0"/>
    <x v="0"/>
    <x v="0"/>
    <n v="130.583"/>
    <n v="1.1656"/>
    <n v="103.39069000000001"/>
    <n v="15736.84"/>
  </r>
  <r>
    <s v="JJCM"/>
    <x v="0"/>
    <x v="0"/>
    <x v="0"/>
    <x v="1"/>
    <n v="392.65"/>
    <n v="1.1656"/>
    <n v="103.39069000000001"/>
    <n v="47319.11"/>
  </r>
  <r>
    <s v="JJCM"/>
    <x v="0"/>
    <x v="0"/>
    <x v="0"/>
    <x v="0"/>
    <n v="292.28300000000002"/>
    <n v="1.1656"/>
    <n v="118.21862"/>
    <n v="40275.32"/>
  </r>
  <r>
    <s v="JJCM"/>
    <x v="0"/>
    <x v="0"/>
    <x v="0"/>
    <x v="1"/>
    <n v="338.55"/>
    <n v="1.1656"/>
    <n v="118.21862"/>
    <n v="46650.71"/>
  </r>
  <r>
    <s v="JJCM"/>
    <x v="0"/>
    <x v="0"/>
    <x v="0"/>
    <x v="0"/>
    <n v="35.866999999999997"/>
    <n v="1.1656"/>
    <n v="105.01012"/>
    <n v="4390.1099999999997"/>
  </r>
  <r>
    <s v="JJCM"/>
    <x v="0"/>
    <x v="0"/>
    <x v="0"/>
    <x v="1"/>
    <n v="515.1"/>
    <n v="1.1656"/>
    <n v="105.01012"/>
    <n v="63048.13"/>
  </r>
  <r>
    <s v="JJCM"/>
    <x v="0"/>
    <x v="0"/>
    <x v="0"/>
    <x v="0"/>
    <n v="330.3"/>
    <n v="1.1656"/>
    <n v="84.463560000000001"/>
    <n v="32518.27"/>
  </r>
  <r>
    <s v="JJCM"/>
    <x v="0"/>
    <x v="0"/>
    <x v="0"/>
    <x v="1"/>
    <n v="320.25"/>
    <n v="1.1656"/>
    <n v="84.463560000000001"/>
    <n v="31528.84"/>
  </r>
  <r>
    <s v="JJCM"/>
    <x v="0"/>
    <x v="0"/>
    <x v="0"/>
    <x v="0"/>
    <n v="47.183"/>
    <n v="1.1656"/>
    <n v="115.43522"/>
    <n v="6348.53"/>
  </r>
  <r>
    <s v="JJCM"/>
    <x v="0"/>
    <x v="0"/>
    <x v="0"/>
    <x v="1"/>
    <n v="219.36699999999999"/>
    <n v="1.1656"/>
    <n v="115.43522"/>
    <n v="29516.11"/>
  </r>
  <r>
    <s v="JJCM"/>
    <x v="0"/>
    <x v="0"/>
    <x v="0"/>
    <x v="0"/>
    <n v="11.467000000000001"/>
    <n v="1.1591"/>
    <n v="99.696359999999999"/>
    <n v="1325.1"/>
  </r>
  <r>
    <s v="JJCM"/>
    <x v="0"/>
    <x v="0"/>
    <x v="0"/>
    <x v="1"/>
    <n v="12.367000000000001"/>
    <n v="0"/>
    <n v="99.696359999999999"/>
    <n v="0"/>
  </r>
  <r>
    <s v="JJCM"/>
    <x v="0"/>
    <x v="0"/>
    <x v="1"/>
    <x v="0"/>
    <n v="114.05"/>
    <n v="1.1656"/>
    <n v="127.22672"/>
    <n v="16913.099999999999"/>
  </r>
  <r>
    <s v="JJCM"/>
    <x v="0"/>
    <x v="0"/>
    <x v="1"/>
    <x v="1"/>
    <n v="304.21699999999998"/>
    <n v="1.1656"/>
    <n v="127.22672"/>
    <n v="45114"/>
  </r>
  <r>
    <s v="JJCM"/>
    <x v="0"/>
    <x v="0"/>
    <x v="1"/>
    <x v="0"/>
    <n v="249.85"/>
    <n v="1.1661999999999999"/>
    <n v="75"/>
    <n v="21853.13"/>
  </r>
  <r>
    <s v="JJCM"/>
    <x v="0"/>
    <x v="0"/>
    <x v="1"/>
    <x v="1"/>
    <n v="222.03299999999999"/>
    <n v="1.1661999999999999"/>
    <n v="75"/>
    <n v="19420.12"/>
  </r>
  <r>
    <s v="JJCM"/>
    <x v="0"/>
    <x v="0"/>
    <x v="1"/>
    <x v="0"/>
    <n v="115.083"/>
    <n v="1.1656"/>
    <n v="88.410929999999993"/>
    <n v="11859.51"/>
  </r>
  <r>
    <s v="JJCM"/>
    <x v="0"/>
    <x v="0"/>
    <x v="1"/>
    <x v="1"/>
    <n v="104.1"/>
    <n v="0"/>
    <n v="88.410929999999993"/>
    <n v="0"/>
  </r>
  <r>
    <s v="JJCM"/>
    <x v="0"/>
    <x v="0"/>
    <x v="1"/>
    <x v="0"/>
    <n v="105.233"/>
    <n v="1.1656"/>
    <n v="76.265180000000001"/>
    <n v="9354.66"/>
  </r>
  <r>
    <s v="JJCM"/>
    <x v="0"/>
    <x v="0"/>
    <x v="1"/>
    <x v="1"/>
    <n v="314.85000000000002"/>
    <n v="1.1656"/>
    <n v="76.265180000000001"/>
    <n v="27988.49"/>
  </r>
  <r>
    <s v="JJCM"/>
    <x v="0"/>
    <x v="0"/>
    <x v="1"/>
    <x v="0"/>
    <n v="150.833"/>
    <n v="1.1579999999999999"/>
    <n v="112.14575000000001"/>
    <n v="19587.89"/>
  </r>
  <r>
    <s v="JJCM"/>
    <x v="0"/>
    <x v="0"/>
    <x v="1"/>
    <x v="1"/>
    <n v="88.617000000000004"/>
    <n v="0"/>
    <n v="112.14575000000001"/>
    <n v="0"/>
  </r>
  <r>
    <s v="JJCM"/>
    <x v="0"/>
    <x v="0"/>
    <x v="1"/>
    <x v="0"/>
    <n v="237.2"/>
    <n v="1.1656"/>
    <n v="93.421049999999994"/>
    <n v="25829.08"/>
  </r>
  <r>
    <s v="JJCM"/>
    <x v="0"/>
    <x v="0"/>
    <x v="1"/>
    <x v="1"/>
    <n v="139.43299999999999"/>
    <n v="0"/>
    <n v="93.421049999999994"/>
    <n v="0"/>
  </r>
  <r>
    <s v="JJCM"/>
    <x v="0"/>
    <x v="0"/>
    <x v="1"/>
    <x v="0"/>
    <n v="421.33300000000003"/>
    <n v="1.1656"/>
    <n v="132.28745000000001"/>
    <n v="64967.13"/>
  </r>
  <r>
    <s v="JJCM"/>
    <x v="0"/>
    <x v="0"/>
    <x v="1"/>
    <x v="1"/>
    <n v="410.78300000000002"/>
    <n v="1.1656"/>
    <n v="132.28745000000001"/>
    <n v="63340.38"/>
  </r>
  <r>
    <s v="JJCM"/>
    <x v="0"/>
    <x v="0"/>
    <x v="1"/>
    <x v="0"/>
    <n v="422.81700000000001"/>
    <n v="1.1656"/>
    <n v="86.487849999999995"/>
    <n v="42624.28"/>
  </r>
  <r>
    <s v="JJCM"/>
    <x v="0"/>
    <x v="0"/>
    <x v="1"/>
    <x v="1"/>
    <n v="370.46699999999998"/>
    <n v="1.1656"/>
    <n v="86.487849999999995"/>
    <n v="37346.870000000003"/>
  </r>
  <r>
    <s v="JJCM"/>
    <x v="0"/>
    <x v="0"/>
    <x v="1"/>
    <x v="0"/>
    <n v="31.332999999999998"/>
    <n v="1.1656"/>
    <n v="112.5"/>
    <n v="4108.7"/>
  </r>
  <r>
    <s v="JJCM"/>
    <x v="0"/>
    <x v="0"/>
    <x v="1"/>
    <x v="1"/>
    <n v="319.58300000000003"/>
    <n v="1.1656"/>
    <n v="112.5"/>
    <n v="41906.92"/>
  </r>
  <r>
    <s v="JJCM"/>
    <x v="0"/>
    <x v="0"/>
    <x v="1"/>
    <x v="0"/>
    <n v="133.6"/>
    <n v="1.1656"/>
    <n v="89.524289999999993"/>
    <n v="13941.09"/>
  </r>
  <r>
    <s v="JJCM"/>
    <x v="0"/>
    <x v="0"/>
    <x v="1"/>
    <x v="1"/>
    <n v="393.68299999999999"/>
    <n v="1.1656"/>
    <n v="89.524289999999993"/>
    <n v="41080.629999999997"/>
  </r>
  <r>
    <s v="JJCM"/>
    <x v="0"/>
    <x v="0"/>
    <x v="1"/>
    <x v="0"/>
    <n v="77.832999999999998"/>
    <n v="1.1656"/>
    <n v="75.55668"/>
    <n v="6854.66"/>
  </r>
  <r>
    <s v="JJCM"/>
    <x v="0"/>
    <x v="0"/>
    <x v="1"/>
    <x v="1"/>
    <n v="390.53300000000002"/>
    <n v="1.1656"/>
    <n v="75.55668"/>
    <n v="34393.800000000003"/>
  </r>
  <r>
    <s v="JJCM"/>
    <x v="0"/>
    <x v="0"/>
    <x v="1"/>
    <x v="0"/>
    <n v="166.21700000000001"/>
    <n v="1.1656"/>
    <n v="71.761129999999994"/>
    <n v="13903.18"/>
  </r>
  <r>
    <s v="JJCM"/>
    <x v="0"/>
    <x v="0"/>
    <x v="1"/>
    <x v="1"/>
    <n v="266.983"/>
    <n v="1.1656"/>
    <n v="71.761129999999994"/>
    <n v="22331.73"/>
  </r>
  <r>
    <s v="JJCM"/>
    <x v="0"/>
    <x v="0"/>
    <x v="1"/>
    <x v="0"/>
    <n v="245.267"/>
    <n v="1.1656"/>
    <n v="151.21457000000001"/>
    <n v="43229.71"/>
  </r>
  <r>
    <s v="JJCM"/>
    <x v="0"/>
    <x v="0"/>
    <x v="1"/>
    <x v="1"/>
    <n v="384.85"/>
    <n v="1.1656"/>
    <n v="151.21457000000001"/>
    <n v="67832.009999999995"/>
  </r>
  <r>
    <s v="JJCM"/>
    <x v="0"/>
    <x v="0"/>
    <x v="1"/>
    <x v="0"/>
    <n v="197.31700000000001"/>
    <n v="1.1656"/>
    <n v="88.61336"/>
    <n v="20380.43"/>
  </r>
  <r>
    <s v="JJCM"/>
    <x v="0"/>
    <x v="0"/>
    <x v="1"/>
    <x v="1"/>
    <n v="196.15"/>
    <n v="1.1656"/>
    <n v="88.61336"/>
    <n v="20259.89"/>
  </r>
  <r>
    <s v="JJCM"/>
    <x v="0"/>
    <x v="0"/>
    <x v="1"/>
    <x v="0"/>
    <n v="716.78300000000002"/>
    <n v="1.1656"/>
    <n v="81.730770000000007"/>
    <n v="68284.61"/>
  </r>
  <r>
    <s v="JJCM"/>
    <x v="0"/>
    <x v="0"/>
    <x v="1"/>
    <x v="1"/>
    <n v="398.1"/>
    <n v="1.1656"/>
    <n v="81.730770000000007"/>
    <n v="37925.15"/>
  </r>
  <r>
    <s v="JJCM"/>
    <x v="0"/>
    <x v="0"/>
    <x v="1"/>
    <x v="0"/>
    <n v="311.983"/>
    <n v="1.1656"/>
    <n v="73.127529999999993"/>
    <n v="26592.639999999999"/>
  </r>
  <r>
    <s v="JJCM"/>
    <x v="0"/>
    <x v="0"/>
    <x v="1"/>
    <x v="1"/>
    <n v="340.61700000000002"/>
    <n v="1.1656"/>
    <n v="73.127529999999993"/>
    <n v="29033.32"/>
  </r>
  <r>
    <s v="JJCM"/>
    <x v="0"/>
    <x v="0"/>
    <x v="1"/>
    <x v="0"/>
    <n v="127.4"/>
    <n v="1.1656"/>
    <n v="59.210529999999999"/>
    <n v="8792.61"/>
  </r>
  <r>
    <s v="JJCM"/>
    <x v="0"/>
    <x v="0"/>
    <x v="1"/>
    <x v="1"/>
    <n v="60.767000000000003"/>
    <n v="0"/>
    <n v="59.210529999999999"/>
    <n v="0"/>
  </r>
  <r>
    <s v="JJCM"/>
    <x v="0"/>
    <x v="0"/>
    <x v="1"/>
    <x v="0"/>
    <n v="403.93299999999999"/>
    <n v="1.1591"/>
    <n v="200.20242999999999"/>
    <n v="93734.53"/>
  </r>
  <r>
    <s v="JJCM"/>
    <x v="0"/>
    <x v="0"/>
    <x v="1"/>
    <x v="1"/>
    <n v="364.16699999999997"/>
    <n v="1.1591"/>
    <n v="200.20242999999999"/>
    <n v="84506.64"/>
  </r>
  <r>
    <s v="JJCM"/>
    <x v="0"/>
    <x v="0"/>
    <x v="1"/>
    <x v="0"/>
    <n v="165.53299999999999"/>
    <n v="1.1656"/>
    <n v="69.486649999999997"/>
    <n v="13407.12"/>
  </r>
  <r>
    <s v="JJCM"/>
    <x v="0"/>
    <x v="0"/>
    <x v="1"/>
    <x v="1"/>
    <n v="277.03300000000002"/>
    <n v="1.1656"/>
    <n v="69.486649999999997"/>
    <n v="22437.91"/>
  </r>
  <r>
    <s v="JJCM"/>
    <x v="0"/>
    <x v="0"/>
    <x v="1"/>
    <x v="0"/>
    <n v="105.883"/>
    <n v="1.1656"/>
    <n v="198.02632"/>
    <n v="24439.86"/>
  </r>
  <r>
    <s v="JJCM"/>
    <x v="0"/>
    <x v="0"/>
    <x v="1"/>
    <x v="1"/>
    <n v="359.61700000000002"/>
    <n v="1.1656"/>
    <n v="198.02632"/>
    <n v="83006.61"/>
  </r>
  <r>
    <s v="JJCM"/>
    <x v="0"/>
    <x v="0"/>
    <x v="1"/>
    <x v="0"/>
    <n v="132.43299999999999"/>
    <n v="1.1656"/>
    <n v="88.512150000000005"/>
    <n v="13663.08"/>
  </r>
  <r>
    <s v="JJCM"/>
    <x v="0"/>
    <x v="0"/>
    <x v="1"/>
    <x v="1"/>
    <n v="177.28299999999999"/>
    <n v="1.1656"/>
    <n v="88.512150000000005"/>
    <n v="18290.240000000002"/>
  </r>
  <r>
    <s v="JJCM"/>
    <x v="0"/>
    <x v="0"/>
    <x v="1"/>
    <x v="0"/>
    <n v="58.533000000000001"/>
    <n v="1.1601999999999999"/>
    <n v="80.921049999999994"/>
    <n v="5495.35"/>
  </r>
  <r>
    <s v="JJCM"/>
    <x v="0"/>
    <x v="0"/>
    <x v="1"/>
    <x v="1"/>
    <n v="320.75"/>
    <n v="1.1601999999999999"/>
    <n v="80.921049999999994"/>
    <n v="30113.49"/>
  </r>
  <r>
    <s v="JJCM"/>
    <x v="0"/>
    <x v="0"/>
    <x v="1"/>
    <x v="0"/>
    <n v="89.632999999999996"/>
    <n v="1.1656"/>
    <n v="72.469639999999998"/>
    <n v="7571.35"/>
  </r>
  <r>
    <s v="JJCM"/>
    <x v="0"/>
    <x v="0"/>
    <x v="1"/>
    <x v="1"/>
    <n v="353.58300000000003"/>
    <n v="1.1656"/>
    <n v="72.469639999999998"/>
    <n v="29867.37"/>
  </r>
  <r>
    <s v="JJCM"/>
    <x v="0"/>
    <x v="0"/>
    <x v="1"/>
    <x v="0"/>
    <n v="331.58300000000003"/>
    <n v="1.1656"/>
    <n v="101.46760999999999"/>
    <n v="39216.54"/>
  </r>
  <r>
    <s v="JJCM"/>
    <x v="0"/>
    <x v="0"/>
    <x v="1"/>
    <x v="1"/>
    <n v="356.733"/>
    <n v="1.1656"/>
    <n v="101.46760999999999"/>
    <n v="42191.040000000001"/>
  </r>
  <r>
    <s v="JJCM"/>
    <x v="0"/>
    <x v="0"/>
    <x v="1"/>
    <x v="0"/>
    <n v="57.366999999999997"/>
    <n v="1.1656"/>
    <n v="116.19432999999999"/>
    <n v="7769.56"/>
  </r>
  <r>
    <s v="JJCM"/>
    <x v="0"/>
    <x v="0"/>
    <x v="1"/>
    <x v="1"/>
    <n v="300.05"/>
    <n v="1.1656"/>
    <n v="116.19432999999999"/>
    <n v="40637.61"/>
  </r>
  <r>
    <s v="JJCM"/>
    <x v="0"/>
    <x v="0"/>
    <x v="1"/>
    <x v="0"/>
    <n v="65.882999999999996"/>
    <n v="1.1656"/>
    <n v="86.234819999999999"/>
    <n v="6622.25"/>
  </r>
  <r>
    <s v="JJCM"/>
    <x v="0"/>
    <x v="0"/>
    <x v="1"/>
    <x v="1"/>
    <n v="329.56700000000001"/>
    <n v="1.1656"/>
    <n v="86.234819999999999"/>
    <n v="33126.53"/>
  </r>
  <r>
    <s v="JJCM"/>
    <x v="0"/>
    <x v="0"/>
    <x v="1"/>
    <x v="0"/>
    <n v="121.033"/>
    <n v="1.1656"/>
    <n v="69.129549999999995"/>
    <n v="9752.52"/>
  </r>
  <r>
    <s v="JJCM"/>
    <x v="0"/>
    <x v="0"/>
    <x v="1"/>
    <x v="1"/>
    <n v="257.33300000000003"/>
    <n v="1.1656"/>
    <n v="69.129549999999995"/>
    <n v="20735.22"/>
  </r>
  <r>
    <s v="JJCM"/>
    <x v="0"/>
    <x v="0"/>
    <x v="1"/>
    <x v="0"/>
    <n v="86.516999999999996"/>
    <n v="1.1656"/>
    <n v="80.41498"/>
    <n v="8109.39"/>
  </r>
  <r>
    <s v="JJCM"/>
    <x v="0"/>
    <x v="0"/>
    <x v="1"/>
    <x v="1"/>
    <n v="329.96699999999998"/>
    <n v="1.1656"/>
    <n v="80.41498"/>
    <n v="30928.37"/>
  </r>
  <r>
    <s v="JJCM"/>
    <x v="0"/>
    <x v="0"/>
    <x v="1"/>
    <x v="0"/>
    <n v="120.8"/>
    <n v="1.1656"/>
    <n v="88.208500000000001"/>
    <n v="12420.15"/>
  </r>
  <r>
    <s v="JJCM"/>
    <x v="0"/>
    <x v="0"/>
    <x v="1"/>
    <x v="1"/>
    <n v="78.867000000000004"/>
    <n v="0"/>
    <n v="88.208500000000001"/>
    <n v="0"/>
  </r>
  <r>
    <s v="JJCM"/>
    <x v="0"/>
    <x v="0"/>
    <x v="1"/>
    <x v="0"/>
    <n v="428.05"/>
    <n v="1.1656"/>
    <n v="89.929150000000007"/>
    <n v="44868.81"/>
  </r>
  <r>
    <s v="JJCM"/>
    <x v="0"/>
    <x v="0"/>
    <x v="1"/>
    <x v="1"/>
    <n v="311.91699999999997"/>
    <n v="1.1656"/>
    <n v="89.929150000000007"/>
    <n v="32695.58"/>
  </r>
  <r>
    <s v="JJCM"/>
    <x v="0"/>
    <x v="0"/>
    <x v="1"/>
    <x v="0"/>
    <n v="63.9"/>
    <n v="1.1591"/>
    <n v="84.008099999999999"/>
    <n v="6222.19"/>
  </r>
  <r>
    <s v="JJCM"/>
    <x v="0"/>
    <x v="0"/>
    <x v="1"/>
    <x v="1"/>
    <n v="272.31700000000001"/>
    <n v="1.1591"/>
    <n v="84.008099999999999"/>
    <n v="26516.54"/>
  </r>
  <r>
    <s v="JJCM"/>
    <x v="0"/>
    <x v="0"/>
    <x v="1"/>
    <x v="0"/>
    <n v="86.516999999999996"/>
    <n v="1.1656"/>
    <n v="97.823890000000006"/>
    <n v="9864.9699999999993"/>
  </r>
  <r>
    <s v="JJCM"/>
    <x v="0"/>
    <x v="0"/>
    <x v="1"/>
    <x v="1"/>
    <n v="280.16699999999997"/>
    <n v="1.1656"/>
    <n v="97.823890000000006"/>
    <n v="31945.63"/>
  </r>
  <r>
    <s v="JJCM"/>
    <x v="0"/>
    <x v="0"/>
    <x v="1"/>
    <x v="0"/>
    <n v="89.716999999999999"/>
    <n v="1.1656"/>
    <n v="105.11134"/>
    <n v="10991.93"/>
  </r>
  <r>
    <s v="JJCM"/>
    <x v="0"/>
    <x v="0"/>
    <x v="1"/>
    <x v="1"/>
    <n v="310.983"/>
    <n v="1.1656"/>
    <n v="105.11134"/>
    <n v="38100.949999999997"/>
  </r>
  <r>
    <s v="JJCM"/>
    <x v="0"/>
    <x v="0"/>
    <x v="1"/>
    <x v="0"/>
    <n v="318.31700000000001"/>
    <n v="1.1601999999999999"/>
    <n v="78.036439999999999"/>
    <n v="28819.75"/>
  </r>
  <r>
    <s v="JJCM"/>
    <x v="0"/>
    <x v="0"/>
    <x v="1"/>
    <x v="1"/>
    <n v="291.25"/>
    <n v="1.1601999999999999"/>
    <n v="78.036439999999999"/>
    <n v="26369.16"/>
  </r>
  <r>
    <s v="JJCM"/>
    <x v="0"/>
    <x v="0"/>
    <x v="1"/>
    <x v="0"/>
    <n v="207.71700000000001"/>
    <n v="1.1656"/>
    <n v="62.246960000000001"/>
    <n v="15070.92"/>
  </r>
  <r>
    <s v="JJCM"/>
    <x v="0"/>
    <x v="0"/>
    <x v="1"/>
    <x v="1"/>
    <n v="288.767"/>
    <n v="1.1656"/>
    <n v="62.246960000000001"/>
    <n v="20951.509999999998"/>
  </r>
  <r>
    <s v="JJCM"/>
    <x v="0"/>
    <x v="0"/>
    <x v="1"/>
    <x v="0"/>
    <n v="275.14999999999998"/>
    <n v="1.1656"/>
    <n v="80.516189999999995"/>
    <n v="25822.74"/>
  </r>
  <r>
    <s v="JJCM"/>
    <x v="0"/>
    <x v="0"/>
    <x v="1"/>
    <x v="1"/>
    <n v="308.25"/>
    <n v="1.1656"/>
    <n v="80.516189999999995"/>
    <n v="28929.16"/>
  </r>
  <r>
    <s v="JJCM"/>
    <x v="0"/>
    <x v="0"/>
    <x v="1"/>
    <x v="0"/>
    <n v="17.149999999999999"/>
    <n v="1.1656"/>
    <n v="78.491900000000001"/>
    <n v="1569.06"/>
  </r>
  <r>
    <s v="JJCM"/>
    <x v="0"/>
    <x v="0"/>
    <x v="1"/>
    <x v="1"/>
    <n v="306.983"/>
    <n v="1.1656"/>
    <n v="78.491900000000001"/>
    <n v="28085.919999999998"/>
  </r>
  <r>
    <s v="JJCM"/>
    <x v="0"/>
    <x v="0"/>
    <x v="1"/>
    <x v="0"/>
    <n v="96.95"/>
    <n v="1.1656"/>
    <n v="102.22672"/>
    <n v="11552.12"/>
  </r>
  <r>
    <s v="JJCM"/>
    <x v="0"/>
    <x v="0"/>
    <x v="1"/>
    <x v="1"/>
    <n v="273.91699999999997"/>
    <n v="1.1656"/>
    <n v="102.22672"/>
    <n v="32638.71"/>
  </r>
  <r>
    <s v="JJCM"/>
    <x v="0"/>
    <x v="0"/>
    <x v="1"/>
    <x v="0"/>
    <n v="257.64999999999998"/>
    <n v="1.1591"/>
    <n v="83.906880000000001"/>
    <n v="25058.13"/>
  </r>
  <r>
    <s v="JJCM"/>
    <x v="0"/>
    <x v="0"/>
    <x v="1"/>
    <x v="1"/>
    <n v="164.9"/>
    <n v="1.1591"/>
    <n v="83.906880000000001"/>
    <n v="16037.59"/>
  </r>
  <r>
    <s v="JJCM"/>
    <x v="0"/>
    <x v="0"/>
    <x v="1"/>
    <x v="0"/>
    <n v="73.966999999999999"/>
    <n v="1.1656"/>
    <n v="83.856279999999998"/>
    <n v="7229.75"/>
  </r>
  <r>
    <s v="JJCM"/>
    <x v="0"/>
    <x v="0"/>
    <x v="1"/>
    <x v="1"/>
    <n v="229.483"/>
    <n v="1.1656"/>
    <n v="83.856279999999998"/>
    <n v="22430.33"/>
  </r>
  <r>
    <s v="JJCM"/>
    <x v="0"/>
    <x v="0"/>
    <x v="1"/>
    <x v="0"/>
    <n v="77.016999999999996"/>
    <n v="1.1591"/>
    <n v="117.96559000000001"/>
    <n v="10530.84"/>
  </r>
  <r>
    <s v="JJCM"/>
    <x v="0"/>
    <x v="0"/>
    <x v="1"/>
    <x v="1"/>
    <n v="74.45"/>
    <n v="0"/>
    <n v="117.96559000000001"/>
    <n v="0"/>
  </r>
  <r>
    <s v="JJCM"/>
    <x v="0"/>
    <x v="0"/>
    <x v="1"/>
    <x v="0"/>
    <n v="232.417"/>
    <n v="1.1656"/>
    <n v="78.18826"/>
    <n v="21181.61"/>
  </r>
  <r>
    <s v="JJCM"/>
    <x v="0"/>
    <x v="0"/>
    <x v="1"/>
    <x v="1"/>
    <n v="293.36700000000002"/>
    <n v="1.1656"/>
    <n v="78.18826"/>
    <n v="26736.36"/>
  </r>
  <r>
    <s v="JJCM"/>
    <x v="0"/>
    <x v="0"/>
    <x v="1"/>
    <x v="0"/>
    <n v="161.083"/>
    <n v="1.1656"/>
    <n v="104.55466"/>
    <n v="19631.009999999998"/>
  </r>
  <r>
    <s v="JJCM"/>
    <x v="0"/>
    <x v="0"/>
    <x v="1"/>
    <x v="1"/>
    <n v="291.483"/>
    <n v="1.1656"/>
    <n v="104.55466"/>
    <n v="35522.720000000001"/>
  </r>
  <r>
    <s v="JJCM"/>
    <x v="0"/>
    <x v="0"/>
    <x v="1"/>
    <x v="0"/>
    <n v="134.46700000000001"/>
    <n v="1.1656"/>
    <n v="77.884619999999998"/>
    <n v="12207.23"/>
  </r>
  <r>
    <s v="JJCM"/>
    <x v="0"/>
    <x v="0"/>
    <x v="1"/>
    <x v="1"/>
    <n v="198.68299999999999"/>
    <n v="1.1656"/>
    <n v="77.884619999999998"/>
    <n v="18036.900000000001"/>
  </r>
  <r>
    <s v="JJCM"/>
    <x v="0"/>
    <x v="0"/>
    <x v="1"/>
    <x v="0"/>
    <n v="135.94999999999999"/>
    <n v="1.1656"/>
    <n v="113.00606999999999"/>
    <n v="17907.32"/>
  </r>
  <r>
    <s v="JJCM"/>
    <x v="0"/>
    <x v="0"/>
    <x v="1"/>
    <x v="1"/>
    <n v="346.767"/>
    <n v="1.1656"/>
    <n v="113.00606999999999"/>
    <n v="45676.11"/>
  </r>
  <r>
    <s v="JJCM"/>
    <x v="0"/>
    <x v="0"/>
    <x v="1"/>
    <x v="0"/>
    <n v="31.183"/>
    <n v="1.1591"/>
    <n v="73.684209999999993"/>
    <n v="2663.26"/>
  </r>
  <r>
    <s v="JJCM"/>
    <x v="0"/>
    <x v="0"/>
    <x v="1"/>
    <x v="1"/>
    <n v="285.05"/>
    <n v="1.1591"/>
    <n v="73.684209999999993"/>
    <n v="24345.37"/>
  </r>
  <r>
    <s v="JJCM"/>
    <x v="0"/>
    <x v="0"/>
    <x v="1"/>
    <x v="0"/>
    <n v="59.116999999999997"/>
    <n v="1.1656"/>
    <n v="86.589070000000007"/>
    <n v="5966.57"/>
  </r>
  <r>
    <s v="JJCM"/>
    <x v="0"/>
    <x v="0"/>
    <x v="1"/>
    <x v="1"/>
    <n v="260.66699999999997"/>
    <n v="1.1656"/>
    <n v="86.589070000000007"/>
    <n v="26308.66"/>
  </r>
  <r>
    <s v="JJCM"/>
    <x v="0"/>
    <x v="0"/>
    <x v="1"/>
    <x v="0"/>
    <n v="431.9"/>
    <n v="1.1656"/>
    <n v="75.708500000000001"/>
    <n v="38113.370000000003"/>
  </r>
  <r>
    <s v="JJCM"/>
    <x v="0"/>
    <x v="0"/>
    <x v="1"/>
    <x v="1"/>
    <n v="281.38299999999998"/>
    <n v="1.1656"/>
    <n v="75.708500000000001"/>
    <n v="24830.880000000001"/>
  </r>
  <r>
    <s v="JJCM"/>
    <x v="0"/>
    <x v="0"/>
    <x v="1"/>
    <x v="0"/>
    <n v="158.417"/>
    <n v="1.1656"/>
    <n v="85.678139999999999"/>
    <n v="15820.54"/>
  </r>
  <r>
    <s v="JJCM"/>
    <x v="0"/>
    <x v="0"/>
    <x v="1"/>
    <x v="1"/>
    <n v="255.11699999999999"/>
    <n v="1.1656"/>
    <n v="85.678139999999999"/>
    <n v="25477.63"/>
  </r>
  <r>
    <s v="JJCM"/>
    <x v="0"/>
    <x v="0"/>
    <x v="1"/>
    <x v="0"/>
    <n v="43.417000000000002"/>
    <n v="1.1656"/>
    <n v="146.60930999999999"/>
    <n v="7419.44"/>
  </r>
  <r>
    <s v="JJCM"/>
    <x v="0"/>
    <x v="0"/>
    <x v="1"/>
    <x v="1"/>
    <n v="199.8"/>
    <n v="1.1656"/>
    <n v="146.60930999999999"/>
    <n v="34143.379999999997"/>
  </r>
  <r>
    <s v="JJCM"/>
    <x v="0"/>
    <x v="0"/>
    <x v="1"/>
    <x v="0"/>
    <n v="153.71700000000001"/>
    <n v="1.1656"/>
    <n v="121.10324"/>
    <n v="21698.37"/>
  </r>
  <r>
    <s v="JJCM"/>
    <x v="0"/>
    <x v="0"/>
    <x v="1"/>
    <x v="1"/>
    <n v="175.46700000000001"/>
    <n v="1.1656"/>
    <n v="121.10324"/>
    <n v="24768.560000000001"/>
  </r>
  <r>
    <s v="JJCM"/>
    <x v="0"/>
    <x v="0"/>
    <x v="1"/>
    <x v="0"/>
    <n v="231.65"/>
    <n v="1.1656"/>
    <n v="70.748990000000006"/>
    <n v="19103.02"/>
  </r>
  <r>
    <s v="JJCM"/>
    <x v="0"/>
    <x v="0"/>
    <x v="1"/>
    <x v="1"/>
    <n v="182.96700000000001"/>
    <n v="1.1656"/>
    <n v="70.748990000000006"/>
    <n v="15088.38"/>
  </r>
  <r>
    <s v="JJCM"/>
    <x v="0"/>
    <x v="0"/>
    <x v="1"/>
    <x v="0"/>
    <n v="16.332999999999998"/>
    <n v="1.1656"/>
    <n v="119.58502"/>
    <n v="2276.63"/>
  </r>
  <r>
    <s v="JJCM"/>
    <x v="0"/>
    <x v="0"/>
    <x v="1"/>
    <x v="1"/>
    <n v="267.483"/>
    <n v="1.1656"/>
    <n v="119.58502"/>
    <n v="37284"/>
  </r>
  <r>
    <s v="JJCM"/>
    <x v="0"/>
    <x v="0"/>
    <x v="1"/>
    <x v="0"/>
    <n v="316.81700000000001"/>
    <n v="1.1656"/>
    <n v="97.36842"/>
    <n v="35956.39"/>
  </r>
  <r>
    <s v="JJCM"/>
    <x v="0"/>
    <x v="0"/>
    <x v="1"/>
    <x v="1"/>
    <n v="266.25"/>
    <n v="1.1656"/>
    <n v="97.36842"/>
    <n v="30217.41"/>
  </r>
  <r>
    <s v="JJCM"/>
    <x v="0"/>
    <x v="0"/>
    <x v="1"/>
    <x v="0"/>
    <n v="66.033000000000001"/>
    <n v="1.1656"/>
    <n v="84.665989999999994"/>
    <n v="6516.58"/>
  </r>
  <r>
    <s v="JJCM"/>
    <x v="0"/>
    <x v="0"/>
    <x v="1"/>
    <x v="1"/>
    <n v="198.733"/>
    <n v="1.1656"/>
    <n v="84.665989999999994"/>
    <n v="19612.3"/>
  </r>
  <r>
    <s v="JJCM"/>
    <x v="0"/>
    <x v="0"/>
    <x v="1"/>
    <x v="0"/>
    <n v="224.583"/>
    <n v="1.1656"/>
    <n v="77.985830000000007"/>
    <n v="20414.66"/>
  </r>
  <r>
    <s v="JJCM"/>
    <x v="0"/>
    <x v="0"/>
    <x v="1"/>
    <x v="1"/>
    <n v="189.18299999999999"/>
    <n v="1.1656"/>
    <n v="77.985830000000007"/>
    <n v="17196.79"/>
  </r>
  <r>
    <s v="JJCM"/>
    <x v="0"/>
    <x v="0"/>
    <x v="1"/>
    <x v="0"/>
    <n v="202.63300000000001"/>
    <n v="1.1656"/>
    <n v="80.617410000000007"/>
    <n v="19040.95"/>
  </r>
  <r>
    <s v="JJCM"/>
    <x v="0"/>
    <x v="0"/>
    <x v="1"/>
    <x v="1"/>
    <n v="254.85"/>
    <n v="1.1656"/>
    <n v="80.617410000000007"/>
    <n v="23947.66"/>
  </r>
  <r>
    <s v="JJCM"/>
    <x v="0"/>
    <x v="0"/>
    <x v="1"/>
    <x v="0"/>
    <n v="152.25"/>
    <n v="1.1656"/>
    <n v="82.742909999999995"/>
    <n v="14683.77"/>
  </r>
  <r>
    <s v="JJCM"/>
    <x v="0"/>
    <x v="0"/>
    <x v="1"/>
    <x v="1"/>
    <n v="256.71699999999998"/>
    <n v="1.1656"/>
    <n v="82.742909999999995"/>
    <n v="24759.11"/>
  </r>
  <r>
    <s v="JJCM"/>
    <x v="0"/>
    <x v="0"/>
    <x v="1"/>
    <x v="0"/>
    <n v="51.567"/>
    <n v="1.1591"/>
    <n v="93.927130000000005"/>
    <n v="5614.15"/>
  </r>
  <r>
    <s v="JJCM"/>
    <x v="0"/>
    <x v="0"/>
    <x v="1"/>
    <x v="1"/>
    <n v="36.133000000000003"/>
    <n v="1.1591"/>
    <n v="93.927130000000005"/>
    <n v="3933.83"/>
  </r>
  <r>
    <s v="JJCM"/>
    <x v="0"/>
    <x v="0"/>
    <x v="1"/>
    <x v="0"/>
    <n v="113.533"/>
    <n v="1.1656"/>
    <n v="43.67409"/>
    <n v="5779.57"/>
  </r>
  <r>
    <s v="JJCM"/>
    <x v="0"/>
    <x v="0"/>
    <x v="1"/>
    <x v="1"/>
    <n v="256.78300000000002"/>
    <n v="1.1656"/>
    <n v="43.67409"/>
    <n v="13071.93"/>
  </r>
  <r>
    <s v="JJCM"/>
    <x v="0"/>
    <x v="0"/>
    <x v="1"/>
    <x v="0"/>
    <n v="131.4"/>
    <n v="1.1656"/>
    <n v="42.71255"/>
    <n v="6541.85"/>
  </r>
  <r>
    <s v="JJCM"/>
    <x v="0"/>
    <x v="0"/>
    <x v="1"/>
    <x v="1"/>
    <n v="254.88300000000001"/>
    <n v="1.1656"/>
    <n v="42.71255"/>
    <n v="12689.54"/>
  </r>
  <r>
    <s v="JJCM"/>
    <x v="0"/>
    <x v="0"/>
    <x v="1"/>
    <x v="0"/>
    <n v="141.30000000000001"/>
    <n v="1.1656"/>
    <n v="114.97976"/>
    <n v="18937.080000000002"/>
  </r>
  <r>
    <s v="JJCM"/>
    <x v="0"/>
    <x v="0"/>
    <x v="1"/>
    <x v="1"/>
    <n v="228.1"/>
    <n v="1.1656"/>
    <n v="114.97976"/>
    <n v="30570.06"/>
  </r>
  <r>
    <s v="JJCM"/>
    <x v="0"/>
    <x v="0"/>
    <x v="1"/>
    <x v="0"/>
    <n v="155.18299999999999"/>
    <n v="1.1656"/>
    <n v="60.374490000000002"/>
    <n v="10920.62"/>
  </r>
  <r>
    <s v="JJCM"/>
    <x v="0"/>
    <x v="0"/>
    <x v="1"/>
    <x v="1"/>
    <n v="214.85"/>
    <n v="1.1656"/>
    <n v="60.374490000000002"/>
    <n v="15119.53"/>
  </r>
  <r>
    <s v="JJCM"/>
    <x v="0"/>
    <x v="0"/>
    <x v="1"/>
    <x v="0"/>
    <n v="105.05"/>
    <n v="1.1656"/>
    <n v="48.026319999999998"/>
    <n v="5880.64"/>
  </r>
  <r>
    <s v="JJCM"/>
    <x v="0"/>
    <x v="0"/>
    <x v="1"/>
    <x v="1"/>
    <n v="246.4"/>
    <n v="1.1656"/>
    <n v="48.026319999999998"/>
    <n v="13793.34"/>
  </r>
  <r>
    <s v="JJCM"/>
    <x v="0"/>
    <x v="0"/>
    <x v="1"/>
    <x v="0"/>
    <n v="156.483"/>
    <n v="1.1656"/>
    <n v="135.47570999999999"/>
    <n v="24710.31"/>
  </r>
  <r>
    <s v="JJCM"/>
    <x v="0"/>
    <x v="0"/>
    <x v="1"/>
    <x v="1"/>
    <n v="241.56700000000001"/>
    <n v="1.1656"/>
    <n v="135.47570999999999"/>
    <n v="38145.96"/>
  </r>
  <r>
    <s v="JJCM"/>
    <x v="0"/>
    <x v="0"/>
    <x v="1"/>
    <x v="0"/>
    <n v="244.7"/>
    <n v="1.1656"/>
    <n v="91.80162"/>
    <n v="26183.87"/>
  </r>
  <r>
    <s v="JJCM"/>
    <x v="0"/>
    <x v="0"/>
    <x v="1"/>
    <x v="1"/>
    <n v="247"/>
    <n v="1.1656"/>
    <n v="91.80162"/>
    <n v="26429.98"/>
  </r>
  <r>
    <s v="JJCM"/>
    <x v="0"/>
    <x v="0"/>
    <x v="1"/>
    <x v="0"/>
    <n v="59.4"/>
    <n v="1.1591"/>
    <n v="60.374490000000002"/>
    <n v="4156.82"/>
  </r>
  <r>
    <s v="JJCM"/>
    <x v="0"/>
    <x v="0"/>
    <x v="1"/>
    <x v="1"/>
    <n v="78.867000000000004"/>
    <n v="0"/>
    <n v="60.374490000000002"/>
    <n v="0"/>
  </r>
  <r>
    <s v="JJCM"/>
    <x v="0"/>
    <x v="0"/>
    <x v="1"/>
    <x v="0"/>
    <n v="48.482999999999997"/>
    <n v="1.1656"/>
    <n v="71.81174"/>
    <n v="4058.21"/>
  </r>
  <r>
    <s v="JJCM"/>
    <x v="0"/>
    <x v="0"/>
    <x v="1"/>
    <x v="1"/>
    <n v="78.233000000000004"/>
    <n v="0"/>
    <n v="71.81174"/>
    <n v="0"/>
  </r>
  <r>
    <s v="JJCM"/>
    <x v="0"/>
    <x v="0"/>
    <x v="1"/>
    <x v="0"/>
    <n v="175.86699999999999"/>
    <n v="1.1656"/>
    <n v="77.327939999999998"/>
    <n v="15851.5"/>
  </r>
  <r>
    <s v="JJCM"/>
    <x v="0"/>
    <x v="0"/>
    <x v="1"/>
    <x v="1"/>
    <n v="76.966999999999999"/>
    <n v="0"/>
    <n v="77.327939999999998"/>
    <n v="0"/>
  </r>
  <r>
    <s v="JJCM"/>
    <x v="0"/>
    <x v="0"/>
    <x v="1"/>
    <x v="0"/>
    <n v="136.05000000000001"/>
    <n v="1.1656"/>
    <n v="100.35424999999999"/>
    <n v="15914.16"/>
  </r>
  <r>
    <s v="JJCM"/>
    <x v="0"/>
    <x v="0"/>
    <x v="1"/>
    <x v="1"/>
    <n v="75.716999999999999"/>
    <n v="0"/>
    <n v="100.35424999999999"/>
    <n v="0"/>
  </r>
  <r>
    <s v="JJCM"/>
    <x v="0"/>
    <x v="0"/>
    <x v="1"/>
    <x v="0"/>
    <n v="110.917"/>
    <n v="1.1591"/>
    <n v="72.874489999999994"/>
    <n v="9369.0300000000007"/>
  </r>
  <r>
    <s v="JJCM"/>
    <x v="0"/>
    <x v="0"/>
    <x v="1"/>
    <x v="1"/>
    <n v="42.267000000000003"/>
    <n v="0"/>
    <n v="72.874489999999994"/>
    <n v="0"/>
  </r>
  <r>
    <s v="JJCM"/>
    <x v="0"/>
    <x v="0"/>
    <x v="1"/>
    <x v="0"/>
    <n v="75.867000000000004"/>
    <n v="1.1656"/>
    <n v="84.210530000000006"/>
    <n v="7446.79"/>
  </r>
  <r>
    <s v="JJCM"/>
    <x v="0"/>
    <x v="0"/>
    <x v="1"/>
    <x v="1"/>
    <n v="45.433"/>
    <n v="0"/>
    <n v="84.210530000000006"/>
    <n v="0"/>
  </r>
  <r>
    <s v="JJCM"/>
    <x v="0"/>
    <x v="0"/>
    <x v="1"/>
    <x v="0"/>
    <n v="75.832999999999998"/>
    <n v="1.1579999999999999"/>
    <n v="58.502020000000002"/>
    <n v="5137.33"/>
  </r>
  <r>
    <s v="JJCM"/>
    <x v="0"/>
    <x v="0"/>
    <x v="1"/>
    <x v="1"/>
    <n v="43.8"/>
    <n v="0"/>
    <n v="58.502020000000002"/>
    <n v="0"/>
  </r>
  <r>
    <s v="JJCM"/>
    <x v="0"/>
    <x v="0"/>
    <x v="1"/>
    <x v="0"/>
    <n v="53.082999999999998"/>
    <n v="1.1656"/>
    <n v="96.862350000000006"/>
    <n v="5993.22"/>
  </r>
  <r>
    <s v="JJCM"/>
    <x v="0"/>
    <x v="0"/>
    <x v="1"/>
    <x v="1"/>
    <n v="39.533000000000001"/>
    <n v="0"/>
    <n v="96.862350000000006"/>
    <n v="0"/>
  </r>
  <r>
    <s v="JJCM"/>
    <x v="0"/>
    <x v="0"/>
    <x v="1"/>
    <x v="0"/>
    <n v="146.65"/>
    <n v="1.1656"/>
    <n v="83.19838"/>
    <n v="14221.54"/>
  </r>
  <r>
    <s v="JJCM"/>
    <x v="0"/>
    <x v="0"/>
    <x v="1"/>
    <x v="1"/>
    <n v="38.366999999999997"/>
    <n v="0"/>
    <n v="83.19838"/>
    <n v="0"/>
  </r>
  <r>
    <s v="JJCM"/>
    <x v="0"/>
    <x v="0"/>
    <x v="1"/>
    <x v="0"/>
    <n v="50.75"/>
    <n v="1.1656"/>
    <n v="55.668019999999999"/>
    <n v="3293"/>
  </r>
  <r>
    <s v="JJCM"/>
    <x v="0"/>
    <x v="0"/>
    <x v="1"/>
    <x v="1"/>
    <n v="39.75"/>
    <n v="0"/>
    <n v="55.668019999999999"/>
    <n v="0"/>
  </r>
  <r>
    <s v="JJCM"/>
    <x v="0"/>
    <x v="0"/>
    <x v="1"/>
    <x v="0"/>
    <n v="48.732999999999997"/>
    <n v="1.1656"/>
    <n v="86.032390000000007"/>
    <n v="4886.91"/>
  </r>
  <r>
    <s v="JJCM"/>
    <x v="0"/>
    <x v="0"/>
    <x v="1"/>
    <x v="1"/>
    <n v="39.116999999999997"/>
    <n v="0"/>
    <n v="86.032390000000007"/>
    <n v="0"/>
  </r>
  <r>
    <s v="JJCM"/>
    <x v="0"/>
    <x v="0"/>
    <x v="1"/>
    <x v="0"/>
    <n v="7.5670000000000002"/>
    <n v="1.1656"/>
    <n v="85.27328"/>
    <n v="752.12"/>
  </r>
  <r>
    <s v="JJCM"/>
    <x v="0"/>
    <x v="0"/>
    <x v="1"/>
    <x v="1"/>
    <n v="34.582999999999998"/>
    <n v="0"/>
    <n v="85.27328"/>
    <n v="0"/>
  </r>
  <r>
    <s v="JJCM"/>
    <x v="0"/>
    <x v="0"/>
    <x v="1"/>
    <x v="0"/>
    <n v="53.75"/>
    <n v="1.1656"/>
    <n v="62.550609999999999"/>
    <n v="3918.86"/>
  </r>
  <r>
    <s v="JJCM"/>
    <x v="0"/>
    <x v="0"/>
    <x v="1"/>
    <x v="1"/>
    <n v="34.700000000000003"/>
    <n v="0"/>
    <n v="62.550609999999999"/>
    <n v="0"/>
  </r>
  <r>
    <s v="JJCM"/>
    <x v="0"/>
    <x v="0"/>
    <x v="1"/>
    <x v="0"/>
    <n v="112.783"/>
    <n v="1.1656"/>
    <n v="65.789469999999994"/>
    <n v="8648.67"/>
  </r>
  <r>
    <s v="JJCM"/>
    <x v="0"/>
    <x v="0"/>
    <x v="1"/>
    <x v="1"/>
    <n v="35.982999999999997"/>
    <n v="0"/>
    <n v="65.789469999999994"/>
    <n v="0"/>
  </r>
  <r>
    <s v="JJCM"/>
    <x v="0"/>
    <x v="0"/>
    <x v="1"/>
    <x v="0"/>
    <n v="117.517"/>
    <n v="1.1656"/>
    <n v="64.423079999999999"/>
    <n v="8824.5300000000007"/>
  </r>
  <r>
    <s v="JJCM"/>
    <x v="0"/>
    <x v="0"/>
    <x v="1"/>
    <x v="1"/>
    <n v="32.067"/>
    <n v="0"/>
    <n v="64.423079999999999"/>
    <n v="0"/>
  </r>
  <r>
    <s v="JJCM"/>
    <x v="0"/>
    <x v="0"/>
    <x v="1"/>
    <x v="0"/>
    <n v="-2.85"/>
    <n v="1.1656"/>
    <n v="56.73077"/>
    <n v="-188.46"/>
  </r>
  <r>
    <s v="JJCM"/>
    <x v="0"/>
    <x v="0"/>
    <x v="1"/>
    <x v="1"/>
    <n v="29.016999999999999"/>
    <n v="0"/>
    <n v="56.73077"/>
    <n v="0"/>
  </r>
  <r>
    <s v="JJCM"/>
    <x v="0"/>
    <x v="0"/>
    <x v="1"/>
    <x v="0"/>
    <n v="60.95"/>
    <n v="1.1601999999999999"/>
    <n v="69.078950000000006"/>
    <n v="4884.8599999999997"/>
  </r>
  <r>
    <s v="JJCM"/>
    <x v="0"/>
    <x v="0"/>
    <x v="1"/>
    <x v="1"/>
    <n v="37.116999999999997"/>
    <n v="0"/>
    <n v="69.078950000000006"/>
    <n v="0"/>
  </r>
  <r>
    <s v="JJCM"/>
    <x v="0"/>
    <x v="0"/>
    <x v="1"/>
    <x v="0"/>
    <n v="27.55"/>
    <n v="1.1579999999999999"/>
    <n v="69.078950000000006"/>
    <n v="2203.8200000000002"/>
  </r>
  <r>
    <s v="JJCM"/>
    <x v="0"/>
    <x v="0"/>
    <x v="1"/>
    <x v="1"/>
    <n v="29.016999999999999"/>
    <n v="0"/>
    <n v="69.078950000000006"/>
    <n v="0"/>
  </r>
  <r>
    <s v="JJCM"/>
    <x v="0"/>
    <x v="0"/>
    <x v="1"/>
    <x v="0"/>
    <n v="40.017000000000003"/>
    <n v="1.1656"/>
    <n v="70.040490000000005"/>
    <n v="3266.96"/>
  </r>
  <r>
    <s v="JJCM"/>
    <x v="0"/>
    <x v="0"/>
    <x v="1"/>
    <x v="1"/>
    <n v="68.766999999999996"/>
    <n v="0"/>
    <n v="70.040490000000005"/>
    <n v="0"/>
  </r>
  <r>
    <s v="JJCM"/>
    <x v="0"/>
    <x v="0"/>
    <x v="1"/>
    <x v="0"/>
    <n v="144.917"/>
    <n v="1.1656"/>
    <n v="85.779349999999994"/>
    <n v="14489.44"/>
  </r>
  <r>
    <s v="JJCM"/>
    <x v="0"/>
    <x v="0"/>
    <x v="1"/>
    <x v="1"/>
    <n v="69.400000000000006"/>
    <n v="0"/>
    <n v="85.779349999999994"/>
    <n v="0"/>
  </r>
  <r>
    <s v="JJCM"/>
    <x v="0"/>
    <x v="0"/>
    <x v="1"/>
    <x v="0"/>
    <n v="77.2"/>
    <n v="1.1656"/>
    <n v="110.4251"/>
    <n v="9936.5300000000007"/>
  </r>
  <r>
    <s v="JJCM"/>
    <x v="0"/>
    <x v="0"/>
    <x v="1"/>
    <x v="1"/>
    <n v="53.116999999999997"/>
    <n v="0"/>
    <n v="110.4251"/>
    <n v="0"/>
  </r>
  <r>
    <s v="JJCM"/>
    <x v="0"/>
    <x v="0"/>
    <x v="1"/>
    <x v="0"/>
    <n v="98.417000000000002"/>
    <n v="1.1591"/>
    <n v="71.912959999999998"/>
    <n v="8203.48"/>
  </r>
  <r>
    <s v="JJCM"/>
    <x v="0"/>
    <x v="0"/>
    <x v="1"/>
    <x v="1"/>
    <n v="43.982999999999997"/>
    <n v="0"/>
    <n v="71.912959999999998"/>
    <n v="0"/>
  </r>
  <r>
    <s v="JJCM"/>
    <x v="0"/>
    <x v="0"/>
    <x v="1"/>
    <x v="0"/>
    <n v="46.3"/>
    <n v="1.1656"/>
    <n v="55.870449999999998"/>
    <n v="3015.18"/>
  </r>
  <r>
    <s v="JJCM"/>
    <x v="0"/>
    <x v="0"/>
    <x v="1"/>
    <x v="1"/>
    <n v="26.5"/>
    <n v="0"/>
    <n v="55.870449999999998"/>
    <n v="0"/>
  </r>
  <r>
    <s v="JJCM"/>
    <x v="0"/>
    <x v="0"/>
    <x v="1"/>
    <x v="0"/>
    <n v="140.35"/>
    <n v="1.1601999999999999"/>
    <n v="72.165989999999994"/>
    <n v="11751.08"/>
  </r>
  <r>
    <s v="JJCM"/>
    <x v="0"/>
    <x v="0"/>
    <x v="1"/>
    <x v="1"/>
    <n v="95.233000000000004"/>
    <n v="0"/>
    <n v="72.165989999999994"/>
    <n v="0"/>
  </r>
  <r>
    <s v="JJCM"/>
    <x v="0"/>
    <x v="0"/>
    <x v="1"/>
    <x v="0"/>
    <n v="153.80000000000001"/>
    <n v="1.1591"/>
    <n v="74.342110000000005"/>
    <n v="13252.94"/>
  </r>
  <r>
    <s v="JJCM"/>
    <x v="0"/>
    <x v="0"/>
    <x v="1"/>
    <x v="1"/>
    <n v="63.082999999999998"/>
    <n v="0"/>
    <n v="74.342110000000005"/>
    <n v="0"/>
  </r>
  <r>
    <s v="JJCM"/>
    <x v="0"/>
    <x v="0"/>
    <x v="1"/>
    <x v="0"/>
    <n v="178.88300000000001"/>
    <n v="1.1656"/>
    <n v="62.5"/>
    <n v="13031.63"/>
  </r>
  <r>
    <s v="JJCM"/>
    <x v="0"/>
    <x v="0"/>
    <x v="1"/>
    <x v="1"/>
    <n v="66.882999999999996"/>
    <n v="0"/>
    <n v="62.5"/>
    <n v="0"/>
  </r>
  <r>
    <s v="JJCM"/>
    <x v="0"/>
    <x v="0"/>
    <x v="1"/>
    <x v="0"/>
    <n v="39.817"/>
    <n v="1.1579999999999999"/>
    <n v="75.404859999999999"/>
    <n v="3476.77"/>
  </r>
  <r>
    <s v="JJCM"/>
    <x v="0"/>
    <x v="0"/>
    <x v="1"/>
    <x v="1"/>
    <n v="65.266999999999996"/>
    <n v="0"/>
    <n v="75.404859999999999"/>
    <n v="0"/>
  </r>
  <r>
    <s v="JJCM"/>
    <x v="0"/>
    <x v="0"/>
    <x v="1"/>
    <x v="0"/>
    <n v="73.349999999999994"/>
    <n v="1.1661999999999999"/>
    <n v="72.469639999999998"/>
    <n v="6199.11"/>
  </r>
  <r>
    <s v="JJCM"/>
    <x v="0"/>
    <x v="0"/>
    <x v="1"/>
    <x v="1"/>
    <n v="92.3"/>
    <n v="0"/>
    <n v="72.469639999999998"/>
    <n v="0"/>
  </r>
  <r>
    <s v="JJCM"/>
    <x v="0"/>
    <x v="0"/>
    <x v="1"/>
    <x v="0"/>
    <n v="200.53299999999999"/>
    <n v="1.1656"/>
    <n v="75.657889999999995"/>
    <n v="17684.37"/>
  </r>
  <r>
    <s v="JJCM"/>
    <x v="0"/>
    <x v="0"/>
    <x v="1"/>
    <x v="1"/>
    <n v="64.983000000000004"/>
    <n v="0"/>
    <n v="75.657889999999995"/>
    <n v="0"/>
  </r>
  <r>
    <s v="JJCM"/>
    <x v="0"/>
    <x v="0"/>
    <x v="1"/>
    <x v="0"/>
    <n v="86.082999999999998"/>
    <n v="1.1656"/>
    <n v="108.14776999999999"/>
    <n v="10851.37"/>
  </r>
  <r>
    <s v="JJCM"/>
    <x v="0"/>
    <x v="0"/>
    <x v="1"/>
    <x v="1"/>
    <n v="25.233000000000001"/>
    <n v="0"/>
    <n v="108.14776999999999"/>
    <n v="0"/>
  </r>
  <r>
    <s v="JJCM"/>
    <x v="0"/>
    <x v="0"/>
    <x v="1"/>
    <x v="0"/>
    <n v="126.517"/>
    <n v="1.1656"/>
    <n v="62.14575"/>
    <n v="9164.52"/>
  </r>
  <r>
    <s v="JJCM"/>
    <x v="0"/>
    <x v="0"/>
    <x v="1"/>
    <x v="1"/>
    <n v="52.267000000000003"/>
    <n v="0"/>
    <n v="62.14575"/>
    <n v="0"/>
  </r>
  <r>
    <s v="JJCM"/>
    <x v="0"/>
    <x v="0"/>
    <x v="1"/>
    <x v="0"/>
    <n v="20.8"/>
    <n v="1.1656"/>
    <n v="65.890690000000006"/>
    <n v="1597.49"/>
  </r>
  <r>
    <s v="JJCM"/>
    <x v="0"/>
    <x v="0"/>
    <x v="1"/>
    <x v="1"/>
    <n v="63.082999999999998"/>
    <n v="0"/>
    <n v="65.890690000000006"/>
    <n v="0"/>
  </r>
  <r>
    <s v="JJCM"/>
    <x v="0"/>
    <x v="0"/>
    <x v="1"/>
    <x v="0"/>
    <n v="152.733"/>
    <n v="1.1656"/>
    <n v="59.7166"/>
    <n v="10631.08"/>
  </r>
  <r>
    <s v="JJCM"/>
    <x v="0"/>
    <x v="0"/>
    <x v="1"/>
    <x v="1"/>
    <n v="59.582999999999998"/>
    <n v="0"/>
    <n v="59.7166"/>
    <n v="0"/>
  </r>
  <r>
    <s v="JJCM"/>
    <x v="0"/>
    <x v="0"/>
    <x v="1"/>
    <x v="0"/>
    <n v="100.75"/>
    <n v="1.1601999999999999"/>
    <n v="74.696359999999999"/>
    <n v="8731.27"/>
  </r>
  <r>
    <s v="JJCM"/>
    <x v="0"/>
    <x v="0"/>
    <x v="1"/>
    <x v="1"/>
    <n v="82.367000000000004"/>
    <n v="0"/>
    <n v="74.696359999999999"/>
    <n v="0"/>
  </r>
  <r>
    <s v="JJCM"/>
    <x v="0"/>
    <x v="0"/>
    <x v="1"/>
    <x v="0"/>
    <n v="70.2"/>
    <n v="1.1579999999999999"/>
    <n v="76.163970000000006"/>
    <n v="6191.49"/>
  </r>
  <r>
    <s v="JJCM"/>
    <x v="0"/>
    <x v="0"/>
    <x v="1"/>
    <x v="1"/>
    <n v="63.082999999999998"/>
    <n v="0"/>
    <n v="76.163970000000006"/>
    <n v="0"/>
  </r>
  <r>
    <s v="JJCM"/>
    <x v="0"/>
    <x v="0"/>
    <x v="1"/>
    <x v="0"/>
    <n v="133.46700000000001"/>
    <n v="1.1656"/>
    <n v="99.291499999999999"/>
    <n v="15446.69"/>
  </r>
  <r>
    <s v="JJCM"/>
    <x v="0"/>
    <x v="0"/>
    <x v="1"/>
    <x v="1"/>
    <n v="61.2"/>
    <n v="0"/>
    <n v="99.291499999999999"/>
    <n v="0"/>
  </r>
  <r>
    <s v="JJCM"/>
    <x v="0"/>
    <x v="0"/>
    <x v="1"/>
    <x v="0"/>
    <n v="67.3"/>
    <n v="1.1656"/>
    <n v="88.410929999999993"/>
    <n v="6935.38"/>
  </r>
  <r>
    <s v="JJCM"/>
    <x v="0"/>
    <x v="0"/>
    <x v="1"/>
    <x v="1"/>
    <n v="62.482999999999997"/>
    <n v="0"/>
    <n v="88.410929999999993"/>
    <n v="0"/>
  </r>
  <r>
    <s v="JJCM"/>
    <x v="0"/>
    <x v="0"/>
    <x v="1"/>
    <x v="0"/>
    <n v="159.71700000000001"/>
    <n v="1.1661999999999999"/>
    <n v="94.129549999999995"/>
    <n v="17532.75"/>
  </r>
  <r>
    <s v="JJCM"/>
    <x v="0"/>
    <x v="0"/>
    <x v="1"/>
    <x v="1"/>
    <n v="47.95"/>
    <n v="0"/>
    <n v="94.129549999999995"/>
    <n v="0"/>
  </r>
  <r>
    <s v="JJCM"/>
    <x v="0"/>
    <x v="0"/>
    <x v="1"/>
    <x v="0"/>
    <n v="21.2"/>
    <n v="1.1656"/>
    <n v="58.805669999999999"/>
    <n v="1453.13"/>
  </r>
  <r>
    <s v="JJCM"/>
    <x v="0"/>
    <x v="0"/>
    <x v="1"/>
    <x v="1"/>
    <n v="57.433"/>
    <n v="0"/>
    <n v="58.805669999999999"/>
    <n v="0"/>
  </r>
  <r>
    <s v="JJCM"/>
    <x v="0"/>
    <x v="0"/>
    <x v="1"/>
    <x v="0"/>
    <n v="113.533"/>
    <n v="1.1601999999999999"/>
    <n v="97.165989999999994"/>
    <n v="12798.8"/>
  </r>
  <r>
    <s v="JJCM"/>
    <x v="0"/>
    <x v="0"/>
    <x v="1"/>
    <x v="1"/>
    <n v="88.95"/>
    <n v="0"/>
    <n v="97.165989999999994"/>
    <n v="0"/>
  </r>
  <r>
    <s v="JJCM"/>
    <x v="0"/>
    <x v="0"/>
    <x v="1"/>
    <x v="0"/>
    <n v="136.75"/>
    <n v="1.1656"/>
    <n v="76.417000000000002"/>
    <n v="12180.55"/>
  </r>
  <r>
    <s v="JJCM"/>
    <x v="0"/>
    <x v="0"/>
    <x v="1"/>
    <x v="1"/>
    <n v="59.933"/>
    <n v="0"/>
    <n v="76.417000000000002"/>
    <n v="0"/>
  </r>
  <r>
    <s v="JJCM"/>
    <x v="0"/>
    <x v="0"/>
    <x v="1"/>
    <x v="0"/>
    <n v="87.816999999999993"/>
    <n v="1.1579999999999999"/>
    <n v="66.902829999999994"/>
    <n v="6803.49"/>
  </r>
  <r>
    <s v="JJCM"/>
    <x v="0"/>
    <x v="0"/>
    <x v="1"/>
    <x v="1"/>
    <n v="58.667000000000002"/>
    <n v="0"/>
    <n v="66.902829999999994"/>
    <n v="0"/>
  </r>
  <r>
    <s v="JJCM"/>
    <x v="0"/>
    <x v="0"/>
    <x v="1"/>
    <x v="0"/>
    <n v="125.81699999999999"/>
    <n v="1.1656"/>
    <n v="93.825909999999993"/>
    <n v="13759.79"/>
  </r>
  <r>
    <s v="JJCM"/>
    <x v="0"/>
    <x v="0"/>
    <x v="1"/>
    <x v="1"/>
    <n v="58.667000000000002"/>
    <n v="0"/>
    <n v="93.825909999999993"/>
    <n v="0"/>
  </r>
  <r>
    <s v="JJCM"/>
    <x v="0"/>
    <x v="0"/>
    <x v="1"/>
    <x v="0"/>
    <n v="111.75"/>
    <n v="1.1591"/>
    <n v="75.607290000000006"/>
    <n v="9793.3700000000008"/>
  </r>
  <r>
    <s v="JJCM"/>
    <x v="0"/>
    <x v="0"/>
    <x v="1"/>
    <x v="1"/>
    <n v="57.633000000000003"/>
    <n v="1.1591"/>
    <n v="75.607290000000006"/>
    <n v="5050.75"/>
  </r>
  <r>
    <s v="JJCM"/>
    <x v="0"/>
    <x v="0"/>
    <x v="1"/>
    <x v="0"/>
    <n v="105.9"/>
    <n v="1.1727000000000001"/>
    <n v="81.477729999999994"/>
    <n v="10118.629999999999"/>
  </r>
  <r>
    <s v="JJCM"/>
    <x v="0"/>
    <x v="0"/>
    <x v="1"/>
    <x v="1"/>
    <n v="55.033000000000001"/>
    <n v="0"/>
    <n v="81.477729999999994"/>
    <n v="0"/>
  </r>
  <r>
    <s v="JJCM"/>
    <x v="0"/>
    <x v="0"/>
    <x v="1"/>
    <x v="0"/>
    <n v="50.466999999999999"/>
    <n v="1.1579999999999999"/>
    <n v="63.967610000000001"/>
    <n v="3738.32"/>
  </r>
  <r>
    <s v="JJCM"/>
    <x v="0"/>
    <x v="0"/>
    <x v="1"/>
    <x v="1"/>
    <n v="22.483000000000001"/>
    <n v="0"/>
    <n v="63.967610000000001"/>
    <n v="0"/>
  </r>
  <r>
    <s v="JJCM"/>
    <x v="0"/>
    <x v="0"/>
    <x v="1"/>
    <x v="0"/>
    <n v="97.667000000000002"/>
    <n v="1.1656"/>
    <n v="62.348179999999999"/>
    <n v="7097.76"/>
  </r>
  <r>
    <s v="JJCM"/>
    <x v="0"/>
    <x v="0"/>
    <x v="1"/>
    <x v="1"/>
    <n v="55.517000000000003"/>
    <n v="0"/>
    <n v="62.348179999999999"/>
    <n v="0"/>
  </r>
  <r>
    <s v="JJCM"/>
    <x v="0"/>
    <x v="0"/>
    <x v="1"/>
    <x v="0"/>
    <n v="88.466999999999999"/>
    <n v="1.1656"/>
    <n v="83.350200000000001"/>
    <n v="8594.83"/>
  </r>
  <r>
    <s v="JJCM"/>
    <x v="0"/>
    <x v="0"/>
    <x v="1"/>
    <x v="1"/>
    <n v="55.517000000000003"/>
    <n v="0"/>
    <n v="83.350200000000001"/>
    <n v="0"/>
  </r>
  <r>
    <s v="JJCM"/>
    <x v="0"/>
    <x v="0"/>
    <x v="1"/>
    <x v="0"/>
    <n v="59.05"/>
    <n v="1.1656"/>
    <n v="79.908910000000006"/>
    <n v="5500.02"/>
  </r>
  <r>
    <s v="JJCM"/>
    <x v="0"/>
    <x v="0"/>
    <x v="1"/>
    <x v="1"/>
    <n v="44.067"/>
    <n v="0"/>
    <n v="79.908910000000006"/>
    <n v="0"/>
  </r>
  <r>
    <s v="JJCM"/>
    <x v="0"/>
    <x v="0"/>
    <x v="1"/>
    <x v="0"/>
    <n v="45.283000000000001"/>
    <n v="1.1579999999999999"/>
    <n v="86.336029999999994"/>
    <n v="4527.26"/>
  </r>
  <r>
    <s v="JJCM"/>
    <x v="0"/>
    <x v="0"/>
    <x v="1"/>
    <x v="1"/>
    <n v="51.1"/>
    <n v="0"/>
    <n v="86.336029999999994"/>
    <n v="0"/>
  </r>
  <r>
    <s v="JJCM"/>
    <x v="0"/>
    <x v="0"/>
    <x v="1"/>
    <x v="0"/>
    <n v="34.767000000000003"/>
    <n v="1.1591"/>
    <n v="81.123480000000001"/>
    <n v="3269.15"/>
  </r>
  <r>
    <s v="JJCM"/>
    <x v="0"/>
    <x v="0"/>
    <x v="1"/>
    <x v="1"/>
    <n v="50.466999999999999"/>
    <n v="0"/>
    <n v="81.123480000000001"/>
    <n v="0"/>
  </r>
  <r>
    <s v="JJCM"/>
    <x v="0"/>
    <x v="0"/>
    <x v="1"/>
    <x v="0"/>
    <n v="16.132999999999999"/>
    <n v="1.1591"/>
    <n v="65.334010000000006"/>
    <n v="1221.73"/>
  </r>
  <r>
    <s v="JJCM"/>
    <x v="0"/>
    <x v="0"/>
    <x v="1"/>
    <x v="1"/>
    <n v="46.433"/>
    <n v="0"/>
    <n v="65.334010000000006"/>
    <n v="0"/>
  </r>
  <r>
    <s v="JJCM"/>
    <x v="0"/>
    <x v="0"/>
    <x v="1"/>
    <x v="0"/>
    <n v="97.983000000000004"/>
    <n v="1.1656"/>
    <n v="60.27328"/>
    <n v="6883.75"/>
  </r>
  <r>
    <s v="JJCM"/>
    <x v="0"/>
    <x v="0"/>
    <x v="1"/>
    <x v="1"/>
    <n v="46.05"/>
    <n v="0"/>
    <n v="60.27328"/>
    <n v="0"/>
  </r>
  <r>
    <s v="JJCM"/>
    <x v="0"/>
    <x v="0"/>
    <x v="1"/>
    <x v="0"/>
    <n v="16.533000000000001"/>
    <n v="1.1591"/>
    <n v="69.989879999999999"/>
    <n v="1341.24"/>
  </r>
  <r>
    <s v="JJCM"/>
    <x v="0"/>
    <x v="0"/>
    <x v="1"/>
    <x v="1"/>
    <n v="23.35"/>
    <n v="0"/>
    <n v="69.989879999999999"/>
    <n v="0"/>
  </r>
  <r>
    <s v="JJCM"/>
    <x v="0"/>
    <x v="0"/>
    <x v="1"/>
    <x v="0"/>
    <n v="45.317"/>
    <n v="1.1656"/>
    <n v="75.910929999999993"/>
    <n v="4009.73"/>
  </r>
  <r>
    <s v="JJCM"/>
    <x v="0"/>
    <x v="0"/>
    <x v="1"/>
    <x v="1"/>
    <n v="16.399999999999999"/>
    <n v="0"/>
    <n v="75.910929999999993"/>
    <n v="0"/>
  </r>
  <r>
    <s v="JJCM"/>
    <x v="0"/>
    <x v="0"/>
    <x v="1"/>
    <x v="0"/>
    <n v="34.799999999999997"/>
    <n v="1.1656"/>
    <n v="53.137650000000001"/>
    <n v="2155.42"/>
  </r>
  <r>
    <s v="JJCM"/>
    <x v="0"/>
    <x v="0"/>
    <x v="1"/>
    <x v="1"/>
    <n v="15.766999999999999"/>
    <n v="0"/>
    <n v="53.137650000000001"/>
    <n v="0"/>
  </r>
  <r>
    <s v="JJCM"/>
    <x v="0"/>
    <x v="0"/>
    <x v="1"/>
    <x v="0"/>
    <n v="44.232999999999997"/>
    <n v="1.1656"/>
    <n v="63.25911"/>
    <n v="3261.51"/>
  </r>
  <r>
    <s v="JJCM"/>
    <x v="0"/>
    <x v="0"/>
    <x v="1"/>
    <x v="1"/>
    <n v="11.233000000000001"/>
    <n v="0"/>
    <n v="63.25911"/>
    <n v="0"/>
  </r>
  <r>
    <s v="JJCM"/>
    <x v="0"/>
    <x v="0"/>
    <x v="1"/>
    <x v="0"/>
    <n v="49.5"/>
    <n v="1.1656"/>
    <n v="84.514169999999993"/>
    <n v="4876.2299999999996"/>
  </r>
  <r>
    <s v="JJCM"/>
    <x v="0"/>
    <x v="0"/>
    <x v="1"/>
    <x v="1"/>
    <n v="10.733000000000001"/>
    <n v="0"/>
    <n v="84.514169999999993"/>
    <n v="0"/>
  </r>
  <r>
    <s v="JJCM"/>
    <x v="0"/>
    <x v="0"/>
    <x v="1"/>
    <x v="0"/>
    <n v="32.033000000000001"/>
    <n v="1.1591"/>
    <n v="68.319839999999999"/>
    <n v="2536.6799999999998"/>
  </r>
  <r>
    <s v="JJCM"/>
    <x v="0"/>
    <x v="0"/>
    <x v="1"/>
    <x v="1"/>
    <n v="6.9329999999999998"/>
    <n v="0"/>
    <n v="68.319839999999999"/>
    <n v="0"/>
  </r>
  <r>
    <s v="JJCM"/>
    <x v="0"/>
    <x v="0"/>
    <x v="1"/>
    <x v="0"/>
    <n v="26.7"/>
    <n v="1.1656"/>
    <n v="136.63968"/>
    <n v="4252.43"/>
  </r>
  <r>
    <s v="JJCM"/>
    <x v="0"/>
    <x v="0"/>
    <x v="1"/>
    <x v="1"/>
    <n v="10.733000000000001"/>
    <n v="0"/>
    <n v="136.63968"/>
    <n v="0"/>
  </r>
  <r>
    <s v="JJCM"/>
    <x v="0"/>
    <x v="0"/>
    <x v="1"/>
    <x v="0"/>
    <n v="49.5"/>
    <n v="1.1656"/>
    <n v="139.17004"/>
    <n v="8029.72"/>
  </r>
  <r>
    <s v="JJCM"/>
    <x v="0"/>
    <x v="0"/>
    <x v="1"/>
    <x v="1"/>
    <n v="10.733000000000001"/>
    <n v="0"/>
    <n v="139.17004"/>
    <n v="0"/>
  </r>
  <r>
    <s v="JJCM"/>
    <x v="0"/>
    <x v="0"/>
    <x v="1"/>
    <x v="0"/>
    <n v="29.117000000000001"/>
    <n v="1.1656"/>
    <n v="80.97166"/>
    <n v="2748.08"/>
  </r>
  <r>
    <s v="JJCM"/>
    <x v="0"/>
    <x v="0"/>
    <x v="1"/>
    <x v="1"/>
    <n v="6.3170000000000002"/>
    <n v="0"/>
    <n v="80.97166"/>
    <n v="0"/>
  </r>
  <r>
    <s v="JJCM"/>
    <x v="0"/>
    <x v="0"/>
    <x v="1"/>
    <x v="0"/>
    <n v="32.033000000000001"/>
    <n v="1.1591"/>
    <n v="66.295550000000006"/>
    <n v="2461.52"/>
  </r>
  <r>
    <s v="JJCM"/>
    <x v="0"/>
    <x v="0"/>
    <x v="1"/>
    <x v="1"/>
    <n v="6.9329999999999998"/>
    <n v="0"/>
    <n v="66.295550000000006"/>
    <n v="0"/>
  </r>
  <r>
    <s v="JJCM"/>
    <x v="0"/>
    <x v="0"/>
    <x v="1"/>
    <x v="0"/>
    <n v="32.033000000000001"/>
    <n v="1.1656"/>
    <n v="49.08907"/>
    <n v="1832.87"/>
  </r>
  <r>
    <s v="JJCM"/>
    <x v="0"/>
    <x v="0"/>
    <x v="1"/>
    <x v="1"/>
    <n v="6.9329999999999998"/>
    <n v="0"/>
    <n v="49.08907"/>
    <n v="0"/>
  </r>
  <r>
    <s v="JJCM"/>
    <x v="0"/>
    <x v="0"/>
    <x v="1"/>
    <x v="0"/>
    <n v="20.382999999999999"/>
    <n v="1.1656"/>
    <n v="83.502020000000002"/>
    <n v="1983.88"/>
  </r>
  <r>
    <s v="JJCM"/>
    <x v="0"/>
    <x v="0"/>
    <x v="1"/>
    <x v="1"/>
    <n v="4.4169999999999998"/>
    <n v="0"/>
    <n v="83.502020000000002"/>
    <n v="0"/>
  </r>
  <r>
    <s v="JJCM"/>
    <x v="0"/>
    <x v="0"/>
    <x v="1"/>
    <x v="0"/>
    <n v="34.950000000000003"/>
    <n v="1.1656"/>
    <n v="65.789469999999994"/>
    <n v="2680.11"/>
  </r>
  <r>
    <s v="JJCM"/>
    <x v="0"/>
    <x v="0"/>
    <x v="1"/>
    <x v="1"/>
    <n v="7.5670000000000002"/>
    <n v="0"/>
    <n v="65.789469999999994"/>
    <n v="0"/>
  </r>
  <r>
    <s v="JJCM"/>
    <x v="0"/>
    <x v="0"/>
    <x v="1"/>
    <x v="0"/>
    <n v="20.382999999999999"/>
    <n v="1.1656"/>
    <n v="63.25911"/>
    <n v="1502.94"/>
  </r>
  <r>
    <s v="JJCM"/>
    <x v="0"/>
    <x v="0"/>
    <x v="1"/>
    <x v="1"/>
    <n v="4.4169999999999998"/>
    <n v="0"/>
    <n v="63.25911"/>
    <n v="0"/>
  </r>
  <r>
    <s v="JJCM"/>
    <x v="0"/>
    <x v="0"/>
    <x v="1"/>
    <x v="0"/>
    <n v="11.632999999999999"/>
    <n v="1.1601999999999999"/>
    <n v="80.97166"/>
    <n v="1092.8399999999999"/>
  </r>
  <r>
    <s v="JJCM"/>
    <x v="0"/>
    <x v="0"/>
    <x v="1"/>
    <x v="1"/>
    <n v="3.7829999999999999"/>
    <n v="0"/>
    <n v="80.97166"/>
    <n v="0"/>
  </r>
  <r>
    <s v="JJCM"/>
    <x v="0"/>
    <x v="0"/>
    <x v="1"/>
    <x v="0"/>
    <n v="11.65"/>
    <n v="1.1579999999999999"/>
    <n v="75.910929999999993"/>
    <n v="1024.0899999999999"/>
  </r>
  <r>
    <s v="JJCM"/>
    <x v="0"/>
    <x v="0"/>
    <x v="1"/>
    <x v="1"/>
    <n v="2.5169999999999999"/>
    <n v="0"/>
    <n v="75.910929999999993"/>
    <n v="0"/>
  </r>
  <r>
    <s v="JJCM"/>
    <x v="0"/>
    <x v="0"/>
    <x v="1"/>
    <x v="0"/>
    <n v="11.067"/>
    <n v="1.1591"/>
    <n v="80.97166"/>
    <n v="1038.68"/>
  </r>
  <r>
    <s v="JJCM"/>
    <x v="0"/>
    <x v="0"/>
    <x v="1"/>
    <x v="1"/>
    <n v="2.4"/>
    <n v="0"/>
    <n v="80.97166"/>
    <n v="0"/>
  </r>
  <r>
    <s v="JJCM"/>
    <x v="0"/>
    <x v="0"/>
    <x v="1"/>
    <x v="0"/>
    <n v="11.65"/>
    <n v="1.1656"/>
    <n v="56.71255"/>
    <n v="770.11"/>
  </r>
  <r>
    <s v="JJCM"/>
    <x v="0"/>
    <x v="0"/>
    <x v="1"/>
    <x v="1"/>
    <n v="2.5169999999999999"/>
    <n v="0"/>
    <n v="56.71255"/>
    <n v="0"/>
  </r>
  <r>
    <s v="JJCM"/>
    <x v="0"/>
    <x v="0"/>
    <x v="1"/>
    <x v="0"/>
    <n v="89.25"/>
    <n v="1.1656"/>
    <n v="60.222670000000001"/>
    <n v="6264.95"/>
  </r>
  <r>
    <s v="JJCM"/>
    <x v="0"/>
    <x v="0"/>
    <x v="1"/>
    <x v="1"/>
    <n v="241.733"/>
    <n v="1.1656"/>
    <n v="60.222670000000001"/>
    <n v="16968.580000000002"/>
  </r>
  <r>
    <s v="JJCM"/>
    <x v="0"/>
    <x v="0"/>
    <x v="1"/>
    <x v="0"/>
    <n v="299.36700000000002"/>
    <n v="1.1591"/>
    <n v="82.995949999999993"/>
    <n v="28799.29"/>
  </r>
  <r>
    <s v="JJCM"/>
    <x v="0"/>
    <x v="0"/>
    <x v="1"/>
    <x v="1"/>
    <n v="242.267"/>
    <n v="1.1591"/>
    <n v="82.995949999999993"/>
    <n v="23306.23"/>
  </r>
  <r>
    <s v="JJCM"/>
    <x v="0"/>
    <x v="0"/>
    <x v="1"/>
    <x v="0"/>
    <n v="136.1"/>
    <n v="1.1656"/>
    <n v="109.31174"/>
    <n v="17341.009999999998"/>
  </r>
  <r>
    <s v="JJCM"/>
    <x v="0"/>
    <x v="0"/>
    <x v="1"/>
    <x v="1"/>
    <n v="239.11699999999999"/>
    <n v="1.1656"/>
    <n v="109.31174"/>
    <n v="30466.799999999999"/>
  </r>
  <r>
    <s v="JJCM"/>
    <x v="0"/>
    <x v="0"/>
    <x v="1"/>
    <x v="0"/>
    <n v="202.86699999999999"/>
    <n v="1.1656"/>
    <n v="84.514169999999993"/>
    <n v="19984.37"/>
  </r>
  <r>
    <s v="JJCM"/>
    <x v="0"/>
    <x v="0"/>
    <x v="1"/>
    <x v="1"/>
    <n v="235.917"/>
    <n v="1.1656"/>
    <n v="84.514169999999993"/>
    <n v="23240.12"/>
  </r>
  <r>
    <s v="JJCM"/>
    <x v="0"/>
    <x v="0"/>
    <x v="1"/>
    <x v="0"/>
    <n v="178.88300000000001"/>
    <n v="1.1656"/>
    <n v="68.977729999999994"/>
    <n v="14382.27"/>
  </r>
  <r>
    <s v="JJCM"/>
    <x v="0"/>
    <x v="0"/>
    <x v="1"/>
    <x v="1"/>
    <n v="237.18299999999999"/>
    <n v="1.1656"/>
    <n v="68.977729999999994"/>
    <n v="19069.62"/>
  </r>
  <r>
    <s v="JJCM"/>
    <x v="0"/>
    <x v="0"/>
    <x v="1"/>
    <x v="0"/>
    <n v="43.866999999999997"/>
    <n v="1.1656"/>
    <n v="91.599189999999993"/>
    <n v="4683.59"/>
  </r>
  <r>
    <s v="JJCM"/>
    <x v="0"/>
    <x v="0"/>
    <x v="1"/>
    <x v="1"/>
    <n v="229.46700000000001"/>
    <n v="1.1656"/>
    <n v="91.599189999999993"/>
    <n v="24499.74"/>
  </r>
  <r>
    <s v="JJCM"/>
    <x v="0"/>
    <x v="0"/>
    <x v="1"/>
    <x v="0"/>
    <n v="185.267"/>
    <n v="1.1579999999999999"/>
    <n v="93.977729999999994"/>
    <n v="20161.91"/>
  </r>
  <r>
    <s v="JJCM"/>
    <x v="0"/>
    <x v="0"/>
    <x v="1"/>
    <x v="1"/>
    <n v="231.55"/>
    <n v="1.1579999999999999"/>
    <n v="93.977729999999994"/>
    <n v="25198.71"/>
  </r>
  <r>
    <s v="JJCM"/>
    <x v="0"/>
    <x v="0"/>
    <x v="1"/>
    <x v="0"/>
    <n v="120.333"/>
    <n v="1.1656"/>
    <n v="99.089070000000007"/>
    <n v="13898.25"/>
  </r>
  <r>
    <s v="JJCM"/>
    <x v="0"/>
    <x v="0"/>
    <x v="1"/>
    <x v="1"/>
    <n v="213.96700000000001"/>
    <n v="1.1656"/>
    <n v="99.089070000000007"/>
    <n v="24712.81"/>
  </r>
  <r>
    <s v="JJCM"/>
    <x v="0"/>
    <x v="0"/>
    <x v="1"/>
    <x v="0"/>
    <n v="239.93299999999999"/>
    <n v="1.1656"/>
    <n v="101.21456999999999"/>
    <n v="28306.26"/>
  </r>
  <r>
    <s v="JJCM"/>
    <x v="0"/>
    <x v="0"/>
    <x v="1"/>
    <x v="1"/>
    <n v="227.85"/>
    <n v="1.1656"/>
    <n v="101.21456999999999"/>
    <n v="26880.76"/>
  </r>
  <r>
    <s v="JJCM"/>
    <x v="0"/>
    <x v="0"/>
    <x v="1"/>
    <x v="0"/>
    <n v="283.983"/>
    <n v="1.1656"/>
    <n v="69.433199999999999"/>
    <n v="22983.119999999999"/>
  </r>
  <r>
    <s v="JJCM"/>
    <x v="0"/>
    <x v="0"/>
    <x v="1"/>
    <x v="1"/>
    <n v="222.167"/>
    <n v="1.1656"/>
    <n v="69.433199999999999"/>
    <n v="17980.27"/>
  </r>
  <r>
    <s v="JJCM"/>
    <x v="0"/>
    <x v="0"/>
    <x v="1"/>
    <x v="0"/>
    <n v="98.9"/>
    <n v="1.1656"/>
    <n v="68.674090000000007"/>
    <n v="7916.6"/>
  </r>
  <r>
    <s v="JJCM"/>
    <x v="0"/>
    <x v="0"/>
    <x v="1"/>
    <x v="1"/>
    <n v="178.583"/>
    <n v="1.1656"/>
    <n v="68.674090000000007"/>
    <n v="14294.95"/>
  </r>
  <r>
    <s v="JJCM"/>
    <x v="0"/>
    <x v="0"/>
    <x v="1"/>
    <x v="0"/>
    <n v="282.16699999999997"/>
    <n v="1.1656"/>
    <n v="75"/>
    <n v="24667.040000000001"/>
  </r>
  <r>
    <s v="JJCM"/>
    <x v="0"/>
    <x v="0"/>
    <x v="1"/>
    <x v="1"/>
    <n v="219.38300000000001"/>
    <n v="1.1656"/>
    <n v="75"/>
    <n v="19178.46"/>
  </r>
  <r>
    <s v="JJCM"/>
    <x v="0"/>
    <x v="0"/>
    <x v="1"/>
    <x v="0"/>
    <n v="186.06700000000001"/>
    <n v="1.1601999999999999"/>
    <n v="95.69838"/>
    <n v="20658.88"/>
  </r>
  <r>
    <s v="JJCM"/>
    <x v="0"/>
    <x v="0"/>
    <x v="1"/>
    <x v="1"/>
    <n v="332.16699999999997"/>
    <n v="1.1601999999999999"/>
    <n v="95.69838"/>
    <n v="36880.26"/>
  </r>
  <r>
    <s v="JJCM"/>
    <x v="0"/>
    <x v="0"/>
    <x v="1"/>
    <x v="0"/>
    <n v="194.31700000000001"/>
    <n v="1.1656"/>
    <n v="114.22065000000001"/>
    <n v="25870.51"/>
  </r>
  <r>
    <s v="JJCM"/>
    <x v="0"/>
    <x v="0"/>
    <x v="1"/>
    <x v="1"/>
    <n v="218.3"/>
    <n v="1.1656"/>
    <n v="114.22065000000001"/>
    <n v="29063.5"/>
  </r>
  <r>
    <s v="JJCM"/>
    <x v="0"/>
    <x v="0"/>
    <x v="1"/>
    <x v="0"/>
    <n v="230.68299999999999"/>
    <n v="1.1656"/>
    <n v="140.33401000000001"/>
    <n v="37733.58"/>
  </r>
  <r>
    <s v="JJCM"/>
    <x v="0"/>
    <x v="0"/>
    <x v="1"/>
    <x v="1"/>
    <n v="197.05"/>
    <n v="1.1656"/>
    <n v="140.33401000000001"/>
    <n v="32232.12"/>
  </r>
  <r>
    <s v="JJCM"/>
    <x v="0"/>
    <x v="0"/>
    <x v="1"/>
    <x v="0"/>
    <n v="278.64999999999998"/>
    <n v="1.1601999999999999"/>
    <n v="98.380570000000006"/>
    <n v="31805.43"/>
  </r>
  <r>
    <s v="JJCM"/>
    <x v="0"/>
    <x v="0"/>
    <x v="1"/>
    <x v="1"/>
    <n v="330.28300000000002"/>
    <n v="1.1601999999999999"/>
    <n v="98.380570000000006"/>
    <n v="37698.879999999997"/>
  </r>
  <r>
    <s v="JJCM"/>
    <x v="0"/>
    <x v="0"/>
    <x v="1"/>
    <x v="0"/>
    <n v="110.717"/>
    <n v="1.1656"/>
    <n v="120.74899000000001"/>
    <n v="15582.87"/>
  </r>
  <r>
    <s v="JJCM"/>
    <x v="0"/>
    <x v="0"/>
    <x v="1"/>
    <x v="1"/>
    <n v="218.3"/>
    <n v="1.1656"/>
    <n v="120.74899000000001"/>
    <n v="30724.639999999999"/>
  </r>
  <r>
    <s v="JJCM"/>
    <x v="0"/>
    <x v="0"/>
    <x v="1"/>
    <x v="0"/>
    <n v="120.483"/>
    <n v="1.1656"/>
    <n v="110.62752999999999"/>
    <n v="15535.98"/>
  </r>
  <r>
    <s v="JJCM"/>
    <x v="0"/>
    <x v="0"/>
    <x v="1"/>
    <x v="1"/>
    <n v="198.56700000000001"/>
    <n v="1.1656"/>
    <n v="110.62752999999999"/>
    <n v="25604.71"/>
  </r>
  <r>
    <s v="JJCM"/>
    <x v="0"/>
    <x v="0"/>
    <x v="1"/>
    <x v="0"/>
    <n v="44.267000000000003"/>
    <n v="1.1656"/>
    <n v="60.27328"/>
    <n v="3109.96"/>
  </r>
  <r>
    <s v="JJCM"/>
    <x v="0"/>
    <x v="0"/>
    <x v="1"/>
    <x v="1"/>
    <n v="210.71700000000001"/>
    <n v="1.1656"/>
    <n v="60.27328"/>
    <n v="14803.82"/>
  </r>
  <r>
    <s v="JJCM"/>
    <x v="0"/>
    <x v="0"/>
    <x v="1"/>
    <x v="0"/>
    <n v="276.91699999999997"/>
    <n v="1.1656"/>
    <n v="104.60526"/>
    <n v="33763.910000000003"/>
  </r>
  <r>
    <s v="JJCM"/>
    <x v="0"/>
    <x v="0"/>
    <x v="1"/>
    <x v="1"/>
    <n v="208.2"/>
    <n v="1.1656"/>
    <n v="104.60526"/>
    <n v="25385.39"/>
  </r>
  <r>
    <s v="JJCM"/>
    <x v="0"/>
    <x v="0"/>
    <x v="1"/>
    <x v="0"/>
    <n v="47.15"/>
    <n v="1.1579999999999999"/>
    <n v="82.692310000000006"/>
    <n v="4514.9799999999996"/>
  </r>
  <r>
    <s v="JJCM"/>
    <x v="0"/>
    <x v="0"/>
    <x v="1"/>
    <x v="1"/>
    <n v="209.53299999999999"/>
    <n v="1.1579999999999999"/>
    <n v="82.692310000000006"/>
    <n v="20064.400000000001"/>
  </r>
  <r>
    <s v="JJCM"/>
    <x v="0"/>
    <x v="0"/>
    <x v="1"/>
    <x v="0"/>
    <n v="105.31699999999999"/>
    <n v="1.1656"/>
    <n v="76.619429999999994"/>
    <n v="9405.61"/>
  </r>
  <r>
    <s v="JJCM"/>
    <x v="0"/>
    <x v="0"/>
    <x v="1"/>
    <x v="1"/>
    <n v="208.2"/>
    <n v="1.1656"/>
    <n v="76.619429999999994"/>
    <n v="18593.84"/>
  </r>
  <r>
    <s v="JJCM"/>
    <x v="0"/>
    <x v="0"/>
    <x v="1"/>
    <x v="0"/>
    <n v="223.78299999999999"/>
    <n v="1.1591"/>
    <n v="98.734819999999999"/>
    <n v="25610.52"/>
  </r>
  <r>
    <s v="JJCM"/>
    <x v="0"/>
    <x v="0"/>
    <x v="1"/>
    <x v="1"/>
    <n v="204.917"/>
    <n v="1.1591"/>
    <n v="98.734819999999999"/>
    <n v="23451.42"/>
  </r>
  <r>
    <s v="JJCM"/>
    <x v="0"/>
    <x v="0"/>
    <x v="1"/>
    <x v="0"/>
    <n v="188.13300000000001"/>
    <n v="1.1656"/>
    <n v="125.10120999999999"/>
    <n v="27433.17"/>
  </r>
  <r>
    <s v="JJCM"/>
    <x v="0"/>
    <x v="0"/>
    <x v="1"/>
    <x v="1"/>
    <n v="203.78299999999999"/>
    <n v="1.1656"/>
    <n v="125.10120999999999"/>
    <n v="29715.22"/>
  </r>
  <r>
    <s v="JJCM"/>
    <x v="0"/>
    <x v="0"/>
    <x v="1"/>
    <x v="0"/>
    <n v="129.11699999999999"/>
    <n v="1.1656"/>
    <n v="114.17004"/>
    <n v="17182.45"/>
  </r>
  <r>
    <s v="JJCM"/>
    <x v="0"/>
    <x v="0"/>
    <x v="1"/>
    <x v="1"/>
    <n v="202.517"/>
    <n v="1.1656"/>
    <n v="114.17004"/>
    <n v="26950.27"/>
  </r>
  <r>
    <s v="JJCM"/>
    <x v="0"/>
    <x v="0"/>
    <x v="1"/>
    <x v="0"/>
    <n v="23.283000000000001"/>
    <n v="1.1656"/>
    <n v="70.597170000000006"/>
    <n v="1915.91"/>
  </r>
  <r>
    <s v="JJCM"/>
    <x v="0"/>
    <x v="0"/>
    <x v="1"/>
    <x v="1"/>
    <n v="193.25"/>
    <n v="1.1656"/>
    <n v="70.597170000000006"/>
    <n v="15902.17"/>
  </r>
  <r>
    <s v="JJCM"/>
    <x v="0"/>
    <x v="0"/>
    <x v="1"/>
    <x v="0"/>
    <n v="146.94999999999999"/>
    <n v="1.1656"/>
    <n v="80.566800000000001"/>
    <n v="13799.88"/>
  </r>
  <r>
    <s v="JJCM"/>
    <x v="0"/>
    <x v="0"/>
    <x v="1"/>
    <x v="1"/>
    <n v="181.93299999999999"/>
    <n v="1.1656"/>
    <n v="80.566800000000001"/>
    <n v="17085.080000000002"/>
  </r>
  <r>
    <s v="JJCM"/>
    <x v="0"/>
    <x v="0"/>
    <x v="1"/>
    <x v="0"/>
    <n v="118.717"/>
    <n v="1.1656"/>
    <n v="62.348179999999999"/>
    <n v="8627.5300000000007"/>
  </r>
  <r>
    <s v="JJCM"/>
    <x v="0"/>
    <x v="0"/>
    <x v="1"/>
    <x v="1"/>
    <n v="184.833"/>
    <n v="1.1656"/>
    <n v="62.348179999999999"/>
    <n v="13432.38"/>
  </r>
  <r>
    <s v="JJCM"/>
    <x v="0"/>
    <x v="0"/>
    <x v="1"/>
    <x v="0"/>
    <n v="148"/>
    <n v="1.1656"/>
    <n v="203.59312"/>
    <n v="35121.599999999999"/>
  </r>
  <r>
    <s v="JJCM"/>
    <x v="0"/>
    <x v="0"/>
    <x v="1"/>
    <x v="1"/>
    <n v="198.05"/>
    <n v="1.1656"/>
    <n v="203.59312"/>
    <n v="46998.879999999997"/>
  </r>
  <r>
    <s v="JJCM"/>
    <x v="0"/>
    <x v="0"/>
    <x v="1"/>
    <x v="0"/>
    <n v="38.716999999999999"/>
    <n v="1.1656"/>
    <n v="60.27328"/>
    <n v="2720.04"/>
  </r>
  <r>
    <s v="JJCM"/>
    <x v="0"/>
    <x v="0"/>
    <x v="1"/>
    <x v="1"/>
    <n v="197.46700000000001"/>
    <n v="1.1656"/>
    <n v="60.27328"/>
    <n v="13872.95"/>
  </r>
  <r>
    <s v="JJCM"/>
    <x v="0"/>
    <x v="0"/>
    <x v="1"/>
    <x v="0"/>
    <n v="145.19999999999999"/>
    <n v="1.1656"/>
    <n v="83.046559999999999"/>
    <n v="14055.23"/>
  </r>
  <r>
    <s v="JJCM"/>
    <x v="0"/>
    <x v="0"/>
    <x v="1"/>
    <x v="1"/>
    <n v="187.833"/>
    <n v="1.1656"/>
    <n v="83.046559999999999"/>
    <n v="18182.060000000001"/>
  </r>
  <r>
    <s v="JJCM"/>
    <x v="0"/>
    <x v="0"/>
    <x v="1"/>
    <x v="0"/>
    <n v="73.2"/>
    <n v="1.1656"/>
    <n v="116.59918999999999"/>
    <n v="9948.4699999999993"/>
  </r>
  <r>
    <s v="JJCM"/>
    <x v="0"/>
    <x v="0"/>
    <x v="1"/>
    <x v="1"/>
    <n v="190.483"/>
    <n v="1.1656"/>
    <n v="116.59918999999999"/>
    <n v="25888.17"/>
  </r>
  <r>
    <s v="JJCM"/>
    <x v="0"/>
    <x v="0"/>
    <x v="1"/>
    <x v="0"/>
    <n v="115.383"/>
    <n v="1.1656"/>
    <n v="79.807689999999994"/>
    <n v="10733.37"/>
  </r>
  <r>
    <s v="JJCM"/>
    <x v="0"/>
    <x v="0"/>
    <x v="1"/>
    <x v="1"/>
    <n v="190.53299999999999"/>
    <n v="1.1656"/>
    <n v="79.807689999999994"/>
    <n v="17724.11"/>
  </r>
  <r>
    <s v="JJCM"/>
    <x v="0"/>
    <x v="0"/>
    <x v="1"/>
    <x v="0"/>
    <n v="103.45"/>
    <n v="1.1656"/>
    <n v="81.022270000000006"/>
    <n v="9769.77"/>
  </r>
  <r>
    <s v="JJCM"/>
    <x v="0"/>
    <x v="0"/>
    <x v="1"/>
    <x v="1"/>
    <n v="182.96700000000001"/>
    <n v="1.1656"/>
    <n v="81.022270000000006"/>
    <n v="17279.32"/>
  </r>
  <r>
    <s v="JJCM"/>
    <x v="0"/>
    <x v="0"/>
    <x v="1"/>
    <x v="0"/>
    <n v="61.366999999999997"/>
    <n v="1.1656"/>
    <n v="95.495949999999993"/>
    <n v="6830.77"/>
  </r>
  <r>
    <s v="JJCM"/>
    <x v="0"/>
    <x v="0"/>
    <x v="1"/>
    <x v="1"/>
    <n v="175.267"/>
    <n v="1.1656"/>
    <n v="95.495949999999993"/>
    <n v="19508.98"/>
  </r>
  <r>
    <s v="JJCM"/>
    <x v="0"/>
    <x v="0"/>
    <x v="1"/>
    <x v="0"/>
    <n v="239.05"/>
    <n v="1.1656"/>
    <n v="47.621459999999999"/>
    <n v="13269.09"/>
  </r>
  <r>
    <s v="JJCM"/>
    <x v="0"/>
    <x v="0"/>
    <x v="1"/>
    <x v="1"/>
    <n v="182.96700000000001"/>
    <n v="1.1656"/>
    <n v="47.621459999999999"/>
    <n v="10156.049999999999"/>
  </r>
  <r>
    <s v="JJCM"/>
    <x v="0"/>
    <x v="0"/>
    <x v="1"/>
    <x v="0"/>
    <n v="18.7"/>
    <n v="1.1656"/>
    <n v="163.15789000000001"/>
    <n v="3556.31"/>
  </r>
  <r>
    <s v="JJCM"/>
    <x v="0"/>
    <x v="0"/>
    <x v="1"/>
    <x v="1"/>
    <n v="175.4"/>
    <n v="1.1656"/>
    <n v="163.15789000000001"/>
    <n v="33357.019999999997"/>
  </r>
  <r>
    <s v="JJCM"/>
    <x v="0"/>
    <x v="0"/>
    <x v="1"/>
    <x v="0"/>
    <n v="119.15"/>
    <n v="1.1656"/>
    <n v="81.224699999999999"/>
    <n v="11280.59"/>
  </r>
  <r>
    <s v="JJCM"/>
    <x v="0"/>
    <x v="0"/>
    <x v="1"/>
    <x v="1"/>
    <n v="170.733"/>
    <n v="1.1656"/>
    <n v="81.224699999999999"/>
    <n v="16164.23"/>
  </r>
  <r>
    <s v="JJCM"/>
    <x v="0"/>
    <x v="0"/>
    <x v="1"/>
    <x v="0"/>
    <n v="138.46700000000001"/>
    <n v="1.1591"/>
    <n v="91.548580000000001"/>
    <n v="14693.28"/>
  </r>
  <r>
    <s v="JJCM"/>
    <x v="0"/>
    <x v="0"/>
    <x v="1"/>
    <x v="1"/>
    <n v="167.88300000000001"/>
    <n v="1.1591"/>
    <n v="91.548580000000001"/>
    <n v="17814.73"/>
  </r>
  <r>
    <s v="JJCM"/>
    <x v="0"/>
    <x v="0"/>
    <x v="1"/>
    <x v="0"/>
    <n v="140.9"/>
    <n v="1.1656"/>
    <n v="97.161839999999998"/>
    <n v="15957.18"/>
  </r>
  <r>
    <s v="JJCM"/>
    <x v="0"/>
    <x v="0"/>
    <x v="1"/>
    <x v="1"/>
    <n v="167.18299999999999"/>
    <n v="1.1656"/>
    <n v="97.161839999999998"/>
    <n v="18933.78"/>
  </r>
  <r>
    <s v="JJCM"/>
    <x v="0"/>
    <x v="0"/>
    <x v="1"/>
    <x v="0"/>
    <n v="173.63300000000001"/>
    <n v="1.1656"/>
    <n v="75.506069999999994"/>
    <n v="15281.42"/>
  </r>
  <r>
    <s v="JJCM"/>
    <x v="0"/>
    <x v="0"/>
    <x v="1"/>
    <x v="1"/>
    <n v="162.767"/>
    <n v="0"/>
    <n v="75.506069999999994"/>
    <n v="0"/>
  </r>
  <r>
    <s v="JJCM"/>
    <x v="0"/>
    <x v="0"/>
    <x v="1"/>
    <x v="0"/>
    <n v="78.683000000000007"/>
    <n v="1.1656"/>
    <n v="125.86032"/>
    <n v="11543.02"/>
  </r>
  <r>
    <s v="JJCM"/>
    <x v="0"/>
    <x v="0"/>
    <x v="1"/>
    <x v="1"/>
    <n v="164.03299999999999"/>
    <n v="0"/>
    <n v="125.86032"/>
    <n v="0"/>
  </r>
  <r>
    <s v="JJCM"/>
    <x v="0"/>
    <x v="0"/>
    <x v="1"/>
    <x v="0"/>
    <n v="25.45"/>
    <n v="1.1601999999999999"/>
    <n v="81.983810000000005"/>
    <n v="2420.7399999999998"/>
  </r>
  <r>
    <s v="JJCM"/>
    <x v="0"/>
    <x v="0"/>
    <x v="1"/>
    <x v="1"/>
    <n v="242.083"/>
    <n v="0"/>
    <n v="81.983810000000005"/>
    <n v="0"/>
  </r>
  <r>
    <s v="JJCM"/>
    <x v="0"/>
    <x v="0"/>
    <x v="1"/>
    <x v="0"/>
    <n v="150.85"/>
    <n v="1.1591"/>
    <n v="67.155869999999993"/>
    <n v="11742.22"/>
  </r>
  <r>
    <s v="JJCM"/>
    <x v="0"/>
    <x v="0"/>
    <x v="1"/>
    <x v="1"/>
    <n v="157.81700000000001"/>
    <n v="0"/>
    <n v="67.155869999999993"/>
    <n v="0"/>
  </r>
  <r>
    <s v="JJCM"/>
    <x v="0"/>
    <x v="0"/>
    <x v="1"/>
    <x v="0"/>
    <n v="172.65"/>
    <n v="1.1661999999999999"/>
    <n v="69.433199999999999"/>
    <n v="13979.99"/>
  </r>
  <r>
    <s v="JJCM"/>
    <x v="0"/>
    <x v="0"/>
    <x v="1"/>
    <x v="1"/>
    <n v="157.733"/>
    <n v="0"/>
    <n v="69.433199999999999"/>
    <n v="0"/>
  </r>
  <r>
    <s v="JJCM"/>
    <x v="0"/>
    <x v="0"/>
    <x v="1"/>
    <x v="0"/>
    <n v="63.917000000000002"/>
    <n v="1.1656"/>
    <n v="217.71254999999999"/>
    <n v="16219.95"/>
  </r>
  <r>
    <s v="JJCM"/>
    <x v="0"/>
    <x v="0"/>
    <x v="1"/>
    <x v="1"/>
    <n v="153.80000000000001"/>
    <n v="0"/>
    <n v="217.71254999999999"/>
    <n v="0"/>
  </r>
  <r>
    <s v="JJCM"/>
    <x v="0"/>
    <x v="0"/>
    <x v="1"/>
    <x v="0"/>
    <n v="90.117000000000004"/>
    <n v="1.1656"/>
    <n v="75.506069999999994"/>
    <n v="7931.19"/>
  </r>
  <r>
    <s v="JJCM"/>
    <x v="0"/>
    <x v="0"/>
    <x v="1"/>
    <x v="1"/>
    <n v="148.9"/>
    <n v="0"/>
    <n v="75.506069999999994"/>
    <n v="0"/>
  </r>
  <r>
    <s v="JJCM"/>
    <x v="0"/>
    <x v="0"/>
    <x v="1"/>
    <x v="0"/>
    <n v="117.267"/>
    <n v="1.1591"/>
    <n v="116.49798"/>
    <n v="15834.89"/>
  </r>
  <r>
    <s v="JJCM"/>
    <x v="0"/>
    <x v="0"/>
    <x v="1"/>
    <x v="1"/>
    <n v="130.5"/>
    <n v="0"/>
    <n v="116.49798"/>
    <n v="0"/>
  </r>
  <r>
    <s v="JJCM"/>
    <x v="0"/>
    <x v="0"/>
    <x v="1"/>
    <x v="0"/>
    <n v="138.28299999999999"/>
    <n v="1.1656"/>
    <n v="103.10678"/>
    <n v="16619.03"/>
  </r>
  <r>
    <s v="JJCM"/>
    <x v="0"/>
    <x v="0"/>
    <x v="1"/>
    <x v="1"/>
    <n v="146.86699999999999"/>
    <n v="0"/>
    <n v="103.10678"/>
    <n v="0"/>
  </r>
  <r>
    <s v="JJCM"/>
    <x v="0"/>
    <x v="0"/>
    <x v="1"/>
    <x v="0"/>
    <n v="53.883000000000003"/>
    <n v="1.1656"/>
    <n v="91.902829999999994"/>
    <n v="5772.05"/>
  </r>
  <r>
    <s v="JJCM"/>
    <x v="0"/>
    <x v="0"/>
    <x v="1"/>
    <x v="1"/>
    <n v="147.63300000000001"/>
    <n v="0"/>
    <n v="91.902829999999994"/>
    <n v="0"/>
  </r>
  <r>
    <s v="JJCM"/>
    <x v="0"/>
    <x v="0"/>
    <x v="1"/>
    <x v="0"/>
    <n v="103.917"/>
    <n v="1.1661999999999999"/>
    <n v="68.572869999999995"/>
    <n v="8310.2099999999991"/>
  </r>
  <r>
    <s v="JJCM"/>
    <x v="0"/>
    <x v="0"/>
    <x v="1"/>
    <x v="1"/>
    <n v="138.5"/>
    <n v="0"/>
    <n v="68.572869999999995"/>
    <n v="0"/>
  </r>
  <r>
    <s v="JJCM"/>
    <x v="0"/>
    <x v="0"/>
    <x v="1"/>
    <x v="0"/>
    <n v="62.067"/>
    <n v="1.1656"/>
    <n v="94.433199999999999"/>
    <n v="6831.8"/>
  </r>
  <r>
    <s v="JJCM"/>
    <x v="0"/>
    <x v="0"/>
    <x v="1"/>
    <x v="1"/>
    <n v="144.483"/>
    <n v="0"/>
    <n v="94.433199999999999"/>
    <n v="0"/>
  </r>
  <r>
    <s v="JJCM"/>
    <x v="0"/>
    <x v="0"/>
    <x v="1"/>
    <x v="0"/>
    <n v="160.18299999999999"/>
    <n v="1.1591"/>
    <n v="77.63158"/>
    <n v="14413.71"/>
  </r>
  <r>
    <s v="JJCM"/>
    <x v="0"/>
    <x v="0"/>
    <x v="1"/>
    <x v="1"/>
    <n v="276.33300000000003"/>
    <n v="1.1591"/>
    <n v="77.63158"/>
    <n v="24865.21"/>
  </r>
  <r>
    <s v="JJCM"/>
    <x v="0"/>
    <x v="0"/>
    <x v="1"/>
    <x v="0"/>
    <n v="64.7"/>
    <n v="1.1591"/>
    <n v="113.36032"/>
    <n v="8501.32"/>
  </r>
  <r>
    <s v="JJCM"/>
    <x v="0"/>
    <x v="0"/>
    <x v="1"/>
    <x v="1"/>
    <n v="142.417"/>
    <n v="0"/>
    <n v="113.36032"/>
    <n v="0"/>
  </r>
  <r>
    <s v="JJCM"/>
    <x v="0"/>
    <x v="0"/>
    <x v="1"/>
    <x v="0"/>
    <n v="119.45"/>
    <n v="1.1656"/>
    <n v="80.617410000000007"/>
    <n v="11224.44"/>
  </r>
  <r>
    <s v="JJCM"/>
    <x v="0"/>
    <x v="0"/>
    <x v="1"/>
    <x v="1"/>
    <n v="140.06700000000001"/>
    <n v="0"/>
    <n v="80.617410000000007"/>
    <n v="0"/>
  </r>
  <r>
    <s v="JJCM"/>
    <x v="0"/>
    <x v="0"/>
    <x v="1"/>
    <x v="0"/>
    <n v="415.66699999999997"/>
    <n v="1.1591"/>
    <n v="69.736840000000001"/>
    <n v="33599.18"/>
  </r>
  <r>
    <s v="JJCM"/>
    <x v="0"/>
    <x v="0"/>
    <x v="1"/>
    <x v="1"/>
    <n v="136.28299999999999"/>
    <n v="0"/>
    <n v="69.736840000000001"/>
    <n v="0"/>
  </r>
  <r>
    <s v="JJCM"/>
    <x v="0"/>
    <x v="0"/>
    <x v="1"/>
    <x v="0"/>
    <n v="5.883"/>
    <n v="1.1591"/>
    <n v="73.785430000000005"/>
    <n v="503.14"/>
  </r>
  <r>
    <s v="JJCM"/>
    <x v="0"/>
    <x v="0"/>
    <x v="1"/>
    <x v="1"/>
    <n v="30.933"/>
    <n v="0"/>
    <n v="73.785430000000005"/>
    <n v="0"/>
  </r>
  <r>
    <s v="JJCM"/>
    <x v="0"/>
    <x v="0"/>
    <x v="1"/>
    <x v="0"/>
    <n v="90.483000000000004"/>
    <n v="1.1661999999999999"/>
    <n v="73.481780000000001"/>
    <n v="7753.89"/>
  </r>
  <r>
    <s v="JJCM"/>
    <x v="0"/>
    <x v="0"/>
    <x v="1"/>
    <x v="1"/>
    <n v="127.45"/>
    <n v="0"/>
    <n v="73.481780000000001"/>
    <n v="0"/>
  </r>
  <r>
    <s v="JJCM"/>
    <x v="0"/>
    <x v="0"/>
    <x v="1"/>
    <x v="0"/>
    <n v="46.933"/>
    <n v="1.1656"/>
    <n v="87.095140000000001"/>
    <n v="4764.55"/>
  </r>
  <r>
    <s v="JJCM"/>
    <x v="0"/>
    <x v="0"/>
    <x v="1"/>
    <x v="1"/>
    <n v="128.06700000000001"/>
    <n v="0"/>
    <n v="87.095140000000001"/>
    <n v="0"/>
  </r>
  <r>
    <s v="JJCM"/>
    <x v="0"/>
    <x v="0"/>
    <x v="1"/>
    <x v="0"/>
    <n v="189.55"/>
    <n v="1.1656"/>
    <n v="115.78946999999999"/>
    <n v="25582.47"/>
  </r>
  <r>
    <s v="JJCM"/>
    <x v="0"/>
    <x v="0"/>
    <x v="1"/>
    <x v="1"/>
    <n v="124.283"/>
    <n v="0"/>
    <n v="115.78946999999999"/>
    <n v="0"/>
  </r>
  <r>
    <s v="JJCM"/>
    <x v="0"/>
    <x v="0"/>
    <x v="1"/>
    <x v="0"/>
    <n v="71.316999999999993"/>
    <n v="1.1656"/>
    <n v="70.394739999999999"/>
    <n v="5851.71"/>
  </r>
  <r>
    <s v="JJCM"/>
    <x v="0"/>
    <x v="0"/>
    <x v="1"/>
    <x v="1"/>
    <n v="124.217"/>
    <n v="0"/>
    <n v="70.394739999999999"/>
    <n v="0"/>
  </r>
  <r>
    <s v="JJCM"/>
    <x v="0"/>
    <x v="0"/>
    <x v="1"/>
    <x v="0"/>
    <n v="146.81700000000001"/>
    <n v="1.1656"/>
    <n v="89.827939999999998"/>
    <n v="15372.25"/>
  </r>
  <r>
    <s v="JJCM"/>
    <x v="0"/>
    <x v="0"/>
    <x v="1"/>
    <x v="1"/>
    <n v="127.45"/>
    <n v="0"/>
    <n v="89.827939999999998"/>
    <n v="0"/>
  </r>
  <r>
    <s v="JJCM"/>
    <x v="0"/>
    <x v="0"/>
    <x v="1"/>
    <x v="0"/>
    <n v="96"/>
    <n v="1.1579999999999999"/>
    <n v="90.2834"/>
    <n v="10036.629999999999"/>
  </r>
  <r>
    <s v="JJCM"/>
    <x v="0"/>
    <x v="0"/>
    <x v="1"/>
    <x v="1"/>
    <n v="124.717"/>
    <n v="0"/>
    <n v="90.2834"/>
    <n v="0"/>
  </r>
  <r>
    <s v="JJCM"/>
    <x v="0"/>
    <x v="0"/>
    <x v="1"/>
    <x v="0"/>
    <n v="98.8"/>
    <n v="1.1656"/>
    <n v="86.437250000000006"/>
    <n v="9954.2199999999993"/>
  </r>
  <r>
    <s v="JJCM"/>
    <x v="0"/>
    <x v="0"/>
    <x v="1"/>
    <x v="1"/>
    <n v="97.7"/>
    <n v="0"/>
    <n v="86.437250000000006"/>
    <n v="0"/>
  </r>
  <r>
    <s v="JJCM"/>
    <x v="0"/>
    <x v="0"/>
    <x v="1"/>
    <x v="0"/>
    <n v="57.4"/>
    <n v="1.1656"/>
    <n v="62.85425"/>
    <n v="4205.29"/>
  </r>
  <r>
    <s v="JJCM"/>
    <x v="0"/>
    <x v="0"/>
    <x v="1"/>
    <x v="1"/>
    <n v="126.18300000000001"/>
    <n v="0"/>
    <n v="62.85425"/>
    <n v="0"/>
  </r>
  <r>
    <s v="JJCM"/>
    <x v="0"/>
    <x v="0"/>
    <x v="1"/>
    <x v="0"/>
    <n v="160.88300000000001"/>
    <n v="1.1591"/>
    <n v="77.834010000000006"/>
    <n v="14514.45"/>
  </r>
  <r>
    <s v="JJCM"/>
    <x v="0"/>
    <x v="0"/>
    <x v="1"/>
    <x v="1"/>
    <n v="125.55"/>
    <n v="0"/>
    <n v="77.834010000000006"/>
    <n v="0"/>
  </r>
  <r>
    <s v="JJCM"/>
    <x v="0"/>
    <x v="0"/>
    <x v="1"/>
    <x v="0"/>
    <n v="152.833"/>
    <n v="1.1656"/>
    <n v="74.291499999999999"/>
    <n v="13234.45"/>
  </r>
  <r>
    <s v="JJCM"/>
    <x v="0"/>
    <x v="0"/>
    <x v="1"/>
    <x v="1"/>
    <n v="123.033"/>
    <n v="0"/>
    <n v="74.291499999999999"/>
    <n v="0"/>
  </r>
  <r>
    <s v="JJCM"/>
    <x v="0"/>
    <x v="0"/>
    <x v="1"/>
    <x v="0"/>
    <n v="158.61699999999999"/>
    <n v="1.1656"/>
    <n v="79.099189999999993"/>
    <n v="14624.17"/>
  </r>
  <r>
    <s v="JJCM"/>
    <x v="0"/>
    <x v="0"/>
    <x v="1"/>
    <x v="1"/>
    <n v="121.767"/>
    <n v="0"/>
    <n v="79.099189999999993"/>
    <n v="0"/>
  </r>
  <r>
    <s v="JJCM"/>
    <x v="0"/>
    <x v="0"/>
    <x v="1"/>
    <x v="0"/>
    <n v="46.067"/>
    <n v="1.1656"/>
    <n v="102.22672"/>
    <n v="5489.13"/>
  </r>
  <r>
    <s v="JJCM"/>
    <x v="0"/>
    <x v="0"/>
    <x v="1"/>
    <x v="1"/>
    <n v="107.217"/>
    <n v="0"/>
    <n v="102.22672"/>
    <n v="0"/>
  </r>
  <r>
    <s v="JJCM"/>
    <x v="0"/>
    <x v="0"/>
    <x v="1"/>
    <x v="0"/>
    <n v="236.38300000000001"/>
    <n v="1.181"/>
    <n v="106.68016"/>
    <n v="29781.72"/>
  </r>
  <r>
    <s v="JJCM"/>
    <x v="0"/>
    <x v="0"/>
    <x v="1"/>
    <x v="1"/>
    <n v="120.5"/>
    <n v="0"/>
    <n v="106.68016"/>
    <n v="0"/>
  </r>
  <r>
    <s v="JJCM"/>
    <x v="0"/>
    <x v="0"/>
    <x v="1"/>
    <x v="0"/>
    <n v="289.38299999999998"/>
    <n v="1.1656"/>
    <n v="69.129549999999995"/>
    <n v="23317.73"/>
  </r>
  <r>
    <s v="JJCM"/>
    <x v="0"/>
    <x v="0"/>
    <x v="1"/>
    <x v="1"/>
    <n v="120.417"/>
    <n v="0"/>
    <n v="69.129549999999995"/>
    <n v="0"/>
  </r>
  <r>
    <s v="JJCM"/>
    <x v="0"/>
    <x v="0"/>
    <x v="1"/>
    <x v="0"/>
    <n v="208.05"/>
    <n v="1.1656"/>
    <n v="70.850200000000001"/>
    <n v="17181.39"/>
  </r>
  <r>
    <s v="JJCM"/>
    <x v="0"/>
    <x v="0"/>
    <x v="1"/>
    <x v="1"/>
    <n v="102.883"/>
    <n v="0"/>
    <n v="70.850200000000001"/>
    <n v="0"/>
  </r>
  <r>
    <s v="JJCM"/>
    <x v="0"/>
    <x v="0"/>
    <x v="1"/>
    <x v="0"/>
    <n v="95.533000000000001"/>
    <n v="1.1591"/>
    <n v="105.92104999999999"/>
    <n v="11728.88"/>
  </r>
  <r>
    <s v="JJCM"/>
    <x v="0"/>
    <x v="0"/>
    <x v="1"/>
    <x v="1"/>
    <n v="117.983"/>
    <n v="0"/>
    <n v="105.92104999999999"/>
    <n v="0"/>
  </r>
  <r>
    <s v="JJCM"/>
    <x v="0"/>
    <x v="0"/>
    <x v="1"/>
    <x v="0"/>
    <n v="45.25"/>
    <n v="1.1591"/>
    <n v="83.502020000000002"/>
    <n v="4379.62"/>
  </r>
  <r>
    <s v="JJCM"/>
    <x v="0"/>
    <x v="0"/>
    <x v="1"/>
    <x v="1"/>
    <n v="118.617"/>
    <n v="0"/>
    <n v="83.502020000000002"/>
    <n v="0"/>
  </r>
  <r>
    <s v="JJCM"/>
    <x v="0"/>
    <x v="0"/>
    <x v="1"/>
    <x v="0"/>
    <n v="147"/>
    <n v="1.1579999999999999"/>
    <n v="98.88664"/>
    <n v="16833.080000000002"/>
  </r>
  <r>
    <s v="JJCM"/>
    <x v="0"/>
    <x v="0"/>
    <x v="1"/>
    <x v="1"/>
    <n v="117.65"/>
    <n v="0"/>
    <n v="98.88664"/>
    <n v="0"/>
  </r>
  <r>
    <s v="JJCM"/>
    <x v="0"/>
    <x v="0"/>
    <x v="1"/>
    <x v="0"/>
    <n v="33.6"/>
    <n v="1.1656"/>
    <n v="77.682190000000006"/>
    <n v="3042.36"/>
  </r>
  <r>
    <s v="JJCM"/>
    <x v="0"/>
    <x v="0"/>
    <x v="1"/>
    <x v="1"/>
    <n v="116.083"/>
    <n v="0"/>
    <n v="77.682190000000006"/>
    <n v="0"/>
  </r>
  <r>
    <s v="JJCM"/>
    <x v="0"/>
    <x v="0"/>
    <x v="1"/>
    <x v="0"/>
    <n v="89.8"/>
    <n v="1.1579999999999999"/>
    <n v="77.429150000000007"/>
    <n v="8051.73"/>
  </r>
  <r>
    <s v="JJCM"/>
    <x v="0"/>
    <x v="0"/>
    <x v="1"/>
    <x v="1"/>
    <n v="114.25"/>
    <n v="0"/>
    <n v="77.429150000000007"/>
    <n v="0"/>
  </r>
  <r>
    <s v="JJCM"/>
    <x v="0"/>
    <x v="0"/>
    <x v="1"/>
    <x v="0"/>
    <n v="247.53299999999999"/>
    <n v="1.1591"/>
    <n v="126.56883000000001"/>
    <n v="36314.559999999998"/>
  </r>
  <r>
    <s v="JJCM"/>
    <x v="0"/>
    <x v="0"/>
    <x v="1"/>
    <x v="1"/>
    <n v="117.983"/>
    <n v="0"/>
    <n v="126.56883000000001"/>
    <n v="0"/>
  </r>
  <r>
    <s v="JJCM"/>
    <x v="0"/>
    <x v="0"/>
    <x v="1"/>
    <x v="0"/>
    <n v="113.2"/>
    <n v="1.1656"/>
    <n v="160.72873999999999"/>
    <n v="21207.5"/>
  </r>
  <r>
    <s v="JJCM"/>
    <x v="0"/>
    <x v="0"/>
    <x v="1"/>
    <x v="1"/>
    <n v="116.083"/>
    <n v="0"/>
    <n v="160.72873999999999"/>
    <n v="0"/>
  </r>
  <r>
    <s v="JJCM"/>
    <x v="0"/>
    <x v="0"/>
    <x v="1"/>
    <x v="0"/>
    <n v="76.283000000000001"/>
    <n v="1.1656"/>
    <n v="98.279349999999994"/>
    <n v="8738.5499999999993"/>
  </r>
  <r>
    <s v="JJCM"/>
    <x v="0"/>
    <x v="0"/>
    <x v="1"/>
    <x v="1"/>
    <n v="115.45"/>
    <n v="0"/>
    <n v="98.279349999999994"/>
    <n v="0"/>
  </r>
  <r>
    <s v="JJCM"/>
    <x v="0"/>
    <x v="0"/>
    <x v="1"/>
    <x v="0"/>
    <n v="86.8"/>
    <n v="1.1656"/>
    <n v="93.47166"/>
    <n v="9456.91"/>
  </r>
  <r>
    <s v="JJCM"/>
    <x v="0"/>
    <x v="0"/>
    <x v="1"/>
    <x v="1"/>
    <n v="116.083"/>
    <n v="0"/>
    <n v="93.47166"/>
    <n v="0"/>
  </r>
  <r>
    <s v="JJCM"/>
    <x v="0"/>
    <x v="0"/>
    <x v="1"/>
    <x v="0"/>
    <n v="129.78299999999999"/>
    <n v="1.1656"/>
    <n v="128.34008"/>
    <n v="19414.650000000001"/>
  </r>
  <r>
    <s v="JJCM"/>
    <x v="0"/>
    <x v="0"/>
    <x v="1"/>
    <x v="1"/>
    <n v="112.217"/>
    <n v="0"/>
    <n v="128.34008"/>
    <n v="0"/>
  </r>
  <r>
    <s v="JJCM"/>
    <x v="0"/>
    <x v="0"/>
    <x v="1"/>
    <x v="0"/>
    <n v="48.283000000000001"/>
    <n v="1.1656"/>
    <n v="88.410929999999993"/>
    <n v="4975.6499999999996"/>
  </r>
  <r>
    <s v="JJCM"/>
    <x v="0"/>
    <x v="0"/>
    <x v="1"/>
    <x v="1"/>
    <n v="112.717"/>
    <n v="0"/>
    <n v="88.410929999999993"/>
    <n v="0"/>
  </r>
  <r>
    <s v="JJCM"/>
    <x v="0"/>
    <x v="0"/>
    <x v="1"/>
    <x v="0"/>
    <n v="79.2"/>
    <n v="1.1661999999999999"/>
    <n v="83.400810000000007"/>
    <n v="7703.15"/>
  </r>
  <r>
    <s v="JJCM"/>
    <x v="0"/>
    <x v="0"/>
    <x v="1"/>
    <x v="1"/>
    <n v="116.083"/>
    <n v="0"/>
    <n v="83.400810000000007"/>
    <n v="0"/>
  </r>
  <r>
    <s v="JJCM"/>
    <x v="0"/>
    <x v="0"/>
    <x v="1"/>
    <x v="0"/>
    <n v="103.783"/>
    <n v="1.1656"/>
    <n v="111.28543000000001"/>
    <n v="13462.14"/>
  </r>
  <r>
    <s v="JJCM"/>
    <x v="0"/>
    <x v="0"/>
    <x v="1"/>
    <x v="1"/>
    <n v="114.833"/>
    <n v="0"/>
    <n v="111.28543000000001"/>
    <n v="0"/>
  </r>
  <r>
    <s v="JJCM"/>
    <x v="0"/>
    <x v="0"/>
    <x v="1"/>
    <x v="0"/>
    <n v="40.067"/>
    <n v="1.1591"/>
    <n v="78.238870000000006"/>
    <n v="3633.54"/>
  </r>
  <r>
    <s v="JJCM"/>
    <x v="0"/>
    <x v="0"/>
    <x v="1"/>
    <x v="1"/>
    <n v="114.2"/>
    <n v="0"/>
    <n v="78.238870000000006"/>
    <n v="0"/>
  </r>
  <r>
    <s v="JJCM"/>
    <x v="0"/>
    <x v="0"/>
    <x v="1"/>
    <x v="0"/>
    <n v="116.617"/>
    <n v="1.1656"/>
    <n v="70.344130000000007"/>
    <n v="9561.7900000000009"/>
  </r>
  <r>
    <s v="JJCM"/>
    <x v="0"/>
    <x v="0"/>
    <x v="1"/>
    <x v="1"/>
    <n v="115.8"/>
    <n v="0"/>
    <n v="70.344130000000007"/>
    <n v="0"/>
  </r>
  <r>
    <s v="JJCM"/>
    <x v="0"/>
    <x v="0"/>
    <x v="1"/>
    <x v="0"/>
    <n v="211.083"/>
    <n v="1.1656"/>
    <n v="62.246960000000001"/>
    <n v="15315.14"/>
  </r>
  <r>
    <s v="JJCM"/>
    <x v="0"/>
    <x v="0"/>
    <x v="1"/>
    <x v="1"/>
    <n v="114.667"/>
    <n v="0"/>
    <n v="62.246960000000001"/>
    <n v="0"/>
  </r>
  <r>
    <s v="JJCM"/>
    <x v="0"/>
    <x v="0"/>
    <x v="1"/>
    <x v="0"/>
    <n v="95.016999999999996"/>
    <n v="1.1591"/>
    <n v="66.700400000000002"/>
    <n v="7346"/>
  </r>
  <r>
    <s v="JJCM"/>
    <x v="0"/>
    <x v="0"/>
    <x v="1"/>
    <x v="1"/>
    <n v="95.733000000000004"/>
    <n v="0"/>
    <n v="66.700400000000002"/>
    <n v="0"/>
  </r>
  <r>
    <s v="JJCM"/>
    <x v="0"/>
    <x v="0"/>
    <x v="1"/>
    <x v="0"/>
    <n v="162.30000000000001"/>
    <n v="1.1656"/>
    <n v="73.127529999999993"/>
    <n v="13834.04"/>
  </r>
  <r>
    <s v="JJCM"/>
    <x v="0"/>
    <x v="0"/>
    <x v="1"/>
    <x v="1"/>
    <n v="111.033"/>
    <n v="0"/>
    <n v="73.127529999999993"/>
    <n v="0"/>
  </r>
  <r>
    <s v="JJCM"/>
    <x v="0"/>
    <x v="0"/>
    <x v="1"/>
    <x v="0"/>
    <n v="156.5"/>
    <n v="1.1656"/>
    <n v="139.17004"/>
    <n v="25386.9"/>
  </r>
  <r>
    <s v="JJCM"/>
    <x v="0"/>
    <x v="0"/>
    <x v="1"/>
    <x v="1"/>
    <n v="110.417"/>
    <n v="0"/>
    <n v="139.17004"/>
    <n v="0"/>
  </r>
  <r>
    <s v="JJCM"/>
    <x v="0"/>
    <x v="0"/>
    <x v="1"/>
    <x v="0"/>
    <n v="177.5"/>
    <n v="1.1656"/>
    <n v="137.60121000000001"/>
    <n v="28468.86"/>
  </r>
  <r>
    <s v="JJCM"/>
    <x v="0"/>
    <x v="0"/>
    <x v="1"/>
    <x v="1"/>
    <n v="111.033"/>
    <n v="0"/>
    <n v="137.60121000000001"/>
    <n v="0"/>
  </r>
  <r>
    <s v="JJCM"/>
    <x v="0"/>
    <x v="0"/>
    <x v="1"/>
    <x v="0"/>
    <n v="291.41699999999997"/>
    <n v="1.1656"/>
    <n v="65.232789999999994"/>
    <n v="22157.99"/>
  </r>
  <r>
    <s v="JJCM"/>
    <x v="0"/>
    <x v="0"/>
    <x v="1"/>
    <x v="1"/>
    <n v="111.667"/>
    <n v="0"/>
    <n v="65.232789999999994"/>
    <n v="0"/>
  </r>
  <r>
    <s v="JJCM"/>
    <x v="0"/>
    <x v="0"/>
    <x v="1"/>
    <x v="0"/>
    <n v="49.65"/>
    <n v="1.1656"/>
    <n v="116.6498"/>
    <n v="6750.76"/>
  </r>
  <r>
    <s v="JJCM"/>
    <x v="0"/>
    <x v="0"/>
    <x v="1"/>
    <x v="1"/>
    <n v="89.75"/>
    <n v="0"/>
    <n v="116.6498"/>
    <n v="0"/>
  </r>
  <r>
    <s v="JJCM"/>
    <x v="0"/>
    <x v="0"/>
    <x v="1"/>
    <x v="0"/>
    <n v="113.35"/>
    <n v="1.1591"/>
    <n v="73.88664"/>
    <n v="9707.52"/>
  </r>
  <r>
    <s v="JJCM"/>
    <x v="0"/>
    <x v="0"/>
    <x v="1"/>
    <x v="1"/>
    <n v="107.883"/>
    <n v="0"/>
    <n v="73.88664"/>
    <n v="0"/>
  </r>
  <r>
    <s v="JJCM"/>
    <x v="0"/>
    <x v="0"/>
    <x v="1"/>
    <x v="0"/>
    <n v="95.3"/>
    <n v="1.1656"/>
    <n v="109.76721000000001"/>
    <n v="12193.13"/>
  </r>
  <r>
    <s v="JJCM"/>
    <x v="0"/>
    <x v="0"/>
    <x v="1"/>
    <x v="1"/>
    <n v="109.7"/>
    <n v="0"/>
    <n v="109.76721000000001"/>
    <n v="0"/>
  </r>
  <r>
    <s v="JJCM"/>
    <x v="0"/>
    <x v="0"/>
    <x v="1"/>
    <x v="0"/>
    <n v="164.43299999999999"/>
    <n v="1.1591"/>
    <n v="69.939269999999993"/>
    <n v="13330.03"/>
  </r>
  <r>
    <s v="JJCM"/>
    <x v="0"/>
    <x v="0"/>
    <x v="1"/>
    <x v="1"/>
    <n v="92.066999999999993"/>
    <n v="0"/>
    <n v="69.939269999999993"/>
    <n v="0"/>
  </r>
  <r>
    <s v="JJCM"/>
    <x v="0"/>
    <x v="0"/>
    <x v="1"/>
    <x v="0"/>
    <n v="125.7"/>
    <n v="1.1656"/>
    <n v="76.315790000000007"/>
    <n v="11181.48"/>
  </r>
  <r>
    <s v="JJCM"/>
    <x v="0"/>
    <x v="0"/>
    <x v="1"/>
    <x v="1"/>
    <n v="109.7"/>
    <n v="0"/>
    <n v="76.315790000000007"/>
    <n v="0"/>
  </r>
  <r>
    <s v="JJCM"/>
    <x v="0"/>
    <x v="0"/>
    <x v="1"/>
    <x v="0"/>
    <n v="307.35000000000002"/>
    <n v="1.1656"/>
    <n v="94.888660000000002"/>
    <n v="33993.589999999997"/>
  </r>
  <r>
    <s v="JJCM"/>
    <x v="0"/>
    <x v="0"/>
    <x v="1"/>
    <x v="1"/>
    <n v="107.883"/>
    <n v="0"/>
    <n v="94.888660000000002"/>
    <n v="0"/>
  </r>
  <r>
    <s v="JJCM"/>
    <x v="0"/>
    <x v="0"/>
    <x v="1"/>
    <x v="0"/>
    <n v="115.75"/>
    <n v="1.1656"/>
    <n v="124.84818"/>
    <n v="16844.29"/>
  </r>
  <r>
    <s v="JJCM"/>
    <x v="0"/>
    <x v="0"/>
    <x v="1"/>
    <x v="1"/>
    <n v="105.783"/>
    <n v="0"/>
    <n v="124.84818"/>
    <n v="0"/>
  </r>
  <r>
    <s v="JJCM"/>
    <x v="0"/>
    <x v="0"/>
    <x v="1"/>
    <x v="0"/>
    <n v="60.1"/>
    <n v="1.1656"/>
    <n v="94.534409999999994"/>
    <n v="6622.38"/>
  </r>
  <r>
    <s v="JJCM"/>
    <x v="0"/>
    <x v="0"/>
    <x v="1"/>
    <x v="1"/>
    <n v="105.367"/>
    <n v="0"/>
    <n v="94.534409999999994"/>
    <n v="0"/>
  </r>
  <r>
    <s v="JJCM"/>
    <x v="0"/>
    <x v="0"/>
    <x v="1"/>
    <x v="0"/>
    <n v="100.55"/>
    <n v="1.1579999999999999"/>
    <n v="136.53845999999999"/>
    <n v="15898.12"/>
  </r>
  <r>
    <s v="JJCM"/>
    <x v="0"/>
    <x v="0"/>
    <x v="1"/>
    <x v="1"/>
    <n v="105.9"/>
    <n v="0"/>
    <n v="136.53845999999999"/>
    <n v="0"/>
  </r>
  <r>
    <s v="JJCM"/>
    <x v="0"/>
    <x v="0"/>
    <x v="1"/>
    <x v="0"/>
    <n v="62.732999999999997"/>
    <n v="1.1656"/>
    <n v="169.98988"/>
    <n v="12429.93"/>
  </r>
  <r>
    <s v="JJCM"/>
    <x v="0"/>
    <x v="0"/>
    <x v="1"/>
    <x v="1"/>
    <n v="103.467"/>
    <n v="0"/>
    <n v="169.98988"/>
    <n v="0"/>
  </r>
  <r>
    <s v="JJCM"/>
    <x v="0"/>
    <x v="0"/>
    <x v="1"/>
    <x v="0"/>
    <n v="190.483"/>
    <n v="1.1656"/>
    <n v="75.202430000000007"/>
    <n v="16696.97"/>
  </r>
  <r>
    <s v="JJCM"/>
    <x v="0"/>
    <x v="0"/>
    <x v="1"/>
    <x v="1"/>
    <n v="83.433000000000007"/>
    <n v="0"/>
    <n v="75.202430000000007"/>
    <n v="0"/>
  </r>
  <r>
    <s v="JJCM"/>
    <x v="0"/>
    <x v="0"/>
    <x v="1"/>
    <x v="0"/>
    <n v="36.167000000000002"/>
    <n v="1.1591"/>
    <n v="79.099189999999993"/>
    <n v="3315.93"/>
  </r>
  <r>
    <s v="JJCM"/>
    <x v="0"/>
    <x v="0"/>
    <x v="1"/>
    <x v="1"/>
    <n v="103.467"/>
    <n v="0"/>
    <n v="79.099189999999993"/>
    <n v="0"/>
  </r>
  <r>
    <s v="JJCM"/>
    <x v="0"/>
    <x v="0"/>
    <x v="1"/>
    <x v="0"/>
    <n v="136.21700000000001"/>
    <n v="1.1656"/>
    <n v="78.289469999999994"/>
    <n v="12430.37"/>
  </r>
  <r>
    <s v="JJCM"/>
    <x v="0"/>
    <x v="0"/>
    <x v="1"/>
    <x v="1"/>
    <n v="102.117"/>
    <n v="0"/>
    <n v="78.289469999999994"/>
    <n v="0"/>
  </r>
  <r>
    <s v="JJCM"/>
    <x v="0"/>
    <x v="0"/>
    <x v="1"/>
    <x v="0"/>
    <n v="98.832999999999998"/>
    <n v="1.1656"/>
    <n v="95.799599999999998"/>
    <n v="11036.09"/>
  </r>
  <r>
    <s v="JJCM"/>
    <x v="0"/>
    <x v="0"/>
    <x v="1"/>
    <x v="1"/>
    <n v="100.6"/>
    <n v="0"/>
    <n v="95.799599999999998"/>
    <n v="0"/>
  </r>
  <r>
    <s v="JJCM"/>
    <x v="0"/>
    <x v="0"/>
    <x v="1"/>
    <x v="0"/>
    <n v="128.61699999999999"/>
    <n v="1.1656"/>
    <n v="107.74290999999999"/>
    <n v="16152.38"/>
  </r>
  <r>
    <s v="JJCM"/>
    <x v="0"/>
    <x v="0"/>
    <x v="1"/>
    <x v="1"/>
    <n v="102.117"/>
    <n v="0"/>
    <n v="107.74290999999999"/>
    <n v="0"/>
  </r>
  <r>
    <s v="JJCM"/>
    <x v="0"/>
    <x v="0"/>
    <x v="1"/>
    <x v="0"/>
    <n v="36.799999999999997"/>
    <n v="1.1591"/>
    <n v="92.965590000000006"/>
    <n v="3965.44"/>
  </r>
  <r>
    <s v="JJCM"/>
    <x v="0"/>
    <x v="0"/>
    <x v="1"/>
    <x v="1"/>
    <n v="100.31699999999999"/>
    <n v="0"/>
    <n v="92.965590000000006"/>
    <n v="0"/>
  </r>
  <r>
    <s v="JJCM"/>
    <x v="0"/>
    <x v="0"/>
    <x v="1"/>
    <x v="0"/>
    <n v="75.417000000000002"/>
    <n v="1.1656"/>
    <n v="75.809719999999999"/>
    <n v="6664.13"/>
  </r>
  <r>
    <s v="JJCM"/>
    <x v="0"/>
    <x v="0"/>
    <x v="1"/>
    <x v="1"/>
    <n v="102.117"/>
    <n v="0"/>
    <n v="75.809719999999999"/>
    <n v="0"/>
  </r>
  <r>
    <s v="JJCM"/>
    <x v="0"/>
    <x v="0"/>
    <x v="1"/>
    <x v="0"/>
    <n v="137.38300000000001"/>
    <n v="1.1656"/>
    <n v="92.459509999999995"/>
    <n v="14805.88"/>
  </r>
  <r>
    <s v="JJCM"/>
    <x v="0"/>
    <x v="0"/>
    <x v="1"/>
    <x v="1"/>
    <n v="99.05"/>
    <n v="0"/>
    <n v="92.459509999999995"/>
    <n v="0"/>
  </r>
  <r>
    <s v="JJCM"/>
    <x v="0"/>
    <x v="0"/>
    <x v="1"/>
    <x v="0"/>
    <n v="164.61699999999999"/>
    <n v="1.1656"/>
    <n v="63.157890000000002"/>
    <n v="12118.58"/>
  </r>
  <r>
    <s v="JJCM"/>
    <x v="0"/>
    <x v="0"/>
    <x v="1"/>
    <x v="1"/>
    <n v="57.966999999999999"/>
    <n v="0"/>
    <n v="63.157890000000002"/>
    <n v="0"/>
  </r>
  <r>
    <s v="JJCM"/>
    <x v="0"/>
    <x v="0"/>
    <x v="1"/>
    <x v="0"/>
    <n v="126.867"/>
    <n v="1.1591"/>
    <n v="111.84211000000001"/>
    <n v="16446.55"/>
  </r>
  <r>
    <s v="JJCM"/>
    <x v="0"/>
    <x v="0"/>
    <x v="1"/>
    <x v="1"/>
    <n v="98.417000000000002"/>
    <n v="0"/>
    <n v="111.84211000000001"/>
    <n v="0"/>
  </r>
  <r>
    <s v="JJCM"/>
    <x v="0"/>
    <x v="0"/>
    <x v="1"/>
    <x v="0"/>
    <n v="141.85"/>
    <n v="1.1656"/>
    <n v="73.937250000000006"/>
    <n v="12224.81"/>
  </r>
  <r>
    <s v="JJCM"/>
    <x v="0"/>
    <x v="0"/>
    <x v="1"/>
    <x v="1"/>
    <n v="78.516999999999996"/>
    <n v="0"/>
    <n v="73.937250000000006"/>
    <n v="0"/>
  </r>
  <r>
    <s v="JJCM"/>
    <x v="0"/>
    <x v="0"/>
    <x v="1"/>
    <x v="0"/>
    <n v="158.46700000000001"/>
    <n v="1.1601999999999999"/>
    <n v="87.601209999999995"/>
    <n v="16105.78"/>
  </r>
  <r>
    <s v="JJCM"/>
    <x v="0"/>
    <x v="0"/>
    <x v="1"/>
    <x v="1"/>
    <n v="140.86699999999999"/>
    <n v="0"/>
    <n v="87.601209999999995"/>
    <n v="0"/>
  </r>
  <r>
    <s v="JJCM"/>
    <x v="0"/>
    <x v="0"/>
    <x v="1"/>
    <x v="0"/>
    <n v="130.417"/>
    <n v="1.1579999999999999"/>
    <n v="72.419030000000006"/>
    <n v="10936.93"/>
  </r>
  <r>
    <s v="JJCM"/>
    <x v="0"/>
    <x v="0"/>
    <x v="1"/>
    <x v="1"/>
    <n v="95.9"/>
    <n v="0"/>
    <n v="72.419030000000006"/>
    <n v="0"/>
  </r>
  <r>
    <s v="JJCM"/>
    <x v="0"/>
    <x v="0"/>
    <x v="1"/>
    <x v="0"/>
    <n v="89.516999999999996"/>
    <n v="1.1656"/>
    <n v="111.03239000000001"/>
    <n v="11585.23"/>
  </r>
  <r>
    <s v="JJCM"/>
    <x v="0"/>
    <x v="0"/>
    <x v="1"/>
    <x v="1"/>
    <n v="95.266999999999996"/>
    <n v="0"/>
    <n v="111.03239000000001"/>
    <n v="0"/>
  </r>
  <r>
    <s v="JJCM"/>
    <x v="0"/>
    <x v="0"/>
    <x v="1"/>
    <x v="0"/>
    <n v="32.567"/>
    <n v="1.1656"/>
    <n v="144.88865999999999"/>
    <n v="5499.99"/>
  </r>
  <r>
    <s v="JJCM"/>
    <x v="0"/>
    <x v="0"/>
    <x v="1"/>
    <x v="1"/>
    <n v="96.066999999999993"/>
    <n v="0"/>
    <n v="144.88865999999999"/>
    <n v="0"/>
  </r>
  <r>
    <s v="JJCM"/>
    <x v="0"/>
    <x v="0"/>
    <x v="1"/>
    <x v="0"/>
    <n v="27.582999999999998"/>
    <n v="1.1656"/>
    <n v="120.24290999999999"/>
    <n v="3865.9"/>
  </r>
  <r>
    <s v="JJCM"/>
    <x v="0"/>
    <x v="0"/>
    <x v="1"/>
    <x v="1"/>
    <n v="93.367000000000004"/>
    <n v="0"/>
    <n v="120.24290999999999"/>
    <n v="0"/>
  </r>
  <r>
    <s v="JJCM"/>
    <x v="0"/>
    <x v="0"/>
    <x v="1"/>
    <x v="0"/>
    <n v="76.132999999999996"/>
    <n v="1.1591"/>
    <n v="70.1417"/>
    <n v="6189.71"/>
  </r>
  <r>
    <s v="JJCM"/>
    <x v="0"/>
    <x v="0"/>
    <x v="1"/>
    <x v="1"/>
    <n v="91.483000000000004"/>
    <n v="0"/>
    <n v="70.1417"/>
    <n v="0"/>
  </r>
  <r>
    <s v="JJCM"/>
    <x v="0"/>
    <x v="0"/>
    <x v="1"/>
    <x v="0"/>
    <n v="155"/>
    <n v="1.1656"/>
    <n v="73.582999999999998"/>
    <n v="13294.09"/>
  </r>
  <r>
    <s v="JJCM"/>
    <x v="0"/>
    <x v="0"/>
    <x v="1"/>
    <x v="1"/>
    <n v="94.632999999999996"/>
    <n v="0"/>
    <n v="73.582999999999998"/>
    <n v="0"/>
  </r>
  <r>
    <s v="JJCM"/>
    <x v="0"/>
    <x v="0"/>
    <x v="1"/>
    <x v="0"/>
    <n v="165.11699999999999"/>
    <n v="1.1656"/>
    <n v="85.020240000000001"/>
    <n v="16363.03"/>
  </r>
  <r>
    <s v="JJCM"/>
    <x v="0"/>
    <x v="0"/>
    <x v="1"/>
    <x v="1"/>
    <n v="74.95"/>
    <n v="0"/>
    <n v="85.020240000000001"/>
    <n v="0"/>
  </r>
  <r>
    <s v="JJCM"/>
    <x v="0"/>
    <x v="0"/>
    <x v="1"/>
    <x v="0"/>
    <n v="105.35"/>
    <n v="1.1656"/>
    <n v="196.00201999999999"/>
    <n v="24068.26"/>
  </r>
  <r>
    <s v="JJCM"/>
    <x v="0"/>
    <x v="0"/>
    <x v="1"/>
    <x v="1"/>
    <n v="92.117000000000004"/>
    <n v="0"/>
    <n v="196.00201999999999"/>
    <n v="0"/>
  </r>
  <r>
    <s v="JJCM"/>
    <x v="0"/>
    <x v="0"/>
    <x v="1"/>
    <x v="0"/>
    <n v="17.7"/>
    <n v="1.1656"/>
    <n v="106.88258999999999"/>
    <n v="2205.11"/>
  </r>
  <r>
    <s v="JJCM"/>
    <x v="0"/>
    <x v="0"/>
    <x v="1"/>
    <x v="1"/>
    <n v="89.582999999999998"/>
    <n v="0"/>
    <n v="106.88258999999999"/>
    <n v="0"/>
  </r>
  <r>
    <s v="JJCM"/>
    <x v="0"/>
    <x v="0"/>
    <x v="1"/>
    <x v="0"/>
    <n v="44.05"/>
    <n v="1.1579999999999999"/>
    <n v="102.58096999999999"/>
    <n v="5232.6499999999996"/>
  </r>
  <r>
    <s v="JJCM"/>
    <x v="0"/>
    <x v="0"/>
    <x v="1"/>
    <x v="1"/>
    <n v="87.066999999999993"/>
    <n v="0"/>
    <n v="102.58096999999999"/>
    <n v="0"/>
  </r>
  <r>
    <s v="JJCM"/>
    <x v="0"/>
    <x v="0"/>
    <x v="1"/>
    <x v="0"/>
    <n v="136.4"/>
    <n v="1.1656"/>
    <n v="106.88258999999999"/>
    <n v="16993.03"/>
  </r>
  <r>
    <s v="JJCM"/>
    <x v="0"/>
    <x v="0"/>
    <x v="1"/>
    <x v="1"/>
    <n v="88.95"/>
    <n v="0"/>
    <n v="106.88258999999999"/>
    <n v="0"/>
  </r>
  <r>
    <s v="JJCM"/>
    <x v="0"/>
    <x v="0"/>
    <x v="1"/>
    <x v="0"/>
    <n v="96.216999999999999"/>
    <n v="1.1656"/>
    <n v="88.360320000000002"/>
    <n v="9909.66"/>
  </r>
  <r>
    <s v="JJCM"/>
    <x v="0"/>
    <x v="0"/>
    <x v="1"/>
    <x v="1"/>
    <n v="83.566999999999993"/>
    <n v="0"/>
    <n v="88.360320000000002"/>
    <n v="0"/>
  </r>
  <r>
    <s v="JJCM"/>
    <x v="0"/>
    <x v="0"/>
    <x v="1"/>
    <x v="0"/>
    <n v="109.55"/>
    <n v="1.1579999999999999"/>
    <n v="83.60324"/>
    <n v="10605.82"/>
  </r>
  <r>
    <s v="JJCM"/>
    <x v="0"/>
    <x v="0"/>
    <x v="1"/>
    <x v="1"/>
    <n v="86.433000000000007"/>
    <n v="0"/>
    <n v="83.60324"/>
    <n v="0"/>
  </r>
  <r>
    <s v="JJCM"/>
    <x v="0"/>
    <x v="0"/>
    <x v="1"/>
    <x v="0"/>
    <n v="192.017"/>
    <n v="1.1656"/>
    <n v="55.41498"/>
    <n v="12402.7"/>
  </r>
  <r>
    <s v="JJCM"/>
    <x v="0"/>
    <x v="0"/>
    <x v="1"/>
    <x v="1"/>
    <n v="84.566999999999993"/>
    <n v="0"/>
    <n v="55.41498"/>
    <n v="0"/>
  </r>
  <r>
    <s v="JJCM"/>
    <x v="0"/>
    <x v="0"/>
    <x v="1"/>
    <x v="0"/>
    <n v="227.483"/>
    <n v="1.1591"/>
    <n v="95.69838"/>
    <n v="25233.32"/>
  </r>
  <r>
    <s v="JJCM"/>
    <x v="0"/>
    <x v="0"/>
    <x v="1"/>
    <x v="2"/>
    <n v="0"/>
    <n v="1"/>
    <n v="95.69838"/>
    <n v="0"/>
  </r>
  <r>
    <s v="JJCM"/>
    <x v="0"/>
    <x v="0"/>
    <x v="1"/>
    <x v="1"/>
    <n v="300.95"/>
    <n v="1.1591"/>
    <n v="95.69838"/>
    <n v="33382.58"/>
  </r>
  <r>
    <s v="JJCM"/>
    <x v="0"/>
    <x v="0"/>
    <x v="1"/>
    <x v="0"/>
    <n v="174.81700000000001"/>
    <n v="1.1656"/>
    <n v="90.435220000000001"/>
    <n v="18427.689999999999"/>
  </r>
  <r>
    <s v="JJCM"/>
    <x v="0"/>
    <x v="0"/>
    <x v="1"/>
    <x v="2"/>
    <n v="0"/>
    <n v="1"/>
    <n v="90.435220000000001"/>
    <n v="0"/>
  </r>
  <r>
    <s v="JJCM"/>
    <x v="0"/>
    <x v="0"/>
    <x v="1"/>
    <x v="1"/>
    <n v="441.63299999999998"/>
    <n v="1.1656"/>
    <n v="90.435220000000001"/>
    <n v="46553.11"/>
  </r>
  <r>
    <s v="JJCM"/>
    <x v="0"/>
    <x v="0"/>
    <x v="1"/>
    <x v="0"/>
    <n v="131.69999999999999"/>
    <n v="1.1656"/>
    <n v="104.90891000000001"/>
    <n v="16104.52"/>
  </r>
  <r>
    <s v="JJCM"/>
    <x v="0"/>
    <x v="0"/>
    <x v="1"/>
    <x v="2"/>
    <n v="0"/>
    <n v="1"/>
    <n v="104.90891000000001"/>
    <n v="0"/>
  </r>
  <r>
    <s v="JJCM"/>
    <x v="0"/>
    <x v="0"/>
    <x v="1"/>
    <x v="1"/>
    <n v="300.95"/>
    <n v="1.1656"/>
    <n v="104.90891000000001"/>
    <n v="36800.720000000001"/>
  </r>
  <r>
    <s v="JJCM"/>
    <x v="0"/>
    <x v="0"/>
    <x v="1"/>
    <x v="0"/>
    <n v="111.15"/>
    <n v="1.1661999999999999"/>
    <n v="90.485830000000007"/>
    <n v="11729.06"/>
  </r>
  <r>
    <s v="JJCM"/>
    <x v="0"/>
    <x v="0"/>
    <x v="1"/>
    <x v="2"/>
    <n v="0"/>
    <n v="1"/>
    <n v="90.485830000000007"/>
    <n v="0"/>
  </r>
  <r>
    <s v="JJCM"/>
    <x v="0"/>
    <x v="0"/>
    <x v="1"/>
    <x v="1"/>
    <n v="297.63299999999998"/>
    <n v="1.1661999999999999"/>
    <n v="90.485830000000007"/>
    <n v="31407.599999999999"/>
  </r>
  <r>
    <s v="JJCM"/>
    <x v="0"/>
    <x v="0"/>
    <x v="1"/>
    <x v="0"/>
    <n v="233.71700000000001"/>
    <n v="1.1579999999999999"/>
    <n v="121.65992"/>
    <n v="32926.559999999998"/>
  </r>
  <r>
    <s v="JJCM"/>
    <x v="0"/>
    <x v="0"/>
    <x v="1"/>
    <x v="2"/>
    <n v="0"/>
    <n v="1"/>
    <n v="121.65992"/>
    <n v="0"/>
  </r>
  <r>
    <s v="JJCM"/>
    <x v="0"/>
    <x v="0"/>
    <x v="1"/>
    <x v="1"/>
    <n v="508.21699999999998"/>
    <n v="1.1579999999999999"/>
    <n v="121.65992"/>
    <n v="71598.720000000001"/>
  </r>
  <r>
    <s v="JJCM"/>
    <x v="0"/>
    <x v="0"/>
    <x v="1"/>
    <x v="0"/>
    <n v="261.13299999999998"/>
    <n v="1.1656"/>
    <n v="117.71254999999999"/>
    <n v="35828.949999999997"/>
  </r>
  <r>
    <s v="JJCM"/>
    <x v="0"/>
    <x v="0"/>
    <x v="1"/>
    <x v="2"/>
    <n v="0"/>
    <n v="1"/>
    <n v="117.71254999999999"/>
    <n v="0"/>
  </r>
  <r>
    <s v="JJCM"/>
    <x v="0"/>
    <x v="0"/>
    <x v="1"/>
    <x v="1"/>
    <n v="195.56700000000001"/>
    <n v="1.1656"/>
    <n v="117.71254999999999"/>
    <n v="26832.92"/>
  </r>
  <r>
    <s v="JJCM"/>
    <x v="0"/>
    <x v="0"/>
    <x v="1"/>
    <x v="0"/>
    <n v="253.78299999999999"/>
    <n v="1.1656"/>
    <n v="96.65992"/>
    <n v="28592.92"/>
  </r>
  <r>
    <s v="JJCM"/>
    <x v="0"/>
    <x v="0"/>
    <x v="1"/>
    <x v="1"/>
    <n v="229.61699999999999"/>
    <n v="1.1656"/>
    <n v="96.65992"/>
    <n v="25870.21"/>
  </r>
  <r>
    <s v="JJCM"/>
    <x v="0"/>
    <x v="0"/>
    <x v="1"/>
    <x v="0"/>
    <n v="86.75"/>
    <n v="1.1656"/>
    <n v="89.625510000000006"/>
    <n v="9062.56"/>
  </r>
  <r>
    <s v="JJCM"/>
    <x v="0"/>
    <x v="0"/>
    <x v="1"/>
    <x v="1"/>
    <n v="185.583"/>
    <n v="1.1656"/>
    <n v="89.625510000000006"/>
    <n v="19387.39"/>
  </r>
  <r>
    <s v="JJCM"/>
    <x v="0"/>
    <x v="0"/>
    <x v="1"/>
    <x v="0"/>
    <n v="159.6"/>
    <n v="1.1656"/>
    <n v="143.42105000000001"/>
    <n v="26680.58"/>
  </r>
  <r>
    <s v="JJCM"/>
    <x v="0"/>
    <x v="0"/>
    <x v="1"/>
    <x v="1"/>
    <n v="255.2"/>
    <n v="1.1656"/>
    <n v="143.42105000000001"/>
    <n v="42662.19"/>
  </r>
  <r>
    <s v="JJCM"/>
    <x v="0"/>
    <x v="0"/>
    <x v="1"/>
    <x v="0"/>
    <n v="48.3"/>
    <n v="1.1591"/>
    <n v="79.706479999999999"/>
    <n v="4462.33"/>
  </r>
  <r>
    <s v="JJCM"/>
    <x v="0"/>
    <x v="0"/>
    <x v="1"/>
    <x v="1"/>
    <n v="115.2"/>
    <n v="0"/>
    <n v="79.706479999999999"/>
    <n v="0"/>
  </r>
  <r>
    <s v="JJCM"/>
    <x v="0"/>
    <x v="0"/>
    <x v="1"/>
    <x v="0"/>
    <n v="179"/>
    <n v="1.1656"/>
    <n v="141.29554999999999"/>
    <n v="29480.240000000002"/>
  </r>
  <r>
    <s v="JJCM"/>
    <x v="0"/>
    <x v="0"/>
    <x v="1"/>
    <x v="1"/>
    <n v="594.95000000000005"/>
    <n v="1.1656"/>
    <n v="141.29554999999999"/>
    <n v="97984.75"/>
  </r>
  <r>
    <s v="JJCM"/>
    <x v="0"/>
    <x v="0"/>
    <x v="1"/>
    <x v="0"/>
    <n v="59.883000000000003"/>
    <n v="1.1656"/>
    <n v="145.14169999999999"/>
    <n v="10130.84"/>
  </r>
  <r>
    <s v="JJCM"/>
    <x v="0"/>
    <x v="0"/>
    <x v="1"/>
    <x v="1"/>
    <n v="334.517"/>
    <n v="1.1656"/>
    <n v="145.14169999999999"/>
    <n v="56592.639999999999"/>
  </r>
  <r>
    <s v="JJCM"/>
    <x v="0"/>
    <x v="0"/>
    <x v="1"/>
    <x v="0"/>
    <n v="87.367000000000004"/>
    <n v="1.1656"/>
    <n v="92.054659999999998"/>
    <n v="9374.3799999999992"/>
  </r>
  <r>
    <s v="JJCM"/>
    <x v="0"/>
    <x v="0"/>
    <x v="1"/>
    <x v="1"/>
    <n v="14.817"/>
    <n v="1.1656"/>
    <n v="92.054659999999998"/>
    <n v="1589.85"/>
  </r>
  <r>
    <s v="JJCM"/>
    <x v="0"/>
    <x v="0"/>
    <x v="1"/>
    <x v="0"/>
    <n v="37.267000000000003"/>
    <n v="1.1656"/>
    <n v="129.34918999999999"/>
    <n v="5618.72"/>
  </r>
  <r>
    <s v="JJCM"/>
    <x v="0"/>
    <x v="0"/>
    <x v="1"/>
    <x v="1"/>
    <n v="73.816999999999993"/>
    <n v="1.1656"/>
    <n v="129.34918999999999"/>
    <n v="11129.35"/>
  </r>
  <r>
    <s v="JJCM"/>
    <x v="0"/>
    <x v="0"/>
    <x v="1"/>
    <x v="0"/>
    <n v="21.882999999999999"/>
    <n v="1.1656"/>
    <n v="107.74290999999999"/>
    <n v="2748.18"/>
  </r>
  <r>
    <s v="JJCM"/>
    <x v="0"/>
    <x v="0"/>
    <x v="1"/>
    <x v="1"/>
    <n v="81.917000000000002"/>
    <n v="0"/>
    <n v="107.74290999999999"/>
    <n v="0"/>
  </r>
  <r>
    <s v="JJCM"/>
    <x v="0"/>
    <x v="0"/>
    <x v="1"/>
    <x v="0"/>
    <n v="112.4"/>
    <n v="1.1656"/>
    <n v="122.26721000000001"/>
    <n v="16018.65"/>
  </r>
  <r>
    <s v="JJCM"/>
    <x v="0"/>
    <x v="0"/>
    <x v="1"/>
    <x v="1"/>
    <n v="57.417000000000002"/>
    <n v="0"/>
    <n v="122.26721000000001"/>
    <n v="0"/>
  </r>
  <r>
    <s v="JJCM"/>
    <x v="0"/>
    <x v="0"/>
    <x v="1"/>
    <x v="0"/>
    <n v="640.9"/>
    <n v="1.1656"/>
    <n v="74.240889999999993"/>
    <n v="55460.4"/>
  </r>
  <r>
    <s v="JJCM"/>
    <x v="0"/>
    <x v="0"/>
    <x v="1"/>
    <x v="1"/>
    <n v="865.08299999999997"/>
    <n v="1.1656"/>
    <n v="74.240889999999993"/>
    <n v="74860.11"/>
  </r>
  <r>
    <s v="JJCM"/>
    <x v="0"/>
    <x v="0"/>
    <x v="1"/>
    <x v="0"/>
    <n v="227.05"/>
    <n v="1.1579999999999999"/>
    <n v="103.64372"/>
    <n v="27250.41"/>
  </r>
  <r>
    <s v="JJCM"/>
    <x v="0"/>
    <x v="0"/>
    <x v="1"/>
    <x v="1"/>
    <n v="864.73299999999995"/>
    <n v="1.1579999999999999"/>
    <n v="103.64372"/>
    <n v="103784.76"/>
  </r>
  <r>
    <s v="JJCM"/>
    <x v="0"/>
    <x v="0"/>
    <x v="1"/>
    <x v="0"/>
    <n v="63.95"/>
    <n v="1.1656"/>
    <n v="192.05466000000001"/>
    <n v="14315.78"/>
  </r>
  <r>
    <s v="JJCM"/>
    <x v="0"/>
    <x v="0"/>
    <x v="1"/>
    <x v="1"/>
    <n v="53.366999999999997"/>
    <n v="1.1656"/>
    <n v="192.05466000000001"/>
    <n v="11946.68"/>
  </r>
  <r>
    <s v="JJCM"/>
    <x v="0"/>
    <x v="0"/>
    <x v="1"/>
    <x v="0"/>
    <n v="42.567"/>
    <n v="1.1656"/>
    <n v="103.94737000000001"/>
    <n v="5157.46"/>
  </r>
  <r>
    <s v="JJCM"/>
    <x v="0"/>
    <x v="0"/>
    <x v="1"/>
    <x v="1"/>
    <n v="497.1"/>
    <n v="1.1656"/>
    <n v="103.94737000000001"/>
    <n v="60229.16"/>
  </r>
  <r>
    <s v="JJCM"/>
    <x v="0"/>
    <x v="0"/>
    <x v="1"/>
    <x v="0"/>
    <n v="154.767"/>
    <n v="1.1591"/>
    <n v="147.62146000000001"/>
    <n v="26481.88"/>
  </r>
  <r>
    <s v="JJCM"/>
    <x v="0"/>
    <x v="0"/>
    <x v="1"/>
    <x v="1"/>
    <n v="218.733"/>
    <n v="1.1591"/>
    <n v="147.62146000000001"/>
    <n v="37426.97"/>
  </r>
  <r>
    <s v="JJCM"/>
    <x v="0"/>
    <x v="0"/>
    <x v="1"/>
    <x v="0"/>
    <n v="98.382999999999996"/>
    <n v="1.1579999999999999"/>
    <n v="89.72672"/>
    <n v="10222.34"/>
  </r>
  <r>
    <s v="JJCM"/>
    <x v="0"/>
    <x v="0"/>
    <x v="1"/>
    <x v="1"/>
    <n v="234.71700000000001"/>
    <n v="1.1579999999999999"/>
    <n v="89.72672"/>
    <n v="24387.93"/>
  </r>
  <r>
    <s v="JJCM"/>
    <x v="0"/>
    <x v="0"/>
    <x v="1"/>
    <x v="0"/>
    <n v="105.18300000000001"/>
    <n v="1.1656"/>
    <n v="229.45344"/>
    <n v="28131.29"/>
  </r>
  <r>
    <s v="JJCM"/>
    <x v="0"/>
    <x v="0"/>
    <x v="1"/>
    <x v="1"/>
    <n v="755.43299999999999"/>
    <n v="1.1656"/>
    <n v="229.45344"/>
    <n v="202041.26"/>
  </r>
  <r>
    <s v="JJCM"/>
    <x v="0"/>
    <x v="0"/>
    <x v="1"/>
    <x v="0"/>
    <n v="144.71700000000001"/>
    <n v="1.1656"/>
    <n v="128.69433000000001"/>
    <n v="21708.43"/>
  </r>
  <r>
    <s v="JJCM"/>
    <x v="0"/>
    <x v="0"/>
    <x v="1"/>
    <x v="1"/>
    <n v="745.03300000000002"/>
    <n v="1.1656"/>
    <n v="128.69433000000001"/>
    <n v="111759.5"/>
  </r>
  <r>
    <s v="JJCM"/>
    <x v="0"/>
    <x v="0"/>
    <x v="1"/>
    <x v="0"/>
    <n v="174.96700000000001"/>
    <n v="1.1591"/>
    <n v="124.03846"/>
    <n v="25155.53"/>
  </r>
  <r>
    <s v="JJCM"/>
    <x v="0"/>
    <x v="0"/>
    <x v="1"/>
    <x v="1"/>
    <n v="726.06700000000001"/>
    <n v="1.1591"/>
    <n v="124.03846"/>
    <n v="104388.82"/>
  </r>
  <r>
    <s v="JJCM"/>
    <x v="0"/>
    <x v="0"/>
    <x v="1"/>
    <x v="0"/>
    <n v="111.2"/>
    <n v="1.1591"/>
    <n v="88.259110000000007"/>
    <n v="11375.89"/>
  </r>
  <r>
    <s v="JJCM"/>
    <x v="0"/>
    <x v="0"/>
    <x v="1"/>
    <x v="1"/>
    <n v="460.06700000000001"/>
    <n v="1.1591"/>
    <n v="88.259110000000007"/>
    <n v="47065.38"/>
  </r>
  <r>
    <s v="JJCM"/>
    <x v="0"/>
    <x v="0"/>
    <x v="1"/>
    <x v="0"/>
    <n v="236.28299999999999"/>
    <n v="1.1656"/>
    <n v="64.018219999999999"/>
    <n v="17631.349999999999"/>
  </r>
  <r>
    <s v="JJCM"/>
    <x v="0"/>
    <x v="0"/>
    <x v="1"/>
    <x v="1"/>
    <n v="684"/>
    <n v="1.1656"/>
    <n v="64.018219999999999"/>
    <n v="51039.83"/>
  </r>
  <r>
    <s v="JJCM"/>
    <x v="0"/>
    <x v="0"/>
    <x v="1"/>
    <x v="0"/>
    <n v="314.05"/>
    <n v="1.1656"/>
    <n v="120.69838"/>
    <n v="44182.45"/>
  </r>
  <r>
    <s v="JJCM"/>
    <x v="0"/>
    <x v="0"/>
    <x v="1"/>
    <x v="1"/>
    <n v="683.4"/>
    <n v="1.1656"/>
    <n v="120.69838"/>
    <n v="96144.83"/>
  </r>
  <r>
    <s v="JJCM"/>
    <x v="0"/>
    <x v="0"/>
    <x v="1"/>
    <x v="0"/>
    <n v="156.35"/>
    <n v="1.1656"/>
    <n v="55.111339999999998"/>
    <n v="10043.58"/>
  </r>
  <r>
    <s v="JJCM"/>
    <x v="0"/>
    <x v="0"/>
    <x v="1"/>
    <x v="1"/>
    <n v="476.15"/>
    <n v="1.1656"/>
    <n v="55.111339999999998"/>
    <n v="30586.82"/>
  </r>
  <r>
    <s v="JJCM"/>
    <x v="0"/>
    <x v="0"/>
    <x v="1"/>
    <x v="0"/>
    <n v="28.5"/>
    <n v="1.1656"/>
    <n v="79.706479999999999"/>
    <n v="2647.82"/>
  </r>
  <r>
    <s v="JJCM"/>
    <x v="0"/>
    <x v="0"/>
    <x v="1"/>
    <x v="1"/>
    <n v="616.98299999999995"/>
    <n v="1.1656"/>
    <n v="79.706479999999999"/>
    <n v="57321.34"/>
  </r>
  <r>
    <s v="JJCM"/>
    <x v="0"/>
    <x v="0"/>
    <x v="1"/>
    <x v="0"/>
    <n v="84.95"/>
    <n v="1.1656"/>
    <n v="139.77733000000001"/>
    <n v="13840.43"/>
  </r>
  <r>
    <s v="JJCM"/>
    <x v="0"/>
    <x v="0"/>
    <x v="1"/>
    <x v="1"/>
    <n v="52.683"/>
    <n v="1.1656"/>
    <n v="139.77733000000001"/>
    <n v="8583.35"/>
  </r>
  <r>
    <s v="JJCM"/>
    <x v="0"/>
    <x v="0"/>
    <x v="1"/>
    <x v="0"/>
    <n v="242.583"/>
    <n v="1.1656"/>
    <n v="192.91498000000001"/>
    <n v="54547.63"/>
  </r>
  <r>
    <s v="JJCM"/>
    <x v="0"/>
    <x v="0"/>
    <x v="1"/>
    <x v="1"/>
    <n v="133.46700000000001"/>
    <n v="1.1656"/>
    <n v="192.91498000000001"/>
    <n v="30011.62"/>
  </r>
  <r>
    <s v="JJCM"/>
    <x v="0"/>
    <x v="0"/>
    <x v="1"/>
    <x v="0"/>
    <n v="219.9"/>
    <n v="1.1656"/>
    <n v="182.99594999999999"/>
    <n v="46904.69"/>
  </r>
  <r>
    <s v="JJCM"/>
    <x v="0"/>
    <x v="0"/>
    <x v="1"/>
    <x v="1"/>
    <n v="475.11700000000002"/>
    <n v="1.1656"/>
    <n v="182.99594999999999"/>
    <n v="101342.49"/>
  </r>
  <r>
    <s v="JJCM"/>
    <x v="0"/>
    <x v="0"/>
    <x v="1"/>
    <x v="0"/>
    <n v="765.31700000000001"/>
    <n v="1.1656"/>
    <n v="132.28745000000001"/>
    <n v="118007.48"/>
  </r>
  <r>
    <s v="JJCM"/>
    <x v="0"/>
    <x v="0"/>
    <x v="1"/>
    <x v="1"/>
    <n v="637.96699999999998"/>
    <n v="1.1656"/>
    <n v="132.28745000000001"/>
    <n v="98370.84"/>
  </r>
  <r>
    <s v="JJCM"/>
    <x v="0"/>
    <x v="0"/>
    <x v="1"/>
    <x v="0"/>
    <n v="337.11700000000002"/>
    <n v="1.1601999999999999"/>
    <n v="124.54452999999999"/>
    <n v="48712.25"/>
  </r>
  <r>
    <s v="JJCM"/>
    <x v="0"/>
    <x v="0"/>
    <x v="1"/>
    <x v="1"/>
    <n v="326.16699999999997"/>
    <n v="1.1601999999999999"/>
    <n v="124.54452999999999"/>
    <n v="47130.01"/>
  </r>
  <r>
    <s v="JJCM"/>
    <x v="0"/>
    <x v="0"/>
    <x v="1"/>
    <x v="0"/>
    <n v="186.46700000000001"/>
    <n v="1.1656"/>
    <n v="135.47570999999999"/>
    <n v="29445.09"/>
  </r>
  <r>
    <s v="JJCM"/>
    <x v="0"/>
    <x v="0"/>
    <x v="1"/>
    <x v="1"/>
    <n v="305.58300000000003"/>
    <n v="1.1656"/>
    <n v="135.47570999999999"/>
    <n v="48254.76"/>
  </r>
  <r>
    <s v="JJCM"/>
    <x v="0"/>
    <x v="0"/>
    <x v="1"/>
    <x v="0"/>
    <n v="132.733"/>
    <n v="1.1656"/>
    <n v="86.993930000000006"/>
    <n v="13459.14"/>
  </r>
  <r>
    <s v="JJCM"/>
    <x v="0"/>
    <x v="0"/>
    <x v="1"/>
    <x v="1"/>
    <n v="469.91699999999997"/>
    <n v="1.1656"/>
    <n v="86.993930000000006"/>
    <n v="47649.64"/>
  </r>
  <r>
    <s v="JJCM"/>
    <x v="0"/>
    <x v="0"/>
    <x v="1"/>
    <x v="0"/>
    <n v="57.866999999999997"/>
    <n v="1.1656"/>
    <n v="125.55668"/>
    <n v="8468.77"/>
  </r>
  <r>
    <s v="JJCM"/>
    <x v="0"/>
    <x v="0"/>
    <x v="1"/>
    <x v="1"/>
    <n v="598.23299999999995"/>
    <n v="1.1656"/>
    <n v="125.55668"/>
    <n v="87550.720000000001"/>
  </r>
  <r>
    <s v="JJCM"/>
    <x v="0"/>
    <x v="0"/>
    <x v="1"/>
    <x v="0"/>
    <n v="28.9"/>
    <n v="1.1656"/>
    <n v="116.34614999999999"/>
    <n v="3919.22"/>
  </r>
  <r>
    <s v="JJCM"/>
    <x v="0"/>
    <x v="0"/>
    <x v="1"/>
    <x v="1"/>
    <n v="89.582999999999998"/>
    <n v="0"/>
    <n v="116.34614999999999"/>
    <n v="0"/>
  </r>
  <r>
    <s v="JJCM"/>
    <x v="0"/>
    <x v="0"/>
    <x v="1"/>
    <x v="0"/>
    <n v="69.349999999999994"/>
    <n v="1.1579999999999999"/>
    <n v="52.732790000000001"/>
    <n v="4234.83"/>
  </r>
  <r>
    <s v="JJCM"/>
    <x v="0"/>
    <x v="0"/>
    <x v="1"/>
    <x v="1"/>
    <n v="253.983"/>
    <n v="1.1579999999999999"/>
    <n v="52.732790000000001"/>
    <n v="15509.36"/>
  </r>
  <r>
    <s v="JJCM"/>
    <x v="0"/>
    <x v="0"/>
    <x v="1"/>
    <x v="0"/>
    <n v="144.917"/>
    <n v="1.1656"/>
    <n v="57.591090000000001"/>
    <n v="9728.01"/>
  </r>
  <r>
    <s v="JJCM"/>
    <x v="0"/>
    <x v="0"/>
    <x v="1"/>
    <x v="1"/>
    <n v="512.18299999999999"/>
    <n v="1.1656"/>
    <n v="57.591090000000001"/>
    <n v="34381.910000000003"/>
  </r>
  <r>
    <s v="JJCM"/>
    <x v="0"/>
    <x v="0"/>
    <x v="1"/>
    <x v="0"/>
    <n v="93.65"/>
    <n v="1.1656"/>
    <n v="200.70849999999999"/>
    <n v="21909.03"/>
  </r>
  <r>
    <s v="JJCM"/>
    <x v="0"/>
    <x v="0"/>
    <x v="1"/>
    <x v="1"/>
    <n v="180.65"/>
    <n v="1.1656"/>
    <n v="200.70849999999999"/>
    <n v="42262.31"/>
  </r>
  <r>
    <s v="JJCM"/>
    <x v="0"/>
    <x v="0"/>
    <x v="1"/>
    <x v="0"/>
    <n v="229.86699999999999"/>
    <n v="1.1656"/>
    <n v="84.736840000000001"/>
    <n v="22703.79"/>
  </r>
  <r>
    <s v="JJCM"/>
    <x v="0"/>
    <x v="0"/>
    <x v="1"/>
    <x v="1"/>
    <n v="572.98299999999995"/>
    <n v="1.1656"/>
    <n v="84.736840000000001"/>
    <n v="56593.11"/>
  </r>
  <r>
    <s v="JJCM"/>
    <x v="0"/>
    <x v="0"/>
    <x v="1"/>
    <x v="0"/>
    <n v="158.13300000000001"/>
    <n v="1.1656"/>
    <n v="56.73077"/>
    <n v="10456.61"/>
  </r>
  <r>
    <s v="JJCM"/>
    <x v="0"/>
    <x v="0"/>
    <x v="1"/>
    <x v="1"/>
    <n v="566.79999999999995"/>
    <n v="1.1656"/>
    <n v="56.73077"/>
    <n v="37479.870000000003"/>
  </r>
  <r>
    <s v="JJCM"/>
    <x v="0"/>
    <x v="0"/>
    <x v="1"/>
    <x v="0"/>
    <n v="133.733"/>
    <n v="1.1579999999999999"/>
    <n v="81.983810000000005"/>
    <n v="12696.24"/>
  </r>
  <r>
    <s v="JJCM"/>
    <x v="0"/>
    <x v="0"/>
    <x v="1"/>
    <x v="1"/>
    <n v="308.39999999999998"/>
    <n v="1.1579999999999999"/>
    <n v="81.983810000000005"/>
    <n v="29278.65"/>
  </r>
  <r>
    <s v="JJCM"/>
    <x v="0"/>
    <x v="0"/>
    <x v="1"/>
    <x v="0"/>
    <n v="240.95"/>
    <n v="1.1656"/>
    <n v="55.111339999999998"/>
    <n v="15478.09"/>
  </r>
  <r>
    <s v="JJCM"/>
    <x v="0"/>
    <x v="0"/>
    <x v="1"/>
    <x v="1"/>
    <n v="380.16699999999997"/>
    <n v="1.1656"/>
    <n v="55.111339999999998"/>
    <n v="24421.08"/>
  </r>
  <r>
    <s v="JJCM"/>
    <x v="0"/>
    <x v="0"/>
    <x v="1"/>
    <x v="0"/>
    <n v="110.68300000000001"/>
    <n v="1.1656"/>
    <n v="149.74696"/>
    <n v="19319.169999999998"/>
  </r>
  <r>
    <s v="JJCM"/>
    <x v="0"/>
    <x v="0"/>
    <x v="1"/>
    <x v="1"/>
    <n v="257.03300000000002"/>
    <n v="1.1656"/>
    <n v="149.74696"/>
    <n v="44863.839999999997"/>
  </r>
  <r>
    <s v="JJCM"/>
    <x v="0"/>
    <x v="0"/>
    <x v="1"/>
    <x v="0"/>
    <n v="152.417"/>
    <n v="1.1661999999999999"/>
    <n v="102.22672"/>
    <n v="18170.669999999998"/>
  </r>
  <r>
    <s v="JJCM"/>
    <x v="0"/>
    <x v="0"/>
    <x v="1"/>
    <x v="1"/>
    <n v="561.76700000000005"/>
    <n v="1.1661999999999999"/>
    <n v="102.22672"/>
    <n v="66972.06"/>
  </r>
  <r>
    <s v="JJCM"/>
    <x v="0"/>
    <x v="0"/>
    <x v="1"/>
    <x v="0"/>
    <n v="511.483"/>
    <n v="1.1656"/>
    <n v="133.75505999999999"/>
    <n v="79742.7"/>
  </r>
  <r>
    <s v="JJCM"/>
    <x v="0"/>
    <x v="0"/>
    <x v="1"/>
    <x v="1"/>
    <n v="552.26700000000005"/>
    <n v="1.1656"/>
    <n v="133.75505999999999"/>
    <n v="86101.13"/>
  </r>
  <r>
    <s v="JJCM"/>
    <x v="0"/>
    <x v="0"/>
    <x v="1"/>
    <x v="0"/>
    <n v="73.766999999999996"/>
    <n v="1.1656"/>
    <n v="74.696359999999999"/>
    <n v="6422.6"/>
  </r>
  <r>
    <s v="JJCM"/>
    <x v="0"/>
    <x v="0"/>
    <x v="1"/>
    <x v="1"/>
    <n v="489.1"/>
    <n v="1.1656"/>
    <n v="74.696359999999999"/>
    <n v="42584.02"/>
  </r>
  <r>
    <s v="JJCM"/>
    <x v="0"/>
    <x v="0"/>
    <x v="1"/>
    <x v="0"/>
    <n v="506.96699999999998"/>
    <n v="1.1656"/>
    <n v="191.95344"/>
    <n v="113429.27"/>
  </r>
  <r>
    <s v="JJCM"/>
    <x v="0"/>
    <x v="0"/>
    <x v="1"/>
    <x v="1"/>
    <n v="557.6"/>
    <n v="1.1656"/>
    <n v="191.95344"/>
    <n v="124757.94"/>
  </r>
  <r>
    <s v="JJCM"/>
    <x v="0"/>
    <x v="0"/>
    <x v="1"/>
    <x v="0"/>
    <n v="93.283000000000001"/>
    <n v="1.1656"/>
    <n v="224.13968"/>
    <n v="24370.86"/>
  </r>
  <r>
    <s v="JJCM"/>
    <x v="0"/>
    <x v="0"/>
    <x v="1"/>
    <x v="1"/>
    <n v="403.43299999999999"/>
    <n v="1.1656"/>
    <n v="224.13968"/>
    <n v="105399.78"/>
  </r>
  <r>
    <s v="JJCM"/>
    <x v="0"/>
    <x v="0"/>
    <x v="1"/>
    <x v="0"/>
    <n v="183.61699999999999"/>
    <n v="1.1656"/>
    <n v="157.59109000000001"/>
    <n v="33728.269999999997"/>
  </r>
  <r>
    <s v="JJCM"/>
    <x v="0"/>
    <x v="0"/>
    <x v="1"/>
    <x v="1"/>
    <n v="536.43299999999999"/>
    <n v="1.1656"/>
    <n v="157.59109000000001"/>
    <n v="98536.4"/>
  </r>
  <r>
    <s v="JJCM"/>
    <x v="0"/>
    <x v="0"/>
    <x v="1"/>
    <x v="0"/>
    <n v="561.21699999999998"/>
    <n v="1.1656"/>
    <n v="176.21457000000001"/>
    <n v="115271.56"/>
  </r>
  <r>
    <s v="JJCM"/>
    <x v="0"/>
    <x v="0"/>
    <x v="1"/>
    <x v="1"/>
    <n v="532.63300000000004"/>
    <n v="1.1656"/>
    <n v="176.21457000000001"/>
    <n v="109400.53"/>
  </r>
  <r>
    <s v="JJCM"/>
    <x v="0"/>
    <x v="0"/>
    <x v="1"/>
    <x v="0"/>
    <n v="323.21699999999998"/>
    <n v="1.1656"/>
    <n v="73.734819999999999"/>
    <n v="27778.98"/>
  </r>
  <r>
    <s v="JJCM"/>
    <x v="0"/>
    <x v="0"/>
    <x v="1"/>
    <x v="1"/>
    <n v="369.733"/>
    <n v="1.1656"/>
    <n v="73.734819999999999"/>
    <n v="31776.82"/>
  </r>
  <r>
    <s v="JJCM"/>
    <x v="0"/>
    <x v="0"/>
    <x v="1"/>
    <x v="0"/>
    <n v="108.15"/>
    <n v="1.1656"/>
    <n v="125.75911000000001"/>
    <n v="15853.15"/>
  </r>
  <r>
    <s v="JJCM"/>
    <x v="0"/>
    <x v="0"/>
    <x v="1"/>
    <x v="1"/>
    <n v="199.5"/>
    <n v="1.1656"/>
    <n v="125.75911000000001"/>
    <n v="29243.67"/>
  </r>
  <r>
    <s v="JJCM"/>
    <x v="0"/>
    <x v="0"/>
    <x v="1"/>
    <x v="0"/>
    <n v="180.68299999999999"/>
    <n v="1.1656"/>
    <n v="131.78138000000001"/>
    <n v="27753.7"/>
  </r>
  <r>
    <s v="JJCM"/>
    <x v="0"/>
    <x v="0"/>
    <x v="1"/>
    <x v="1"/>
    <n v="522.5"/>
    <n v="1.1656"/>
    <n v="131.78138000000001"/>
    <n v="80258.289999999994"/>
  </r>
  <r>
    <s v="JJCM"/>
    <x v="0"/>
    <x v="0"/>
    <x v="1"/>
    <x v="0"/>
    <n v="19.832999999999998"/>
    <n v="1.1591"/>
    <n v="84.514169999999993"/>
    <n v="1942.85"/>
  </r>
  <r>
    <s v="JJCM"/>
    <x v="0"/>
    <x v="0"/>
    <x v="1"/>
    <x v="1"/>
    <n v="101.583"/>
    <n v="0"/>
    <n v="84.514169999999993"/>
    <n v="0"/>
  </r>
  <r>
    <s v="JJCM"/>
    <x v="0"/>
    <x v="0"/>
    <x v="1"/>
    <x v="0"/>
    <n v="147.6"/>
    <n v="1.1656"/>
    <n v="114.27126"/>
    <n v="19659.52"/>
  </r>
  <r>
    <s v="JJCM"/>
    <x v="0"/>
    <x v="0"/>
    <x v="1"/>
    <x v="1"/>
    <n v="116.083"/>
    <n v="0"/>
    <n v="114.27126"/>
    <n v="0"/>
  </r>
  <r>
    <s v="JJCM"/>
    <x v="0"/>
    <x v="0"/>
    <x v="1"/>
    <x v="0"/>
    <n v="215.31700000000001"/>
    <n v="1.1656"/>
    <n v="112.60120999999999"/>
    <n v="28259.919999999998"/>
  </r>
  <r>
    <s v="JJCM"/>
    <x v="0"/>
    <x v="0"/>
    <x v="1"/>
    <x v="1"/>
    <n v="502.86700000000002"/>
    <n v="1.1656"/>
    <n v="112.60120999999999"/>
    <n v="66000.27"/>
  </r>
  <r>
    <s v="JJCM"/>
    <x v="0"/>
    <x v="0"/>
    <x v="1"/>
    <x v="0"/>
    <n v="141.517"/>
    <n v="1.1656"/>
    <n v="115.9919"/>
    <n v="19133.12"/>
  </r>
  <r>
    <s v="JJCM"/>
    <x v="0"/>
    <x v="0"/>
    <x v="1"/>
    <x v="1"/>
    <n v="449.03300000000002"/>
    <n v="1.1656"/>
    <n v="115.9919"/>
    <n v="60709.33"/>
  </r>
  <r>
    <s v="JJCM"/>
    <x v="0"/>
    <x v="0"/>
    <x v="1"/>
    <x v="0"/>
    <n v="61.732999999999997"/>
    <n v="1.1656"/>
    <n v="108.2996"/>
    <n v="7792.8"/>
  </r>
  <r>
    <s v="JJCM"/>
    <x v="0"/>
    <x v="0"/>
    <x v="1"/>
    <x v="1"/>
    <n v="495.267"/>
    <n v="1.1656"/>
    <n v="108.2996"/>
    <n v="62519.54"/>
  </r>
  <r>
    <s v="JJCM"/>
    <x v="0"/>
    <x v="0"/>
    <x v="1"/>
    <x v="0"/>
    <n v="168.55"/>
    <n v="1.1656"/>
    <n v="139.42308"/>
    <n v="27391.32"/>
  </r>
  <r>
    <s v="JJCM"/>
    <x v="0"/>
    <x v="0"/>
    <x v="1"/>
    <x v="1"/>
    <n v="258.03300000000002"/>
    <n v="1.1656"/>
    <n v="139.42308"/>
    <n v="41933.339999999997"/>
  </r>
  <r>
    <s v="JJCM"/>
    <x v="0"/>
    <x v="0"/>
    <x v="1"/>
    <x v="0"/>
    <n v="111.3"/>
    <n v="1.1656"/>
    <n v="75"/>
    <n v="9729.85"/>
  </r>
  <r>
    <s v="JJCM"/>
    <x v="0"/>
    <x v="0"/>
    <x v="1"/>
    <x v="1"/>
    <n v="67.167000000000002"/>
    <n v="1.1656"/>
    <n v="75"/>
    <n v="5871.74"/>
  </r>
  <r>
    <s v="JJCM"/>
    <x v="0"/>
    <x v="0"/>
    <x v="1"/>
    <x v="0"/>
    <n v="35.232999999999997"/>
    <n v="1.1656"/>
    <n v="102.02428999999999"/>
    <n v="4189.8900000000003"/>
  </r>
  <r>
    <s v="JJCM"/>
    <x v="0"/>
    <x v="0"/>
    <x v="1"/>
    <x v="1"/>
    <n v="464.31700000000001"/>
    <n v="1.1656"/>
    <n v="102.02428999999999"/>
    <n v="55216.35"/>
  </r>
  <r>
    <s v="JJCM"/>
    <x v="0"/>
    <x v="0"/>
    <x v="1"/>
    <x v="0"/>
    <n v="164.35"/>
    <n v="1.1656"/>
    <n v="267.66194000000002"/>
    <n v="51275.02"/>
  </r>
  <r>
    <s v="JJCM"/>
    <x v="0"/>
    <x v="0"/>
    <x v="1"/>
    <x v="1"/>
    <n v="478.85"/>
    <n v="1.1656"/>
    <n v="267.66194000000002"/>
    <n v="149394.85999999999"/>
  </r>
  <r>
    <s v="JJCM"/>
    <x v="0"/>
    <x v="0"/>
    <x v="1"/>
    <x v="0"/>
    <n v="65.816999999999993"/>
    <n v="1.1656"/>
    <n v="183.50201999999999"/>
    <n v="14077.6"/>
  </r>
  <r>
    <s v="JJCM"/>
    <x v="0"/>
    <x v="0"/>
    <x v="1"/>
    <x v="1"/>
    <n v="374.95"/>
    <n v="1.1656"/>
    <n v="183.50201999999999"/>
    <n v="80198.039999999994"/>
  </r>
  <r>
    <s v="JJCM"/>
    <x v="0"/>
    <x v="0"/>
    <x v="1"/>
    <x v="0"/>
    <n v="251.417"/>
    <n v="1.1579999999999999"/>
    <n v="89.878540000000001"/>
    <n v="26167.32"/>
  </r>
  <r>
    <s v="JJCM"/>
    <x v="0"/>
    <x v="0"/>
    <x v="1"/>
    <x v="1"/>
    <n v="519.35"/>
    <n v="1.1579999999999999"/>
    <n v="89.878540000000001"/>
    <n v="54053.61"/>
  </r>
  <r>
    <s v="JJCM"/>
    <x v="0"/>
    <x v="0"/>
    <x v="1"/>
    <x v="0"/>
    <n v="108.6"/>
    <n v="1.1656"/>
    <n v="82.287450000000007"/>
    <n v="10416.290000000001"/>
  </r>
  <r>
    <s v="JJCM"/>
    <x v="0"/>
    <x v="0"/>
    <x v="1"/>
    <x v="1"/>
    <n v="146.1"/>
    <n v="1.1656"/>
    <n v="82.287450000000007"/>
    <n v="14013.07"/>
  </r>
  <r>
    <s v="JJCM"/>
    <x v="0"/>
    <x v="0"/>
    <x v="1"/>
    <x v="0"/>
    <n v="30.933"/>
    <n v="1.1656"/>
    <n v="93.724699999999999"/>
    <n v="3379.29"/>
  </r>
  <r>
    <s v="JJCM"/>
    <x v="0"/>
    <x v="0"/>
    <x v="1"/>
    <x v="1"/>
    <n v="258.89999999999998"/>
    <n v="1.1656"/>
    <n v="93.724699999999999"/>
    <n v="28283.66"/>
  </r>
  <r>
    <s v="JJCM"/>
    <x v="0"/>
    <x v="0"/>
    <x v="1"/>
    <x v="0"/>
    <n v="124.667"/>
    <n v="1.1656"/>
    <n v="84.615380000000002"/>
    <n v="12295.62"/>
  </r>
  <r>
    <s v="JJCM"/>
    <x v="0"/>
    <x v="0"/>
    <x v="1"/>
    <x v="1"/>
    <n v="404.61700000000002"/>
    <n v="1.1656"/>
    <n v="84.615380000000002"/>
    <n v="39906.44"/>
  </r>
  <r>
    <s v="JJCM"/>
    <x v="0"/>
    <x v="0"/>
    <x v="1"/>
    <x v="0"/>
    <n v="107.65"/>
    <n v="1.1656"/>
    <n v="206.73077000000001"/>
    <n v="25939.919999999998"/>
  </r>
  <r>
    <s v="JJCM"/>
    <x v="0"/>
    <x v="0"/>
    <x v="1"/>
    <x v="1"/>
    <n v="447.017"/>
    <n v="1.1656"/>
    <n v="206.73077000000001"/>
    <n v="107715.62"/>
  </r>
  <r>
    <s v="JJCM"/>
    <x v="0"/>
    <x v="0"/>
    <x v="1"/>
    <x v="0"/>
    <n v="26.2"/>
    <n v="1.1591"/>
    <n v="78.947370000000006"/>
    <n v="2397.5100000000002"/>
  </r>
  <r>
    <s v="JJCM"/>
    <x v="0"/>
    <x v="0"/>
    <x v="1"/>
    <x v="1"/>
    <n v="5.6829999999999998"/>
    <n v="0"/>
    <n v="78.947370000000006"/>
    <n v="0"/>
  </r>
  <r>
    <s v="JJCM"/>
    <x v="0"/>
    <x v="0"/>
    <x v="1"/>
    <x v="0"/>
    <n v="36.65"/>
    <n v="1.1591"/>
    <n v="73.178139999999999"/>
    <n v="3108.68"/>
  </r>
  <r>
    <s v="JJCM"/>
    <x v="0"/>
    <x v="0"/>
    <x v="1"/>
    <x v="1"/>
    <n v="12.382999999999999"/>
    <n v="1.1591"/>
    <n v="73.178139999999999"/>
    <n v="1050.3399999999999"/>
  </r>
  <r>
    <s v="JJCM"/>
    <x v="0"/>
    <x v="0"/>
    <x v="1"/>
    <x v="0"/>
    <n v="97.8"/>
    <n v="1.1656"/>
    <n v="70.192310000000006"/>
    <n v="8001.62"/>
  </r>
  <r>
    <s v="JJCM"/>
    <x v="0"/>
    <x v="0"/>
    <x v="1"/>
    <x v="1"/>
    <n v="185.86699999999999"/>
    <n v="1.1656"/>
    <n v="70.192310000000006"/>
    <n v="15206.92"/>
  </r>
  <r>
    <s v="JJCM"/>
    <x v="0"/>
    <x v="0"/>
    <x v="1"/>
    <x v="0"/>
    <n v="558.63300000000004"/>
    <n v="1.1656"/>
    <n v="130.01012"/>
    <n v="84655.13"/>
  </r>
  <r>
    <s v="JJCM"/>
    <x v="0"/>
    <x v="0"/>
    <x v="1"/>
    <x v="1"/>
    <n v="437.05"/>
    <n v="1.1656"/>
    <n v="130.01012"/>
    <n v="66230.47"/>
  </r>
  <r>
    <s v="JJCM"/>
    <x v="0"/>
    <x v="0"/>
    <x v="1"/>
    <x v="0"/>
    <n v="746.7"/>
    <n v="1.1656"/>
    <n v="133.95749000000001"/>
    <n v="116590.37"/>
  </r>
  <r>
    <s v="JJCM"/>
    <x v="0"/>
    <x v="0"/>
    <x v="1"/>
    <x v="1"/>
    <n v="427.33300000000003"/>
    <n v="1.1656"/>
    <n v="133.95749000000001"/>
    <n v="66724.14"/>
  </r>
  <r>
    <s v="JJCM"/>
    <x v="0"/>
    <x v="0"/>
    <x v="1"/>
    <x v="0"/>
    <n v="75.266999999999996"/>
    <n v="1.1656"/>
    <n v="189.01822000000001"/>
    <n v="16582.8"/>
  </r>
  <r>
    <s v="JJCM"/>
    <x v="0"/>
    <x v="0"/>
    <x v="1"/>
    <x v="1"/>
    <n v="371.733"/>
    <n v="1.1656"/>
    <n v="189.01822000000001"/>
    <n v="81900.08"/>
  </r>
  <r>
    <s v="JJCM"/>
    <x v="0"/>
    <x v="0"/>
    <x v="1"/>
    <x v="0"/>
    <n v="83.033000000000001"/>
    <n v="1.1656"/>
    <n v="151.77126000000001"/>
    <n v="14688.92"/>
  </r>
  <r>
    <s v="JJCM"/>
    <x v="0"/>
    <x v="0"/>
    <x v="1"/>
    <x v="1"/>
    <n v="385.36700000000002"/>
    <n v="1.1656"/>
    <n v="151.77126000000001"/>
    <n v="68173.19"/>
  </r>
  <r>
    <s v="JJCM"/>
    <x v="0"/>
    <x v="0"/>
    <x v="1"/>
    <x v="0"/>
    <n v="73.966999999999999"/>
    <n v="1.1656"/>
    <n v="141.54857999999999"/>
    <n v="12203.74"/>
  </r>
  <r>
    <s v="JJCM"/>
    <x v="0"/>
    <x v="0"/>
    <x v="1"/>
    <x v="1"/>
    <n v="408.38299999999998"/>
    <n v="1.1656"/>
    <n v="141.54857999999999"/>
    <n v="67378.710000000006"/>
  </r>
  <r>
    <s v="JJCM"/>
    <x v="0"/>
    <x v="0"/>
    <x v="1"/>
    <x v="0"/>
    <n v="146.46700000000001"/>
    <n v="1.1656"/>
    <n v="141.24494000000001"/>
    <n v="24113.61"/>
  </r>
  <r>
    <s v="JJCM"/>
    <x v="0"/>
    <x v="0"/>
    <x v="1"/>
    <x v="1"/>
    <n v="715.66700000000003"/>
    <n v="1.1656"/>
    <n v="141.24494000000001"/>
    <n v="117823.91"/>
  </r>
  <r>
    <s v="JJCM"/>
    <x v="0"/>
    <x v="0"/>
    <x v="1"/>
    <x v="0"/>
    <n v="81.582999999999998"/>
    <n v="1.1656"/>
    <n v="74.645750000000007"/>
    <n v="7098.3"/>
  </r>
  <r>
    <s v="JJCM"/>
    <x v="0"/>
    <x v="0"/>
    <x v="1"/>
    <x v="1"/>
    <n v="243.53299999999999"/>
    <n v="1.1656"/>
    <n v="74.645750000000007"/>
    <n v="21189.1"/>
  </r>
  <r>
    <s v="JJCM"/>
    <x v="0"/>
    <x v="0"/>
    <x v="1"/>
    <x v="0"/>
    <n v="143.44999999999999"/>
    <n v="1.1656"/>
    <n v="107.00911000000001"/>
    <n v="17892.490000000002"/>
  </r>
  <r>
    <s v="JJCM"/>
    <x v="0"/>
    <x v="0"/>
    <x v="1"/>
    <x v="1"/>
    <n v="395.43299999999999"/>
    <n v="1.1656"/>
    <n v="107.00911000000001"/>
    <n v="49322.29"/>
  </r>
  <r>
    <s v="JJCM"/>
    <x v="0"/>
    <x v="0"/>
    <x v="1"/>
    <x v="0"/>
    <n v="305.13299999999998"/>
    <n v="1.1656"/>
    <n v="118.21862"/>
    <n v="42045.99"/>
  </r>
  <r>
    <s v="JJCM"/>
    <x v="0"/>
    <x v="0"/>
    <x v="1"/>
    <x v="1"/>
    <n v="341.31700000000001"/>
    <n v="1.1656"/>
    <n v="118.21862"/>
    <n v="47031.99"/>
  </r>
  <r>
    <s v="JJCM"/>
    <x v="0"/>
    <x v="0"/>
    <x v="1"/>
    <x v="0"/>
    <n v="41.133000000000003"/>
    <n v="1.1656"/>
    <n v="105.01012"/>
    <n v="5034.67"/>
  </r>
  <r>
    <s v="JJCM"/>
    <x v="0"/>
    <x v="0"/>
    <x v="1"/>
    <x v="1"/>
    <n v="517.86699999999996"/>
    <n v="1.1656"/>
    <n v="105.01012"/>
    <n v="63386.82"/>
  </r>
  <r>
    <s v="JJCM"/>
    <x v="0"/>
    <x v="0"/>
    <x v="1"/>
    <x v="0"/>
    <n v="267.16699999999997"/>
    <n v="1.1656"/>
    <n v="84.463560000000001"/>
    <n v="26302.78"/>
  </r>
  <r>
    <s v="JJCM"/>
    <x v="0"/>
    <x v="0"/>
    <x v="1"/>
    <x v="1"/>
    <n v="323.017"/>
    <n v="1.1656"/>
    <n v="84.463560000000001"/>
    <n v="31801.26"/>
  </r>
  <r>
    <s v="JJCM"/>
    <x v="0"/>
    <x v="0"/>
    <x v="1"/>
    <x v="0"/>
    <n v="60.183"/>
    <n v="1.1656"/>
    <n v="115.43522"/>
    <n v="8097.7"/>
  </r>
  <r>
    <s v="JJCM"/>
    <x v="0"/>
    <x v="0"/>
    <x v="1"/>
    <x v="1"/>
    <n v="222.167"/>
    <n v="1.1656"/>
    <n v="115.43522"/>
    <n v="29892.86"/>
  </r>
  <r>
    <s v="JJCM"/>
    <x v="0"/>
    <x v="0"/>
    <x v="1"/>
    <x v="0"/>
    <n v="24.283000000000001"/>
    <n v="1.1591"/>
    <n v="99.696359999999999"/>
    <n v="2806.1"/>
  </r>
  <r>
    <s v="JJCM"/>
    <x v="0"/>
    <x v="0"/>
    <x v="1"/>
    <x v="1"/>
    <n v="15.15"/>
    <n v="0"/>
    <n v="99.696359999999999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04"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0"/>
    <x v="0"/>
    <m/>
    <s v="SALARIED"/>
    <x v="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5.78946999999999"/>
    <n v="19360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0"/>
    <x v="0"/>
    <m/>
    <s v="SALARIED"/>
    <x v="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5.78946999999999"/>
    <n v="-293.3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1"/>
    <x v="0"/>
    <m/>
    <s v="SALARIED"/>
    <x v="0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335"/>
    <n v="6335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"/>
    <s v="SUPER"/>
    <x v="3"/>
    <m/>
    <n v="1"/>
    <n v="816.4"/>
    <n v="816.4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137.44"/>
    <n v="13137.44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3"/>
    <x v="0"/>
    <m/>
    <s v="SALARIED"/>
    <x v="0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6.67"/>
    <n v="86.67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3"/>
    <x v="0"/>
    <m/>
    <s v="SALARIED"/>
    <x v="0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408.2"/>
    <n v="408.2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3"/>
    <x v="0"/>
    <m/>
    <s v="SALARIED"/>
    <x v="0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33.2199999999998"/>
    <n v="2333.2199999999998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4"/>
    <x v="0"/>
    <m/>
    <s v="SALARIED"/>
    <x v="0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3116.93"/>
    <n v="5.45E-2"/>
    <n v="1259.8699999999999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5"/>
    <x v="0"/>
    <m/>
    <s v="SALARIED"/>
    <x v="0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3116.93"/>
    <n v="7.0000000000000001E-3"/>
    <n v="161.8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6"/>
    <x v="0"/>
    <m/>
    <s v="SALARIED"/>
    <x v="0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0006"/>
    <n v="134.96421000000001"/>
    <n v="1727.5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0"/>
    <x v="0"/>
    <m/>
    <s v="SALARIED"/>
    <x v="2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52"/>
    <n v="56.71255"/>
    <n v="8620.31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0"/>
    <x v="0"/>
    <m/>
    <s v="SALARIED"/>
    <x v="2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2999999999999998"/>
    <n v="56.71255"/>
    <n v="-130.44"/>
    <n v="-0.30259999999999998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1954"/>
    <n v="195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6535.87"/>
    <n v="6535.8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3"/>
    <x v="0"/>
    <m/>
    <s v="SALARIED"/>
    <x v="2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6.69"/>
    <n v="46.6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3"/>
    <x v="0"/>
    <m/>
    <s v="SALARIED"/>
    <x v="2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976.34"/>
    <n v="976.3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4"/>
    <x v="0"/>
    <m/>
    <s v="SALARIED"/>
    <x v="2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9512.9"/>
    <n v="5.45E-2"/>
    <n v="518.4500000000000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5"/>
    <x v="0"/>
    <m/>
    <s v="SALARIED"/>
    <x v="2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9512.9"/>
    <n v="7.0000000000000001E-3"/>
    <n v="66.5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6"/>
    <x v="0"/>
    <m/>
    <s v="SALARIED"/>
    <x v="2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1.64995"/>
    <n v="66.104150000000004"/>
    <n v="770.1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0"/>
    <x v="0"/>
    <m/>
    <s v="SALARIED"/>
    <x v="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.6"/>
    <n v="103.10678"/>
    <n v="783.61"/>
    <n v="1"/>
    <d v="2025-05-01T00:00:00"/>
    <d v="2025-05-0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0"/>
    <x v="0"/>
    <m/>
    <s v="SALARIED"/>
    <x v="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2"/>
    <n v="103.10678"/>
    <n v="15672.23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0"/>
    <x v="0"/>
    <m/>
    <s v="SALARIED"/>
    <x v="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3.10678"/>
    <n v="-261.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7"/>
    <x v="0"/>
    <m/>
    <s v="SALARIED"/>
    <x v="3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.6"/>
    <n v="103.10678"/>
    <n v="783.61"/>
    <n v="1"/>
    <d v="2025-05-02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1"/>
    <x v="0"/>
    <m/>
    <s v="SALARIED"/>
    <x v="3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5737"/>
    <n v="573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463.42"/>
    <n v="12463.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3"/>
    <x v="0"/>
    <m/>
    <s v="SALARIED"/>
    <x v="3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4.89"/>
    <n v="84.8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3"/>
    <x v="0"/>
    <m/>
    <s v="SALARIED"/>
    <x v="3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093.0500000000002"/>
    <n v="2093.050000000000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4"/>
    <x v="0"/>
    <m/>
    <s v="SALARIED"/>
    <x v="3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0378.36"/>
    <n v="5.45E-2"/>
    <n v="1110.61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5"/>
    <x v="0"/>
    <m/>
    <s v="SALARIED"/>
    <x v="3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0378.36"/>
    <n v="7.0000000000000001E-3"/>
    <n v="142.6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6"/>
    <x v="0"/>
    <m/>
    <s v="SALARIED"/>
    <x v="3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1.736940000000001"/>
    <n v="120.18124"/>
    <n v="1410.56"/>
    <n v="0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0"/>
    <x v="0"/>
    <m/>
    <s v="SALARIED"/>
    <x v="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1.983810000000005"/>
    <n v="13707.69"/>
    <n v="22"/>
    <d v="2025-05-01T00:00:00"/>
    <d v="2025-05-30T00:00:00"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0"/>
    <x v="0"/>
    <m/>
    <s v="SALARIED"/>
    <x v="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1.983810000000005"/>
    <n v="-207.69"/>
    <n v="-0.33329999999999999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1"/>
    <x v="0"/>
    <m/>
    <s v="SALARIED"/>
    <x v="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8"/>
    <x v="0"/>
    <m/>
    <s v="SALARIED"/>
    <x v="4"/>
    <m/>
    <m/>
    <x v="0"/>
    <x v="0"/>
    <m/>
    <m/>
    <m/>
    <m/>
    <m/>
    <m/>
    <m/>
    <s v="30AUNS"/>
    <s v="BONUS"/>
    <n v="999999999"/>
    <m/>
    <m/>
    <m/>
    <m/>
    <m/>
    <s v="ALLOWANCE"/>
    <x v="12"/>
    <s v="OTHTAX"/>
    <x v="1"/>
    <m/>
    <n v="560"/>
    <n v="1"/>
    <n v="560"/>
    <n v="0"/>
    <d v="2025-05-31T00:00:00"/>
    <m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221"/>
    <n v="4221"/>
    <n v="0"/>
    <m/>
    <m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476.55"/>
    <n v="476.55"/>
    <n v="0"/>
    <m/>
    <m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0584.62"/>
    <n v="10584.62"/>
    <n v="0"/>
    <m/>
    <m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3"/>
    <x v="0"/>
    <m/>
    <s v="SALARIED"/>
    <x v="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67.5"/>
    <n v="67.5"/>
    <n v="0"/>
    <m/>
    <m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3"/>
    <x v="0"/>
    <m/>
    <s v="SALARIED"/>
    <x v="4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238.28"/>
    <n v="238.28"/>
    <n v="0"/>
    <m/>
    <m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3"/>
    <x v="0"/>
    <m/>
    <s v="SALARIED"/>
    <x v="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693.05"/>
    <n v="1693.05"/>
    <n v="0"/>
    <m/>
    <m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4"/>
    <x v="0"/>
    <m/>
    <s v="SALARIED"/>
    <x v="4"/>
    <m/>
    <m/>
    <x v="3"/>
    <x v="0"/>
    <m/>
    <m/>
    <m/>
    <m/>
    <m/>
    <m/>
    <m/>
    <s v="30AUNS"/>
    <s v="BONUS"/>
    <n v="999999999"/>
    <m/>
    <m/>
    <m/>
    <m/>
    <m/>
    <s v="OTHER"/>
    <x v="13"/>
    <s v="PRT"/>
    <x v="6"/>
    <m/>
    <n v="16721"/>
    <n v="4.9500000000000002E-2"/>
    <n v="827.69"/>
    <n v="0"/>
    <d v="2025-05-0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5"/>
    <x v="0"/>
    <m/>
    <s v="SALARIED"/>
    <x v="4"/>
    <m/>
    <m/>
    <x v="4"/>
    <x v="0"/>
    <m/>
    <m/>
    <m/>
    <m/>
    <m/>
    <m/>
    <m/>
    <s v="30AUNS"/>
    <s v="BONUS"/>
    <n v="999999999"/>
    <m/>
    <m/>
    <m/>
    <m/>
    <m/>
    <s v="OTHER"/>
    <x v="14"/>
    <s v="WC"/>
    <x v="6"/>
    <m/>
    <n v="16721"/>
    <n v="7.0000000000000001E-3"/>
    <n v="117.05"/>
    <n v="0"/>
    <d v="2025-05-0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6"/>
    <x v="0"/>
    <m/>
    <s v="SALARIED"/>
    <x v="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799939999999999"/>
    <n v="95.117630000000005"/>
    <n v="1217.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5.0666700000000002"/>
    <n v="80.97166"/>
    <n v="-410.25"/>
    <n v="-0.66669999999999996"/>
    <d v="2025-03-31T00:00:00"/>
    <d v="2025-03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159.6"/>
    <n v="80.97166"/>
    <n v="-12923.08"/>
    <n v="-21"/>
    <d v="2025-03-03T00:00:00"/>
    <d v="2025-03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2"/>
    <n v="80.97166"/>
    <n v="12307.69"/>
    <n v="20"/>
    <d v="2025-03-03T00:00:00"/>
    <d v="2025-03-28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5.0666700000000002"/>
    <n v="80.97166"/>
    <n v="410.26"/>
    <n v="0.66669999999999996"/>
    <d v="2025-03-31T00:00:00"/>
    <d v="2025-03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5333299999999999"/>
    <n v="80.97166"/>
    <n v="205.12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80.97166"/>
    <n v="-1846.15"/>
    <n v="-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-7.6"/>
    <n v="80.97166"/>
    <n v="-615.38"/>
    <n v="-1"/>
    <d v="2025-04-25T00:00:00"/>
    <d v="2025-04-25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80.97166"/>
    <n v="-1846.15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-15.2"/>
    <n v="80.97166"/>
    <n v="-1230.77"/>
    <n v="-2"/>
    <d v="2025-04-18T00:00:00"/>
    <d v="2025-04-2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98.8"/>
    <n v="80.97166"/>
    <n v="-8000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68.400000000000006"/>
    <n v="80.97166"/>
    <n v="5538.46"/>
    <n v="9"/>
    <d v="2025-04-01T00:00:00"/>
    <d v="2025-04-1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0.4"/>
    <n v="84.210530000000006"/>
    <n v="2560"/>
    <n v="4"/>
    <d v="2025-04-14T00:00:00"/>
    <d v="2025-04-17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15.2"/>
    <n v="84.210530000000006"/>
    <n v="1280"/>
    <n v="2"/>
    <d v="2025-04-18T00:00:00"/>
    <d v="2025-04-2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7.6"/>
    <n v="84.210530000000006"/>
    <n v="640"/>
    <n v="1"/>
    <d v="2025-04-25T00:00:00"/>
    <d v="2025-04-25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2.8"/>
    <n v="84.210530000000006"/>
    <n v="1920"/>
    <n v="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4.210530000000006"/>
    <n v="-213.33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4.210530000000006"/>
    <n v="1408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4.210530000000006"/>
    <n v="-213.3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7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7.6"/>
    <n v="80.97166"/>
    <n v="615.38"/>
    <n v="1"/>
    <d v="2025-03-31T00:00:00"/>
    <d v="2025-03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7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22.8"/>
    <n v="84.210530000000006"/>
    <n v="1920"/>
    <n v="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978"/>
    <n v="3978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200.469999999999"/>
    <n v="10200.469999999999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3"/>
    <x v="0"/>
    <m/>
    <s v="SALARIED"/>
    <x v="5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6.67"/>
    <n v="66.67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3"/>
    <x v="0"/>
    <m/>
    <s v="SALARIED"/>
    <x v="5"/>
    <m/>
    <m/>
    <x v="1"/>
    <x v="0"/>
    <m/>
    <m/>
    <m/>
    <m/>
    <m/>
    <n v="35.86"/>
    <n v="3"/>
    <s v="26AUNS"/>
    <s v="SALES"/>
    <n v="999999999"/>
    <m/>
    <m/>
    <m/>
    <m/>
    <m/>
    <s v="DEDUCTION"/>
    <x v="7"/>
    <s v="SUPER"/>
    <x v="5"/>
    <m/>
    <n v="1"/>
    <n v="1630.52"/>
    <n v="1630.52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4"/>
    <x v="0"/>
    <m/>
    <s v="SALARIED"/>
    <x v="5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875.66"/>
    <n v="5.45E-2"/>
    <n v="865.2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5"/>
    <x v="0"/>
    <m/>
    <s v="SALARIED"/>
    <x v="5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875.66"/>
    <n v="7.0000000000000001E-3"/>
    <n v="111.1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6"/>
    <x v="0"/>
    <m/>
    <s v="SALARIED"/>
    <x v="5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8.2301000000000002"/>
    <n v="141.02987999999999"/>
    <n v="1160.69"/>
    <n v="0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0"/>
    <x v="0"/>
    <m/>
    <s v="SALARIED"/>
    <x v="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60.798940000000002"/>
    <n v="203.59312"/>
    <n v="12378.25"/>
    <n v="7.9999000000000002"/>
    <d v="2025-05-01T00:00:00"/>
    <d v="2025-05-30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0"/>
    <x v="0"/>
    <m/>
    <s v="SALARIED"/>
    <x v="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0.92118999999999995"/>
    <n v="203.59312"/>
    <n v="-187.55"/>
    <n v="-0.1212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9"/>
    <x v="0"/>
    <m/>
    <s v="SALARIED"/>
    <x v="6"/>
    <m/>
    <m/>
    <x v="0"/>
    <x v="0"/>
    <m/>
    <m/>
    <m/>
    <m/>
    <m/>
    <m/>
    <m/>
    <s v="41AUNS"/>
    <s v="BONUS"/>
    <n v="999999999"/>
    <m/>
    <m/>
    <m/>
    <m/>
    <m/>
    <s v="ALLOWANCE"/>
    <x v="16"/>
    <s v="GM"/>
    <x v="1"/>
    <m/>
    <n v="0.36363000000000001"/>
    <n v="1"/>
    <n v="2296.27"/>
    <n v="0"/>
    <d v="2025-05-31T00:00:00"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9"/>
    <x v="0"/>
    <m/>
    <s v="SALARIED"/>
    <x v="6"/>
    <m/>
    <m/>
    <x v="0"/>
    <x v="0"/>
    <m/>
    <m/>
    <m/>
    <m/>
    <m/>
    <m/>
    <m/>
    <s v="41AUNS"/>
    <s v="BONUS"/>
    <n v="999999999"/>
    <m/>
    <m/>
    <m/>
    <m/>
    <m/>
    <s v="ALLOWANCE"/>
    <x v="17"/>
    <s v="GM"/>
    <x v="1"/>
    <m/>
    <n v="0.36363000000000001"/>
    <n v="1"/>
    <n v="201.37"/>
    <n v="0"/>
    <d v="2025-05-31T00:00:00"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2"/>
    <x v="0"/>
    <m/>
    <m/>
    <x v="1"/>
    <m/>
    <m/>
    <x v="6"/>
    <x v="0"/>
    <m/>
    <s v="SALARIED"/>
    <s v="C1017"/>
    <m/>
    <m/>
    <m/>
    <m/>
    <s v="41AUNS"/>
    <s v="BONUS"/>
    <n v="999999999"/>
    <m/>
    <m/>
    <m/>
    <m/>
    <m/>
    <s v="DEDUCTION"/>
    <x v="18"/>
    <s v="GM"/>
    <x v="9"/>
    <m/>
    <n v="1"/>
    <n v="80.260000000000005"/>
    <n v="80.260000000000005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2"/>
    <x v="0"/>
    <m/>
    <m/>
    <x v="1"/>
    <m/>
    <m/>
    <x v="6"/>
    <x v="0"/>
    <m/>
    <s v="SALARIED"/>
    <s v="C1017"/>
    <m/>
    <m/>
    <m/>
    <m/>
    <s v="41AUNS"/>
    <s v="BONUS"/>
    <n v="999999999"/>
    <m/>
    <m/>
    <m/>
    <m/>
    <m/>
    <s v="DEDUCTION"/>
    <x v="19"/>
    <s v="GM"/>
    <x v="9"/>
    <m/>
    <n v="1"/>
    <n v="94.69"/>
    <n v="94.69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2"/>
    <x v="0"/>
    <m/>
    <m/>
    <x v="1"/>
    <m/>
    <m/>
    <x v="7"/>
    <x v="0"/>
    <m/>
    <s v="SALARIED"/>
    <s v="C1017"/>
    <m/>
    <m/>
    <m/>
    <m/>
    <s v="41AUNS"/>
    <s v="BONUS"/>
    <n v="999999999"/>
    <m/>
    <m/>
    <m/>
    <m/>
    <m/>
    <s v="DEDUCTION"/>
    <x v="20"/>
    <s v="GM"/>
    <x v="9"/>
    <m/>
    <n v="1"/>
    <n v="12264.42"/>
    <n v="12264.42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2"/>
    <x v="0"/>
    <m/>
    <m/>
    <x v="1"/>
    <m/>
    <m/>
    <x v="7"/>
    <x v="0"/>
    <m/>
    <s v="SALARIED"/>
    <s v="C1017"/>
    <m/>
    <m/>
    <m/>
    <m/>
    <s v="41AUNS"/>
    <s v="BONUS"/>
    <n v="999999999"/>
    <m/>
    <m/>
    <m/>
    <m/>
    <m/>
    <s v="DEDUCTION"/>
    <x v="21"/>
    <s v="GM"/>
    <x v="9"/>
    <m/>
    <n v="1"/>
    <n v="1173.3800000000001"/>
    <n v="1173.3800000000001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2"/>
    <x v="1"/>
    <n v="310"/>
    <m/>
    <x v="1"/>
    <m/>
    <m/>
    <x v="7"/>
    <x v="1"/>
    <n v="310"/>
    <s v="SALARIED"/>
    <s v="C1017"/>
    <m/>
    <m/>
    <m/>
    <m/>
    <s v="41AUNS"/>
    <s v="BONUS"/>
    <n v="999999999"/>
    <m/>
    <m/>
    <m/>
    <m/>
    <m/>
    <s v="DEDUCTION"/>
    <x v="22"/>
    <s v="GM"/>
    <x v="9"/>
    <m/>
    <n v="1"/>
    <n v="-18857"/>
    <n v="-18857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45637.86"/>
    <n v="45637.86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3"/>
    <x v="0"/>
    <m/>
    <s v="SALARIED"/>
    <x v="6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0.36363000000000001"/>
    <n v="167.63"/>
    <n v="60.96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3"/>
    <x v="0"/>
    <m/>
    <s v="SALARIED"/>
    <x v="6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0.36363000000000001"/>
    <n v="3855.38"/>
    <n v="1401.93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4"/>
    <x v="0"/>
    <m/>
    <s v="SALARIED"/>
    <x v="6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13653.58288"/>
    <n v="5.45E-2"/>
    <n v="744.12"/>
    <n v="0"/>
    <d v="2025-05-0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5"/>
    <x v="0"/>
    <m/>
    <s v="SALARIED"/>
    <x v="6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13653.58288"/>
    <n v="7.0000000000000001E-3"/>
    <n v="95.58"/>
    <n v="0"/>
    <d v="2025-05-0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10"/>
    <x v="0"/>
    <m/>
    <s v="SALARIED"/>
    <x v="6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1.00606"/>
    <n v="237.30798999999999"/>
    <n v="238.74"/>
    <n v="0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6"/>
    <x v="0"/>
    <m/>
    <s v="SALARIED"/>
    <x v="6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4.6605100000000004"/>
    <n v="237.30808999999999"/>
    <n v="1105.98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0"/>
    <x v="0"/>
    <m/>
    <s v="SALARIED"/>
    <x v="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4.17004"/>
    <n v="19089.23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0"/>
    <x v="0"/>
    <m/>
    <s v="SALARIED"/>
    <x v="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4.17004"/>
    <n v="-289.2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1"/>
    <x v="0"/>
    <m/>
    <s v="SALARIED"/>
    <x v="7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591"/>
    <n v="6591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431.17"/>
    <n v="13431.17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3"/>
    <x v="0"/>
    <m/>
    <s v="SALARIED"/>
    <x v="7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4"/>
    <n v="94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3"/>
    <x v="0"/>
    <m/>
    <s v="SALARIED"/>
    <x v="7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02.5500000000002"/>
    <n v="2302.5500000000002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4"/>
    <x v="0"/>
    <m/>
    <s v="SALARIED"/>
    <x v="7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418.720000000001"/>
    <n v="5.45E-2"/>
    <n v="1221.8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5"/>
    <x v="0"/>
    <m/>
    <s v="SALARIED"/>
    <x v="7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418.720000000001"/>
    <n v="7.0000000000000001E-3"/>
    <n v="156.93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10"/>
    <x v="0"/>
    <m/>
    <s v="SALARIED"/>
    <x v="7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6668"/>
    <n v="133.07647"/>
    <n v="368.18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6"/>
    <x v="0"/>
    <m/>
    <s v="SALARIED"/>
    <x v="7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8"/>
    <n v="133.07659000000001"/>
    <n v="1705.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5333299999999999"/>
    <n v="90.13158"/>
    <n v="228.33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90.13158"/>
    <n v="-2055"/>
    <n v="-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-7.6"/>
    <n v="90.13158"/>
    <n v="-685"/>
    <n v="-1"/>
    <d v="2025-04-25T00:00:00"/>
    <d v="2025-04-25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90.13158"/>
    <n v="-2055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-15.2"/>
    <n v="90.13158"/>
    <n v="-1370"/>
    <n v="-2"/>
    <d v="2025-04-18T00:00:00"/>
    <d v="2025-04-2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98.8"/>
    <n v="90.13158"/>
    <n v="-8905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98.8"/>
    <n v="97.161839999999998"/>
    <n v="9599.59"/>
    <n v="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30AUNS"/>
    <s v="BONUS"/>
    <n v="999999999"/>
    <s v="30AUNS"/>
    <m/>
    <m/>
    <m/>
    <m/>
    <s v="WORK"/>
    <x v="15"/>
    <s v="WORK"/>
    <x v="0"/>
    <m/>
    <n v="15.2"/>
    <n v="97.161839999999998"/>
    <n v="1476.86"/>
    <n v="2"/>
    <d v="2025-04-18T00:00:00"/>
    <d v="2025-04-2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2.8"/>
    <n v="97.161839999999998"/>
    <n v="2215.29"/>
    <n v="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30AUNS"/>
    <s v="BONUS"/>
    <n v="999999999"/>
    <s v="30AUNS"/>
    <m/>
    <m/>
    <m/>
    <m/>
    <s v="WORK"/>
    <x v="15"/>
    <s v="WORK"/>
    <x v="0"/>
    <m/>
    <n v="7.6"/>
    <n v="97.161839999999998"/>
    <n v="738.43"/>
    <n v="1"/>
    <d v="2025-04-25T00:00:00"/>
    <d v="2025-04-25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2.8"/>
    <n v="97.161839999999998"/>
    <n v="2215.29"/>
    <n v="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7.161839999999998"/>
    <n v="-246.14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7.161839999999998"/>
    <n v="16245.46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7.161839999999998"/>
    <n v="-246.1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166"/>
    <n v="5166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990.97"/>
    <n v="11990.97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3"/>
    <x v="0"/>
    <m/>
    <s v="SALARIED"/>
    <x v="8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0"/>
    <n v="80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3"/>
    <x v="0"/>
    <m/>
    <s v="SALARIED"/>
    <x v="8"/>
    <m/>
    <m/>
    <x v="1"/>
    <x v="0"/>
    <m/>
    <m/>
    <m/>
    <m/>
    <m/>
    <n v="133.13"/>
    <n v="3"/>
    <s v="30AUNS"/>
    <s v="BONUS"/>
    <n v="999999999"/>
    <m/>
    <m/>
    <m/>
    <m/>
    <m/>
    <s v="DEDUCTION"/>
    <x v="7"/>
    <s v="SUPER"/>
    <x v="5"/>
    <m/>
    <n v="1"/>
    <n v="1973.05"/>
    <n v="1973.05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4"/>
    <x v="0"/>
    <m/>
    <s v="SALARIED"/>
    <x v="8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210.02"/>
    <n v="5.45E-2"/>
    <n v="1046.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5"/>
    <x v="0"/>
    <m/>
    <s v="SALARIED"/>
    <x v="8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210.02"/>
    <n v="7.0000000000000001E-3"/>
    <n v="134.4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10"/>
    <x v="0"/>
    <m/>
    <s v="SALARIED"/>
    <x v="8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666599999999999"/>
    <n v="6843.5658899999999"/>
    <n v="18933.8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6"/>
    <x v="0"/>
    <m/>
    <s v="SALARIED"/>
    <x v="8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59"/>
    <n v="194.79365000000001"/>
    <n v="2506.33"/>
    <n v="0"/>
    <d v="2025-05-31T00:00:00"/>
    <d v="2025-05-31T00:00:00"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0"/>
    <x v="0"/>
    <m/>
    <s v="SALARIED"/>
    <x v="9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43.42105000000001"/>
    <n v="23980"/>
    <n v="22"/>
    <d v="2025-05-01T00:00:00"/>
    <d v="2025-05-30T00:00:00"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0"/>
    <x v="0"/>
    <m/>
    <s v="SALARIED"/>
    <x v="9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43.42105000000001"/>
    <n v="-363.33"/>
    <n v="-0.33329999999999999"/>
    <d v="2025-05-31T00:00:00"/>
    <d v="2025-05-31T00:00:00"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1"/>
    <x v="0"/>
    <m/>
    <s v="SALARIED"/>
    <x v="9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9494"/>
    <n v="9494"/>
    <n v="0"/>
    <m/>
    <m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2"/>
    <x v="0"/>
    <m/>
    <m/>
    <x v="1"/>
    <m/>
    <m/>
    <x v="1"/>
    <x v="0"/>
    <m/>
    <m/>
    <m/>
    <m/>
    <m/>
    <m/>
    <n v="9"/>
    <s v="40AUNS"/>
    <s v="BONUS"/>
    <n v="999999999"/>
    <m/>
    <m/>
    <m/>
    <m/>
    <m/>
    <s v="DEDUCTION"/>
    <x v="24"/>
    <s v="SUPER"/>
    <x v="3"/>
    <m/>
    <n v="1"/>
    <n v="588.24"/>
    <n v="588.24"/>
    <n v="0"/>
    <m/>
    <m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201.1"/>
    <n v="15201.1"/>
    <n v="0"/>
    <m/>
    <m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3"/>
    <x v="0"/>
    <m/>
    <s v="SALARIED"/>
    <x v="9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18.08"/>
    <n v="118.08"/>
    <n v="0"/>
    <m/>
    <m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3"/>
    <x v="0"/>
    <m/>
    <s v="SALARIED"/>
    <x v="9"/>
    <m/>
    <m/>
    <x v="1"/>
    <x v="0"/>
    <m/>
    <m/>
    <m/>
    <m/>
    <m/>
    <m/>
    <n v="5"/>
    <s v="40AUNS"/>
    <s v="BONUS"/>
    <n v="999999999"/>
    <m/>
    <m/>
    <m/>
    <m/>
    <m/>
    <s v="DEDUCTION"/>
    <x v="25"/>
    <s v="SUPER"/>
    <x v="5"/>
    <m/>
    <n v="1"/>
    <n v="294.12"/>
    <n v="294.12"/>
    <n v="0"/>
    <m/>
    <m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3"/>
    <x v="0"/>
    <m/>
    <s v="SALARIED"/>
    <x v="9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907.58"/>
    <n v="2907.58"/>
    <n v="0"/>
    <m/>
    <m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4"/>
    <x v="0"/>
    <m/>
    <s v="SALARIED"/>
    <x v="9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8603.119999999999"/>
    <n v="5.45E-2"/>
    <n v="1558.87"/>
    <n v="0"/>
    <d v="2025-05-01T00:00:00"/>
    <d v="2025-05-31T00:00:00"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5"/>
    <x v="0"/>
    <m/>
    <s v="SALARIED"/>
    <x v="9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8603.119999999999"/>
    <n v="7.0000000000000001E-3"/>
    <n v="200.22"/>
    <n v="0"/>
    <d v="2025-05-01T00:00:00"/>
    <d v="2025-05-31T00:00:00"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10"/>
    <x v="0"/>
    <m/>
    <s v="SALARIED"/>
    <x v="9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6668"/>
    <n v="167.17148"/>
    <n v="462.51"/>
    <n v="0"/>
    <d v="2025-05-31T00:00:00"/>
    <d v="2025-05-31T00:00:00"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6"/>
    <x v="0"/>
    <m/>
    <s v="SALARIED"/>
    <x v="9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6666"/>
    <n v="167.17159000000001"/>
    <n v="2150.94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0"/>
    <x v="0"/>
    <m/>
    <s v="SALARIED"/>
    <x v="1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75.55668"/>
    <n v="-1722.69"/>
    <n v="-3"/>
    <d v="2025-04-28T00:00:00"/>
    <d v="2025-04-30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0"/>
    <x v="0"/>
    <m/>
    <s v="SALARIED"/>
    <x v="1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.6"/>
    <n v="75.55668"/>
    <n v="272"/>
    <n v="0.47370000000000001"/>
    <d v="2025-04-28T00:00:00"/>
    <d v="2025-04-28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0"/>
    <x v="0"/>
    <m/>
    <s v="SALARIED"/>
    <x v="1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.2"/>
    <n v="75.55668"/>
    <n v="1148.46"/>
    <n v="2"/>
    <d v="2025-04-29T00:00:00"/>
    <d v="2025-04-30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0"/>
    <x v="0"/>
    <m/>
    <s v="SALARIED"/>
    <x v="1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75.55668"/>
    <n v="574.23"/>
    <n v="1"/>
    <d v="2025-05-01T00:00:00"/>
    <d v="2025-05-0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0"/>
    <x v="0"/>
    <m/>
    <s v="SALARIED"/>
    <x v="1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2"/>
    <n v="75.55668"/>
    <n v="11484.62"/>
    <n v="20"/>
    <d v="2025-05-05T00:00:00"/>
    <d v="2025-05-30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0"/>
    <x v="0"/>
    <m/>
    <s v="SALARIED"/>
    <x v="1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5.55668"/>
    <n v="-191.41"/>
    <n v="-0.33329999999999999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0"/>
    <x v="0"/>
    <m/>
    <s v="SALARIED"/>
    <x v="10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4"/>
    <n v="75.55668"/>
    <n v="302.23"/>
    <n v="0.52629999999999999"/>
    <d v="2025-04-28T00:00:00"/>
    <d v="2025-04-28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0"/>
    <x v="0"/>
    <m/>
    <s v="SALARIED"/>
    <x v="10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7.6"/>
    <n v="75.55668"/>
    <n v="574.23"/>
    <n v="1"/>
    <d v="2025-05-02T00:00:00"/>
    <d v="2025-05-02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302"/>
    <n v="3302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139.67"/>
    <n v="9139.67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3"/>
    <x v="0"/>
    <m/>
    <s v="SALARIED"/>
    <x v="10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2.21"/>
    <n v="62.21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3"/>
    <x v="0"/>
    <m/>
    <s v="SALARIED"/>
    <x v="10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30.79"/>
    <n v="1430.79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4"/>
    <x v="0"/>
    <m/>
    <s v="SALARIED"/>
    <x v="10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934.67"/>
    <n v="5.45E-2"/>
    <n v="759.44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5"/>
    <x v="0"/>
    <m/>
    <s v="SALARIED"/>
    <x v="10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934.67"/>
    <n v="7.0000000000000001E-3"/>
    <n v="97.54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10"/>
    <x v="0"/>
    <m/>
    <s v="SALARIED"/>
    <x v="10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899999999998"/>
    <n v="88.068870000000004"/>
    <n v="245.13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6"/>
    <x v="0"/>
    <m/>
    <s v="SALARIED"/>
    <x v="10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7"/>
    <n v="88.068899999999999"/>
    <n v="1128.75"/>
    <n v="0"/>
    <d v="2025-05-3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0"/>
    <x v="0"/>
    <m/>
    <s v="SALARIED"/>
    <x v="1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0.192310000000006"/>
    <n v="11736.15"/>
    <n v="22"/>
    <d v="2025-05-01T00:00:00"/>
    <d v="2025-05-30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0"/>
    <x v="0"/>
    <m/>
    <s v="SALARIED"/>
    <x v="1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0.192310000000006"/>
    <n v="-177.82"/>
    <n v="-0.33329999999999999"/>
    <d v="2025-05-3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11"/>
    <x v="0"/>
    <m/>
    <s v="SALARIED"/>
    <x v="11"/>
    <m/>
    <m/>
    <x v="0"/>
    <x v="0"/>
    <m/>
    <m/>
    <m/>
    <m/>
    <m/>
    <m/>
    <m/>
    <s v="25AUNS"/>
    <s v="BONUS"/>
    <n v="999999999"/>
    <m/>
    <m/>
    <m/>
    <m/>
    <m/>
    <s v="ALLOWANCE"/>
    <x v="27"/>
    <s v="OTHUTX"/>
    <x v="1"/>
    <m/>
    <n v="1"/>
    <n v="1"/>
    <n v="-889.1"/>
    <n v="0"/>
    <d v="2025-05-31T00:00:00"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652"/>
    <n v="2652"/>
    <n v="0"/>
    <m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017.23"/>
    <n v="8017.23"/>
    <n v="0"/>
    <m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3"/>
    <x v="0"/>
    <m/>
    <s v="SALARIED"/>
    <x v="11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7.79"/>
    <n v="57.79"/>
    <n v="0"/>
    <m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3"/>
    <x v="0"/>
    <m/>
    <s v="SALARIED"/>
    <x v="11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226.96"/>
    <n v="1226.96"/>
    <n v="0"/>
    <m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4"/>
    <x v="0"/>
    <m/>
    <s v="SALARIED"/>
    <x v="11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953.98"/>
    <n v="5.45E-2"/>
    <n v="651.49"/>
    <n v="0"/>
    <d v="2025-05-0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5"/>
    <x v="0"/>
    <m/>
    <s v="SALARIED"/>
    <x v="11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953.98"/>
    <n v="7.0000000000000001E-3"/>
    <n v="83.68"/>
    <n v="0"/>
    <d v="2025-05-0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10"/>
    <x v="0"/>
    <m/>
    <s v="SALARIED"/>
    <x v="11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834400000000001"/>
    <n v="81.816029999999998"/>
    <n v="227.73"/>
    <n v="0"/>
    <d v="2025-05-3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6"/>
    <x v="0"/>
    <m/>
    <s v="SALARIED"/>
    <x v="11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6665"/>
    <n v="81.81617"/>
    <n v="1052.7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81.983810000000005"/>
    <n v="1246.1500000000001"/>
    <n v="2"/>
    <d v="2025-05-01T00:00:00"/>
    <d v="2025-05-02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15"/>
    <s v="WORK"/>
    <x v="0"/>
    <m/>
    <n v="7.6"/>
    <n v="81.983810000000005"/>
    <n v="623.08000000000004"/>
    <n v="1"/>
    <d v="2025-05-05T00:00:00"/>
    <d v="2025-05-05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7.6"/>
    <n v="81.983810000000005"/>
    <n v="623.08000000000004"/>
    <n v="1"/>
    <d v="2025-05-06T00:00:00"/>
    <d v="2025-05-06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91.2"/>
    <n v="81.983810000000005"/>
    <n v="7476.92"/>
    <n v="12"/>
    <d v="2025-05-08T00:00:00"/>
    <d v="2025-05-23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1.983810000000005"/>
    <n v="-207.69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26"/>
    <s v="LEAVE"/>
    <x v="8"/>
    <s v="PER"/>
    <n v="7.6"/>
    <n v="81.983810000000005"/>
    <n v="623.08000000000004"/>
    <n v="1"/>
    <d v="2025-05-07T00:00:00"/>
    <d v="2025-05-07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12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28"/>
    <s v="LEAVE"/>
    <x v="8"/>
    <s v="LSL"/>
    <n v="38"/>
    <n v="81.983810000000005"/>
    <n v="3115.38"/>
    <n v="5"/>
    <d v="2025-05-26T00:00:00"/>
    <d v="2025-05-30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588"/>
    <n v="3588"/>
    <n v="0"/>
    <m/>
    <m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29"/>
    <s v="FINAN"/>
    <x v="9"/>
    <m/>
    <n v="1"/>
    <n v="300"/>
    <n v="300"/>
    <n v="0"/>
    <m/>
    <m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3"/>
    <s v="SUPER"/>
    <x v="3"/>
    <m/>
    <n v="1"/>
    <n v="317.25"/>
    <n v="317.25"/>
    <n v="0"/>
    <m/>
    <m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294.75"/>
    <n v="9294.75"/>
    <n v="0"/>
    <m/>
    <m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3"/>
    <x v="0"/>
    <m/>
    <s v="SALARIED"/>
    <x v="12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7.5"/>
    <n v="67.5"/>
    <n v="0"/>
    <m/>
    <m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3"/>
    <x v="0"/>
    <m/>
    <s v="SALARIED"/>
    <x v="12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158.63"/>
    <n v="158.63"/>
    <n v="0"/>
    <m/>
    <m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3"/>
    <x v="0"/>
    <m/>
    <s v="SALARIED"/>
    <x v="12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552.5"/>
    <n v="1552.5"/>
    <n v="0"/>
    <m/>
    <m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4"/>
    <x v="0"/>
    <m/>
    <s v="SALARIED"/>
    <x v="12"/>
    <m/>
    <m/>
    <x v="3"/>
    <x v="0"/>
    <m/>
    <m/>
    <m/>
    <m/>
    <m/>
    <m/>
    <m/>
    <s v="26AUSA"/>
    <s v="BONUS"/>
    <n v="999999999"/>
    <m/>
    <m/>
    <m/>
    <m/>
    <m/>
    <s v="OTHER"/>
    <x v="30"/>
    <s v="PRT"/>
    <x v="6"/>
    <m/>
    <n v="15278.63"/>
    <n v="5.7000000000000002E-2"/>
    <n v="870.88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5"/>
    <x v="0"/>
    <m/>
    <s v="SALARIED"/>
    <x v="12"/>
    <m/>
    <m/>
    <x v="4"/>
    <x v="0"/>
    <m/>
    <m/>
    <m/>
    <m/>
    <m/>
    <m/>
    <m/>
    <s v="26AUSA"/>
    <s v="BONUS"/>
    <n v="999999999"/>
    <m/>
    <m/>
    <m/>
    <m/>
    <m/>
    <s v="OTHER"/>
    <x v="31"/>
    <s v="WC"/>
    <x v="6"/>
    <m/>
    <n v="15278.63"/>
    <n v="7.0000000000000001E-3"/>
    <n v="106.95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10"/>
    <x v="0"/>
    <m/>
    <s v="SALARIED"/>
    <x v="12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-2.41812"/>
    <n v="94.937389999999994"/>
    <n v="-229.57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6"/>
    <x v="0"/>
    <m/>
    <s v="SALARIED"/>
    <x v="12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709999999999"/>
    <n v="94.937240000000003"/>
    <n v="1221.5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0"/>
    <x v="0"/>
    <m/>
    <s v="SALARIED"/>
    <x v="13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8.2996"/>
    <n v="18107.68999999999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0"/>
    <x v="0"/>
    <m/>
    <s v="SALARIED"/>
    <x v="13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8.2996"/>
    <n v="-274.3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1"/>
    <x v="0"/>
    <m/>
    <s v="SALARIED"/>
    <x v="13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6036"/>
    <n v="603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210.43"/>
    <n v="210.4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809.07"/>
    <n v="12809.0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3"/>
    <x v="0"/>
    <m/>
    <s v="SALARIED"/>
    <x v="13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9.17"/>
    <n v="89.1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3"/>
    <x v="0"/>
    <m/>
    <s v="SALARIED"/>
    <x v="13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105.22"/>
    <n v="105.2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3"/>
    <x v="0"/>
    <m/>
    <s v="SALARIED"/>
    <x v="13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191.38"/>
    <n v="2191.3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4"/>
    <x v="0"/>
    <m/>
    <s v="SALARIED"/>
    <x v="13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1441.27"/>
    <n v="5.45E-2"/>
    <n v="1168.5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5"/>
    <x v="0"/>
    <m/>
    <s v="SALARIED"/>
    <x v="13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1441.27"/>
    <n v="7.0000000000000001E-3"/>
    <n v="150.0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10"/>
    <x v="0"/>
    <m/>
    <s v="SALARIED"/>
    <x v="13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199999999998"/>
    <n v="126.23414"/>
    <n v="351.3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6"/>
    <x v="0"/>
    <m/>
    <s v="SALARIED"/>
    <x v="13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66"/>
    <n v="126.23399999999999"/>
    <n v="1624.2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4.736840000000001"/>
    <n v="1416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4.736840000000001"/>
    <n v="-214.6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891"/>
    <n v="389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062.33"/>
    <n v="10062.3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3"/>
    <x v="0"/>
    <m/>
    <s v="SALARIED"/>
    <x v="1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9.77"/>
    <n v="69.7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3"/>
    <x v="0"/>
    <m/>
    <s v="SALARIED"/>
    <x v="1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04.63"/>
    <n v="1604.6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4"/>
    <x v="0"/>
    <m/>
    <s v="SALARIED"/>
    <x v="1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627.73"/>
    <n v="5.45E-2"/>
    <n v="851.7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5"/>
    <x v="0"/>
    <m/>
    <s v="SALARIED"/>
    <x v="1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627.73"/>
    <n v="7.0000000000000001E-3"/>
    <n v="109.3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10"/>
    <x v="0"/>
    <m/>
    <s v="SALARIED"/>
    <x v="1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666499999999998"/>
    <n v="98.769270000000006"/>
    <n v="273.2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6"/>
    <x v="0"/>
    <m/>
    <s v="SALARIED"/>
    <x v="1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6665"/>
    <n v="98.769300000000001"/>
    <n v="1270.83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3.785430000000005"/>
    <n v="12336.92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3.785430000000005"/>
    <n v="-186.92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1"/>
    <x v="0"/>
    <m/>
    <s v="SALARIED"/>
    <x v="15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900"/>
    <n v="3900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083.33"/>
    <n v="10083.33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3"/>
    <x v="0"/>
    <m/>
    <s v="SALARIED"/>
    <x v="15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0.75"/>
    <n v="60.75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3"/>
    <x v="0"/>
    <m/>
    <s v="SALARIED"/>
    <x v="15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397.25"/>
    <n v="1397.25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4"/>
    <x v="0"/>
    <m/>
    <s v="SALARIED"/>
    <x v="15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5441.33"/>
    <n v="6.8500000000000005E-2"/>
    <n v="1057.73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5"/>
    <x v="0"/>
    <m/>
    <s v="SALARIED"/>
    <x v="15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5441.33"/>
    <n v="7.0000000000000001E-3"/>
    <n v="108.09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6"/>
    <x v="0"/>
    <m/>
    <s v="SALARIED"/>
    <x v="15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49999999999"/>
    <n v="85.524690000000007"/>
    <n v="1096.1400000000001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0"/>
    <x v="0"/>
    <m/>
    <s v="SALARIED"/>
    <x v="1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83.6"/>
    <n v="198.02632"/>
    <n v="16555"/>
    <n v="11"/>
    <d v="2025-05-01T00:00:00"/>
    <d v="2025-05-15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0"/>
    <x v="0"/>
    <m/>
    <s v="SALARIED"/>
    <x v="1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76"/>
    <n v="198.02632"/>
    <n v="15050"/>
    <n v="10"/>
    <d v="2025-05-19T00:00:00"/>
    <d v="2025-05-30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0"/>
    <x v="0"/>
    <m/>
    <s v="SALARIED"/>
    <x v="1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98.02632"/>
    <n v="-501.6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7"/>
    <x v="0"/>
    <m/>
    <s v="SALARIED"/>
    <x v="16"/>
    <m/>
    <m/>
    <x v="0"/>
    <x v="0"/>
    <m/>
    <m/>
    <m/>
    <m/>
    <m/>
    <m/>
    <m/>
    <s v="41AUNS"/>
    <s v="BONUS"/>
    <n v="999999999"/>
    <s v="41AUNS"/>
    <m/>
    <m/>
    <m/>
    <m/>
    <s v="WORK"/>
    <x v="11"/>
    <s v="LEAVE"/>
    <x v="8"/>
    <s v="ANN"/>
    <n v="7.6"/>
    <n v="198.02632"/>
    <n v="1505"/>
    <n v="1"/>
    <d v="2025-05-16T00:00:00"/>
    <d v="2025-05-16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1"/>
    <x v="0"/>
    <m/>
    <s v="SALARIED"/>
    <x v="16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3290"/>
    <n v="13290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29"/>
    <s v="FINAN"/>
    <x v="9"/>
    <m/>
    <n v="1"/>
    <n v="7000"/>
    <n v="7000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13985"/>
    <n v="13985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3"/>
    <x v="0"/>
    <m/>
    <s v="SALARIED"/>
    <x v="16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63.04"/>
    <n v="163.04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3"/>
    <x v="0"/>
    <m/>
    <s v="SALARIED"/>
    <x v="16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941.63"/>
    <n v="3941.63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4"/>
    <x v="0"/>
    <m/>
    <s v="SALARIED"/>
    <x v="16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8379.67"/>
    <n v="5.45E-2"/>
    <n v="2091.69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5"/>
    <x v="0"/>
    <m/>
    <s v="SALARIED"/>
    <x v="16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8379.67"/>
    <n v="7.0000000000000001E-3"/>
    <n v="268.66000000000003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10"/>
    <x v="0"/>
    <m/>
    <s v="SALARIED"/>
    <x v="16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2.7833399999999999"/>
    <n v="230.81979999999999"/>
    <n v="642.45000000000005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6"/>
    <x v="0"/>
    <m/>
    <s v="SALARIED"/>
    <x v="16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11.73692"/>
    <n v="230.81950000000001"/>
    <n v="2709.11"/>
    <n v="0"/>
    <d v="2025-05-3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0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32.28745000000001"/>
    <n v="22118.46"/>
    <n v="22"/>
    <d v="2025-05-01T00:00:00"/>
    <d v="2025-05-30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0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32.28745000000001"/>
    <n v="-335.13"/>
    <n v="-0.33329999999999999"/>
    <d v="2025-05-3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1"/>
    <x v="0"/>
    <m/>
    <s v="SALARIED"/>
    <x v="17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13"/>
    <x v="0"/>
    <m/>
    <s v="SALARIED"/>
    <x v="17"/>
    <m/>
    <m/>
    <x v="0"/>
    <x v="0"/>
    <m/>
    <m/>
    <m/>
    <m/>
    <m/>
    <m/>
    <m/>
    <s v="31AUNS"/>
    <s v="BONUS"/>
    <n v="999999999"/>
    <m/>
    <m/>
    <m/>
    <m/>
    <m/>
    <s v="ALLOWANCE"/>
    <x v="35"/>
    <s v="OTHTAX"/>
    <x v="1"/>
    <m/>
    <n v="640"/>
    <n v="1"/>
    <n v="640"/>
    <n v="0"/>
    <d v="2025-05-01T00:00:00"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765"/>
    <n v="7765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24"/>
    <s v="SUPER"/>
    <x v="3"/>
    <m/>
    <n v="1"/>
    <n v="1129.4100000000001"/>
    <n v="1129.4100000000001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751.09"/>
    <n v="14751.09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3"/>
    <x v="0"/>
    <m/>
    <s v="SALARIED"/>
    <x v="17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8.92"/>
    <n v="108.92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3"/>
    <x v="0"/>
    <m/>
    <s v="SALARIED"/>
    <x v="17"/>
    <m/>
    <m/>
    <x v="1"/>
    <x v="0"/>
    <m/>
    <m/>
    <m/>
    <m/>
    <m/>
    <m/>
    <n v="5"/>
    <s v="31AUNS"/>
    <s v="BONUS"/>
    <n v="999999999"/>
    <m/>
    <m/>
    <m/>
    <m/>
    <m/>
    <s v="DEDUCTION"/>
    <x v="25"/>
    <s v="SUPER"/>
    <x v="5"/>
    <m/>
    <n v="1"/>
    <n v="564.71"/>
    <n v="564.71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3"/>
    <x v="0"/>
    <m/>
    <s v="SALARIED"/>
    <x v="17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719.23"/>
    <n v="2719.23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4"/>
    <x v="0"/>
    <m/>
    <s v="SALARIED"/>
    <x v="17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7038.36"/>
    <n v="5.45E-2"/>
    <n v="1473.59"/>
    <n v="0"/>
    <d v="2025-05-0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5"/>
    <x v="0"/>
    <m/>
    <s v="SALARIED"/>
    <x v="17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7038.36"/>
    <n v="7.0000000000000001E-3"/>
    <n v="189.27"/>
    <n v="0"/>
    <d v="2025-05-0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10"/>
    <x v="0"/>
    <m/>
    <s v="SALARIED"/>
    <x v="17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700000000001"/>
    <n v="154.19438"/>
    <n v="429.18"/>
    <n v="0"/>
    <d v="2025-05-3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6"/>
    <x v="0"/>
    <m/>
    <s v="SALARIED"/>
    <x v="17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9"/>
    <n v="154.19427999999999"/>
    <n v="1983.97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5"/>
    <n v="12540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5"/>
    <n v="-190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267"/>
    <n v="3267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083"/>
    <n v="9083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3"/>
    <x v="0"/>
    <m/>
    <s v="SALARIED"/>
    <x v="1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1.75"/>
    <n v="61.75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3"/>
    <x v="0"/>
    <m/>
    <s v="SALARIED"/>
    <x v="1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20.25"/>
    <n v="1420.25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4"/>
    <x v="0"/>
    <m/>
    <s v="SALARIED"/>
    <x v="18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3832"/>
    <n v="5.45E-2"/>
    <n v="753.84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5"/>
    <x v="0"/>
    <m/>
    <s v="SALARIED"/>
    <x v="18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3832"/>
    <n v="7.0000000000000001E-3"/>
    <n v="96.8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10"/>
    <x v="0"/>
    <m/>
    <s v="SALARIED"/>
    <x v="18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833800000000002"/>
    <n v="165.19483"/>
    <n v="459.8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6"/>
    <x v="0"/>
    <m/>
    <s v="SALARIED"/>
    <x v="1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69"/>
    <n v="113.14254"/>
    <n v="1455.7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0"/>
    <x v="0"/>
    <m/>
    <s v="SALARIED"/>
    <x v="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3.94737000000001"/>
    <n v="1738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0"/>
    <x v="0"/>
    <m/>
    <s v="SALARIED"/>
    <x v="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3.94737000000001"/>
    <n v="-263.3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1"/>
    <x v="0"/>
    <m/>
    <s v="SALARIED"/>
    <x v="2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339"/>
    <n v="533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2"/>
    <x v="0"/>
    <m/>
    <m/>
    <x v="1"/>
    <m/>
    <m/>
    <x v="9"/>
    <x v="0"/>
    <m/>
    <m/>
    <m/>
    <m/>
    <m/>
    <m/>
    <m/>
    <s v="30AUNS"/>
    <s v="BONUS"/>
    <n v="999999999"/>
    <m/>
    <m/>
    <m/>
    <m/>
    <m/>
    <s v="DEDUCTION"/>
    <x v="36"/>
    <s v="FINAN"/>
    <x v="10"/>
    <m/>
    <n v="1"/>
    <n v="668.32"/>
    <n v="668.3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2"/>
    <x v="0"/>
    <m/>
    <m/>
    <x v="1"/>
    <m/>
    <m/>
    <x v="10"/>
    <x v="0"/>
    <m/>
    <m/>
    <m/>
    <m/>
    <m/>
    <m/>
    <m/>
    <s v="30AUNS"/>
    <s v="BONUS"/>
    <n v="999999999"/>
    <m/>
    <m/>
    <m/>
    <m/>
    <m/>
    <s v="DEDUCTION"/>
    <x v="37"/>
    <s v="FINAN"/>
    <x v="10"/>
    <m/>
    <n v="1"/>
    <n v="66.83"/>
    <n v="66.8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2"/>
    <x v="0"/>
    <m/>
    <m/>
    <x v="1"/>
    <m/>
    <m/>
    <x v="9"/>
    <x v="0"/>
    <m/>
    <m/>
    <m/>
    <m/>
    <m/>
    <m/>
    <m/>
    <s v="30AUNS"/>
    <s v="BONUS"/>
    <n v="999999999"/>
    <m/>
    <m/>
    <m/>
    <m/>
    <m/>
    <s v="DEDUCTION"/>
    <x v="38"/>
    <s v="RECOV"/>
    <x v="10"/>
    <m/>
    <n v="1"/>
    <n v="654.79"/>
    <n v="654.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9"/>
    <s v="SUPER"/>
    <x v="3"/>
    <m/>
    <n v="1"/>
    <n v="329.41"/>
    <n v="329.4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280.49"/>
    <n v="11280.4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3"/>
    <x v="0"/>
    <m/>
    <s v="SALARIED"/>
    <x v="2"/>
    <m/>
    <m/>
    <x v="1"/>
    <x v="0"/>
    <m/>
    <m/>
    <m/>
    <m/>
    <m/>
    <m/>
    <n v="5"/>
    <s v="30AUNS"/>
    <s v="BONUS"/>
    <n v="999999999"/>
    <m/>
    <m/>
    <m/>
    <m/>
    <m/>
    <s v="DEDUCTION"/>
    <x v="40"/>
    <s v="SUPER"/>
    <x v="5"/>
    <m/>
    <n v="1"/>
    <n v="164.7"/>
    <n v="164.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14"/>
    <x v="0"/>
    <m/>
    <s v="SALARIED"/>
    <x v="2"/>
    <m/>
    <m/>
    <x v="11"/>
    <x v="0"/>
    <m/>
    <m/>
    <m/>
    <m/>
    <m/>
    <m/>
    <n v="1"/>
    <s v="30AUNS"/>
    <s v="BONUS"/>
    <n v="999999999"/>
    <m/>
    <m/>
    <m/>
    <m/>
    <m/>
    <s v="DEDUCTION"/>
    <x v="41"/>
    <s v="SUPER"/>
    <x v="5"/>
    <m/>
    <n v="1"/>
    <n v="141.38999999999999"/>
    <n v="141.3899999999999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14"/>
    <x v="0"/>
    <m/>
    <s v="SALARIED"/>
    <x v="2"/>
    <m/>
    <m/>
    <x v="11"/>
    <x v="0"/>
    <m/>
    <m/>
    <m/>
    <m/>
    <m/>
    <m/>
    <n v="1"/>
    <s v="30AUNS"/>
    <s v="BONUS"/>
    <n v="999999999"/>
    <m/>
    <m/>
    <m/>
    <m/>
    <m/>
    <s v="DEDUCTION"/>
    <x v="42"/>
    <s v="SUPER"/>
    <x v="5"/>
    <m/>
    <n v="1"/>
    <n v="1625.98"/>
    <n v="1625.9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3"/>
    <x v="0"/>
    <m/>
    <s v="SALARIED"/>
    <x v="2"/>
    <m/>
    <m/>
    <x v="12"/>
    <x v="0"/>
    <m/>
    <m/>
    <m/>
    <m/>
    <m/>
    <m/>
    <n v="2"/>
    <s v="30AUNS"/>
    <s v="BONUS"/>
    <n v="999999999"/>
    <m/>
    <m/>
    <m/>
    <m/>
    <m/>
    <s v="DEDUCTION"/>
    <x v="43"/>
    <s v="SUPER"/>
    <x v="5"/>
    <m/>
    <n v="1"/>
    <n v="482.98"/>
    <n v="482.9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4"/>
    <x v="0"/>
    <m/>
    <s v="SALARIED"/>
    <x v="2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986.52"/>
    <n v="5.45E-2"/>
    <n v="1034.7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5"/>
    <x v="0"/>
    <m/>
    <s v="SALARIED"/>
    <x v="2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986.52"/>
    <n v="7.0000000000000001E-3"/>
    <n v="132.9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10"/>
    <x v="0"/>
    <m/>
    <s v="SALARIED"/>
    <x v="2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199999999998"/>
    <n v="121.16105"/>
    <n v="337.2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6"/>
    <x v="0"/>
    <m/>
    <s v="SALARIED"/>
    <x v="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680000000001"/>
    <n v="121.16101999999999"/>
    <n v="1558.9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76"/>
    <n v="82.287450000000007"/>
    <n v="6253.85"/>
    <n v="10"/>
    <d v="2025-05-19T00:00:00"/>
    <d v="2025-05-30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2.287450000000007"/>
    <n v="-208.4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11"/>
    <x v="0"/>
    <n v="210"/>
    <s v="SALARIED"/>
    <x v="19"/>
    <m/>
    <m/>
    <x v="0"/>
    <x v="0"/>
    <n v="210"/>
    <m/>
    <m/>
    <m/>
    <m/>
    <m/>
    <m/>
    <s v="26AUSA"/>
    <s v="BONUS"/>
    <n v="999999999"/>
    <s v="26AUSA"/>
    <m/>
    <m/>
    <m/>
    <m/>
    <s v="WORK"/>
    <x v="44"/>
    <s v="LEAVE"/>
    <x v="8"/>
    <s v="PURLV"/>
    <n v="53.2"/>
    <n v="82.287450000000007"/>
    <n v="4377.6899999999996"/>
    <n v="7"/>
    <d v="2025-05-01T00:00:00"/>
    <d v="2025-05-09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7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38"/>
    <n v="82.287450000000007"/>
    <n v="3126.92"/>
    <n v="5"/>
    <d v="2025-05-12T00:00:00"/>
    <d v="2025-05-16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11"/>
    <x v="0"/>
    <m/>
    <s v="SALARIED"/>
    <x v="19"/>
    <m/>
    <m/>
    <x v="0"/>
    <x v="0"/>
    <m/>
    <m/>
    <m/>
    <m/>
    <m/>
    <m/>
    <m/>
    <s v="26AUSA"/>
    <s v="BONUS"/>
    <n v="999999999"/>
    <m/>
    <m/>
    <m/>
    <m/>
    <m/>
    <s v="ALLOWANCE"/>
    <x v="27"/>
    <s v="OTHUTX"/>
    <x v="1"/>
    <m/>
    <n v="1"/>
    <n v="1"/>
    <n v="-1042.31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2483"/>
    <n v="2483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24"/>
    <s v="SUPER"/>
    <x v="3"/>
    <m/>
    <n v="1"/>
    <n v="2352.94"/>
    <n v="2352.94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7671.75"/>
    <n v="7671.75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3"/>
    <x v="0"/>
    <m/>
    <s v="SALARIED"/>
    <x v="19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7.75"/>
    <n v="67.75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3"/>
    <x v="0"/>
    <m/>
    <s v="SALARIED"/>
    <x v="19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398.37"/>
    <n v="398.37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3"/>
    <x v="0"/>
    <m/>
    <s v="SALARIED"/>
    <x v="19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38.38"/>
    <n v="1438.38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4"/>
    <x v="0"/>
    <m/>
    <s v="SALARIED"/>
    <x v="19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4412.19"/>
    <n v="5.45E-2"/>
    <n v="785.4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5"/>
    <x v="0"/>
    <m/>
    <s v="SALARIED"/>
    <x v="19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4412.19"/>
    <n v="7.0000000000000001E-3"/>
    <n v="100.8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10"/>
    <x v="0"/>
    <m/>
    <s v="SALARIED"/>
    <x v="19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833199999999998"/>
    <n v="95.914230000000003"/>
    <n v="266.9599999999999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6"/>
    <x v="0"/>
    <m/>
    <s v="SALARIED"/>
    <x v="19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7.4679200000000003"/>
    <n v="95.914249999999996"/>
    <n v="716.28"/>
    <n v="0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0"/>
    <x v="0"/>
    <m/>
    <s v="SALARIED"/>
    <x v="2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72.469639999999998"/>
    <n v="-1652.31"/>
    <n v="-3"/>
    <d v="2025-04-28T00:00:00"/>
    <d v="2025-04-30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0"/>
    <x v="0"/>
    <m/>
    <s v="SALARIED"/>
    <x v="2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14"/>
    <n v="72.469639999999998"/>
    <n v="8261.5400000000009"/>
    <n v="15"/>
    <d v="2025-05-12T00:00:00"/>
    <d v="2025-05-30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0"/>
    <x v="0"/>
    <m/>
    <s v="SALARIED"/>
    <x v="2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2.469639999999998"/>
    <n v="-183.6"/>
    <n v="-0.33329999999999999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0"/>
    <x v="0"/>
    <m/>
    <s v="SALARIED"/>
    <x v="20"/>
    <m/>
    <m/>
    <x v="0"/>
    <x v="0"/>
    <m/>
    <m/>
    <m/>
    <m/>
    <m/>
    <m/>
    <m/>
    <s v="26AUNS"/>
    <s v="SALES"/>
    <n v="999999999"/>
    <s v="26AUNS"/>
    <m/>
    <m/>
    <m/>
    <m/>
    <s v="WORK"/>
    <x v="45"/>
    <s v="LEAVE"/>
    <x v="8"/>
    <s v="OTH"/>
    <n v="15.2"/>
    <n v="72.469639999999998"/>
    <n v="1101.54"/>
    <n v="2"/>
    <d v="2025-04-28T00:00:00"/>
    <d v="2025-04-29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0"/>
    <x v="0"/>
    <m/>
    <s v="SALARIED"/>
    <x v="20"/>
    <m/>
    <m/>
    <x v="0"/>
    <x v="0"/>
    <m/>
    <m/>
    <m/>
    <m/>
    <m/>
    <m/>
    <m/>
    <s v="26AUNS"/>
    <s v="SALES"/>
    <n v="999999999"/>
    <s v="26AUNS"/>
    <m/>
    <m/>
    <m/>
    <m/>
    <s v="WORK"/>
    <x v="46"/>
    <s v="LEAVE"/>
    <x v="8"/>
    <s v="OTH"/>
    <n v="7.6"/>
    <n v="72.469639999999998"/>
    <n v="550.77"/>
    <n v="1"/>
    <d v="2025-04-30T00:00:00"/>
    <d v="2025-04-30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0"/>
    <x v="0"/>
    <m/>
    <s v="SALARIED"/>
    <x v="20"/>
    <m/>
    <m/>
    <x v="0"/>
    <x v="0"/>
    <m/>
    <m/>
    <m/>
    <m/>
    <m/>
    <m/>
    <m/>
    <s v="26AUNS"/>
    <s v="SALES"/>
    <n v="999999999"/>
    <s v="26AUNS"/>
    <m/>
    <m/>
    <m/>
    <m/>
    <s v="WORK"/>
    <x v="46"/>
    <s v="LEAVE"/>
    <x v="8"/>
    <s v="OTH"/>
    <n v="30.4"/>
    <n v="72.469639999999998"/>
    <n v="2203.08"/>
    <n v="4"/>
    <d v="2025-05-01T00:00:00"/>
    <d v="2025-05-06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0"/>
    <x v="0"/>
    <m/>
    <s v="SALARIED"/>
    <x v="20"/>
    <m/>
    <m/>
    <x v="0"/>
    <x v="0"/>
    <m/>
    <m/>
    <m/>
    <m/>
    <m/>
    <m/>
    <m/>
    <s v="26AUNS"/>
    <s v="SALES"/>
    <n v="999999999"/>
    <s v="26AUNS"/>
    <m/>
    <m/>
    <m/>
    <m/>
    <s v="WORK"/>
    <x v="47"/>
    <s v="LEAVE"/>
    <x v="8"/>
    <s v="OTH"/>
    <n v="7.6"/>
    <n v="72.469639999999998"/>
    <n v="550.77"/>
    <n v="1"/>
    <d v="2025-05-07T00:00:00"/>
    <d v="2025-05-07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7"/>
    <x v="0"/>
    <m/>
    <s v="SALARIED"/>
    <x v="20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15.2"/>
    <n v="72.469639999999998"/>
    <n v="1101.54"/>
    <n v="2"/>
    <d v="2025-05-08T00:00:00"/>
    <d v="2025-05-09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103"/>
    <n v="3103"/>
    <n v="0"/>
    <m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830.33"/>
    <n v="8830.33"/>
    <n v="0"/>
    <m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3"/>
    <x v="0"/>
    <m/>
    <s v="SALARIED"/>
    <x v="20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9.67"/>
    <n v="59.67"/>
    <n v="0"/>
    <m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3"/>
    <x v="0"/>
    <m/>
    <s v="SALARIED"/>
    <x v="20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72.33"/>
    <n v="1372.33"/>
    <n v="0"/>
    <m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4"/>
    <x v="0"/>
    <m/>
    <s v="SALARIED"/>
    <x v="20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365.33"/>
    <n v="5.45E-2"/>
    <n v="728.41"/>
    <n v="0"/>
    <d v="2025-05-0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5"/>
    <x v="0"/>
    <m/>
    <s v="SALARIED"/>
    <x v="20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365.33"/>
    <n v="7.0000000000000001E-3"/>
    <n v="93.56"/>
    <n v="0"/>
    <d v="2025-05-0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10"/>
    <x v="0"/>
    <m/>
    <s v="SALARIED"/>
    <x v="20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299999999999"/>
    <n v="84.470759999999999"/>
    <n v="235.11"/>
    <n v="0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6"/>
    <x v="0"/>
    <m/>
    <s v="SALARIED"/>
    <x v="20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0.6572"/>
    <n v="84.470590000000001"/>
    <n v="900.22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29.19999999999999"/>
    <n v="60.374490000000002"/>
    <n v="7800.38"/>
    <n v="17"/>
    <d v="2025-05-01T00:00:00"/>
    <d v="2025-05-29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.5333299999999999"/>
    <n v="60.374490000000002"/>
    <n v="152.94999999999999"/>
    <n v="0.33329999999999999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1629"/>
    <n v="1629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467.66"/>
    <n v="467.66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5856.67"/>
    <n v="5856.67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3"/>
    <x v="0"/>
    <m/>
    <s v="SALARIED"/>
    <x v="10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39.770000000000003"/>
    <n v="39.770000000000003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3"/>
    <x v="0"/>
    <m/>
    <s v="SALARIED"/>
    <x v="10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233.83"/>
    <n v="233.83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3"/>
    <x v="0"/>
    <m/>
    <s v="SALARIED"/>
    <x v="10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914.63"/>
    <n v="914.63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4"/>
    <x v="0"/>
    <m/>
    <s v="SALARIED"/>
    <x v="10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9141.56"/>
    <n v="5.45E-2"/>
    <n v="498.22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5"/>
    <x v="0"/>
    <m/>
    <s v="SALARIED"/>
    <x v="10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9141.56"/>
    <n v="7.0000000000000001E-3"/>
    <n v="63.99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10"/>
    <x v="0"/>
    <m/>
    <s v="SALARIED"/>
    <x v="10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1499899999999998"/>
    <n v="70.372420000000005"/>
    <n v="151.30000000000001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6"/>
    <x v="0"/>
    <m/>
    <s v="SALARIED"/>
    <x v="10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9.9332799999999999"/>
    <n v="70.372529999999998"/>
    <n v="699.03"/>
    <n v="0"/>
    <d v="2025-05-31T00:00:00"/>
    <d v="2025-05-31T00:00:00"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0"/>
    <x v="0"/>
    <m/>
    <s v="SALARIED"/>
    <x v="2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2.8"/>
    <n v="93.825909999999993"/>
    <n v="-2139.23"/>
    <n v="-3"/>
    <d v="2025-04-22T00:00:00"/>
    <d v="2025-04-24T00:00:00"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0"/>
    <x v="0"/>
    <m/>
    <s v="SALARIED"/>
    <x v="2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3.825909999999993"/>
    <n v="15687.69"/>
    <n v="22"/>
    <d v="2025-05-01T00:00:00"/>
    <d v="2025-05-30T00:00:00"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0"/>
    <x v="0"/>
    <m/>
    <s v="SALARIED"/>
    <x v="2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3.825909999999993"/>
    <n v="-237.69"/>
    <n v="-0.33329999999999999"/>
    <d v="2025-05-31T00:00:00"/>
    <d v="2025-05-31T00:00:00"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7"/>
    <x v="0"/>
    <m/>
    <s v="SALARIED"/>
    <x v="21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22.8"/>
    <n v="93.825909999999993"/>
    <n v="2139.23"/>
    <n v="3"/>
    <d v="2025-04-22T00:00:00"/>
    <d v="2025-04-24T00:00:00"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1"/>
    <x v="0"/>
    <m/>
    <s v="SALARIED"/>
    <x v="21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018"/>
    <n v="5018"/>
    <n v="0"/>
    <m/>
    <m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654.17"/>
    <n v="11654.17"/>
    <n v="0"/>
    <m/>
    <m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3"/>
    <x v="0"/>
    <m/>
    <s v="SALARIED"/>
    <x v="21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7.25"/>
    <n v="77.25"/>
    <n v="0"/>
    <m/>
    <m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3"/>
    <x v="0"/>
    <m/>
    <s v="SALARIED"/>
    <x v="21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17.3"/>
    <n v="1917.3"/>
    <n v="0"/>
    <m/>
    <m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4"/>
    <x v="0"/>
    <m/>
    <s v="SALARIED"/>
    <x v="21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666.72"/>
    <n v="5.45E-2"/>
    <n v="1017.34"/>
    <n v="0"/>
    <d v="2025-05-01T00:00:00"/>
    <d v="2025-05-31T00:00:00"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5"/>
    <x v="0"/>
    <m/>
    <s v="SALARIED"/>
    <x v="21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666.72"/>
    <n v="7.0000000000000001E-3"/>
    <n v="130.66999999999999"/>
    <n v="0"/>
    <d v="2025-05-01T00:00:00"/>
    <d v="2025-05-31T00:00:00"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6"/>
    <x v="0"/>
    <m/>
    <s v="SALARIED"/>
    <x v="21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9.5607799999999994"/>
    <n v="109.36346"/>
    <n v="1045.5999999999999"/>
    <n v="0"/>
    <d v="2025-05-31T00:00:00"/>
    <d v="2025-05-31T00:00:00"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0"/>
    <x v="0"/>
    <m/>
    <s v="SALARIED"/>
    <x v="2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2.8"/>
    <n v="200.20242999999999"/>
    <n v="-4564.62"/>
    <n v="-3"/>
    <d v="2025-04-22T00:00:00"/>
    <d v="2025-04-24T00:00:00"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0"/>
    <x v="0"/>
    <m/>
    <s v="SALARIED"/>
    <x v="2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200.20242999999999"/>
    <n v="33473.85"/>
    <n v="22"/>
    <d v="2025-05-01T00:00:00"/>
    <d v="2025-05-30T00:00:00"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0"/>
    <x v="0"/>
    <m/>
    <s v="SALARIED"/>
    <x v="2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200.20242999999999"/>
    <n v="-507.18"/>
    <n v="-0.33329999999999999"/>
    <d v="2025-05-31T00:00:00"/>
    <d v="2025-05-31T00:00:00"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7"/>
    <x v="0"/>
    <m/>
    <s v="SALARIED"/>
    <x v="22"/>
    <m/>
    <m/>
    <x v="0"/>
    <x v="0"/>
    <m/>
    <m/>
    <m/>
    <m/>
    <m/>
    <m/>
    <m/>
    <s v="41AUNS"/>
    <s v="BONUS"/>
    <n v="999999999"/>
    <s v="41AUNS"/>
    <m/>
    <m/>
    <m/>
    <m/>
    <s v="WORK"/>
    <x v="11"/>
    <s v="LEAVE"/>
    <x v="8"/>
    <s v="ANN"/>
    <n v="22.8"/>
    <n v="200.20242999999999"/>
    <n v="4564.62"/>
    <n v="3"/>
    <d v="2025-04-22T00:00:00"/>
    <d v="2025-04-24T00:00:00"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1"/>
    <x v="0"/>
    <m/>
    <s v="SALARIED"/>
    <x v="22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3459"/>
    <n v="13459"/>
    <n v="0"/>
    <m/>
    <m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2"/>
    <x v="0"/>
    <m/>
    <m/>
    <x v="1"/>
    <m/>
    <m/>
    <x v="1"/>
    <x v="0"/>
    <m/>
    <m/>
    <m/>
    <m/>
    <m/>
    <m/>
    <n v="8"/>
    <s v="41AUNS"/>
    <s v="BONUS"/>
    <n v="999999999"/>
    <m/>
    <m/>
    <m/>
    <m/>
    <m/>
    <s v="DEDUCTION"/>
    <x v="48"/>
    <s v="SUPER"/>
    <x v="3"/>
    <m/>
    <n v="1"/>
    <n v="1648.33"/>
    <n v="1648.33"/>
    <n v="0"/>
    <m/>
    <m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19526.009999999998"/>
    <n v="19526.009999999998"/>
    <n v="0"/>
    <m/>
    <m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3"/>
    <x v="0"/>
    <m/>
    <s v="SALARIED"/>
    <x v="22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64.83"/>
    <n v="164.83"/>
    <n v="0"/>
    <m/>
    <m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3"/>
    <x v="0"/>
    <m/>
    <s v="SALARIED"/>
    <x v="22"/>
    <m/>
    <m/>
    <x v="1"/>
    <x v="0"/>
    <m/>
    <m/>
    <m/>
    <m/>
    <m/>
    <m/>
    <n v="5"/>
    <s v="41AUNS"/>
    <s v="BONUS"/>
    <n v="999999999"/>
    <m/>
    <m/>
    <m/>
    <m/>
    <m/>
    <s v="DEDUCTION"/>
    <x v="6"/>
    <s v="SUPER"/>
    <x v="5"/>
    <m/>
    <n v="1"/>
    <n v="969.22"/>
    <n v="969.22"/>
    <n v="0"/>
    <m/>
    <m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3"/>
    <x v="0"/>
    <m/>
    <s v="SALARIED"/>
    <x v="22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982.83"/>
    <n v="3982.83"/>
    <n v="0"/>
    <m/>
    <m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4"/>
    <x v="0"/>
    <m/>
    <s v="SALARIED"/>
    <x v="22"/>
    <m/>
    <m/>
    <x v="3"/>
    <x v="0"/>
    <m/>
    <m/>
    <m/>
    <m/>
    <m/>
    <m/>
    <m/>
    <s v="41AUNS"/>
    <s v="BONUS"/>
    <n v="999999999"/>
    <m/>
    <m/>
    <m/>
    <m/>
    <m/>
    <s v="OTHER"/>
    <x v="33"/>
    <s v="PRT"/>
    <x v="6"/>
    <m/>
    <n v="39750.22"/>
    <n v="6.8500000000000005E-2"/>
    <n v="2722.89"/>
    <n v="0"/>
    <d v="2025-05-01T00:00:00"/>
    <d v="2025-05-31T00:00:00"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5"/>
    <x v="0"/>
    <m/>
    <s v="SALARIED"/>
    <x v="22"/>
    <m/>
    <m/>
    <x v="4"/>
    <x v="0"/>
    <m/>
    <m/>
    <m/>
    <m/>
    <m/>
    <m/>
    <m/>
    <s v="41AUNS"/>
    <s v="BONUS"/>
    <n v="999999999"/>
    <m/>
    <m/>
    <m/>
    <m/>
    <m/>
    <s v="OTHER"/>
    <x v="34"/>
    <s v="WC"/>
    <x v="6"/>
    <m/>
    <n v="39750.22"/>
    <n v="7.0000000000000001E-3"/>
    <n v="278.25"/>
    <n v="0"/>
    <d v="2025-05-01T00:00:00"/>
    <d v="2025-05-31T00:00:00"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10"/>
    <x v="0"/>
    <m/>
    <s v="SALARIED"/>
    <x v="22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2.7833100000000002"/>
    <n v="232.05464000000001"/>
    <n v="645.88"/>
    <n v="0"/>
    <d v="2025-05-31T00:00:00"/>
    <d v="2025-05-31T00:00:00"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6"/>
    <x v="0"/>
    <m/>
    <s v="SALARIED"/>
    <x v="22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9.7037899999999997"/>
    <n v="232.05468999999999"/>
    <n v="2251.81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.2"/>
    <n v="89.878540000000001"/>
    <n v="1366.15"/>
    <n v="2"/>
    <d v="2025-05-01T00:00:00"/>
    <d v="2025-05-02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7.6"/>
    <n v="89.878540000000001"/>
    <n v="683.08"/>
    <n v="1"/>
    <d v="2025-05-05T00:00:00"/>
    <d v="2025-05-05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91.2"/>
    <n v="89.878540000000001"/>
    <n v="8196.92"/>
    <n v="12"/>
    <d v="2025-05-06T00:00:00"/>
    <d v="2025-05-21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45.6"/>
    <n v="89.878540000000001"/>
    <n v="4098.46"/>
    <n v="6"/>
    <d v="2025-05-23T00:00:00"/>
    <d v="2025-05-30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9.878540000000001"/>
    <n v="-227.69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7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-22.8"/>
    <n v="89.878540000000001"/>
    <n v="-2049.23"/>
    <n v="-3"/>
    <d v="2025-04-22T00:00:00"/>
    <d v="2025-04-24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15.2"/>
    <n v="89.878540000000001"/>
    <n v="1366.15"/>
    <n v="2"/>
    <d v="2025-04-22T00:00:00"/>
    <d v="2025-04-23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7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7.6"/>
    <n v="89.878540000000001"/>
    <n v="683.08"/>
    <n v="1"/>
    <d v="2025-04-24T00:00:00"/>
    <d v="2025-04-24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7.6"/>
    <n v="89.878540000000001"/>
    <n v="683.08"/>
    <n v="1"/>
    <d v="2025-05-22T00:00:00"/>
    <d v="2025-05-22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221"/>
    <n v="4221"/>
    <n v="0"/>
    <m/>
    <m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579"/>
    <n v="10579"/>
    <n v="0"/>
    <m/>
    <m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3"/>
    <x v="0"/>
    <m/>
    <s v="SALARIED"/>
    <x v="23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4"/>
    <n v="74"/>
    <n v="0"/>
    <m/>
    <m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3"/>
    <x v="0"/>
    <m/>
    <s v="SALARIED"/>
    <x v="23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702"/>
    <n v="1702"/>
    <n v="0"/>
    <m/>
    <m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4"/>
    <x v="0"/>
    <m/>
    <s v="SALARIED"/>
    <x v="23"/>
    <m/>
    <m/>
    <x v="3"/>
    <x v="0"/>
    <m/>
    <m/>
    <m/>
    <m/>
    <m/>
    <m/>
    <m/>
    <s v="26AUNS"/>
    <s v="SALES"/>
    <n v="999999999"/>
    <m/>
    <m/>
    <m/>
    <m/>
    <m/>
    <s v="OTHER"/>
    <x v="30"/>
    <s v="PRT"/>
    <x v="6"/>
    <m/>
    <n v="16576"/>
    <n v="5.7000000000000002E-2"/>
    <n v="944.83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5"/>
    <x v="0"/>
    <m/>
    <s v="SALARIED"/>
    <x v="23"/>
    <m/>
    <m/>
    <x v="4"/>
    <x v="0"/>
    <m/>
    <m/>
    <m/>
    <m/>
    <m/>
    <m/>
    <m/>
    <s v="26AUNS"/>
    <s v="SALES"/>
    <n v="999999999"/>
    <m/>
    <m/>
    <m/>
    <m/>
    <m/>
    <s v="OTHER"/>
    <x v="31"/>
    <s v="WC"/>
    <x v="6"/>
    <m/>
    <n v="16576"/>
    <n v="7.0000000000000001E-3"/>
    <n v="116.03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10"/>
    <x v="0"/>
    <m/>
    <s v="SALARIED"/>
    <x v="23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600000000001"/>
    <n v="104.07925"/>
    <n v="289.69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6"/>
    <x v="0"/>
    <m/>
    <s v="SALARIED"/>
    <x v="23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4.940619999999999"/>
    <n v="104.07935000000001"/>
    <n v="1555.01"/>
    <n v="0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0"/>
    <x v="0"/>
    <m/>
    <s v="SALARIED"/>
    <x v="24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5.6"/>
    <n v="149.74696"/>
    <n v="838.58"/>
    <n v="0.73680000000000001"/>
    <d v="2025-05-01T00:00:00"/>
    <d v="2025-05-01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0"/>
    <x v="0"/>
    <m/>
    <s v="SALARIED"/>
    <x v="24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83.6"/>
    <n v="149.74696"/>
    <n v="12518.85"/>
    <n v="11"/>
    <d v="2025-05-02T00:00:00"/>
    <d v="2025-05-16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0"/>
    <x v="0"/>
    <m/>
    <s v="SALARIED"/>
    <x v="24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68.400000000000006"/>
    <n v="149.74696"/>
    <n v="10242.69"/>
    <n v="9"/>
    <d v="2025-05-20T00:00:00"/>
    <d v="2025-05-30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0"/>
    <x v="0"/>
    <m/>
    <s v="SALARIED"/>
    <x v="24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49.74696"/>
    <n v="-379.36"/>
    <n v="-0.33329999999999999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0"/>
    <x v="0"/>
    <m/>
    <s v="SALARIED"/>
    <x v="24"/>
    <m/>
    <m/>
    <x v="0"/>
    <x v="0"/>
    <m/>
    <m/>
    <m/>
    <m/>
    <m/>
    <m/>
    <m/>
    <s v="40AUNS"/>
    <s v="BONUS"/>
    <n v="999999999"/>
    <s v="40AUNS"/>
    <m/>
    <m/>
    <m/>
    <m/>
    <s v="WORK"/>
    <x v="26"/>
    <s v="LEAVE"/>
    <x v="8"/>
    <s v="PER"/>
    <n v="2"/>
    <n v="149.74696"/>
    <n v="299.49"/>
    <n v="0.26319999999999999"/>
    <d v="2025-05-01T00:00:00"/>
    <d v="2025-05-01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7"/>
    <x v="0"/>
    <m/>
    <s v="SALARIED"/>
    <x v="24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7.6"/>
    <n v="149.74696"/>
    <n v="1138.08"/>
    <n v="1"/>
    <d v="2025-05-19T00:00:00"/>
    <d v="2025-05-19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1"/>
    <x v="0"/>
    <m/>
    <s v="SALARIED"/>
    <x v="24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9555"/>
    <n v="9555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6770"/>
    <n v="16770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3"/>
    <x v="0"/>
    <m/>
    <s v="SALARIED"/>
    <x v="24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23.29"/>
    <n v="123.29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3"/>
    <x v="0"/>
    <m/>
    <s v="SALARIED"/>
    <x v="24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3027.38"/>
    <n v="3027.38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4"/>
    <x v="0"/>
    <m/>
    <s v="SALARIED"/>
    <x v="24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9475.67"/>
    <n v="5.45E-2"/>
    <n v="1606.42"/>
    <n v="0"/>
    <d v="2025-05-0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5"/>
    <x v="0"/>
    <m/>
    <s v="SALARIED"/>
    <x v="24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9475.67"/>
    <n v="7.0000000000000001E-3"/>
    <n v="206.33"/>
    <n v="0"/>
    <d v="2025-05-0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10"/>
    <x v="0"/>
    <m/>
    <s v="SALARIED"/>
    <x v="24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5"/>
    <n v="174.54507000000001"/>
    <n v="485.82"/>
    <n v="0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6"/>
    <x v="0"/>
    <m/>
    <s v="SALARIED"/>
    <x v="24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1.78693"/>
    <n v="174.54501999999999"/>
    <n v="2057.35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60.8"/>
    <n v="73.178139999999999"/>
    <n v="-4449.2299999999996"/>
    <n v="-8"/>
    <d v="2025-04-08T00:00:00"/>
    <d v="2025-04-17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53.2"/>
    <n v="73.178139999999999"/>
    <n v="3893.08"/>
    <n v="7"/>
    <d v="2025-04-09T00:00:00"/>
    <d v="2025-04-17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3.178139999999999"/>
    <n v="12235.39"/>
    <n v="22"/>
    <d v="2025-05-01T00:00:00"/>
    <d v="2025-05-30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3.178139999999999"/>
    <n v="-185.39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26"/>
    <s v="LEAVE"/>
    <x v="8"/>
    <s v="PER"/>
    <n v="7.6"/>
    <n v="73.178139999999999"/>
    <n v="556.15"/>
    <n v="1"/>
    <d v="2025-04-08T00:00:00"/>
    <d v="2025-04-08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1"/>
    <x v="0"/>
    <m/>
    <s v="SALARIED"/>
    <x v="1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861"/>
    <n v="3861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022.33"/>
    <n v="10022.33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3"/>
    <x v="0"/>
    <m/>
    <s v="SALARIED"/>
    <x v="1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0.25"/>
    <n v="60.25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3"/>
    <x v="0"/>
    <m/>
    <s v="SALARIED"/>
    <x v="1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385.75"/>
    <n v="1385.75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4"/>
    <x v="0"/>
    <m/>
    <s v="SALARIED"/>
    <x v="18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5329.33"/>
    <n v="6.8500000000000005E-2"/>
    <n v="1050.06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5"/>
    <x v="0"/>
    <m/>
    <s v="SALARIED"/>
    <x v="18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5329.33"/>
    <n v="7.0000000000000001E-3"/>
    <n v="107.31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10"/>
    <x v="0"/>
    <m/>
    <s v="SALARIED"/>
    <x v="18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8328"/>
    <n v="84.820779999999999"/>
    <n v="236.08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6"/>
    <x v="0"/>
    <m/>
    <s v="SALARIED"/>
    <x v="1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66"/>
    <n v="84.820769999999996"/>
    <n v="1091.3599999999999"/>
    <n v="0"/>
    <d v="2025-05-31T00:00:00"/>
    <d v="2025-05-31T00:00:00"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0"/>
    <x v="0"/>
    <m/>
    <s v="SALARIED"/>
    <x v="2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5.11134"/>
    <n v="17574.62"/>
    <n v="22"/>
    <d v="2025-05-01T00:00:00"/>
    <d v="2025-05-30T00:00:00"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0"/>
    <x v="0"/>
    <m/>
    <s v="SALARIED"/>
    <x v="2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5.11134"/>
    <n v="-266.29000000000002"/>
    <n v="-0.33329999999999999"/>
    <d v="2025-05-31T00:00:00"/>
    <d v="2025-05-31T00:00:00"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1"/>
    <x v="0"/>
    <m/>
    <s v="SALARIED"/>
    <x v="25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8"/>
    <x v="0"/>
    <m/>
    <s v="SALARIED"/>
    <x v="25"/>
    <m/>
    <m/>
    <x v="0"/>
    <x v="0"/>
    <m/>
    <m/>
    <m/>
    <m/>
    <m/>
    <m/>
    <m/>
    <s v="30AUNS"/>
    <s v="BONUS"/>
    <n v="999999999"/>
    <m/>
    <m/>
    <m/>
    <m/>
    <m/>
    <s v="ALLOWANCE"/>
    <x v="12"/>
    <s v="OTHTAX"/>
    <x v="1"/>
    <m/>
    <n v="780"/>
    <n v="1"/>
    <n v="780"/>
    <n v="0"/>
    <d v="2025-05-31T00:00:00"/>
    <m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6257"/>
    <n v="6257"/>
    <n v="0"/>
    <m/>
    <m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29"/>
    <s v="FINAN"/>
    <x v="9"/>
    <m/>
    <n v="1"/>
    <n v="7820"/>
    <n v="7820"/>
    <n v="0"/>
    <m/>
    <m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5233.5"/>
    <n v="5233.5"/>
    <n v="0"/>
    <m/>
    <m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3"/>
    <x v="0"/>
    <m/>
    <s v="SALARIED"/>
    <x v="2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6.54"/>
    <n v="86.54"/>
    <n v="0"/>
    <m/>
    <m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3"/>
    <x v="0"/>
    <m/>
    <s v="SALARIED"/>
    <x v="2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131.0100000000002"/>
    <n v="2131.0100000000002"/>
    <n v="0"/>
    <m/>
    <m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4"/>
    <x v="0"/>
    <m/>
    <s v="SALARIED"/>
    <x v="25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0748.05"/>
    <n v="5.45E-2"/>
    <n v="1130.77"/>
    <n v="0"/>
    <d v="2025-05-01T00:00:00"/>
    <d v="2025-05-31T00:00:00"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5"/>
    <x v="0"/>
    <m/>
    <s v="SALARIED"/>
    <x v="25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0748.05"/>
    <n v="7.0000000000000001E-3"/>
    <n v="145.24"/>
    <n v="0"/>
    <d v="2025-05-01T00:00:00"/>
    <d v="2025-05-31T00:00:00"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10"/>
    <x v="0"/>
    <m/>
    <s v="SALARIED"/>
    <x v="25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5"/>
    <n v="122.51782"/>
    <n v="341.01"/>
    <n v="0"/>
    <d v="2025-05-31T00:00:00"/>
    <d v="2025-05-31T00:00:00"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6"/>
    <x v="0"/>
    <m/>
    <s v="SALARIED"/>
    <x v="2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7"/>
    <n v="122.51781"/>
    <n v="1576.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51.77126000000001"/>
    <n v="25376.1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51.77126000000001"/>
    <n v="-384.4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1"/>
    <x v="0"/>
    <m/>
    <s v="SALARIED"/>
    <x v="16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844"/>
    <n v="884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2"/>
    <x v="0"/>
    <m/>
    <m/>
    <x v="1"/>
    <m/>
    <m/>
    <x v="9"/>
    <x v="0"/>
    <m/>
    <m/>
    <m/>
    <m/>
    <m/>
    <m/>
    <m/>
    <s v="40AUNS"/>
    <s v="BONUS"/>
    <n v="999999999"/>
    <m/>
    <m/>
    <m/>
    <m/>
    <m/>
    <s v="DEDUCTION"/>
    <x v="38"/>
    <s v="RECOV"/>
    <x v="10"/>
    <m/>
    <n v="1"/>
    <n v="1833.48"/>
    <n v="1833.4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2"/>
    <x v="0"/>
    <n v="920"/>
    <m/>
    <x v="1"/>
    <m/>
    <m/>
    <x v="7"/>
    <x v="0"/>
    <n v="920"/>
    <s v="SALARIED"/>
    <s v="C0820"/>
    <m/>
    <m/>
    <m/>
    <m/>
    <s v="40AUNS"/>
    <s v="BONUS"/>
    <n v="999999999"/>
    <m/>
    <m/>
    <m/>
    <m/>
    <m/>
    <s v="DEDUCTION"/>
    <x v="49"/>
    <s v="RECOV"/>
    <x v="10"/>
    <m/>
    <n v="1"/>
    <n v="15.43"/>
    <n v="15.4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965.43"/>
    <n v="15965.4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3"/>
    <x v="0"/>
    <m/>
    <s v="SALARIED"/>
    <x v="16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24.96"/>
    <n v="124.9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3"/>
    <x v="0"/>
    <m/>
    <s v="SALARIED"/>
    <x v="16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3065.71"/>
    <n v="3065.7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4"/>
    <x v="0"/>
    <m/>
    <s v="SALARIED"/>
    <x v="16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9849.01"/>
    <n v="5.45E-2"/>
    <n v="1626.7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5"/>
    <x v="0"/>
    <m/>
    <s v="SALARIED"/>
    <x v="16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9849.01"/>
    <n v="7.0000000000000001E-3"/>
    <n v="208.9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10"/>
    <x v="0"/>
    <m/>
    <s v="SALARIED"/>
    <x v="16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600000000001"/>
    <n v="176.9049"/>
    <n v="492.3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6"/>
    <x v="0"/>
    <m/>
    <s v="SALARIED"/>
    <x v="16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66709999999999"/>
    <n v="176.90458000000001"/>
    <n v="2276.1799999999998"/>
    <n v="0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0"/>
    <x v="0"/>
    <m/>
    <s v="SALARIED"/>
    <x v="2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31.78138000000001"/>
    <n v="22033.85"/>
    <n v="22"/>
    <d v="2025-05-01T00:00:00"/>
    <d v="2025-05-30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0"/>
    <x v="0"/>
    <m/>
    <s v="SALARIED"/>
    <x v="2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31.78138000000001"/>
    <n v="-333.85"/>
    <n v="-0.33329999999999999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1"/>
    <x v="0"/>
    <m/>
    <s v="SALARIED"/>
    <x v="25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8"/>
    <x v="0"/>
    <m/>
    <s v="SALARIED"/>
    <x v="25"/>
    <m/>
    <m/>
    <x v="0"/>
    <x v="0"/>
    <m/>
    <m/>
    <m/>
    <m/>
    <m/>
    <m/>
    <m/>
    <s v="31AUNS"/>
    <s v="BONUS"/>
    <n v="999999999"/>
    <m/>
    <m/>
    <m/>
    <m/>
    <m/>
    <s v="ALLOWANCE"/>
    <x v="12"/>
    <s v="OTHTAX"/>
    <x v="1"/>
    <m/>
    <n v="150"/>
    <n v="1"/>
    <n v="150"/>
    <n v="0"/>
    <d v="2025-05-31T00:00:00"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8025"/>
    <n v="8025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5047.17"/>
    <n v="15047.17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3"/>
    <x v="0"/>
    <m/>
    <s v="SALARIED"/>
    <x v="2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8.5"/>
    <n v="108.5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3"/>
    <x v="0"/>
    <m/>
    <s v="SALARIED"/>
    <x v="2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636.05"/>
    <n v="2636.05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4"/>
    <x v="0"/>
    <m/>
    <s v="SALARIED"/>
    <x v="25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5666.720000000001"/>
    <n v="5.45E-2"/>
    <n v="1398.84"/>
    <n v="0"/>
    <d v="2025-05-0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5"/>
    <x v="0"/>
    <m/>
    <s v="SALARIED"/>
    <x v="25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5666.720000000001"/>
    <n v="7.0000000000000001E-3"/>
    <n v="179.67"/>
    <n v="0"/>
    <d v="2025-05-0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10"/>
    <x v="0"/>
    <m/>
    <s v="SALARIED"/>
    <x v="25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800000000002"/>
    <n v="153.60461000000001"/>
    <n v="427.54"/>
    <n v="0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6"/>
    <x v="0"/>
    <m/>
    <s v="SALARIED"/>
    <x v="2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9"/>
    <n v="153.60439"/>
    <n v="1976.38"/>
    <n v="0"/>
    <d v="2025-05-31T00:00:00"/>
    <d v="2025-05-31T00:00:00"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0"/>
    <x v="0"/>
    <m/>
    <s v="SALARIED"/>
    <x v="2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53.2"/>
    <n v="157.59109000000001"/>
    <n v="8383.85"/>
    <n v="7"/>
    <d v="2025-05-01T00:00:00"/>
    <d v="2025-05-09T00:00:00"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0"/>
    <x v="0"/>
    <m/>
    <s v="SALARIED"/>
    <x v="2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06.4"/>
    <n v="157.59109000000001"/>
    <n v="16767.689999999999"/>
    <n v="14"/>
    <d v="2025-05-13T00:00:00"/>
    <d v="2025-05-30T00:00:00"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0"/>
    <x v="0"/>
    <m/>
    <s v="SALARIED"/>
    <x v="2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57.59109000000001"/>
    <n v="-399.23"/>
    <n v="-0.33329999999999999"/>
    <d v="2025-05-31T00:00:00"/>
    <d v="2025-05-31T00:00:00"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0"/>
    <x v="0"/>
    <m/>
    <s v="SALARIED"/>
    <x v="26"/>
    <m/>
    <m/>
    <x v="0"/>
    <x v="0"/>
    <m/>
    <m/>
    <m/>
    <m/>
    <m/>
    <m/>
    <m/>
    <s v="40AUNS"/>
    <s v="BONUS"/>
    <n v="999999999"/>
    <s v="40AUNS"/>
    <m/>
    <m/>
    <m/>
    <m/>
    <s v="WORK"/>
    <x v="47"/>
    <s v="LEAVE"/>
    <x v="8"/>
    <s v="OTH"/>
    <n v="7.6"/>
    <n v="157.59109000000001"/>
    <n v="1197.69"/>
    <n v="1"/>
    <d v="2025-05-12T00:00:00"/>
    <d v="2025-05-12T00:00:00"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1"/>
    <x v="0"/>
    <m/>
    <s v="SALARIED"/>
    <x v="26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9442"/>
    <n v="9442"/>
    <n v="0"/>
    <m/>
    <m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2"/>
    <x v="0"/>
    <m/>
    <m/>
    <x v="1"/>
    <m/>
    <m/>
    <x v="1"/>
    <x v="0"/>
    <m/>
    <m/>
    <m/>
    <m/>
    <m/>
    <m/>
    <n v="9"/>
    <s v="40AUNS"/>
    <s v="BONUS"/>
    <n v="999999999"/>
    <m/>
    <m/>
    <m/>
    <m/>
    <m/>
    <s v="DEDUCTION"/>
    <x v="3"/>
    <s v="SUPER"/>
    <x v="3"/>
    <m/>
    <n v="1"/>
    <n v="1525.86"/>
    <n v="1525.86"/>
    <n v="0"/>
    <m/>
    <m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6648.810000000001"/>
    <n v="16648.810000000001"/>
    <n v="0"/>
    <m/>
    <m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3"/>
    <x v="0"/>
    <m/>
    <s v="SALARIED"/>
    <x v="26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29.75"/>
    <n v="129.75"/>
    <n v="0"/>
    <m/>
    <m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3"/>
    <x v="0"/>
    <m/>
    <s v="SALARIED"/>
    <x v="26"/>
    <m/>
    <m/>
    <x v="1"/>
    <x v="0"/>
    <m/>
    <m/>
    <m/>
    <m/>
    <m/>
    <m/>
    <n v="5"/>
    <s v="40AUNS"/>
    <s v="BONUS"/>
    <n v="999999999"/>
    <m/>
    <m/>
    <m/>
    <m/>
    <m/>
    <s v="DEDUCTION"/>
    <x v="6"/>
    <s v="SUPER"/>
    <x v="5"/>
    <m/>
    <n v="1"/>
    <n v="762.93"/>
    <n v="762.93"/>
    <n v="0"/>
    <m/>
    <m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3"/>
    <x v="0"/>
    <m/>
    <s v="SALARIED"/>
    <x v="26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3175.92"/>
    <n v="3175.92"/>
    <n v="0"/>
    <m/>
    <m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4"/>
    <x v="0"/>
    <m/>
    <s v="SALARIED"/>
    <x v="26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31685.27"/>
    <n v="5.45E-2"/>
    <n v="1726.85"/>
    <n v="0"/>
    <d v="2025-05-01T00:00:00"/>
    <d v="2025-05-31T00:00:00"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5"/>
    <x v="0"/>
    <m/>
    <s v="SALARIED"/>
    <x v="26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31685.27"/>
    <n v="7.0000000000000001E-3"/>
    <n v="221.8"/>
    <n v="0"/>
    <d v="2025-05-01T00:00:00"/>
    <d v="2025-05-31T00:00:00"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10"/>
    <x v="0"/>
    <m/>
    <s v="SALARIED"/>
    <x v="26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600000000001"/>
    <n v="183.68806000000001"/>
    <n v="511.27"/>
    <n v="0"/>
    <d v="2025-05-31T00:00:00"/>
    <d v="2025-05-31T00:00:00"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6"/>
    <x v="0"/>
    <m/>
    <s v="SALARIED"/>
    <x v="26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6664"/>
    <n v="183.68821"/>
    <n v="2363.449999999999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0"/>
    <x v="0"/>
    <m/>
    <s v="SALARIED"/>
    <x v="2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36.80000000000001"/>
    <n v="86.993930000000006"/>
    <n v="11900.77"/>
    <n v="18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0"/>
    <x v="0"/>
    <m/>
    <s v="SALARIED"/>
    <x v="2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5.0666700000000002"/>
    <n v="86.993930000000006"/>
    <n v="-440.77"/>
    <n v="-0.66669999999999996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687"/>
    <n v="2687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673.85"/>
    <n v="673.85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099.15"/>
    <n v="8099.15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3"/>
    <x v="0"/>
    <m/>
    <s v="SALARIED"/>
    <x v="2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7.3"/>
    <n v="57.3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3"/>
    <x v="0"/>
    <m/>
    <s v="SALARIED"/>
    <x v="27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36.92"/>
    <n v="336.92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3"/>
    <x v="0"/>
    <m/>
    <s v="SALARIED"/>
    <x v="2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17.9"/>
    <n v="1317.9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4"/>
    <x v="0"/>
    <m/>
    <s v="SALARIED"/>
    <x v="2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172.12"/>
    <n v="5.45E-2"/>
    <n v="717.8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5"/>
    <x v="0"/>
    <m/>
    <s v="SALARIED"/>
    <x v="2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172.12"/>
    <n v="7.0000000000000001E-3"/>
    <n v="92.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10"/>
    <x v="0"/>
    <m/>
    <s v="SALARIED"/>
    <x v="27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2833299999999999"/>
    <n v="101.40015"/>
    <n v="231.5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6"/>
    <x v="0"/>
    <m/>
    <s v="SALARIED"/>
    <x v="2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0.51665"/>
    <n v="101.40016"/>
    <n v="1066.3900000000001"/>
    <n v="0"/>
    <d v="2025-05-31T00:00:00"/>
    <d v="2025-05-31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98.8"/>
    <n v="80.516189999999995"/>
    <n v="-7955"/>
    <n v="-13"/>
    <d v="2025-04-01T00:00:00"/>
    <d v="2025-04-17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76"/>
    <n v="80.516189999999995"/>
    <n v="6119.23"/>
    <n v="10"/>
    <d v="2025-04-01T00:00:00"/>
    <d v="2025-04-14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7.6"/>
    <n v="80.516189999999995"/>
    <n v="611.91999999999996"/>
    <n v="1"/>
    <d v="2025-04-17T00:00:00"/>
    <d v="2025-04-17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80.516189999999995"/>
    <n v="13462.31"/>
    <n v="22"/>
    <d v="2025-05-01T00:00:00"/>
    <d v="2025-05-30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0.516189999999995"/>
    <n v="-203.98"/>
    <n v="-0.33329999999999999"/>
    <d v="2025-05-31T00:00:00"/>
    <d v="2025-05-31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26"/>
    <s v="LEAVE"/>
    <x v="8"/>
    <s v="PER"/>
    <n v="15.2"/>
    <n v="80.516189999999995"/>
    <n v="1223.8499999999999"/>
    <n v="2"/>
    <d v="2025-04-15T00:00:00"/>
    <d v="2025-04-16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1"/>
    <x v="0"/>
    <m/>
    <s v="SALARIED"/>
    <x v="15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030"/>
    <n v="4030"/>
    <n v="0"/>
    <m/>
    <m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3"/>
    <s v="SUPER"/>
    <x v="3"/>
    <m/>
    <n v="1"/>
    <n v="779.59"/>
    <n v="779.59"/>
    <n v="0"/>
    <m/>
    <m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282.07"/>
    <n v="10282.07"/>
    <n v="0"/>
    <m/>
    <m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3"/>
    <x v="0"/>
    <m/>
    <s v="SALARIED"/>
    <x v="15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6.290000000000006"/>
    <n v="66.290000000000006"/>
    <n v="0"/>
    <m/>
    <m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3"/>
    <x v="0"/>
    <m/>
    <s v="SALARIED"/>
    <x v="15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389.8"/>
    <n v="389.8"/>
    <n v="0"/>
    <m/>
    <m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3"/>
    <x v="0"/>
    <m/>
    <s v="SALARIED"/>
    <x v="15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524.71"/>
    <n v="1524.71"/>
    <n v="0"/>
    <m/>
    <m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4"/>
    <x v="0"/>
    <m/>
    <s v="SALARIED"/>
    <x v="15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7072.46"/>
    <n v="5.45E-2"/>
    <n v="930.45"/>
    <n v="0"/>
    <d v="2025-05-01T00:00:00"/>
    <d v="2025-05-31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5"/>
    <x v="0"/>
    <m/>
    <s v="SALARIED"/>
    <x v="15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7072.46"/>
    <n v="7.0000000000000001E-3"/>
    <n v="119.51"/>
    <n v="0"/>
    <d v="2025-05-01T00:00:00"/>
    <d v="2025-05-31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10"/>
    <x v="0"/>
    <m/>
    <s v="SALARIED"/>
    <x v="15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666599999999999"/>
    <n v="93.849620000000002"/>
    <n v="259.64999999999998"/>
    <n v="0"/>
    <d v="2025-05-31T00:00:00"/>
    <d v="2025-05-31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6"/>
    <x v="0"/>
    <m/>
    <s v="SALARIED"/>
    <x v="15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7"/>
    <n v="93.849649999999997"/>
    <n v="1202.83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6.234819999999999"/>
    <n v="14418.46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6.234819999999999"/>
    <n v="-218.4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987"/>
    <n v="398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213"/>
    <n v="1021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1"/>
    <n v="7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33"/>
    <n v="16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904"/>
    <n v="5.45E-2"/>
    <n v="866.7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904"/>
    <n v="7.0000000000000001E-3"/>
    <n v="111.3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2599999999998"/>
    <n v="100.51522"/>
    <n v="279.7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666"/>
    <n v="100.51528"/>
    <n v="1293.29"/>
    <n v="0"/>
    <d v="2025-05-31T00:00:00"/>
    <d v="2025-05-31T00:00:00"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33.95749000000001"/>
    <n v="22397.69"/>
    <n v="22"/>
    <d v="2025-05-01T00:00:00"/>
    <d v="2025-05-30T00:00:00"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3.95749000000001"/>
    <n v="-339.3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9"/>
    <x v="0"/>
    <m/>
    <s v="SALARIED"/>
    <x v="28"/>
    <m/>
    <m/>
    <x v="0"/>
    <x v="0"/>
    <m/>
    <m/>
    <m/>
    <m/>
    <m/>
    <m/>
    <m/>
    <s v="40AUNS"/>
    <s v="BONUS"/>
    <n v="999999999"/>
    <m/>
    <m/>
    <m/>
    <m/>
    <m/>
    <s v="ALLOWANCE"/>
    <x v="16"/>
    <s v="GM"/>
    <x v="1"/>
    <m/>
    <n v="1"/>
    <n v="1"/>
    <n v="6072.45"/>
    <n v="0"/>
    <d v="2025-05-31T00:00:00"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9"/>
    <x v="0"/>
    <m/>
    <s v="SALARIED"/>
    <x v="28"/>
    <m/>
    <m/>
    <x v="0"/>
    <x v="0"/>
    <m/>
    <m/>
    <m/>
    <m/>
    <m/>
    <m/>
    <m/>
    <s v="40AUNS"/>
    <s v="BONUS"/>
    <n v="999999999"/>
    <m/>
    <m/>
    <m/>
    <m/>
    <m/>
    <s v="ALLOWANCE"/>
    <x v="50"/>
    <s v="GM"/>
    <x v="1"/>
    <m/>
    <n v="1"/>
    <n v="1"/>
    <n v="1462.54"/>
    <n v="0"/>
    <d v="2025-05-31T00:00:00"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9"/>
    <x v="0"/>
    <m/>
    <s v="SALARIED"/>
    <x v="28"/>
    <m/>
    <m/>
    <x v="0"/>
    <x v="0"/>
    <m/>
    <m/>
    <m/>
    <m/>
    <m/>
    <m/>
    <m/>
    <s v="40AUNS"/>
    <s v="BONUS"/>
    <n v="999999999"/>
    <m/>
    <m/>
    <m/>
    <m/>
    <m/>
    <s v="ALLOWANCE"/>
    <x v="17"/>
    <s v="GM"/>
    <x v="1"/>
    <m/>
    <n v="1"/>
    <n v="1"/>
    <n v="786.11"/>
    <n v="0"/>
    <d v="2025-05-31T00:00:00"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9"/>
    <x v="0"/>
    <m/>
    <s v="SALARIED"/>
    <x v="28"/>
    <m/>
    <m/>
    <x v="0"/>
    <x v="0"/>
    <m/>
    <m/>
    <m/>
    <m/>
    <m/>
    <m/>
    <m/>
    <s v="40AUNS"/>
    <s v="BONUS"/>
    <n v="999999999"/>
    <m/>
    <m/>
    <m/>
    <m/>
    <m/>
    <s v="ALLOWANCE"/>
    <x v="51"/>
    <s v="GM"/>
    <x v="1"/>
    <m/>
    <n v="1"/>
    <n v="1"/>
    <n v="2205.83"/>
    <n v="0"/>
    <d v="2025-05-31T00:00:00"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2"/>
    <x v="0"/>
    <m/>
    <m/>
    <x v="1"/>
    <m/>
    <m/>
    <x v="7"/>
    <x v="0"/>
    <m/>
    <s v="SALARIED"/>
    <s v="C0944J"/>
    <m/>
    <m/>
    <m/>
    <m/>
    <s v="40AUNS"/>
    <s v="BONUS"/>
    <n v="999999999"/>
    <m/>
    <m/>
    <m/>
    <m/>
    <m/>
    <s v="DEDUCTION"/>
    <x v="20"/>
    <s v="GM"/>
    <x v="9"/>
    <m/>
    <n v="1"/>
    <n v="5807.06"/>
    <n v="5807.06"/>
    <n v="0"/>
    <m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2"/>
    <x v="0"/>
    <m/>
    <m/>
    <x v="1"/>
    <m/>
    <m/>
    <x v="7"/>
    <x v="0"/>
    <m/>
    <s v="SALARIED"/>
    <s v="C0944J"/>
    <m/>
    <m/>
    <m/>
    <m/>
    <s v="40AUNS"/>
    <s v="BONUS"/>
    <n v="999999999"/>
    <m/>
    <m/>
    <m/>
    <m/>
    <m/>
    <s v="DEDUCTION"/>
    <x v="21"/>
    <s v="GM"/>
    <x v="9"/>
    <m/>
    <n v="1"/>
    <n v="671.14"/>
    <n v="671.14"/>
    <n v="0"/>
    <m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2"/>
    <x v="0"/>
    <m/>
    <m/>
    <x v="1"/>
    <m/>
    <m/>
    <x v="1"/>
    <x v="0"/>
    <m/>
    <m/>
    <m/>
    <m/>
    <m/>
    <m/>
    <n v="8"/>
    <s v="40AUNS"/>
    <s v="BONUS"/>
    <n v="999999999"/>
    <m/>
    <m/>
    <m/>
    <m/>
    <m/>
    <s v="DEDUCTION"/>
    <x v="48"/>
    <s v="SUPER"/>
    <x v="3"/>
    <m/>
    <n v="1"/>
    <n v="563.94000000000005"/>
    <n v="563.94000000000005"/>
    <n v="0"/>
    <m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2"/>
    <x v="1"/>
    <n v="310"/>
    <m/>
    <x v="1"/>
    <m/>
    <m/>
    <x v="7"/>
    <x v="1"/>
    <n v="310"/>
    <s v="SALARIED"/>
    <s v="C0944J"/>
    <m/>
    <m/>
    <m/>
    <m/>
    <s v="40AUNS"/>
    <s v="BONUS"/>
    <n v="999999999"/>
    <m/>
    <m/>
    <m/>
    <m/>
    <m/>
    <s v="DEDUCTION"/>
    <x v="22"/>
    <s v="GM"/>
    <x v="9"/>
    <m/>
    <n v="1"/>
    <n v="25543.119999999999"/>
    <n v="25543.119999999999"/>
    <n v="0"/>
    <m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0"/>
    <n v="0"/>
    <n v="0"/>
    <m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4"/>
    <x v="0"/>
    <m/>
    <s v="SALARIED"/>
    <x v="28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2058.33"/>
    <n v="5.45E-2"/>
    <n v="1202.18"/>
    <n v="0"/>
    <d v="2025-05-01T00:00:00"/>
    <d v="2025-05-31T00:00:00"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5"/>
    <x v="0"/>
    <m/>
    <s v="SALARIED"/>
    <x v="28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2058.33"/>
    <n v="7.0000000000000001E-3"/>
    <n v="154.41"/>
    <n v="0"/>
    <d v="2025-05-01T00:00:00"/>
    <d v="2025-05-31T00:00:00"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10"/>
    <x v="0"/>
    <m/>
    <s v="SALARIED"/>
    <x v="28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199999999998"/>
    <n v="156.14086"/>
    <n v="434.59"/>
    <n v="0"/>
    <d v="2025-05-31T00:00:00"/>
    <d v="2025-05-31T00:00:00"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6"/>
    <x v="0"/>
    <m/>
    <s v="SALARIED"/>
    <x v="28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6665"/>
    <n v="156.14087000000001"/>
    <n v="2009.0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0"/>
    <x v="0"/>
    <m/>
    <s v="SALARIED"/>
    <x v="1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3.046559999999999"/>
    <n v="13885.3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0"/>
    <x v="0"/>
    <m/>
    <s v="SALARIED"/>
    <x v="1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3.046559999999999"/>
    <n v="-210.3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8"/>
    <x v="0"/>
    <m/>
    <s v="SALARIED"/>
    <x v="13"/>
    <m/>
    <m/>
    <x v="0"/>
    <x v="0"/>
    <m/>
    <m/>
    <m/>
    <m/>
    <m/>
    <m/>
    <m/>
    <s v="26AUNS"/>
    <s v="SALES"/>
    <n v="999999999"/>
    <m/>
    <m/>
    <m/>
    <m/>
    <m/>
    <s v="ALLOWANCE"/>
    <x v="12"/>
    <s v="OTHTAX"/>
    <x v="1"/>
    <m/>
    <n v="550"/>
    <n v="1"/>
    <n v="550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878"/>
    <n v="387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24"/>
    <s v="SUPER"/>
    <x v="3"/>
    <m/>
    <n v="1"/>
    <n v="300"/>
    <n v="30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047"/>
    <n v="1004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3"/>
    <x v="0"/>
    <m/>
    <s v="SALARIED"/>
    <x v="13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8.38"/>
    <n v="68.3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3"/>
    <x v="0"/>
    <m/>
    <s v="SALARIED"/>
    <x v="13"/>
    <m/>
    <m/>
    <x v="1"/>
    <x v="0"/>
    <m/>
    <m/>
    <m/>
    <m/>
    <m/>
    <m/>
    <n v="5"/>
    <s v="26AUNS"/>
    <s v="SALES"/>
    <n v="999999999"/>
    <m/>
    <m/>
    <m/>
    <m/>
    <m/>
    <s v="DEDUCTION"/>
    <x v="25"/>
    <s v="SUPER"/>
    <x v="5"/>
    <m/>
    <n v="1"/>
    <n v="150"/>
    <n v="15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3"/>
    <x v="0"/>
    <m/>
    <s v="SALARIED"/>
    <x v="13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72.63"/>
    <n v="1572.6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4"/>
    <x v="0"/>
    <m/>
    <s v="SALARIED"/>
    <x v="13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466.01"/>
    <n v="5.45E-2"/>
    <n v="842.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5"/>
    <x v="0"/>
    <m/>
    <s v="SALARIED"/>
    <x v="13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466.01"/>
    <n v="7.0000000000000001E-3"/>
    <n v="108.2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10"/>
    <x v="0"/>
    <m/>
    <s v="SALARIED"/>
    <x v="13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29"/>
    <n v="96.799120000000002"/>
    <n v="269.4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6"/>
    <x v="0"/>
    <m/>
    <s v="SALARIED"/>
    <x v="13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6"/>
    <n v="96.799040000000005"/>
    <n v="1240.6500000000001"/>
    <n v="0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0"/>
    <x v="0"/>
    <m/>
    <s v="SALARIED"/>
    <x v="20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68.400000000000006"/>
    <n v="90.435220000000001"/>
    <n v="6185.77"/>
    <n v="9"/>
    <d v="2025-05-01T00:00:00"/>
    <d v="2025-05-13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0"/>
    <x v="0"/>
    <m/>
    <s v="SALARIED"/>
    <x v="20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4.5999999999999996"/>
    <n v="90.435220000000001"/>
    <n v="416"/>
    <n v="0.60529999999999995"/>
    <d v="2025-05-14T00:00:00"/>
    <d v="2025-05-14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0"/>
    <x v="0"/>
    <m/>
    <s v="SALARIED"/>
    <x v="20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91.2"/>
    <n v="90.435220000000001"/>
    <n v="8247.69"/>
    <n v="12"/>
    <d v="2025-05-15T00:00:00"/>
    <d v="2025-05-30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0"/>
    <x v="0"/>
    <m/>
    <s v="SALARIED"/>
    <x v="20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0.435220000000001"/>
    <n v="-229.1"/>
    <n v="-0.33329999999999999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0"/>
    <x v="0"/>
    <m/>
    <s v="SALARIED"/>
    <x v="20"/>
    <m/>
    <m/>
    <x v="0"/>
    <x v="0"/>
    <m/>
    <m/>
    <m/>
    <m/>
    <m/>
    <m/>
    <m/>
    <s v="30AUNS"/>
    <s v="BONUS"/>
    <n v="999999999"/>
    <s v="30AUNS"/>
    <m/>
    <m/>
    <m/>
    <m/>
    <s v="WORK"/>
    <x v="46"/>
    <s v="LEAVE"/>
    <x v="8"/>
    <s v="OTH"/>
    <n v="3"/>
    <n v="90.435220000000001"/>
    <n v="271.31"/>
    <n v="0.3947"/>
    <d v="2025-05-14T00:00:00"/>
    <d v="2025-05-14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1"/>
    <x v="0"/>
    <m/>
    <s v="SALARIED"/>
    <x v="20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754"/>
    <n v="4754"/>
    <n v="0"/>
    <m/>
    <m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359.84"/>
    <n v="11359.84"/>
    <n v="0"/>
    <m/>
    <m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3"/>
    <x v="0"/>
    <m/>
    <s v="SALARIED"/>
    <x v="20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4.459999999999994"/>
    <n v="74.459999999999994"/>
    <n v="0"/>
    <m/>
    <m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3"/>
    <x v="0"/>
    <m/>
    <s v="SALARIED"/>
    <x v="20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53.09"/>
    <n v="1853.09"/>
    <n v="0"/>
    <m/>
    <m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4"/>
    <x v="0"/>
    <m/>
    <s v="SALARIED"/>
    <x v="20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041.39"/>
    <n v="5.45E-2"/>
    <n v="983.26"/>
    <n v="0"/>
    <d v="2025-05-01T00:00:00"/>
    <d v="2025-05-31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5"/>
    <x v="0"/>
    <m/>
    <s v="SALARIED"/>
    <x v="20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041.39"/>
    <n v="7.0000000000000001E-3"/>
    <n v="126.29"/>
    <n v="0"/>
    <d v="2025-05-01T00:00:00"/>
    <d v="2025-05-31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10"/>
    <x v="0"/>
    <m/>
    <s v="SALARIED"/>
    <x v="20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666900000000001"/>
    <n v="105.41116"/>
    <n v="291.64"/>
    <n v="0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6"/>
    <x v="0"/>
    <m/>
    <s v="SALARIED"/>
    <x v="20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49999999999"/>
    <n v="105.41132"/>
    <n v="1351.0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0"/>
    <x v="0"/>
    <m/>
    <s v="SALARIED"/>
    <x v="1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0.597170000000006"/>
    <n v="11803.8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0"/>
    <x v="0"/>
    <m/>
    <s v="SALARIED"/>
    <x v="1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0.597170000000006"/>
    <n v="-178.8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981"/>
    <n v="298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644"/>
    <n v="864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3"/>
    <x v="0"/>
    <m/>
    <s v="SALARIED"/>
    <x v="13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8.13"/>
    <n v="58.1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3"/>
    <x v="0"/>
    <m/>
    <s v="SALARIED"/>
    <x v="13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36.88"/>
    <n v="1336.8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4"/>
    <x v="0"/>
    <m/>
    <s v="SALARIED"/>
    <x v="13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020.01"/>
    <n v="5.45E-2"/>
    <n v="709.5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5"/>
    <x v="0"/>
    <m/>
    <s v="SALARIED"/>
    <x v="13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020.01"/>
    <n v="7.0000000000000001E-3"/>
    <n v="91.1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10"/>
    <x v="0"/>
    <m/>
    <s v="SALARIED"/>
    <x v="13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6674"/>
    <n v="82.288179999999997"/>
    <n v="227.6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6"/>
    <x v="0"/>
    <m/>
    <s v="SALARIED"/>
    <x v="13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7.5833599999999999"/>
    <n v="82.288060000000002"/>
    <n v="624.0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4.696359999999999"/>
    <n v="12489.23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4.696359999999999"/>
    <n v="-189.2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1"/>
    <x v="0"/>
    <m/>
    <s v="SALARIED"/>
    <x v="19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961"/>
    <n v="3961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172.33"/>
    <n v="10172.33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3"/>
    <x v="0"/>
    <m/>
    <s v="SALARIED"/>
    <x v="19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1.5"/>
    <n v="61.5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3"/>
    <x v="0"/>
    <m/>
    <s v="SALARIED"/>
    <x v="19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14.5"/>
    <n v="1414.5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4"/>
    <x v="0"/>
    <m/>
    <s v="SALARIED"/>
    <x v="19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5609.33"/>
    <n v="5.45E-2"/>
    <n v="850.7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5"/>
    <x v="0"/>
    <m/>
    <s v="SALARIED"/>
    <x v="19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5609.33"/>
    <n v="7.0000000000000001E-3"/>
    <n v="109.2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10"/>
    <x v="0"/>
    <m/>
    <s v="SALARIED"/>
    <x v="19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833999999999999"/>
    <n v="87.066180000000003"/>
    <n v="242.3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6"/>
    <x v="0"/>
    <m/>
    <s v="SALARIED"/>
    <x v="19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66"/>
    <n v="87.066109999999995"/>
    <n v="1120.2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2.8"/>
    <n v="163.15789000000001"/>
    <n v="-3720"/>
    <n v="-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2.8"/>
    <n v="163.15789000000001"/>
    <n v="-3720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5.2"/>
    <n v="163.15789000000001"/>
    <n v="2480"/>
    <n v="2"/>
    <d v="2025-04-29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63.15789000000001"/>
    <n v="2728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63.15789000000001"/>
    <n v="-413.3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7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15.2"/>
    <n v="163.15789000000001"/>
    <n v="2480"/>
    <n v="2"/>
    <d v="2025-04-22T00:00:00"/>
    <d v="2025-04-23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52"/>
    <s v="LEAVE"/>
    <x v="8"/>
    <s v="OTH"/>
    <n v="7.6"/>
    <n v="163.15789000000001"/>
    <n v="1240"/>
    <n v="1"/>
    <d v="2025-04-24T00:00:00"/>
    <d v="2025-04-24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52"/>
    <s v="LEAVE"/>
    <x v="8"/>
    <s v="OTH"/>
    <n v="7.6"/>
    <n v="163.15789000000001"/>
    <n v="1240"/>
    <n v="1"/>
    <d v="2025-04-28T00:00:00"/>
    <d v="2025-04-28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1"/>
    <x v="0"/>
    <m/>
    <s v="SALARIED"/>
    <x v="16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10591"/>
    <n v="1059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7942.34"/>
    <n v="17942.3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3"/>
    <x v="0"/>
    <m/>
    <s v="SALARIED"/>
    <x v="16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34.33000000000001"/>
    <n v="134.3300000000000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3"/>
    <x v="0"/>
    <m/>
    <s v="SALARIED"/>
    <x v="16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3281.33"/>
    <n v="3281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4"/>
    <x v="0"/>
    <m/>
    <s v="SALARIED"/>
    <x v="16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31949"/>
    <n v="5.45E-2"/>
    <n v="1741.2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5"/>
    <x v="0"/>
    <m/>
    <s v="SALARIED"/>
    <x v="16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31949"/>
    <n v="7.0000000000000001E-3"/>
    <n v="223.6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10"/>
    <x v="0"/>
    <m/>
    <s v="SALARIED"/>
    <x v="16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600000000001"/>
    <n v="190.17662999999999"/>
    <n v="529.3300000000000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6"/>
    <x v="0"/>
    <m/>
    <s v="SALARIED"/>
    <x v="16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0.65719"/>
    <n v="190.17678000000001"/>
    <n v="2026.7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4.514169999999993"/>
    <n v="14130.77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4.514169999999993"/>
    <n v="-214.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874"/>
    <n v="3874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042.67"/>
    <n v="10042.67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3"/>
    <x v="0"/>
    <m/>
    <s v="SALARIED"/>
    <x v="8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9.58"/>
    <n v="69.58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3"/>
    <x v="0"/>
    <m/>
    <s v="SALARIED"/>
    <x v="8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00.42"/>
    <n v="1600.42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4"/>
    <x v="0"/>
    <m/>
    <s v="SALARIED"/>
    <x v="8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586.67"/>
    <n v="5.45E-2"/>
    <n v="849.4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5"/>
    <x v="0"/>
    <m/>
    <s v="SALARIED"/>
    <x v="8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586.67"/>
    <n v="7.0000000000000001E-3"/>
    <n v="109.1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10"/>
    <x v="0"/>
    <m/>
    <s v="SALARIED"/>
    <x v="8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666300000000001"/>
    <n v="98.509739999999994"/>
    <n v="272.5400000000000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6"/>
    <x v="0"/>
    <m/>
    <s v="SALARIED"/>
    <x v="8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1"/>
    <n v="98.509680000000003"/>
    <n v="1262.57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5.5"/>
    <n v="91.548580000000001"/>
    <n v="503.52"/>
    <n v="0.72370000000000001"/>
    <d v="2025-05-01T00:00:00"/>
    <d v="2025-05-0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2"/>
    <n v="91.548580000000001"/>
    <n v="13915.38"/>
    <n v="20"/>
    <d v="2025-05-05T00:00:00"/>
    <d v="2025-05-29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.1666699999999999"/>
    <n v="91.548580000000001"/>
    <n v="289.91000000000003"/>
    <n v="0.41670000000000001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53"/>
    <s v="LEAVE"/>
    <x v="8"/>
    <s v="PER"/>
    <n v="4"/>
    <n v="91.548580000000001"/>
    <n v="366.19"/>
    <n v="0.52629999999999999"/>
    <d v="2025-05-01T00:00:00"/>
    <d v="2025-05-0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346"/>
    <n v="4346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36"/>
    <s v="FINAN"/>
    <x v="10"/>
    <m/>
    <n v="1"/>
    <n v="287.88"/>
    <n v="287.88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2"/>
    <x v="0"/>
    <m/>
    <m/>
    <x v="1"/>
    <m/>
    <m/>
    <x v="10"/>
    <x v="0"/>
    <m/>
    <m/>
    <m/>
    <m/>
    <m/>
    <m/>
    <m/>
    <s v="26AUNS"/>
    <s v="SALES"/>
    <n v="999999999"/>
    <m/>
    <m/>
    <m/>
    <m/>
    <m/>
    <s v="DEDUCTION"/>
    <x v="37"/>
    <s v="FINAN"/>
    <x v="10"/>
    <m/>
    <n v="1"/>
    <n v="28.79"/>
    <n v="28.79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38"/>
    <s v="RECOV"/>
    <x v="10"/>
    <m/>
    <n v="1"/>
    <n v="-44.4"/>
    <n v="-44.4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456.73"/>
    <n v="10456.73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5.38"/>
    <n v="75.38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733.63"/>
    <n v="1733.63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33"/>
    <s v="PRT"/>
    <x v="6"/>
    <m/>
    <n v="16884.009999999998"/>
    <n v="6.8500000000000005E-2"/>
    <n v="1156.5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34"/>
    <s v="WC"/>
    <x v="6"/>
    <m/>
    <n v="16884.009999999998"/>
    <n v="7.0000000000000001E-3"/>
    <n v="118.19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6833399999999998"/>
    <n v="106.11402"/>
    <n v="284.74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41675"/>
    <n v="106.11391999999999"/>
    <n v="1317.59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0"/>
    <x v="0"/>
    <m/>
    <s v="SALARIED"/>
    <x v="2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4.240889999999993"/>
    <n v="12413.08"/>
    <n v="22"/>
    <d v="2025-05-01T00:00:00"/>
    <d v="2025-05-30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0"/>
    <x v="0"/>
    <m/>
    <s v="SALARIED"/>
    <x v="2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4.240889999999993"/>
    <n v="-188.08"/>
    <n v="-0.33329999999999999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215"/>
    <n v="3215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010"/>
    <n v="9010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14"/>
    <x v="0"/>
    <m/>
    <s v="SALARIED"/>
    <x v="29"/>
    <m/>
    <m/>
    <x v="11"/>
    <x v="0"/>
    <m/>
    <m/>
    <m/>
    <m/>
    <m/>
    <m/>
    <n v="1"/>
    <s v="26AUNS"/>
    <s v="SALES"/>
    <n v="999999999"/>
    <m/>
    <m/>
    <m/>
    <m/>
    <m/>
    <s v="DEDUCTION"/>
    <x v="41"/>
    <s v="SUPER"/>
    <x v="5"/>
    <m/>
    <n v="1"/>
    <n v="122.25"/>
    <n v="122.25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14"/>
    <x v="0"/>
    <m/>
    <s v="SALARIED"/>
    <x v="29"/>
    <m/>
    <m/>
    <x v="11"/>
    <x v="0"/>
    <m/>
    <m/>
    <m/>
    <m/>
    <m/>
    <m/>
    <n v="1"/>
    <s v="26AUNS"/>
    <s v="SALES"/>
    <n v="999999999"/>
    <m/>
    <m/>
    <m/>
    <m/>
    <m/>
    <s v="DEDUCTION"/>
    <x v="42"/>
    <s v="SUPER"/>
    <x v="5"/>
    <m/>
    <n v="1"/>
    <n v="1405.88"/>
    <n v="1405.88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3"/>
    <x v="0"/>
    <m/>
    <s v="SALARIED"/>
    <x v="29"/>
    <m/>
    <m/>
    <x v="12"/>
    <x v="0"/>
    <m/>
    <m/>
    <m/>
    <m/>
    <m/>
    <m/>
    <n v="2"/>
    <s v="26AUNS"/>
    <s v="SALES"/>
    <n v="999999999"/>
    <m/>
    <m/>
    <m/>
    <m/>
    <m/>
    <s v="DEDUCTION"/>
    <x v="43"/>
    <s v="SUPER"/>
    <x v="5"/>
    <m/>
    <n v="1"/>
    <n v="0"/>
    <n v="0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4"/>
    <x v="0"/>
    <m/>
    <s v="SALARIED"/>
    <x v="29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2225"/>
    <n v="5.45E-2"/>
    <n v="666.26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5"/>
    <x v="0"/>
    <m/>
    <s v="SALARIED"/>
    <x v="29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2225"/>
    <n v="7.0000000000000001E-3"/>
    <n v="85.58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10"/>
    <x v="0"/>
    <m/>
    <s v="SALARIED"/>
    <x v="29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2599999999998"/>
    <n v="86.535219999999995"/>
    <n v="240.85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6"/>
    <x v="0"/>
    <m/>
    <s v="SALARIED"/>
    <x v="29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66669999999999"/>
    <n v="86.535219999999995"/>
    <n v="1113.42"/>
    <n v="0"/>
    <d v="2025-05-31T00:00:00"/>
    <d v="2025-05-31T00:00:00"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0"/>
    <x v="0"/>
    <m/>
    <s v="SALARIED"/>
    <x v="22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2.8"/>
    <n v="135.47570999999999"/>
    <n v="-3088.85"/>
    <n v="-3"/>
    <d v="2025-04-22T00:00:00"/>
    <d v="2025-04-24T00:00:00"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0"/>
    <x v="0"/>
    <m/>
    <s v="SALARIED"/>
    <x v="22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35.47570999999999"/>
    <n v="22651.54"/>
    <n v="22"/>
    <d v="2025-05-01T00:00:00"/>
    <d v="2025-05-30T00:00:00"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0"/>
    <x v="0"/>
    <m/>
    <s v="SALARIED"/>
    <x v="22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5.47570999999999"/>
    <n v="-343.21"/>
    <n v="-0.33329999999999999"/>
    <d v="2025-05-31T00:00:00"/>
    <d v="2025-05-31T00:00:00"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7"/>
    <x v="0"/>
    <m/>
    <s v="SALARIED"/>
    <x v="22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22.8"/>
    <n v="135.47570999999999"/>
    <n v="3088.85"/>
    <n v="3"/>
    <d v="2025-04-22T00:00:00"/>
    <d v="2025-04-24T00:00:00"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1"/>
    <x v="0"/>
    <m/>
    <s v="SALARIED"/>
    <x v="22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450"/>
    <n v="8450"/>
    <n v="0"/>
    <m/>
    <m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525"/>
    <n v="15525"/>
    <n v="0"/>
    <m/>
    <m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3"/>
    <x v="0"/>
    <m/>
    <s v="SALARIED"/>
    <x v="22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11.54"/>
    <n v="111.54"/>
    <n v="0"/>
    <m/>
    <m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3"/>
    <x v="0"/>
    <m/>
    <s v="SALARIED"/>
    <x v="22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757.13"/>
    <n v="2757.13"/>
    <n v="0"/>
    <m/>
    <m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4"/>
    <x v="0"/>
    <m/>
    <s v="SALARIED"/>
    <x v="22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6843.67"/>
    <n v="5.45E-2"/>
    <n v="1462.98"/>
    <n v="0"/>
    <d v="2025-05-01T00:00:00"/>
    <d v="2025-05-31T00:00:00"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5"/>
    <x v="0"/>
    <m/>
    <s v="SALARIED"/>
    <x v="22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6843.67"/>
    <n v="7.0000000000000001E-3"/>
    <n v="187.91"/>
    <n v="0"/>
    <d v="2025-05-01T00:00:00"/>
    <d v="2025-05-31T00:00:00"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10"/>
    <x v="0"/>
    <m/>
    <s v="SALARIED"/>
    <x v="22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666900000000001"/>
    <n v="157.91072"/>
    <n v="436.89"/>
    <n v="0"/>
    <d v="2025-05-31T00:00:00"/>
    <d v="2025-05-31T00:00:00"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6"/>
    <x v="0"/>
    <m/>
    <s v="SALARIED"/>
    <x v="22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9.5774500000000007"/>
    <n v="157.91050999999999"/>
    <n v="1512.38"/>
    <n v="0"/>
    <d v="2025-05-31T00:00:00"/>
    <d v="2025-05-31T00:00:00"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0"/>
    <x v="0"/>
    <m/>
    <s v="SALARIED"/>
    <x v="3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2.8"/>
    <n v="125.86032"/>
    <n v="-2869.62"/>
    <n v="-3"/>
    <d v="2025-04-22T00:00:00"/>
    <d v="2025-04-24T00:00:00"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0"/>
    <x v="0"/>
    <m/>
    <s v="SALARIED"/>
    <x v="3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25.86032"/>
    <n v="21043.85"/>
    <n v="22"/>
    <d v="2025-05-01T00:00:00"/>
    <d v="2025-05-30T00:00:00"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0"/>
    <x v="0"/>
    <m/>
    <s v="SALARIED"/>
    <x v="3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25.86032"/>
    <n v="-318.8500000000000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7"/>
    <x v="0"/>
    <m/>
    <s v="SALARIED"/>
    <x v="30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22.8"/>
    <n v="125.86032"/>
    <n v="2869.62"/>
    <n v="3"/>
    <d v="2025-04-22T00:00:00"/>
    <d v="2025-04-24T00:00:00"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1"/>
    <x v="0"/>
    <m/>
    <s v="SALARIED"/>
    <x v="30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415"/>
    <n v="8415"/>
    <n v="0"/>
    <m/>
    <m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3976.67"/>
    <n v="13976.67"/>
    <n v="0"/>
    <m/>
    <m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3"/>
    <x v="0"/>
    <m/>
    <s v="SALARIED"/>
    <x v="30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03.63"/>
    <n v="103.63"/>
    <n v="0"/>
    <m/>
    <m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3"/>
    <x v="0"/>
    <m/>
    <s v="SALARIED"/>
    <x v="30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575.04"/>
    <n v="2575.04"/>
    <n v="0"/>
    <m/>
    <m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4"/>
    <x v="0"/>
    <m/>
    <s v="SALARIED"/>
    <x v="30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5070.34"/>
    <n v="5.45E-2"/>
    <n v="1366.33"/>
    <n v="0"/>
    <d v="2025-05-01T00:00:00"/>
    <d v="2025-05-31T00:00:00"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5"/>
    <x v="0"/>
    <m/>
    <s v="SALARIED"/>
    <x v="30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5070.34"/>
    <n v="7.0000000000000001E-3"/>
    <n v="175.49"/>
    <n v="0"/>
    <d v="2025-05-01T00:00:00"/>
    <d v="2025-05-31T00:00:00"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6"/>
    <x v="0"/>
    <m/>
    <s v="SALARIED"/>
    <x v="30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9.6274200000000008"/>
    <n v="146.70285999999999"/>
    <n v="1412.3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8.61336"/>
    <n v="14816.1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8.61336"/>
    <n v="-224.4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138"/>
    <n v="413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453.67"/>
    <n v="10453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2.959999999999994"/>
    <n v="72.95999999999999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78.04"/>
    <n v="1678.0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6342.67"/>
    <n v="5.45E-2"/>
    <n v="890.6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6342.67"/>
    <n v="7.0000000000000001E-3"/>
    <n v="114.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899999999998"/>
    <n v="103.28771999999999"/>
    <n v="287.4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2"/>
    <n v="103.28776999999999"/>
    <n v="1323.8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21.6"/>
    <n v="73.734819999999999"/>
    <n v="8966.15"/>
    <n v="16"/>
    <d v="2025-05-01T00:00:00"/>
    <d v="2025-05-22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8"/>
    <n v="73.734819999999999"/>
    <n v="2801.92"/>
    <n v="5"/>
    <d v="2025-05-26T00:00:00"/>
    <d v="2025-05-30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3.734819999999999"/>
    <n v="-186.78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45"/>
    <s v="LEAVE"/>
    <x v="8"/>
    <s v="OTH"/>
    <n v="7.6"/>
    <n v="73.734819999999999"/>
    <n v="560.38"/>
    <n v="1"/>
    <d v="2025-05-23T00:00:00"/>
    <d v="2025-05-23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181"/>
    <n v="3181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54"/>
    <s v="FINAN"/>
    <x v="10"/>
    <m/>
    <n v="1"/>
    <n v="350"/>
    <n v="350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610.67"/>
    <n v="8610.67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3"/>
    <x v="0"/>
    <m/>
    <s v="SALARIED"/>
    <x v="3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0.71"/>
    <n v="60.71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3"/>
    <x v="0"/>
    <m/>
    <s v="SALARIED"/>
    <x v="3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96.29"/>
    <n v="1396.29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4"/>
    <x v="0"/>
    <m/>
    <s v="SALARIED"/>
    <x v="3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598.67"/>
    <n v="5.45E-2"/>
    <n v="741.13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5"/>
    <x v="0"/>
    <m/>
    <s v="SALARIED"/>
    <x v="3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598.67"/>
    <n v="7.0000000000000001E-3"/>
    <n v="95.19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10"/>
    <x v="0"/>
    <m/>
    <s v="SALARIED"/>
    <x v="31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28"/>
    <n v="85.945359999999994"/>
    <n v="239.21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6"/>
    <x v="0"/>
    <m/>
    <s v="SALARIED"/>
    <x v="3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66669999999999"/>
    <n v="85.945319999999995"/>
    <n v="1105.8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7.6"/>
    <n v="77.884619999999998"/>
    <n v="591.91999999999996"/>
    <n v="1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5.33333"/>
    <n v="77.884619999999998"/>
    <n v="1973.08"/>
    <n v="3.3332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29.19999999999999"/>
    <n v="77.884619999999998"/>
    <n v="10062.69"/>
    <n v="17"/>
    <d v="2025-05-01T00:00:00"/>
    <d v="2025-05-29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.5333299999999999"/>
    <n v="77.884619999999998"/>
    <n v="197.31"/>
    <n v="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55"/>
    <s v="OTHER"/>
    <x v="11"/>
    <m/>
    <n v="-32.933329999999998"/>
    <n v="77.884619999999998"/>
    <n v="-2565"/>
    <n v="-4.3333000000000004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518"/>
    <n v="251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742"/>
    <n v="77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1.31"/>
    <n v="51.3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79.9000000000001"/>
    <n v="1179.900000000000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491.21"/>
    <n v="5.45E-2"/>
    <n v="626.2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491.21"/>
    <n v="7.0000000000000001E-3"/>
    <n v="80.4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10"/>
    <x v="0"/>
    <m/>
    <s v="SALARIED"/>
    <x v="24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1166"/>
    <n v="90.782380000000003"/>
    <n v="192.1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9.9166899999999991"/>
    <n v="90.782309999999995"/>
    <n v="900.26"/>
    <n v="0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0"/>
    <x v="0"/>
    <m/>
    <s v="SALARIED"/>
    <x v="2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8.21862"/>
    <n v="19766.150000000001"/>
    <n v="22"/>
    <d v="2025-05-01T00:00:00"/>
    <d v="2025-05-30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0"/>
    <x v="0"/>
    <m/>
    <s v="SALARIED"/>
    <x v="2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8.21862"/>
    <n v="-299.48"/>
    <n v="-0.33329999999999999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1"/>
    <x v="0"/>
    <m/>
    <s v="SALARIED"/>
    <x v="25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370"/>
    <n v="6370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"/>
    <s v="SUPER"/>
    <x v="3"/>
    <m/>
    <n v="1"/>
    <n v="1144.6400000000001"/>
    <n v="1144.6400000000001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174.2"/>
    <n v="13174.2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3"/>
    <x v="0"/>
    <m/>
    <s v="SALARIED"/>
    <x v="2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7.33"/>
    <n v="97.33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3"/>
    <x v="0"/>
    <m/>
    <s v="SALARIED"/>
    <x v="25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572.32000000000005"/>
    <n v="572.32000000000005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3"/>
    <x v="0"/>
    <m/>
    <s v="SALARIED"/>
    <x v="2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79.2199999999998"/>
    <n v="2379.2199999999998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4"/>
    <x v="0"/>
    <m/>
    <s v="SALARIED"/>
    <x v="25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3737.71"/>
    <n v="5.45E-2"/>
    <n v="1293.71"/>
    <n v="0"/>
    <d v="2025-05-0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5"/>
    <x v="0"/>
    <m/>
    <s v="SALARIED"/>
    <x v="25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3737.71"/>
    <n v="7.0000000000000001E-3"/>
    <n v="166.16"/>
    <n v="0"/>
    <d v="2025-05-0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10"/>
    <x v="0"/>
    <m/>
    <s v="SALARIED"/>
    <x v="25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666300000000001"/>
    <n v="137.79580000000001"/>
    <n v="381.23"/>
    <n v="0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6"/>
    <x v="0"/>
    <m/>
    <s v="SALARIED"/>
    <x v="2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5005"/>
    <n v="137.79558"/>
    <n v="1770.68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5333299999999999"/>
    <n v="77.985830000000007"/>
    <n v="197.57"/>
    <n v="0.33329999999999999"/>
    <d v="2025-04-30T00:00:00"/>
    <d v="2025-04-30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77.985830000000007"/>
    <n v="-1778.08"/>
    <n v="-3"/>
    <d v="2025-04-22T00:00:00"/>
    <d v="2025-04-24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.6"/>
    <n v="77.985830000000007"/>
    <n v="280.75"/>
    <n v="0.47370000000000001"/>
    <d v="2025-04-22T00:00:00"/>
    <d v="2025-04-22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77.985830000000007"/>
    <n v="592.69000000000005"/>
    <n v="1"/>
    <d v="2025-04-24T00:00:00"/>
    <d v="2025-04-24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7.985830000000007"/>
    <n v="-197.56"/>
    <n v="-0.33329999999999999"/>
    <d v="2025-04-30T00:00:00"/>
    <d v="2025-04-30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0.4"/>
    <n v="77.985830000000007"/>
    <n v="2370.77"/>
    <n v="4"/>
    <d v="2025-05-01T00:00:00"/>
    <d v="2025-05-06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7.985830000000007"/>
    <n v="-197.56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4"/>
    <n v="77.985830000000007"/>
    <n v="311.94"/>
    <n v="0.52629999999999999"/>
    <d v="2025-04-22T00:00:00"/>
    <d v="2025-04-22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7.6"/>
    <n v="77.985830000000007"/>
    <n v="592.69000000000005"/>
    <n v="1"/>
    <d v="2025-04-23T00:00:00"/>
    <d v="2025-04-23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7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136.80000000000001"/>
    <n v="77.985830000000007"/>
    <n v="10668.46"/>
    <n v="18"/>
    <d v="2025-05-07T00:00:00"/>
    <d v="2025-05-30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805"/>
    <n v="3805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604.84"/>
    <n v="604.84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431.83"/>
    <n v="8431.83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3"/>
    <x v="0"/>
    <m/>
    <s v="SALARIED"/>
    <x v="32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4.209999999999994"/>
    <n v="64.209999999999994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3"/>
    <x v="0"/>
    <m/>
    <s v="SALARIED"/>
    <x v="32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02.42"/>
    <n v="302.42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3"/>
    <x v="0"/>
    <m/>
    <s v="SALARIED"/>
    <x v="32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76.79"/>
    <n v="1476.79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4"/>
    <x v="0"/>
    <m/>
    <s v="SALARIED"/>
    <x v="32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685.09"/>
    <n v="5.45E-2"/>
    <n v="800.34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5"/>
    <x v="0"/>
    <m/>
    <s v="SALARIED"/>
    <x v="32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685.09"/>
    <n v="7.0000000000000001E-3"/>
    <n v="102.8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10"/>
    <x v="0"/>
    <m/>
    <s v="SALARIED"/>
    <x v="32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800000000002"/>
    <n v="90.900270000000006"/>
    <n v="253.01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6"/>
    <x v="0"/>
    <m/>
    <s v="SALARIED"/>
    <x v="32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-6.6189"/>
    <n v="90.900300000000001"/>
    <n v="-601.66"/>
    <n v="0"/>
    <d v="2025-05-3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0"/>
    <x v="0"/>
    <m/>
    <s v="SALARIED"/>
    <x v="3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52"/>
    <n v="43.67409"/>
    <n v="6638.46"/>
    <n v="20"/>
    <d v="2025-05-05T00:00:00"/>
    <d v="2025-05-30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0"/>
    <x v="0"/>
    <m/>
    <s v="SALARIED"/>
    <x v="3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43.67409"/>
    <n v="-110.64"/>
    <n v="-0.33329999999999999"/>
    <d v="2025-05-3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7"/>
    <x v="0"/>
    <m/>
    <s v="SALARIED"/>
    <x v="33"/>
    <m/>
    <m/>
    <x v="0"/>
    <x v="0"/>
    <m/>
    <m/>
    <m/>
    <m/>
    <m/>
    <m/>
    <m/>
    <s v="24AUNS"/>
    <s v="BONUS"/>
    <n v="999999999"/>
    <s v="24AUNS"/>
    <m/>
    <m/>
    <m/>
    <m/>
    <s v="WORK"/>
    <x v="11"/>
    <s v="LEAVE"/>
    <x v="8"/>
    <s v="ANN"/>
    <n v="15.2"/>
    <n v="43.67409"/>
    <n v="663.85"/>
    <n v="2"/>
    <d v="2025-05-01T00:00:00"/>
    <d v="2025-05-02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1538"/>
    <n v="1538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5653.67"/>
    <n v="5653.67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3"/>
    <x v="0"/>
    <m/>
    <s v="SALARIED"/>
    <x v="33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35.96"/>
    <n v="35.96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3"/>
    <x v="0"/>
    <m/>
    <s v="SALARIED"/>
    <x v="33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827.04"/>
    <n v="827.04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4"/>
    <x v="0"/>
    <m/>
    <s v="SALARIED"/>
    <x v="33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8054.67"/>
    <n v="5.45E-2"/>
    <n v="438.98"/>
    <n v="0"/>
    <d v="2025-05-0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5"/>
    <x v="0"/>
    <m/>
    <s v="SALARIED"/>
    <x v="33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8054.67"/>
    <n v="7.0000000000000001E-3"/>
    <n v="56.38"/>
    <n v="0"/>
    <d v="2025-05-0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10"/>
    <x v="0"/>
    <m/>
    <s v="SALARIED"/>
    <x v="33"/>
    <m/>
    <m/>
    <x v="8"/>
    <x v="0"/>
    <m/>
    <m/>
    <m/>
    <m/>
    <m/>
    <m/>
    <m/>
    <s v="24AUNS"/>
    <s v="BONUS"/>
    <n v="999999999"/>
    <s v="24AUNS"/>
    <m/>
    <m/>
    <m/>
    <m/>
    <s v="OTHER"/>
    <x v="23"/>
    <s v="ACC"/>
    <x v="7"/>
    <s v="LSL"/>
    <n v="2.7833399999999999"/>
    <n v="50.906460000000003"/>
    <n v="141.69"/>
    <n v="0"/>
    <d v="2025-05-3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6"/>
    <x v="0"/>
    <m/>
    <s v="SALARIED"/>
    <x v="33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0.65738"/>
    <n v="50.906509999999997"/>
    <n v="542.5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0"/>
    <x v="0"/>
    <m/>
    <s v="SALARIED"/>
    <x v="3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7.22672"/>
    <n v="21272.3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0"/>
    <x v="0"/>
    <m/>
    <s v="SALARIED"/>
    <x v="3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7.22672"/>
    <n v="-322.3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1"/>
    <x v="0"/>
    <m/>
    <s v="SALARIED"/>
    <x v="3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731"/>
    <n v="773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"/>
    <s v="SUPER"/>
    <x v="3"/>
    <m/>
    <n v="1"/>
    <n v="1231.8599999999999"/>
    <n v="1231.859999999999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209.31"/>
    <n v="13209.3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3"/>
    <x v="0"/>
    <m/>
    <s v="SALARIED"/>
    <x v="3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4.75"/>
    <n v="104.7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3"/>
    <x v="0"/>
    <m/>
    <s v="SALARIED"/>
    <x v="34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615.92999999999995"/>
    <n v="615.9299999999999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3"/>
    <x v="0"/>
    <m/>
    <s v="SALARIED"/>
    <x v="3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549.8000000000002"/>
    <n v="2549.800000000000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4"/>
    <x v="0"/>
    <m/>
    <s v="SALARIED"/>
    <x v="3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5442.65"/>
    <n v="5.45E-2"/>
    <n v="1386.6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5"/>
    <x v="0"/>
    <m/>
    <s v="SALARIED"/>
    <x v="3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5442.65"/>
    <n v="7.0000000000000001E-3"/>
    <n v="178.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10"/>
    <x v="0"/>
    <m/>
    <s v="SALARIED"/>
    <x v="34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29"/>
    <n v="148.29571999999999"/>
    <n v="412.7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6"/>
    <x v="0"/>
    <m/>
    <s v="SALARIED"/>
    <x v="3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80000000001"/>
    <n v="148.29544000000001"/>
    <n v="1908.07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0"/>
    <x v="0"/>
    <m/>
    <s v="SALARIED"/>
    <x v="35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200.70849999999999"/>
    <n v="33558.46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0"/>
    <x v="0"/>
    <m/>
    <s v="SALARIED"/>
    <x v="35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200.70849999999999"/>
    <n v="-508.4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1"/>
    <x v="0"/>
    <m/>
    <s v="SALARIED"/>
    <x v="35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3498"/>
    <n v="13498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21218.67"/>
    <n v="21218.67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3"/>
    <x v="0"/>
    <m/>
    <s v="SALARIED"/>
    <x v="35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65.25"/>
    <n v="165.25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3"/>
    <x v="0"/>
    <m/>
    <s v="SALARIED"/>
    <x v="35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992.42"/>
    <n v="3992.42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4"/>
    <x v="0"/>
    <m/>
    <s v="SALARIED"/>
    <x v="35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8874.339999999997"/>
    <n v="5.45E-2"/>
    <n v="2118.65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5"/>
    <x v="0"/>
    <m/>
    <s v="SALARIED"/>
    <x v="35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8874.339999999997"/>
    <n v="7.0000000000000001E-3"/>
    <n v="272.1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10"/>
    <x v="0"/>
    <m/>
    <s v="SALARIED"/>
    <x v="35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2.76667"/>
    <n v="233.94550000000001"/>
    <n v="647.25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6"/>
    <x v="0"/>
    <m/>
    <s v="SALARIED"/>
    <x v="35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12.8667"/>
    <n v="233.94577000000001"/>
    <n v="3010.11"/>
    <n v="0"/>
    <d v="2025-05-3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0"/>
    <x v="0"/>
    <m/>
    <s v="SALARIED"/>
    <x v="3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189.01822000000001"/>
    <n v="31603.85"/>
    <n v="22"/>
    <d v="2025-05-01T00:00:00"/>
    <d v="2025-05-30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0"/>
    <x v="0"/>
    <m/>
    <s v="SALARIED"/>
    <x v="3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89.01822000000001"/>
    <n v="-478.85"/>
    <n v="-0.33329999999999999"/>
    <d v="2025-05-3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1"/>
    <x v="0"/>
    <m/>
    <s v="SALARIED"/>
    <x v="36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0188"/>
    <n v="10188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2"/>
    <x v="0"/>
    <m/>
    <m/>
    <x v="1"/>
    <m/>
    <m/>
    <x v="9"/>
    <x v="0"/>
    <m/>
    <m/>
    <m/>
    <m/>
    <m/>
    <m/>
    <m/>
    <s v="41AUNS"/>
    <s v="BONUS"/>
    <n v="999999999"/>
    <m/>
    <m/>
    <m/>
    <m/>
    <m/>
    <s v="DEDUCTION"/>
    <x v="38"/>
    <s v="RECOV"/>
    <x v="10"/>
    <m/>
    <n v="1"/>
    <n v="2135.29"/>
    <n v="2135.29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2"/>
    <x v="0"/>
    <n v="810"/>
    <m/>
    <x v="1"/>
    <m/>
    <m/>
    <x v="7"/>
    <x v="0"/>
    <n v="810"/>
    <s v="SALARIED"/>
    <s v="C0777"/>
    <m/>
    <m/>
    <m/>
    <m/>
    <s v="41AUNS"/>
    <s v="BONUS"/>
    <n v="999999999"/>
    <m/>
    <m/>
    <m/>
    <m/>
    <m/>
    <s v="DEDUCTION"/>
    <x v="49"/>
    <s v="RECOV"/>
    <x v="10"/>
    <m/>
    <n v="1"/>
    <n v="38.33"/>
    <n v="38.33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2"/>
    <x v="0"/>
    <m/>
    <m/>
    <x v="1"/>
    <m/>
    <m/>
    <x v="1"/>
    <x v="0"/>
    <m/>
    <m/>
    <m/>
    <m/>
    <m/>
    <m/>
    <n v="9"/>
    <s v="41AUNS"/>
    <s v="BONUS"/>
    <n v="999999999"/>
    <m/>
    <m/>
    <m/>
    <m/>
    <m/>
    <s v="DEDUCTION"/>
    <x v="24"/>
    <s v="SUPER"/>
    <x v="3"/>
    <m/>
    <n v="1"/>
    <n v="2941.18"/>
    <n v="2941.18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17488.87"/>
    <n v="17488.87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3"/>
    <x v="0"/>
    <m/>
    <s v="SALARIED"/>
    <x v="36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55.63"/>
    <n v="155.63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3"/>
    <x v="0"/>
    <m/>
    <s v="SALARIED"/>
    <x v="36"/>
    <m/>
    <m/>
    <x v="1"/>
    <x v="0"/>
    <m/>
    <m/>
    <m/>
    <m/>
    <m/>
    <m/>
    <n v="5"/>
    <s v="41AUNS"/>
    <s v="BONUS"/>
    <n v="999999999"/>
    <m/>
    <m/>
    <m/>
    <m/>
    <m/>
    <s v="DEDUCTION"/>
    <x v="6"/>
    <s v="SUPER"/>
    <x v="5"/>
    <m/>
    <n v="1"/>
    <n v="915.08"/>
    <n v="915.08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3"/>
    <x v="0"/>
    <m/>
    <s v="SALARIED"/>
    <x v="36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771.04"/>
    <n v="3771.04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4"/>
    <x v="0"/>
    <m/>
    <s v="SALARIED"/>
    <x v="36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7633.42"/>
    <n v="5.45E-2"/>
    <n v="2051.02"/>
    <n v="0"/>
    <d v="2025-05-0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5"/>
    <x v="0"/>
    <m/>
    <s v="SALARIED"/>
    <x v="36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7633.42"/>
    <n v="7.0000000000000001E-3"/>
    <n v="263.43"/>
    <n v="0"/>
    <d v="2025-05-0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10"/>
    <x v="0"/>
    <m/>
    <s v="SALARIED"/>
    <x v="36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2.7833199999999998"/>
    <n v="220.31961000000001"/>
    <n v="613.22"/>
    <n v="0"/>
    <d v="2025-05-3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6"/>
    <x v="0"/>
    <m/>
    <s v="SALARIED"/>
    <x v="36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12.816649999999999"/>
    <n v="220.31966"/>
    <n v="2823.76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8.319839999999999"/>
    <n v="11423.08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8.319839999999999"/>
    <n v="-173.08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1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56"/>
    <s v="OTHUTX"/>
    <x v="1"/>
    <m/>
    <n v="596.4"/>
    <n v="0.88"/>
    <n v="524.83000000000004"/>
    <n v="0"/>
    <d v="2025-03-19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8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12"/>
    <s v="OTHTAX"/>
    <x v="1"/>
    <m/>
    <n v="249.99"/>
    <n v="1"/>
    <n v="249.99"/>
    <n v="0"/>
    <d v="2025-05-31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934"/>
    <n v="2934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090.82"/>
    <n v="9090.8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6.25"/>
    <n v="56.25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293.75"/>
    <n v="1293.75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33"/>
    <s v="PRT"/>
    <x v="6"/>
    <m/>
    <n v="12600"/>
    <n v="6.8500000000000005E-2"/>
    <n v="863.1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34"/>
    <s v="WC"/>
    <x v="6"/>
    <m/>
    <n v="12600"/>
    <n v="7.0000000000000001E-3"/>
    <n v="88.2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59"/>
    <n v="79.189549999999997"/>
    <n v="1014.94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98.8"/>
    <n v="69.433199999999999"/>
    <n v="-6860"/>
    <n v="-13"/>
    <d v="2025-04-01T00:00:00"/>
    <d v="2025-04-17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60.8"/>
    <n v="69.433199999999999"/>
    <n v="4221.54"/>
    <n v="8"/>
    <d v="2025-04-01T00:00:00"/>
    <d v="2025-04-10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0.4"/>
    <n v="69.433199999999999"/>
    <n v="2110.77"/>
    <n v="4"/>
    <d v="2025-04-14T00:00:00"/>
    <d v="2025-04-17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9.433199999999999"/>
    <n v="11609.23"/>
    <n v="22"/>
    <d v="2025-05-01T00:00:00"/>
    <d v="2025-05-30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9.433199999999999"/>
    <n v="-175.9"/>
    <n v="-0.33329999999999999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7.6"/>
    <n v="69.433199999999999"/>
    <n v="527.69000000000005"/>
    <n v="1"/>
    <d v="2025-04-11T00:00:00"/>
    <d v="2025-04-1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908"/>
    <n v="2908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525.33"/>
    <n v="8525.33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7.17"/>
    <n v="57.17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14.83"/>
    <n v="1314.83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57"/>
    <s v="PRT"/>
    <x v="6"/>
    <m/>
    <n v="12805.33"/>
    <n v="5.8000000000000003E-2"/>
    <n v="742.71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58"/>
    <s v="WC"/>
    <x v="6"/>
    <m/>
    <n v="12805.33"/>
    <n v="7.0000000000000001E-3"/>
    <n v="89.64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66630000000001"/>
    <n v="80.973029999999994"/>
    <n v="1041.84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0"/>
    <x v="0"/>
    <m/>
    <s v="SALARIED"/>
    <x v="37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91.2"/>
    <n v="55.111339999999998"/>
    <n v="5026.1499999999996"/>
    <n v="12"/>
    <d v="2025-05-05T00:00:00"/>
    <d v="2025-05-28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0"/>
    <x v="0"/>
    <m/>
    <s v="SALARIED"/>
    <x v="37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7.6"/>
    <n v="55.111339999999998"/>
    <n v="418.85"/>
    <n v="1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2"/>
    <x v="0"/>
    <m/>
    <m/>
    <x v="1"/>
    <m/>
    <m/>
    <x v="0"/>
    <x v="0"/>
    <m/>
    <m/>
    <m/>
    <m/>
    <m/>
    <m/>
    <m/>
    <s v="23AUNS"/>
    <s v="BONUS"/>
    <n v="999999999"/>
    <m/>
    <m/>
    <m/>
    <m/>
    <m/>
    <s v="DEDUCTION"/>
    <x v="2"/>
    <s v="TAX"/>
    <x v="2"/>
    <m/>
    <n v="1"/>
    <n v="979"/>
    <n v="979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2"/>
    <x v="0"/>
    <m/>
    <m/>
    <x v="1"/>
    <m/>
    <m/>
    <x v="2"/>
    <x v="0"/>
    <m/>
    <m/>
    <m/>
    <m/>
    <m/>
    <m/>
    <m/>
    <s v="23AUNS"/>
    <s v="BONUS"/>
    <n v="999999999"/>
    <m/>
    <m/>
    <m/>
    <m/>
    <m/>
    <s v="DEDUCTION"/>
    <x v="4"/>
    <m/>
    <x v="4"/>
    <m/>
    <n v="1"/>
    <n v="4466"/>
    <n v="446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3"/>
    <x v="0"/>
    <m/>
    <s v="SALARIED"/>
    <x v="37"/>
    <m/>
    <m/>
    <x v="1"/>
    <x v="0"/>
    <m/>
    <m/>
    <m/>
    <m/>
    <m/>
    <m/>
    <n v="4"/>
    <s v="23AUNS"/>
    <s v="BONUS"/>
    <n v="999999999"/>
    <m/>
    <m/>
    <m/>
    <m/>
    <m/>
    <s v="DEDUCTION"/>
    <x v="5"/>
    <s v="SUPER"/>
    <x v="5"/>
    <m/>
    <n v="1"/>
    <n v="27.23"/>
    <n v="27.23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3"/>
    <x v="0"/>
    <m/>
    <s v="SALARIED"/>
    <x v="37"/>
    <m/>
    <m/>
    <x v="1"/>
    <x v="0"/>
    <m/>
    <m/>
    <m/>
    <m/>
    <m/>
    <n v="0"/>
    <n v="3"/>
    <s v="23AUNS"/>
    <s v="BONUS"/>
    <n v="999999999"/>
    <m/>
    <m/>
    <m/>
    <m/>
    <m/>
    <s v="DEDUCTION"/>
    <x v="7"/>
    <s v="SUPER"/>
    <x v="5"/>
    <m/>
    <n v="1"/>
    <n v="626.17999999999995"/>
    <n v="626.1799999999999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4"/>
    <x v="0"/>
    <m/>
    <s v="SALARIED"/>
    <x v="37"/>
    <m/>
    <m/>
    <x v="3"/>
    <x v="0"/>
    <m/>
    <m/>
    <m/>
    <m/>
    <m/>
    <m/>
    <m/>
    <s v="23AUNS"/>
    <s v="BONUS"/>
    <n v="999999999"/>
    <m/>
    <m/>
    <m/>
    <m/>
    <m/>
    <s v="OTHER"/>
    <x v="8"/>
    <s v="PRT"/>
    <x v="6"/>
    <m/>
    <n v="6098.41"/>
    <n v="5.45E-2"/>
    <n v="332.3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5"/>
    <x v="0"/>
    <m/>
    <s v="SALARIED"/>
    <x v="37"/>
    <m/>
    <m/>
    <x v="4"/>
    <x v="0"/>
    <m/>
    <m/>
    <m/>
    <m/>
    <m/>
    <m/>
    <m/>
    <s v="23AUNS"/>
    <s v="BONUS"/>
    <n v="999999999"/>
    <m/>
    <m/>
    <m/>
    <m/>
    <m/>
    <s v="OTHER"/>
    <x v="9"/>
    <s v="WC"/>
    <x v="6"/>
    <m/>
    <n v="6098.41"/>
    <n v="7.0000000000000001E-3"/>
    <n v="42.6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10"/>
    <x v="0"/>
    <m/>
    <s v="SALARIED"/>
    <x v="37"/>
    <m/>
    <m/>
    <x v="8"/>
    <x v="0"/>
    <m/>
    <m/>
    <m/>
    <m/>
    <m/>
    <m/>
    <m/>
    <s v="23AUNS"/>
    <s v="BONUS"/>
    <n v="999999999"/>
    <s v="23AUNS"/>
    <m/>
    <m/>
    <m/>
    <m/>
    <s v="OTHER"/>
    <x v="23"/>
    <s v="ACC"/>
    <x v="7"/>
    <s v="LSL"/>
    <n v="1.4999"/>
    <n v="64.237610000000004"/>
    <n v="96.3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6"/>
    <x v="0"/>
    <m/>
    <s v="SALARIED"/>
    <x v="37"/>
    <m/>
    <m/>
    <x v="5"/>
    <x v="0"/>
    <m/>
    <m/>
    <m/>
    <m/>
    <m/>
    <m/>
    <m/>
    <s v="23AUNS"/>
    <s v="BONUS"/>
    <n v="999999999"/>
    <s v="23AUNS"/>
    <m/>
    <m/>
    <m/>
    <m/>
    <s v="OTHER"/>
    <x v="10"/>
    <s v="ACC"/>
    <x v="7"/>
    <s v="ANN"/>
    <n v="7.0165899999999999"/>
    <n v="64.237750000000005"/>
    <n v="450.73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0"/>
    <x v="0"/>
    <m/>
    <s v="SALARIED"/>
    <x v="37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136.80000000000001"/>
    <n v="52.732790000000001"/>
    <n v="7213.85"/>
    <n v="18"/>
    <d v="2025-05-01T00:00:00"/>
    <d v="2025-05-30T00:00:00"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0"/>
    <x v="0"/>
    <m/>
    <s v="SALARIED"/>
    <x v="37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-5.0666700000000002"/>
    <n v="52.732790000000001"/>
    <n v="-267.18"/>
    <n v="-0.66669999999999996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2"/>
    <x v="0"/>
    <m/>
    <m/>
    <x v="1"/>
    <m/>
    <m/>
    <x v="0"/>
    <x v="0"/>
    <m/>
    <m/>
    <m/>
    <m/>
    <m/>
    <m/>
    <m/>
    <s v="23AUNS"/>
    <s v="BONUS"/>
    <n v="999999999"/>
    <m/>
    <m/>
    <m/>
    <m/>
    <m/>
    <s v="DEDUCTION"/>
    <x v="2"/>
    <s v="TAX"/>
    <x v="2"/>
    <m/>
    <n v="1"/>
    <n v="1460"/>
    <n v="1460"/>
    <n v="0"/>
    <m/>
    <m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2"/>
    <x v="0"/>
    <m/>
    <m/>
    <x v="1"/>
    <m/>
    <m/>
    <x v="2"/>
    <x v="0"/>
    <m/>
    <m/>
    <m/>
    <m/>
    <m/>
    <m/>
    <m/>
    <s v="23AUNS"/>
    <s v="BONUS"/>
    <n v="999999999"/>
    <m/>
    <m/>
    <m/>
    <m/>
    <m/>
    <s v="DEDUCTION"/>
    <x v="4"/>
    <m/>
    <x v="4"/>
    <m/>
    <n v="1"/>
    <n v="5486.67"/>
    <n v="5486.67"/>
    <n v="0"/>
    <m/>
    <m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3"/>
    <x v="0"/>
    <m/>
    <s v="SALARIED"/>
    <x v="37"/>
    <m/>
    <m/>
    <x v="1"/>
    <x v="0"/>
    <m/>
    <m/>
    <m/>
    <m/>
    <m/>
    <m/>
    <n v="4"/>
    <s v="23AUNS"/>
    <s v="BONUS"/>
    <n v="999999999"/>
    <m/>
    <m/>
    <m/>
    <m/>
    <m/>
    <s v="DEDUCTION"/>
    <x v="5"/>
    <s v="SUPER"/>
    <x v="5"/>
    <m/>
    <n v="1"/>
    <n v="34.729999999999997"/>
    <n v="34.729999999999997"/>
    <n v="0"/>
    <m/>
    <m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3"/>
    <x v="0"/>
    <m/>
    <s v="SALARIED"/>
    <x v="37"/>
    <m/>
    <m/>
    <x v="1"/>
    <x v="0"/>
    <m/>
    <m/>
    <m/>
    <m/>
    <m/>
    <n v="0"/>
    <n v="3"/>
    <s v="23AUNS"/>
    <s v="BONUS"/>
    <n v="999999999"/>
    <m/>
    <m/>
    <m/>
    <m/>
    <m/>
    <s v="DEDUCTION"/>
    <x v="7"/>
    <s v="SUPER"/>
    <x v="5"/>
    <m/>
    <n v="1"/>
    <n v="798.87"/>
    <n v="798.87"/>
    <n v="0"/>
    <m/>
    <m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4"/>
    <x v="0"/>
    <m/>
    <s v="SALARIED"/>
    <x v="37"/>
    <m/>
    <m/>
    <x v="3"/>
    <x v="0"/>
    <m/>
    <m/>
    <m/>
    <m/>
    <m/>
    <m/>
    <m/>
    <s v="23AUNS"/>
    <s v="BONUS"/>
    <n v="999999999"/>
    <m/>
    <m/>
    <m/>
    <m/>
    <m/>
    <s v="OTHER"/>
    <x v="30"/>
    <s v="PRT"/>
    <x v="6"/>
    <m/>
    <n v="7780.27"/>
    <n v="5.7000000000000002E-2"/>
    <n v="443.48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5"/>
    <x v="0"/>
    <m/>
    <s v="SALARIED"/>
    <x v="37"/>
    <m/>
    <m/>
    <x v="4"/>
    <x v="0"/>
    <m/>
    <m/>
    <m/>
    <m/>
    <m/>
    <m/>
    <m/>
    <s v="23AUNS"/>
    <s v="BONUS"/>
    <n v="999999999"/>
    <m/>
    <m/>
    <m/>
    <m/>
    <m/>
    <s v="OTHER"/>
    <x v="31"/>
    <s v="WC"/>
    <x v="6"/>
    <m/>
    <n v="7780.27"/>
    <n v="7.0000000000000001E-3"/>
    <n v="54.46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10"/>
    <x v="0"/>
    <m/>
    <s v="SALARIED"/>
    <x v="37"/>
    <m/>
    <m/>
    <x v="8"/>
    <x v="0"/>
    <m/>
    <m/>
    <m/>
    <m/>
    <m/>
    <m/>
    <m/>
    <s v="23AUNS"/>
    <s v="BONUS"/>
    <n v="999999999"/>
    <s v="23AUNS"/>
    <m/>
    <m/>
    <m/>
    <m/>
    <s v="OTHER"/>
    <x v="23"/>
    <s v="ACC"/>
    <x v="7"/>
    <s v="LSL"/>
    <n v="0.45001999999999998"/>
    <n v="61.063960000000002"/>
    <n v="27.48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6"/>
    <x v="0"/>
    <m/>
    <s v="SALARIED"/>
    <x v="37"/>
    <m/>
    <m/>
    <x v="5"/>
    <x v="0"/>
    <m/>
    <m/>
    <m/>
    <m/>
    <m/>
    <m/>
    <m/>
    <s v="23AUNS"/>
    <s v="BONUS"/>
    <n v="999999999"/>
    <s v="23AUNS"/>
    <m/>
    <m/>
    <m/>
    <m/>
    <s v="OTHER"/>
    <x v="10"/>
    <s v="ACC"/>
    <x v="7"/>
    <s v="ANN"/>
    <n v="10.51674"/>
    <n v="61.064549999999997"/>
    <n v="642.20000000000005"/>
    <n v="0"/>
    <d v="2025-05-31T00:00:00"/>
    <d v="2025-05-31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0"/>
    <x v="0"/>
    <m/>
    <s v="SALARIED"/>
    <x v="2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217.71254999999999"/>
    <n v="36401.54"/>
    <n v="22"/>
    <d v="2025-05-01T00:00:00"/>
    <d v="2025-05-30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0"/>
    <x v="0"/>
    <m/>
    <s v="SALARIED"/>
    <x v="2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217.71254999999999"/>
    <n v="-551.54"/>
    <n v="-0.33329999999999999"/>
    <d v="2025-05-31T00:00:00"/>
    <d v="2025-05-31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1"/>
    <x v="0"/>
    <m/>
    <s v="SALARIED"/>
    <x v="26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4816"/>
    <n v="14816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22700.67"/>
    <n v="22700.67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3"/>
    <x v="0"/>
    <m/>
    <s v="SALARIED"/>
    <x v="26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79.25"/>
    <n v="179.25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3"/>
    <x v="0"/>
    <m/>
    <s v="SALARIED"/>
    <x v="26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4314.42"/>
    <n v="4314.42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4"/>
    <x v="0"/>
    <m/>
    <s v="SALARIED"/>
    <x v="26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42010.34"/>
    <n v="5.45E-2"/>
    <n v="2289.56"/>
    <n v="0"/>
    <d v="2025-05-01T00:00:00"/>
    <d v="2025-05-31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5"/>
    <x v="0"/>
    <m/>
    <s v="SALARIED"/>
    <x v="26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42010.34"/>
    <n v="7.0000000000000001E-3"/>
    <n v="294.07"/>
    <n v="0"/>
    <d v="2025-05-01T00:00:00"/>
    <d v="2025-05-31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6"/>
    <x v="0"/>
    <m/>
    <s v="SALARIED"/>
    <x v="26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12.816660000000001"/>
    <n v="253.76580999999999"/>
    <n v="3252.4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0"/>
    <x v="0"/>
    <m/>
    <s v="SALARIED"/>
    <x v="2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8"/>
    <n v="60.222670000000001"/>
    <n v="2288.46"/>
    <n v="5"/>
    <d v="2025-05-01T00:00:00"/>
    <d v="2025-05-07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0"/>
    <x v="0"/>
    <m/>
    <s v="SALARIED"/>
    <x v="2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14"/>
    <n v="60.222670000000001"/>
    <n v="6865.38"/>
    <n v="15"/>
    <d v="2025-05-12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0"/>
    <x v="0"/>
    <m/>
    <s v="SALARIED"/>
    <x v="2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0.222670000000001"/>
    <n v="-152.5500000000000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7"/>
    <x v="0"/>
    <m/>
    <s v="SALARIED"/>
    <x v="27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15.2"/>
    <n v="60.222670000000001"/>
    <n v="915.38"/>
    <n v="2"/>
    <d v="2025-05-08T00:00:00"/>
    <d v="2025-05-09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409"/>
    <n v="2409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507.67"/>
    <n v="7507.67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3"/>
    <x v="0"/>
    <m/>
    <s v="SALARIED"/>
    <x v="27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9.58"/>
    <n v="49.58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3"/>
    <x v="0"/>
    <m/>
    <s v="SALARIED"/>
    <x v="27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40.42"/>
    <n v="1140.42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4"/>
    <x v="0"/>
    <m/>
    <s v="SALARIED"/>
    <x v="27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106.67"/>
    <n v="5.45E-2"/>
    <n v="605.309999999999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5"/>
    <x v="0"/>
    <m/>
    <s v="SALARIED"/>
    <x v="27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106.67"/>
    <n v="7.0000000000000001E-3"/>
    <n v="77.7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10"/>
    <x v="0"/>
    <m/>
    <s v="SALARIED"/>
    <x v="27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832300000000001"/>
    <n v="70.195419999999999"/>
    <n v="195.3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6"/>
    <x v="0"/>
    <m/>
    <s v="SALARIED"/>
    <x v="27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0.65709"/>
    <n v="70.195520000000002"/>
    <n v="748.0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4.433199999999999"/>
    <n v="15789.23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4.433199999999999"/>
    <n v="-239.2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1"/>
    <x v="0"/>
    <m/>
    <s v="SALARIED"/>
    <x v="2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772"/>
    <n v="577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000.17"/>
    <n v="11000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3"/>
    <x v="0"/>
    <m/>
    <s v="SALARIED"/>
    <x v="2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7.75"/>
    <n v="77.7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3"/>
    <x v="0"/>
    <m/>
    <s v="SALARIED"/>
    <x v="2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28.8"/>
    <n v="1928.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4"/>
    <x v="0"/>
    <m/>
    <s v="SALARIED"/>
    <x v="24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778.72"/>
    <n v="5.45E-2"/>
    <n v="1023.4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5"/>
    <x v="0"/>
    <m/>
    <s v="SALARIED"/>
    <x v="24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778.72"/>
    <n v="7.0000000000000001E-3"/>
    <n v="131.449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6"/>
    <x v="0"/>
    <m/>
    <s v="SALARIED"/>
    <x v="2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66"/>
    <n v="110.07129999999999"/>
    <n v="1416.2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9.433199999999999"/>
    <n v="-175.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59"/>
    <s v="LEAVE"/>
    <x v="8"/>
    <s v="PARENT"/>
    <n v="167.2"/>
    <n v="69.433199999999999"/>
    <n v="11609.23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678"/>
    <n v="267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672.28"/>
    <n v="672.2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083.05"/>
    <n v="8083.0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7.17"/>
    <n v="57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3"/>
    <x v="0"/>
    <m/>
    <s v="SALARIED"/>
    <x v="24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336.14"/>
    <n v="336.1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14.83"/>
    <n v="1314.8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141.47"/>
    <n v="5.45E-2"/>
    <n v="716.2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141.47"/>
    <n v="7.0000000000000001E-3"/>
    <n v="91.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10"/>
    <x v="0"/>
    <m/>
    <s v="SALARIED"/>
    <x v="24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8335"/>
    <n v="80.931259999999995"/>
    <n v="225.2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67"/>
    <n v="80.931309999999996"/>
    <n v="1037.2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45.6"/>
    <n v="84.463560000000001"/>
    <n v="3851.54"/>
    <n v="6"/>
    <d v="2025-05-02T00:00:00"/>
    <d v="2025-05-09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8"/>
    <n v="84.463560000000001"/>
    <n v="3209.62"/>
    <n v="5"/>
    <d v="2025-05-26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4.463560000000001"/>
    <n v="-213.9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7.6"/>
    <n v="84.463560000000001"/>
    <n v="641.91999999999996"/>
    <n v="1"/>
    <d v="2025-05-01T00:00:00"/>
    <d v="2025-05-0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7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76"/>
    <n v="84.463560000000001"/>
    <n v="6419.23"/>
    <n v="10"/>
    <d v="2025-05-12T00:00:00"/>
    <d v="2025-05-23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553"/>
    <n v="355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817.81"/>
    <n v="817.8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537.52"/>
    <n v="9537.5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3"/>
    <x v="0"/>
    <m/>
    <s v="SALARIED"/>
    <x v="1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9.540000000000006"/>
    <n v="69.54000000000000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3"/>
    <x v="0"/>
    <m/>
    <s v="SALARIED"/>
    <x v="14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408.91"/>
    <n v="408.9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3"/>
    <x v="0"/>
    <m/>
    <s v="SALARIED"/>
    <x v="1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99.46"/>
    <n v="1599.4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4"/>
    <x v="0"/>
    <m/>
    <s v="SALARIED"/>
    <x v="1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986.24"/>
    <n v="5.45E-2"/>
    <n v="871.2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5"/>
    <x v="0"/>
    <m/>
    <s v="SALARIED"/>
    <x v="1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986.24"/>
    <n v="7.0000000000000001E-3"/>
    <n v="111.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10"/>
    <x v="0"/>
    <m/>
    <s v="SALARIED"/>
    <x v="1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667600000000001"/>
    <n v="98.450900000000004"/>
    <n v="272.3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6"/>
    <x v="0"/>
    <m/>
    <s v="SALARIED"/>
    <x v="1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2.0691600000000001"/>
    <n v="98.450569999999999"/>
    <n v="203.71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8.572869999999995"/>
    <n v="11465.38"/>
    <n v="22"/>
    <d v="2025-05-01T00:00:00"/>
    <d v="2025-05-30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8.572869999999995"/>
    <n v="-173.71"/>
    <n v="-0.33329999999999999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1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56"/>
    <s v="OTHUTX"/>
    <x v="1"/>
    <m/>
    <n v="332"/>
    <n v="0.88"/>
    <n v="292.16000000000003"/>
    <n v="0"/>
    <d v="2025-03-17T00:00:00"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851"/>
    <n v="2851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732.83"/>
    <n v="8732.83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6.46"/>
    <n v="56.46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298.54"/>
    <n v="1298.54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57"/>
    <s v="PRT"/>
    <x v="6"/>
    <m/>
    <n v="12646.67"/>
    <n v="5.8000000000000003E-2"/>
    <n v="733.51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58"/>
    <s v="WC"/>
    <x v="6"/>
    <m/>
    <n v="12646.67"/>
    <n v="7.0000000000000001E-3"/>
    <n v="88.53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66630000000001"/>
    <n v="79.969660000000005"/>
    <n v="1028.94"/>
    <n v="0"/>
    <d v="2025-05-31T00:00:00"/>
    <d v="2025-05-31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5333299999999999"/>
    <n v="80.617410000000007"/>
    <n v="204.24"/>
    <n v="0.33329999999999999"/>
    <d v="2025-04-30T00:00:00"/>
    <d v="2025-04-30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80.617410000000007"/>
    <n v="-1838.08"/>
    <n v="-3"/>
    <d v="2025-04-22T00:00:00"/>
    <d v="2025-04-24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.2"/>
    <n v="80.617410000000007"/>
    <n v="1225.3800000000001"/>
    <n v="2"/>
    <d v="2025-04-23T00:00:00"/>
    <d v="2025-04-24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0.617410000000007"/>
    <n v="-204.23"/>
    <n v="-0.33329999999999999"/>
    <d v="2025-04-30T00:00:00"/>
    <d v="2025-04-30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80.617410000000007"/>
    <n v="612.69000000000005"/>
    <n v="1"/>
    <d v="2025-05-01T00:00:00"/>
    <d v="2025-05-01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6"/>
    <n v="80.617410000000007"/>
    <n v="209.61"/>
    <n v="0.34210000000000002"/>
    <d v="2025-05-02T00:00:00"/>
    <d v="2025-05-02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44.4"/>
    <n v="80.617410000000007"/>
    <n v="11641.15"/>
    <n v="19"/>
    <d v="2025-05-05T00:00:00"/>
    <d v="2025-05-29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0.617410000000007"/>
    <n v="-204.23"/>
    <n v="-0.33329999999999999"/>
    <d v="2025-05-31T00:00:00"/>
    <d v="2025-05-31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7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7.6"/>
    <n v="80.617410000000007"/>
    <n v="612.69000000000005"/>
    <n v="1"/>
    <d v="2025-04-22T00:00:00"/>
    <d v="2025-04-22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53"/>
    <s v="LEAVE"/>
    <x v="8"/>
    <s v="PER"/>
    <n v="5"/>
    <n v="80.617410000000007"/>
    <n v="403.09"/>
    <n v="0.65790000000000004"/>
    <d v="2025-05-02T00:00:00"/>
    <d v="2025-05-02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53"/>
    <s v="LEAVE"/>
    <x v="8"/>
    <s v="PER"/>
    <n v="7.6"/>
    <n v="80.617410000000007"/>
    <n v="612.69000000000005"/>
    <n v="1"/>
    <d v="2025-05-30T00:00:00"/>
    <d v="2025-05-30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627"/>
    <n v="3627"/>
    <n v="0"/>
    <m/>
    <m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29"/>
    <s v="FINAN"/>
    <x v="9"/>
    <m/>
    <n v="1"/>
    <n v="500"/>
    <n v="500"/>
    <n v="0"/>
    <m/>
    <m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148"/>
    <n v="9148"/>
    <n v="0"/>
    <m/>
    <m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3"/>
    <x v="0"/>
    <m/>
    <s v="SALARIED"/>
    <x v="38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6.38"/>
    <n v="66.38"/>
    <n v="0"/>
    <m/>
    <m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3"/>
    <x v="0"/>
    <m/>
    <s v="SALARIED"/>
    <x v="38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26.63"/>
    <n v="1526.63"/>
    <n v="0"/>
    <m/>
    <m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4"/>
    <x v="0"/>
    <m/>
    <s v="SALARIED"/>
    <x v="38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868.01"/>
    <n v="5.45E-2"/>
    <n v="810.31"/>
    <n v="0"/>
    <d v="2025-05-01T00:00:00"/>
    <d v="2025-05-31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5"/>
    <x v="0"/>
    <m/>
    <s v="SALARIED"/>
    <x v="38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868.01"/>
    <n v="7.0000000000000001E-3"/>
    <n v="104.08"/>
    <n v="0"/>
    <d v="2025-05-01T00:00:00"/>
    <d v="2025-05-31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6"/>
    <x v="0"/>
    <m/>
    <s v="SALARIED"/>
    <x v="38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1.78693"/>
    <n v="93.967640000000003"/>
    <n v="1107.5899999999999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83.6"/>
    <n v="81.730770000000007"/>
    <n v="6832.69"/>
    <n v="11"/>
    <d v="2025-05-01T00:00:00"/>
    <d v="2025-05-15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6"/>
    <n v="81.730770000000007"/>
    <n v="6211.54"/>
    <n v="10"/>
    <d v="2025-05-19T00:00:00"/>
    <d v="2025-05-30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1.730770000000007"/>
    <n v="-207.05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7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7.6"/>
    <n v="81.730770000000007"/>
    <n v="621.15"/>
    <n v="1"/>
    <d v="2025-05-16T00:00:00"/>
    <d v="2025-05-16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133"/>
    <n v="3133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38"/>
    <s v="RECOV"/>
    <x v="10"/>
    <m/>
    <n v="1"/>
    <n v="1445.2"/>
    <n v="1445.2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880.1299999999992"/>
    <n v="8880.1299999999992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3"/>
    <x v="0"/>
    <m/>
    <s v="SALARIED"/>
    <x v="1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7.290000000000006"/>
    <n v="67.290000000000006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3"/>
    <x v="0"/>
    <m/>
    <s v="SALARIED"/>
    <x v="1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47.71"/>
    <n v="1547.71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4"/>
    <x v="0"/>
    <m/>
    <s v="SALARIED"/>
    <x v="1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073.33"/>
    <n v="5.45E-2"/>
    <n v="821.5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5"/>
    <x v="0"/>
    <m/>
    <s v="SALARIED"/>
    <x v="1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073.33"/>
    <n v="7.0000000000000001E-3"/>
    <n v="105.51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10"/>
    <x v="0"/>
    <m/>
    <s v="SALARIED"/>
    <x v="17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666900000000001"/>
    <n v="95.265469999999993"/>
    <n v="263.57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6"/>
    <x v="0"/>
    <m/>
    <s v="SALARIED"/>
    <x v="1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1.7369"/>
    <n v="95.265360000000001"/>
    <n v="1118.1199999999999"/>
    <n v="0"/>
    <d v="2025-05-3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0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32.28745000000001"/>
    <n v="-3016.15"/>
    <n v="-3"/>
    <d v="2025-04-22T00:00:00"/>
    <d v="2025-04-24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0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32.28745000000001"/>
    <n v="2010.77"/>
    <n v="2"/>
    <d v="2025-04-23T00:00:00"/>
    <d v="2025-04-24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0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68.400000000000006"/>
    <n v="132.28745000000001"/>
    <n v="9048.4599999999991"/>
    <n v="9"/>
    <d v="2025-05-01T00:00:00"/>
    <d v="2025-05-13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0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6"/>
    <n v="132.28745000000001"/>
    <n v="10053.85"/>
    <n v="10"/>
    <d v="2025-05-19T00:00:00"/>
    <d v="2025-05-30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0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32.28745000000001"/>
    <n v="-335.13"/>
    <n v="-0.33329999999999999"/>
    <d v="2025-05-3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0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53"/>
    <s v="LEAVE"/>
    <x v="8"/>
    <s v="PER"/>
    <n v="7.6"/>
    <n v="132.28745000000001"/>
    <n v="1005.38"/>
    <n v="1"/>
    <d v="2025-04-22T00:00:00"/>
    <d v="2025-04-22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7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22.8"/>
    <n v="132.28745000000001"/>
    <n v="3016.15"/>
    <n v="3"/>
    <d v="2025-05-14T00:00:00"/>
    <d v="2025-05-16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1"/>
    <x v="0"/>
    <m/>
    <s v="SALARIED"/>
    <x v="17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393"/>
    <n v="7393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"/>
    <s v="SUPER"/>
    <x v="3"/>
    <m/>
    <n v="1"/>
    <n v="1280.8599999999999"/>
    <n v="1280.8599999999999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331.64"/>
    <n v="14331.64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3"/>
    <x v="0"/>
    <m/>
    <s v="SALARIED"/>
    <x v="17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8.92"/>
    <n v="108.92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3"/>
    <x v="0"/>
    <m/>
    <s v="SALARIED"/>
    <x v="17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640.42999999999995"/>
    <n v="640.42999999999995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3"/>
    <x v="0"/>
    <m/>
    <s v="SALARIED"/>
    <x v="17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645.63"/>
    <n v="2645.63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4"/>
    <x v="0"/>
    <m/>
    <s v="SALARIED"/>
    <x v="17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6400.48"/>
    <n v="5.45E-2"/>
    <n v="1438.83"/>
    <n v="0"/>
    <d v="2025-05-0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5"/>
    <x v="0"/>
    <m/>
    <s v="SALARIED"/>
    <x v="17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6400.48"/>
    <n v="7.0000000000000001E-3"/>
    <n v="184.8"/>
    <n v="0"/>
    <d v="2025-05-0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10"/>
    <x v="0"/>
    <m/>
    <s v="SALARIED"/>
    <x v="17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666400000000002"/>
    <n v="154.19425000000001"/>
    <n v="426.6"/>
    <n v="0"/>
    <d v="2025-05-3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6"/>
    <x v="0"/>
    <m/>
    <s v="SALARIED"/>
    <x v="17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9.6273999999999997"/>
    <n v="154.19427999999999"/>
    <n v="1484.49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2.8"/>
    <n v="93.421049999999994"/>
    <n v="-2130"/>
    <n v="-3"/>
    <d v="2025-04-28T00:00:00"/>
    <d v="2025-04-30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98.8"/>
    <n v="93.421049999999994"/>
    <n v="-9230"/>
    <n v="-13"/>
    <d v="2025-04-01T00:00:00"/>
    <d v="2025-04-17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76"/>
    <n v="93.421049999999994"/>
    <n v="7100"/>
    <n v="10"/>
    <d v="2025-04-01T00:00:00"/>
    <d v="2025-04-14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4.5166700000000004"/>
    <n v="93.421049999999994"/>
    <n v="421.95"/>
    <n v="0.59430000000000005"/>
    <d v="2025-04-15T00:00:00"/>
    <d v="2025-04-15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93.421049999999994"/>
    <n v="1420"/>
    <n v="2"/>
    <d v="2025-04-16T00:00:00"/>
    <d v="2025-04-17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7.6"/>
    <n v="93.421049999999994"/>
    <n v="710"/>
    <n v="1"/>
    <d v="2025-04-28T00:00:00"/>
    <d v="2025-04-28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.6"/>
    <n v="93.421049999999994"/>
    <n v="242.89"/>
    <n v="0.34210000000000002"/>
    <d v="2025-04-29T00:00:00"/>
    <d v="2025-04-29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7.6"/>
    <n v="93.421049999999994"/>
    <n v="710"/>
    <n v="1"/>
    <d v="2025-04-30T00:00:00"/>
    <d v="2025-04-30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3.421049999999994"/>
    <n v="15620"/>
    <n v="22"/>
    <d v="2025-05-01T00:00:00"/>
    <d v="2025-05-30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3.421049999999994"/>
    <n v="-236.67"/>
    <n v="-0.33329999999999999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7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3.0833300000000001"/>
    <n v="93.421049999999994"/>
    <n v="288.05"/>
    <n v="0.40570000000000001"/>
    <d v="2025-04-15T00:00:00"/>
    <d v="2025-04-15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53"/>
    <s v="LEAVE"/>
    <x v="8"/>
    <s v="PER"/>
    <n v="5"/>
    <n v="93.421049999999994"/>
    <n v="467.11"/>
    <n v="0.65790000000000004"/>
    <d v="2025-04-29T00:00:00"/>
    <d v="2025-04-29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1"/>
    <x v="0"/>
    <m/>
    <s v="SALARIED"/>
    <x v="39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988"/>
    <n v="4988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617.5"/>
    <n v="11617.5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3"/>
    <x v="0"/>
    <m/>
    <s v="SALARIED"/>
    <x v="39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6.92"/>
    <n v="76.92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3"/>
    <x v="0"/>
    <m/>
    <s v="SALARIED"/>
    <x v="39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09.63"/>
    <n v="1909.63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4"/>
    <x v="0"/>
    <m/>
    <s v="SALARIED"/>
    <x v="39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592.05"/>
    <n v="5.45E-2"/>
    <n v="1013.27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5"/>
    <x v="0"/>
    <m/>
    <s v="SALARIED"/>
    <x v="39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592.05"/>
    <n v="7.0000000000000001E-3"/>
    <n v="130.13999999999999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6"/>
    <x v="0"/>
    <m/>
    <s v="SALARIED"/>
    <x v="39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428599999999999"/>
    <n v="108.89158999999999"/>
    <n v="1353.37"/>
    <n v="0"/>
    <d v="2025-05-31T00:00:00"/>
    <d v="2025-05-31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0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159.6"/>
    <n v="141.24494000000001"/>
    <n v="-22542.69"/>
    <n v="-21"/>
    <d v="2025-03-03T00:00:00"/>
    <d v="2025-03-31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0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68.400000000000006"/>
    <n v="141.24494000000001"/>
    <n v="9661.15"/>
    <n v="9"/>
    <d v="2025-03-03T00:00:00"/>
    <d v="2025-03-13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0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6"/>
    <n v="141.24494000000001"/>
    <n v="10734.62"/>
    <n v="10"/>
    <d v="2025-03-17T00:00:00"/>
    <d v="2025-03-28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0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41.24494000000001"/>
    <n v="-3220.38"/>
    <n v="-3"/>
    <d v="2025-04-22T00:00:00"/>
    <d v="2025-04-24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0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2.8"/>
    <n v="141.24494000000001"/>
    <n v="3220.38"/>
    <n v="3"/>
    <d v="2025-05-01T00:00:00"/>
    <d v="2025-05-05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0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36.80000000000001"/>
    <n v="141.24494000000001"/>
    <n v="19322.310000000001"/>
    <n v="18"/>
    <d v="2025-05-07T00:00:00"/>
    <d v="2025-05-30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0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41.24494000000001"/>
    <n v="-357.82"/>
    <n v="-0.33329999999999999"/>
    <d v="2025-05-31T00:00:00"/>
    <d v="2025-05-31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0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52"/>
    <s v="LEAVE"/>
    <x v="8"/>
    <s v="OTH"/>
    <n v="7.6"/>
    <n v="141.24494000000001"/>
    <n v="1073.46"/>
    <n v="1"/>
    <d v="2025-03-14T00:00:00"/>
    <d v="2025-03-14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7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.6"/>
    <n v="141.24494000000001"/>
    <n v="1073.46"/>
    <n v="1"/>
    <d v="2025-03-31T00:00:00"/>
    <d v="2025-03-31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7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22.8"/>
    <n v="141.24494000000001"/>
    <n v="3220.38"/>
    <n v="3"/>
    <d v="2025-04-22T00:00:00"/>
    <d v="2025-04-24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7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.6"/>
    <n v="141.24494000000001"/>
    <n v="1073.46"/>
    <n v="1"/>
    <d v="2025-05-06T00:00:00"/>
    <d v="2025-05-06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1"/>
    <x v="0"/>
    <m/>
    <s v="SALARIED"/>
    <x v="31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13"/>
    <x v="0"/>
    <m/>
    <s v="SALARIED"/>
    <x v="31"/>
    <m/>
    <m/>
    <x v="0"/>
    <x v="0"/>
    <m/>
    <m/>
    <m/>
    <m/>
    <m/>
    <m/>
    <m/>
    <s v="31AUNS"/>
    <s v="BONUS"/>
    <n v="999999999"/>
    <m/>
    <m/>
    <m/>
    <m/>
    <m/>
    <s v="ALLOWANCE"/>
    <x v="35"/>
    <s v="OTHTAX"/>
    <x v="1"/>
    <m/>
    <n v="640"/>
    <n v="1"/>
    <n v="640"/>
    <n v="0"/>
    <d v="2025-05-01T00:00:00"/>
    <m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8987"/>
    <n v="8987"/>
    <n v="0"/>
    <m/>
    <m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6133.5"/>
    <n v="16133.5"/>
    <n v="0"/>
    <m/>
    <m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14"/>
    <x v="0"/>
    <m/>
    <s v="SALARIED"/>
    <x v="31"/>
    <m/>
    <m/>
    <x v="11"/>
    <x v="0"/>
    <m/>
    <m/>
    <m/>
    <m/>
    <m/>
    <m/>
    <n v="1"/>
    <s v="31AUNS"/>
    <s v="BONUS"/>
    <n v="999999999"/>
    <m/>
    <m/>
    <m/>
    <m/>
    <m/>
    <s v="DEDUCTION"/>
    <x v="41"/>
    <s v="SUPER"/>
    <x v="5"/>
    <m/>
    <n v="1"/>
    <n v="187.07"/>
    <n v="187.07"/>
    <n v="0"/>
    <m/>
    <m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14"/>
    <x v="0"/>
    <m/>
    <s v="SALARIED"/>
    <x v="31"/>
    <m/>
    <m/>
    <x v="11"/>
    <x v="0"/>
    <m/>
    <m/>
    <m/>
    <m/>
    <m/>
    <m/>
    <n v="1"/>
    <s v="31AUNS"/>
    <s v="BONUS"/>
    <n v="999999999"/>
    <m/>
    <m/>
    <m/>
    <m/>
    <m/>
    <s v="DEDUCTION"/>
    <x v="42"/>
    <s v="SUPER"/>
    <x v="5"/>
    <m/>
    <n v="1"/>
    <n v="2151.3200000000002"/>
    <n v="2151.3200000000002"/>
    <n v="0"/>
    <m/>
    <m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3"/>
    <x v="0"/>
    <m/>
    <s v="SALARIED"/>
    <x v="31"/>
    <m/>
    <m/>
    <x v="12"/>
    <x v="0"/>
    <m/>
    <m/>
    <m/>
    <m/>
    <m/>
    <m/>
    <n v="2"/>
    <s v="31AUNS"/>
    <s v="BONUS"/>
    <n v="999999999"/>
    <m/>
    <m/>
    <m/>
    <m/>
    <m/>
    <s v="DEDUCTION"/>
    <x v="43"/>
    <s v="SUPER"/>
    <x v="5"/>
    <m/>
    <n v="1"/>
    <n v="737.53"/>
    <n v="737.53"/>
    <n v="0"/>
    <m/>
    <m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4"/>
    <x v="0"/>
    <m/>
    <s v="SALARIED"/>
    <x v="31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5858.03"/>
    <n v="5.45E-2"/>
    <n v="1409.26"/>
    <n v="0"/>
    <d v="2025-05-01T00:00:00"/>
    <d v="2025-05-31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5"/>
    <x v="0"/>
    <m/>
    <s v="SALARIED"/>
    <x v="31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5858.03"/>
    <n v="7.0000000000000001E-3"/>
    <n v="181.01"/>
    <n v="0"/>
    <d v="2025-05-01T00:00:00"/>
    <d v="2025-05-31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10"/>
    <x v="0"/>
    <m/>
    <s v="SALARIED"/>
    <x v="31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100000000002"/>
    <n v="164.63491999999999"/>
    <n v="458.23"/>
    <n v="0"/>
    <d v="2025-05-31T00:00:00"/>
    <d v="2025-05-31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6"/>
    <x v="0"/>
    <m/>
    <s v="SALARIED"/>
    <x v="31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7.4678500000000003"/>
    <n v="164.63507000000001"/>
    <n v="1229.47"/>
    <n v="0"/>
    <d v="2025-05-31T00:00:00"/>
    <d v="2025-05-31T00:00:00"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0"/>
    <x v="0"/>
    <m/>
    <s v="SALARIED"/>
    <x v="4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36.63968"/>
    <n v="22846.15"/>
    <n v="22"/>
    <d v="2025-05-01T00:00:00"/>
    <d v="2025-05-30T00:00:00"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0"/>
    <x v="0"/>
    <m/>
    <s v="SALARIED"/>
    <x v="4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6.63968"/>
    <n v="-346.15"/>
    <n v="-0.33329999999999999"/>
    <d v="2025-05-31T00:00:00"/>
    <d v="2025-05-31T00:00:00"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11"/>
    <x v="0"/>
    <m/>
    <s v="SALARIED"/>
    <x v="40"/>
    <m/>
    <m/>
    <x v="0"/>
    <x v="0"/>
    <m/>
    <m/>
    <m/>
    <m/>
    <m/>
    <m/>
    <m/>
    <s v="40AUNS"/>
    <s v="BONUS"/>
    <n v="999999999"/>
    <m/>
    <m/>
    <m/>
    <m/>
    <m/>
    <s v="ALLOWANCE"/>
    <x v="27"/>
    <s v="OTHUTX"/>
    <x v="1"/>
    <m/>
    <n v="1"/>
    <n v="1"/>
    <n v="-1730.77"/>
    <n v="0"/>
    <d v="2025-05-31T00:00:00"/>
    <m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1"/>
    <x v="0"/>
    <m/>
    <s v="SALARIED"/>
    <x v="40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7726"/>
    <n v="7726"/>
    <n v="0"/>
    <m/>
    <m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4709.9"/>
    <n v="14709.9"/>
    <n v="0"/>
    <m/>
    <m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3"/>
    <x v="0"/>
    <m/>
    <s v="SALARIED"/>
    <x v="40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12.5"/>
    <n v="112.5"/>
    <n v="0"/>
    <m/>
    <m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3"/>
    <x v="0"/>
    <m/>
    <s v="SALARIED"/>
    <x v="40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580.13"/>
    <n v="2580.13"/>
    <n v="0"/>
    <m/>
    <m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4"/>
    <x v="0"/>
    <m/>
    <s v="SALARIED"/>
    <x v="40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5128.53"/>
    <n v="5.45E-2"/>
    <n v="1369.5"/>
    <n v="0"/>
    <d v="2025-05-01T00:00:00"/>
    <d v="2025-05-31T00:00:00"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5"/>
    <x v="0"/>
    <m/>
    <s v="SALARIED"/>
    <x v="40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5128.53"/>
    <n v="7.0000000000000001E-3"/>
    <n v="175.9"/>
    <n v="0"/>
    <d v="2025-05-01T00:00:00"/>
    <d v="2025-05-31T00:00:00"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6"/>
    <x v="0"/>
    <m/>
    <s v="SALARIED"/>
    <x v="40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1664"/>
    <n v="159.26718"/>
    <n v="2041.2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5.2"/>
    <n v="62.348179999999999"/>
    <n v="947.69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14"/>
    <n v="62.348179999999999"/>
    <n v="7107.69"/>
    <n v="15"/>
    <d v="2025-05-12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2.348179999999999"/>
    <n v="-157.9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7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38"/>
    <n v="62.348179999999999"/>
    <n v="2369.23"/>
    <n v="5"/>
    <d v="2025-05-05T00:00:00"/>
    <d v="2025-05-09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522"/>
    <n v="252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29"/>
    <s v="FINAN"/>
    <x v="9"/>
    <m/>
    <n v="1"/>
    <n v="1000"/>
    <n v="100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6744.67"/>
    <n v="6744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3"/>
    <x v="0"/>
    <m/>
    <s v="SALARIED"/>
    <x v="41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1.33"/>
    <n v="51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3"/>
    <x v="0"/>
    <m/>
    <s v="SALARIED"/>
    <x v="41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80.67"/>
    <n v="1180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4"/>
    <x v="0"/>
    <m/>
    <s v="SALARIED"/>
    <x v="41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498.67"/>
    <n v="5.45E-2"/>
    <n v="626.679999999999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5"/>
    <x v="0"/>
    <m/>
    <s v="SALARIED"/>
    <x v="41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498.67"/>
    <n v="7.0000000000000001E-3"/>
    <n v="80.4899999999999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10"/>
    <x v="0"/>
    <m/>
    <s v="SALARIED"/>
    <x v="41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8329"/>
    <n v="72.672989999999999"/>
    <n v="202.2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6"/>
    <x v="0"/>
    <m/>
    <s v="SALARIED"/>
    <x v="41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7.4178800000000003"/>
    <n v="72.673050000000003"/>
    <n v="539.08000000000004"/>
    <n v="0"/>
    <d v="2025-05-31T00:00:00"/>
    <d v="2025-05-31T00:00:00"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0"/>
    <x v="0"/>
    <m/>
    <s v="SALARIED"/>
    <x v="42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44.4"/>
    <n v="139.42308"/>
    <n v="20132.689999999999"/>
    <n v="19"/>
    <d v="2025-05-06T00:00:00"/>
    <d v="2025-05-30T00:00:00"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0"/>
    <x v="0"/>
    <m/>
    <s v="SALARIED"/>
    <x v="42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9.42308"/>
    <n v="-353.21"/>
    <n v="-0.33329999999999999"/>
    <d v="2025-05-31T00:00:00"/>
    <d v="2025-05-31T00:00:00"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7"/>
    <x v="0"/>
    <m/>
    <s v="SALARIED"/>
    <x v="42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22.8"/>
    <n v="139.42308"/>
    <n v="3178.85"/>
    <n v="3"/>
    <d v="2025-05-01T00:00:00"/>
    <d v="2025-05-05T00:00:00"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1"/>
    <x v="0"/>
    <m/>
    <s v="SALARIED"/>
    <x v="42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9464"/>
    <n v="9464"/>
    <n v="0"/>
    <m/>
    <m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161"/>
    <n v="15161"/>
    <n v="0"/>
    <m/>
    <m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3"/>
    <x v="0"/>
    <m/>
    <s v="SALARIED"/>
    <x v="42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14.79"/>
    <n v="114.79"/>
    <n v="0"/>
    <m/>
    <m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3"/>
    <x v="0"/>
    <m/>
    <s v="SALARIED"/>
    <x v="42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831.88"/>
    <n v="2831.88"/>
    <n v="0"/>
    <m/>
    <m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4"/>
    <x v="0"/>
    <m/>
    <s v="SALARIED"/>
    <x v="42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7571.67"/>
    <n v="5.45E-2"/>
    <n v="1502.66"/>
    <n v="0"/>
    <d v="2025-05-01T00:00:00"/>
    <d v="2025-05-31T00:00:00"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5"/>
    <x v="0"/>
    <m/>
    <s v="SALARIED"/>
    <x v="42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7571.67"/>
    <n v="7.0000000000000001E-3"/>
    <n v="193"/>
    <n v="0"/>
    <d v="2025-05-01T00:00:00"/>
    <d v="2025-05-31T00:00:00"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10"/>
    <x v="0"/>
    <m/>
    <s v="SALARIED"/>
    <x v="42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666300000000001"/>
    <n v="162.51178999999999"/>
    <n v="449.61"/>
    <n v="0"/>
    <d v="2025-05-31T00:00:00"/>
    <d v="2025-05-31T00:00:00"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6"/>
    <x v="0"/>
    <m/>
    <s v="SALARIED"/>
    <x v="42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9.5607399999999991"/>
    <n v="162.51148000000001"/>
    <n v="1553.7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7.095140000000001"/>
    <n v="14562.3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7.095140000000001"/>
    <n v="-220.6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043"/>
    <n v="404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298.67"/>
    <n v="10298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1.709999999999994"/>
    <n v="71.70999999999999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49.29"/>
    <n v="1649.2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6062.67"/>
    <n v="5.45E-2"/>
    <n v="875.4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6062.67"/>
    <n v="7.0000000000000001E-3"/>
    <n v="112.4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3"/>
    <n v="101.51810999999999"/>
    <n v="1301.1199999999999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0"/>
    <x v="0"/>
    <m/>
    <s v="SALARIED"/>
    <x v="4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4.03846"/>
    <n v="20739.23"/>
    <n v="22"/>
    <d v="2025-05-01T00:00:00"/>
    <d v="2025-05-30T00:00:00"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0"/>
    <x v="0"/>
    <m/>
    <s v="SALARIED"/>
    <x v="4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4.03846"/>
    <n v="-314.23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1"/>
    <x v="0"/>
    <m/>
    <s v="SALARIED"/>
    <x v="43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354"/>
    <n v="7354"/>
    <n v="0"/>
    <m/>
    <m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293.17"/>
    <n v="14293.17"/>
    <n v="0"/>
    <m/>
    <m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14"/>
    <x v="0"/>
    <m/>
    <s v="SALARIED"/>
    <x v="43"/>
    <m/>
    <m/>
    <x v="11"/>
    <x v="0"/>
    <m/>
    <m/>
    <m/>
    <m/>
    <m/>
    <m/>
    <n v="1"/>
    <s v="31AUNS"/>
    <s v="BONUS"/>
    <n v="999999999"/>
    <m/>
    <m/>
    <m/>
    <m/>
    <m/>
    <s v="DEDUCTION"/>
    <x v="41"/>
    <s v="SUPER"/>
    <x v="5"/>
    <m/>
    <n v="1"/>
    <n v="204.25"/>
    <n v="204.25"/>
    <n v="0"/>
    <m/>
    <m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14"/>
    <x v="0"/>
    <m/>
    <s v="SALARIED"/>
    <x v="43"/>
    <m/>
    <m/>
    <x v="11"/>
    <x v="0"/>
    <m/>
    <m/>
    <m/>
    <m/>
    <m/>
    <m/>
    <n v="1"/>
    <s v="31AUNS"/>
    <s v="BONUS"/>
    <n v="999999999"/>
    <m/>
    <m/>
    <m/>
    <m/>
    <m/>
    <s v="DEDUCTION"/>
    <x v="42"/>
    <s v="SUPER"/>
    <x v="5"/>
    <m/>
    <n v="1"/>
    <n v="2348.88"/>
    <n v="2348.88"/>
    <n v="0"/>
    <m/>
    <m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3"/>
    <x v="0"/>
    <m/>
    <s v="SALARIED"/>
    <x v="43"/>
    <m/>
    <m/>
    <x v="12"/>
    <x v="0"/>
    <m/>
    <m/>
    <m/>
    <m/>
    <m/>
    <m/>
    <n v="2"/>
    <s v="31AUNS"/>
    <s v="BONUS"/>
    <n v="999999999"/>
    <m/>
    <m/>
    <m/>
    <m/>
    <m/>
    <s v="DEDUCTION"/>
    <x v="43"/>
    <s v="SUPER"/>
    <x v="5"/>
    <m/>
    <n v="1"/>
    <n v="140.54"/>
    <n v="140.54"/>
    <n v="0"/>
    <m/>
    <m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4"/>
    <x v="0"/>
    <m/>
    <s v="SALARIED"/>
    <x v="43"/>
    <m/>
    <m/>
    <x v="3"/>
    <x v="0"/>
    <m/>
    <m/>
    <m/>
    <m/>
    <m/>
    <m/>
    <m/>
    <s v="31AUNS"/>
    <s v="BONUS"/>
    <n v="999999999"/>
    <m/>
    <m/>
    <m/>
    <m/>
    <m/>
    <s v="OTHER"/>
    <x v="33"/>
    <s v="PRT"/>
    <x v="6"/>
    <m/>
    <n v="21787.71"/>
    <n v="6.8500000000000005E-2"/>
    <n v="1492.46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5"/>
    <x v="0"/>
    <m/>
    <s v="SALARIED"/>
    <x v="43"/>
    <m/>
    <m/>
    <x v="4"/>
    <x v="0"/>
    <m/>
    <m/>
    <m/>
    <m/>
    <m/>
    <m/>
    <m/>
    <s v="31AUNS"/>
    <s v="BONUS"/>
    <n v="999999999"/>
    <m/>
    <m/>
    <m/>
    <m/>
    <m/>
    <s v="OTHER"/>
    <x v="34"/>
    <s v="WC"/>
    <x v="6"/>
    <m/>
    <n v="21787.71"/>
    <n v="7.0000000000000001E-3"/>
    <n v="152.51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10"/>
    <x v="0"/>
    <m/>
    <s v="SALARIED"/>
    <x v="43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666499999999998"/>
    <n v="143.77314999999999"/>
    <n v="397.77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6"/>
    <x v="0"/>
    <m/>
    <s v="SALARIED"/>
    <x v="43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69999999999"/>
    <n v="143.77303000000001"/>
    <n v="1849.8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06.88258999999999"/>
    <n v="17870.77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6.88258999999999"/>
    <n v="-270.7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1"/>
    <x v="0"/>
    <m/>
    <s v="SALARIED"/>
    <x v="14"/>
    <m/>
    <m/>
    <x v="0"/>
    <x v="0"/>
    <m/>
    <m/>
    <m/>
    <m/>
    <m/>
    <m/>
    <m/>
    <s v="31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314"/>
    <n v="631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119.33"/>
    <n v="13119.3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3"/>
    <x v="0"/>
    <m/>
    <s v="SALARIED"/>
    <x v="1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8"/>
    <n v="8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3"/>
    <x v="0"/>
    <m/>
    <s v="SALARIED"/>
    <x v="1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024"/>
    <n v="202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4"/>
    <x v="0"/>
    <m/>
    <s v="SALARIED"/>
    <x v="1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545.33"/>
    <n v="5.45E-2"/>
    <n v="1174.2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5"/>
    <x v="0"/>
    <m/>
    <s v="SALARIED"/>
    <x v="1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545.33"/>
    <n v="7.0000000000000001E-3"/>
    <n v="150.8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6"/>
    <x v="0"/>
    <m/>
    <s v="SALARIED"/>
    <x v="1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60000000001"/>
    <n v="124.58238"/>
    <n v="1596.73"/>
    <n v="0"/>
    <d v="2025-05-31T00:00:00"/>
    <d v="2025-05-31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7475"/>
    <s v="Global Health Services Operati"/>
    <s v="NTHRYK"/>
    <s v="GEN"/>
    <s v="Permanent Full Time"/>
    <s v="Salary - Base"/>
    <s v="GS Test"/>
    <s v="F"/>
    <s v="F"/>
    <n v="3.83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0"/>
    <n v="0"/>
    <n v="-0.33329999999999999"/>
    <d v="2025-05-31T00:00:00"/>
    <d v="2025-05-31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7475"/>
    <s v="Global Health Services Operati"/>
    <s v="NTHRYK"/>
    <s v="GEN"/>
    <s v="Permanent Full Time"/>
    <s v="Salary - Base"/>
    <s v="GS Test"/>
    <s v="F"/>
    <s v="F"/>
    <n v="3.83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60"/>
    <s v="LEAVE"/>
    <x v="8"/>
    <s v="PARENT"/>
    <n v="167.2"/>
    <n v="0"/>
    <n v="0"/>
    <n v="22"/>
    <d v="2025-05-01T00:00:00"/>
    <d v="2025-05-30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7475"/>
    <s v="Global Health Services Operati"/>
    <s v="NTHRYK"/>
    <s v="GEN"/>
    <s v="Permanent Full Time"/>
    <s v="Salary - Base"/>
    <s v="GS Test"/>
    <s v="F"/>
    <s v="F"/>
    <n v="3.83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7475"/>
    <s v="Global Health Services Operati"/>
    <s v="NTHRYK"/>
    <s v="GEN"/>
    <s v="Permanent Full Time"/>
    <s v="Salary - Base"/>
    <s v="GS Test"/>
    <s v="F"/>
    <s v="F"/>
    <n v="3.83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0"/>
    <n v="0"/>
    <n v="0"/>
    <m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7475"/>
    <s v="Global Health Services Operati"/>
    <s v="NTHRYK"/>
    <s v="GEN"/>
    <s v="Permanent Full Time"/>
    <s v="Salary - Base"/>
    <s v="GS Test"/>
    <s v="F"/>
    <s v="F"/>
    <n v="3.83"/>
    <x v="6"/>
    <x v="0"/>
    <m/>
    <s v="SALARIED"/>
    <x v="38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-4.0834200000000003"/>
    <n v="100.75133"/>
    <n v="-411.41"/>
    <n v="0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0"/>
    <x v="0"/>
    <m/>
    <s v="SALARIED"/>
    <x v="4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8.34008"/>
    <n v="21458.46"/>
    <n v="22"/>
    <d v="2025-05-01T00:00:00"/>
    <d v="2025-05-30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0"/>
    <x v="0"/>
    <m/>
    <s v="SALARIED"/>
    <x v="4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8.34008"/>
    <n v="-325.13"/>
    <n v="-0.33329999999999999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1"/>
    <x v="0"/>
    <m/>
    <s v="SALARIED"/>
    <x v="40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11"/>
    <x v="0"/>
    <m/>
    <s v="SALARIED"/>
    <x v="40"/>
    <m/>
    <m/>
    <x v="0"/>
    <x v="0"/>
    <m/>
    <m/>
    <m/>
    <m/>
    <m/>
    <m/>
    <m/>
    <s v="31AUNS"/>
    <s v="BONUS"/>
    <n v="999999999"/>
    <m/>
    <m/>
    <m/>
    <m/>
    <m/>
    <s v="ALLOWANCE"/>
    <x v="27"/>
    <s v="OTHUTX"/>
    <x v="1"/>
    <m/>
    <n v="1"/>
    <n v="1"/>
    <n v="-1625.64"/>
    <n v="0"/>
    <d v="2025-05-31T00:00:00"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925"/>
    <n v="6925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804.86"/>
    <n v="13804.86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3"/>
    <x v="0"/>
    <m/>
    <s v="SALARIED"/>
    <x v="40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5.67"/>
    <n v="105.67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3"/>
    <x v="0"/>
    <m/>
    <s v="SALARIED"/>
    <x v="40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83.9299999999998"/>
    <n v="2383.9299999999998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4"/>
    <x v="0"/>
    <m/>
    <s v="SALARIED"/>
    <x v="40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3219.46"/>
    <n v="5.45E-2"/>
    <n v="1265.46"/>
    <n v="0"/>
    <d v="2025-05-0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5"/>
    <x v="0"/>
    <m/>
    <s v="SALARIED"/>
    <x v="40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3219.46"/>
    <n v="7.0000000000000001E-3"/>
    <n v="162.54"/>
    <n v="0"/>
    <d v="2025-05-0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6"/>
    <x v="0"/>
    <m/>
    <s v="SALARIED"/>
    <x v="40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30000000001"/>
    <n v="149.59316999999999"/>
    <n v="1924.7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2.5333299999999999"/>
    <n v="141.54857999999999"/>
    <n v="358.58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2.8"/>
    <n v="141.54857999999999"/>
    <n v="-3227.31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98.8"/>
    <n v="141.54857999999999"/>
    <n v="-13985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30.4"/>
    <n v="141.54857999999999"/>
    <n v="4303.08"/>
    <n v="4"/>
    <d v="2025-04-01T00:00:00"/>
    <d v="2025-04-04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22.8"/>
    <n v="141.54857999999999"/>
    <n v="3227.31"/>
    <n v="3"/>
    <d v="2025-04-09T00:00:00"/>
    <d v="2025-04-1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41.54857999999999"/>
    <n v="-358.59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41.54857999999999"/>
    <n v="23666.92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41.54857999999999"/>
    <n v="-358.5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26"/>
    <s v="LEAVE"/>
    <x v="8"/>
    <s v="PER"/>
    <n v="15.2"/>
    <n v="141.54857999999999"/>
    <n v="2151.54"/>
    <n v="2"/>
    <d v="2025-04-07T00:00:00"/>
    <d v="2025-04-08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7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30.4"/>
    <n v="141.54857999999999"/>
    <n v="4303.08"/>
    <n v="4"/>
    <d v="2025-04-14T00:00:00"/>
    <d v="2025-04-17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7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22.8"/>
    <n v="141.54857999999999"/>
    <n v="3227.31"/>
    <n v="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1"/>
    <x v="0"/>
    <m/>
    <s v="SALARIED"/>
    <x v="13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918"/>
    <n v="891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6057"/>
    <n v="1605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3"/>
    <x v="0"/>
    <m/>
    <s v="SALARIED"/>
    <x v="13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16.54"/>
    <n v="116.5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3"/>
    <x v="0"/>
    <m/>
    <s v="SALARIED"/>
    <x v="13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872.13"/>
    <n v="2872.1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4"/>
    <x v="0"/>
    <m/>
    <s v="SALARIED"/>
    <x v="13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7963.67"/>
    <n v="5.45E-2"/>
    <n v="1524.0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5"/>
    <x v="0"/>
    <m/>
    <s v="SALARIED"/>
    <x v="13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7963.67"/>
    <n v="7.0000000000000001E-3"/>
    <n v="195.7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10"/>
    <x v="0"/>
    <m/>
    <s v="SALARIED"/>
    <x v="13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399999999999"/>
    <n v="164.98883000000001"/>
    <n v="459.2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6"/>
    <x v="0"/>
    <m/>
    <s v="SALARIED"/>
    <x v="13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5.3084100000000003"/>
    <n v="164.98913999999999"/>
    <n v="875.8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2243"/>
    <s v="Senior Regulatory Affairs Asso"/>
    <s v="NTHRYW"/>
    <s v="GEN"/>
    <s v="Permanent Full Time"/>
    <s v="Salary - Base"/>
    <s v="Experienced Analyst, Regulatory Aff"/>
    <s v="F"/>
    <s v="F"/>
    <n v="3.62"/>
    <x v="0"/>
    <x v="0"/>
    <m/>
    <s v="SALARIED"/>
    <x v="1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0"/>
    <n v="0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2243"/>
    <s v="Senior Regulatory Affairs Asso"/>
    <s v="NTHRYW"/>
    <s v="GEN"/>
    <s v="Permanent Full Time"/>
    <s v="Salary - Base"/>
    <s v="Experienced Analyst, Regulatory Aff"/>
    <s v="F"/>
    <s v="F"/>
    <n v="3.62"/>
    <x v="0"/>
    <x v="0"/>
    <m/>
    <s v="SALARIED"/>
    <x v="13"/>
    <m/>
    <m/>
    <x v="0"/>
    <x v="0"/>
    <m/>
    <m/>
    <m/>
    <m/>
    <m/>
    <m/>
    <m/>
    <s v="25AUNS"/>
    <s v="BONUS"/>
    <n v="999999999"/>
    <s v="25AUNS"/>
    <m/>
    <m/>
    <m/>
    <m/>
    <s v="WORK"/>
    <x v="61"/>
    <s v="LEAVE"/>
    <x v="8"/>
    <s v="PARENT"/>
    <n v="167.2"/>
    <n v="0"/>
    <n v="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2243"/>
    <s v="Senior Regulatory Affairs Asso"/>
    <s v="NTHRYW"/>
    <s v="GEN"/>
    <s v="Permanent Full Time"/>
    <s v="Salary - Base"/>
    <s v="Experienced Analyst, Regulatory Aff"/>
    <s v="F"/>
    <s v="F"/>
    <n v="3.6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2243"/>
    <s v="Senior Regulatory Affairs Asso"/>
    <s v="NTHRYW"/>
    <s v="GEN"/>
    <s v="Permanent Full Time"/>
    <s v="Salary - Base"/>
    <s v="Experienced Analyst, Regulatory Aff"/>
    <s v="F"/>
    <s v="F"/>
    <n v="3.6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91.80162"/>
    <n v="15349.23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91.80162"/>
    <n v="-232.5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701"/>
    <n v="370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24"/>
    <s v="SUPER"/>
    <x v="3"/>
    <m/>
    <n v="1"/>
    <n v="1647.06"/>
    <n v="1647.0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768.61"/>
    <n v="9768.6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3"/>
    <x v="0"/>
    <m/>
    <s v="SALARIED"/>
    <x v="4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5.58"/>
    <n v="75.5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3"/>
    <x v="0"/>
    <m/>
    <s v="SALARIED"/>
    <x v="44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444.43"/>
    <n v="444.4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3"/>
    <x v="0"/>
    <m/>
    <s v="SALARIED"/>
    <x v="4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738.42"/>
    <n v="1738.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4"/>
    <x v="0"/>
    <m/>
    <s v="SALARIED"/>
    <x v="4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7375.099999999999"/>
    <n v="5.45E-2"/>
    <n v="946.9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5"/>
    <x v="0"/>
    <m/>
    <s v="SALARIED"/>
    <x v="4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7375.099999999999"/>
    <n v="7.0000000000000001E-3"/>
    <n v="121.6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10"/>
    <x v="0"/>
    <m/>
    <s v="SALARIED"/>
    <x v="4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5"/>
    <n v="107.00415"/>
    <n v="297.8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6"/>
    <x v="0"/>
    <m/>
    <s v="SALARIED"/>
    <x v="4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66630000000001"/>
    <n v="107.00393"/>
    <n v="1376.7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7.6"/>
    <n v="62.85425"/>
    <n v="477.69"/>
    <n v="1"/>
    <d v="2025-05-02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44.4"/>
    <n v="62.85425"/>
    <n v="9076.15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2.85425"/>
    <n v="-159.2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7.6"/>
    <n v="62.85425"/>
    <n v="477.69"/>
    <n v="1"/>
    <d v="2025-05-01T00:00:00"/>
    <d v="2025-05-0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53"/>
    <s v="LEAVE"/>
    <x v="8"/>
    <s v="PER"/>
    <n v="7.6"/>
    <n v="62.85425"/>
    <n v="477.69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324"/>
    <n v="332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026"/>
    <n v="702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3"/>
    <x v="0"/>
    <m/>
    <s v="SALARIED"/>
    <x v="41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1.75"/>
    <n v="51.7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3"/>
    <x v="0"/>
    <m/>
    <s v="SALARIED"/>
    <x v="41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90.25"/>
    <n v="1190.2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4"/>
    <x v="0"/>
    <m/>
    <s v="SALARIED"/>
    <x v="41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592"/>
    <n v="5.45E-2"/>
    <n v="631.7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5"/>
    <x v="0"/>
    <m/>
    <s v="SALARIED"/>
    <x v="41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592"/>
    <n v="7.0000000000000001E-3"/>
    <n v="81.1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6"/>
    <x v="0"/>
    <m/>
    <s v="SALARIED"/>
    <x v="41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72"/>
    <n v="73.262889999999999"/>
    <n v="938.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5.910929999999993"/>
    <n v="12692.3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5.910929999999993"/>
    <n v="-192.3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1"/>
    <x v="0"/>
    <m/>
    <s v="SALARIED"/>
    <x v="12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039"/>
    <n v="4039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294.33"/>
    <n v="10294.33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3"/>
    <x v="0"/>
    <m/>
    <s v="SALARIED"/>
    <x v="12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2.5"/>
    <n v="62.5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3"/>
    <x v="0"/>
    <m/>
    <s v="SALARIED"/>
    <x v="12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37.5"/>
    <n v="1437.5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4"/>
    <x v="0"/>
    <m/>
    <s v="SALARIED"/>
    <x v="12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5833.33"/>
    <n v="5.45E-2"/>
    <n v="862.9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5"/>
    <x v="0"/>
    <m/>
    <s v="SALARIED"/>
    <x v="12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5833.33"/>
    <n v="7.0000000000000001E-3"/>
    <n v="110.8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6"/>
    <x v="0"/>
    <m/>
    <s v="SALARIED"/>
    <x v="12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49999999999"/>
    <n v="88.481780000000001"/>
    <n v="1134.0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0"/>
    <x v="0"/>
    <m/>
    <s v="SALARIED"/>
    <x v="1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8.5"/>
    <n v="80.566800000000001"/>
    <n v="13575.51"/>
    <n v="22.171099999999999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0"/>
    <x v="0"/>
    <m/>
    <s v="SALARIED"/>
    <x v="1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3.8333300000000001"/>
    <n v="80.566800000000001"/>
    <n v="-308.83999999999997"/>
    <n v="-0.50439999999999996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319"/>
    <n v="331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780.08"/>
    <n v="780.0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167.59"/>
    <n v="9167.5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3"/>
    <x v="0"/>
    <m/>
    <s v="SALARIED"/>
    <x v="13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6.33"/>
    <n v="66.3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3"/>
    <x v="0"/>
    <m/>
    <s v="SALARIED"/>
    <x v="13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90.04"/>
    <n v="390.0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3"/>
    <x v="0"/>
    <m/>
    <s v="SALARIED"/>
    <x v="13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25.67"/>
    <n v="1525.6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4"/>
    <x v="0"/>
    <m/>
    <s v="SALARIED"/>
    <x v="13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248.71"/>
    <n v="5.45E-2"/>
    <n v="831.0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5"/>
    <x v="0"/>
    <m/>
    <s v="SALARIED"/>
    <x v="13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248.71"/>
    <n v="7.0000000000000001E-3"/>
    <n v="106.7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10"/>
    <x v="0"/>
    <m/>
    <s v="SALARIED"/>
    <x v="13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8166699999999998"/>
    <n v="93.908770000000004"/>
    <n v="264.5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6"/>
    <x v="0"/>
    <m/>
    <s v="SALARIED"/>
    <x v="13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933310000000001"/>
    <n v="93.908670000000001"/>
    <n v="1214.55"/>
    <n v="0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0.4"/>
    <n v="70.748990000000006"/>
    <n v="2150.77"/>
    <n v="4"/>
    <d v="2025-05-01T00:00:00"/>
    <d v="2025-05-06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4.5999999999999996"/>
    <n v="70.748990000000006"/>
    <n v="325.45"/>
    <n v="0.60529999999999995"/>
    <d v="2025-05-07T00:00:00"/>
    <d v="2025-05-07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6"/>
    <n v="70.748990000000006"/>
    <n v="183.95"/>
    <n v="0.34210000000000002"/>
    <d v="2025-05-08T00:00:00"/>
    <d v="2025-05-08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21.6"/>
    <n v="70.748990000000006"/>
    <n v="8603.08"/>
    <n v="16"/>
    <d v="2025-05-09T00:00:00"/>
    <d v="2025-05-30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0.748990000000006"/>
    <n v="-179.24"/>
    <n v="-0.33329999999999999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7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2"/>
    <n v="70.748990000000006"/>
    <n v="141.5"/>
    <n v="0.26319999999999999"/>
    <d v="2025-05-07T00:00:00"/>
    <d v="2025-05-07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7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1"/>
    <n v="70.748990000000006"/>
    <n v="70.75"/>
    <n v="0.13159999999999999"/>
    <d v="2025-05-07T00:00:00"/>
    <d v="2025-05-07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7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5"/>
    <n v="70.748990000000006"/>
    <n v="353.74"/>
    <n v="0.65790000000000004"/>
    <d v="2025-05-08T00:00:00"/>
    <d v="2025-05-08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990"/>
    <n v="2990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660"/>
    <n v="8660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3"/>
    <x v="0"/>
    <m/>
    <s v="SALARIED"/>
    <x v="1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8.25"/>
    <n v="58.25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3"/>
    <x v="0"/>
    <m/>
    <s v="SALARIED"/>
    <x v="1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39.75"/>
    <n v="1339.75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4"/>
    <x v="0"/>
    <m/>
    <s v="SALARIED"/>
    <x v="1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048"/>
    <n v="5.45E-2"/>
    <n v="711.12"/>
    <n v="0"/>
    <d v="2025-05-0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5"/>
    <x v="0"/>
    <m/>
    <s v="SALARIED"/>
    <x v="1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048"/>
    <n v="7.0000000000000001E-3"/>
    <n v="91.34"/>
    <n v="0"/>
    <d v="2025-05-0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10"/>
    <x v="0"/>
    <m/>
    <s v="SALARIED"/>
    <x v="11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600000000001"/>
    <n v="82.46508"/>
    <n v="229.53"/>
    <n v="0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6"/>
    <x v="0"/>
    <m/>
    <s v="SALARIED"/>
    <x v="1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1.67998"/>
    <n v="82.465029999999999"/>
    <n v="963.19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5.0666700000000002"/>
    <n v="89.72672"/>
    <n v="-454.63"/>
    <n v="-0.66669999999999996"/>
    <d v="2025-03-31T00:00:00"/>
    <d v="2025-03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159.6"/>
    <n v="89.72672"/>
    <n v="-14320.38"/>
    <n v="-21"/>
    <d v="2025-03-03T00:00:00"/>
    <d v="2025-03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6"/>
    <n v="89.72672"/>
    <n v="6819.23"/>
    <n v="10"/>
    <d v="2025-03-03T00:00:00"/>
    <d v="2025-03-14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68.400000000000006"/>
    <n v="89.72672"/>
    <n v="6137.31"/>
    <n v="9"/>
    <d v="2025-03-19T00:00:00"/>
    <d v="2025-03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5.0666700000000002"/>
    <n v="89.72672"/>
    <n v="454.62"/>
    <n v="0.66669999999999996"/>
    <d v="2025-03-31T00:00:00"/>
    <d v="2025-03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89.72672"/>
    <n v="-2045.77"/>
    <n v="-3"/>
    <d v="2025-04-28T00:00:00"/>
    <d v="2025-04-30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98.8"/>
    <n v="89.72672"/>
    <n v="-8865"/>
    <n v="-13"/>
    <d v="2025-04-01T00:00:00"/>
    <d v="2025-04-17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0.4"/>
    <n v="89.72672"/>
    <n v="2727.69"/>
    <n v="4"/>
    <d v="2025-04-01T00:00:00"/>
    <d v="2025-04-04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89.72672"/>
    <n v="681.92"/>
    <n v="1"/>
    <d v="2025-04-28T00:00:00"/>
    <d v="2025-04-28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7.6"/>
    <n v="89.72672"/>
    <n v="681.92"/>
    <n v="1"/>
    <d v="2025-05-05T00:00:00"/>
    <d v="2025-05-05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44.4"/>
    <n v="89.72672"/>
    <n v="12956.54"/>
    <n v="19"/>
    <d v="2025-05-06T00:00:00"/>
    <d v="2025-05-30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9.72672"/>
    <n v="-227.31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15.2"/>
    <n v="89.72672"/>
    <n v="1363.85"/>
    <n v="2"/>
    <d v="2025-03-17T00:00:00"/>
    <d v="2025-03-18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7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-22.8"/>
    <n v="89.72672"/>
    <n v="-2045.77"/>
    <n v="-3"/>
    <d v="2025-04-22T00:00:00"/>
    <d v="2025-04-24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62"/>
    <s v="LEAVE"/>
    <x v="8"/>
    <s v="OTH"/>
    <n v="68.400000000000006"/>
    <n v="89.72672"/>
    <n v="6137.31"/>
    <n v="9"/>
    <d v="2025-04-07T00:00:00"/>
    <d v="2025-04-17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62"/>
    <s v="LEAVE"/>
    <x v="8"/>
    <s v="OTH"/>
    <n v="22.8"/>
    <n v="89.72672"/>
    <n v="2045.77"/>
    <n v="3"/>
    <d v="2025-04-22T00:00:00"/>
    <d v="2025-04-24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62"/>
    <s v="LEAVE"/>
    <x v="8"/>
    <s v="OTH"/>
    <n v="15.2"/>
    <n v="89.72672"/>
    <n v="1363.85"/>
    <n v="2"/>
    <d v="2025-04-29T00:00:00"/>
    <d v="2025-04-30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62"/>
    <s v="LEAVE"/>
    <x v="8"/>
    <s v="OTH"/>
    <n v="15.2"/>
    <n v="89.72672"/>
    <n v="1363.85"/>
    <n v="2"/>
    <d v="2025-05-01T00:00:00"/>
    <d v="2025-05-02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818"/>
    <n v="3818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9"/>
    <s v="SUPER"/>
    <x v="3"/>
    <m/>
    <n v="1"/>
    <n v="1000"/>
    <n v="1000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957"/>
    <n v="9957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3"/>
    <x v="0"/>
    <m/>
    <s v="SALARIED"/>
    <x v="3"/>
    <m/>
    <m/>
    <x v="1"/>
    <x v="0"/>
    <m/>
    <m/>
    <m/>
    <m/>
    <m/>
    <m/>
    <n v="5"/>
    <s v="26AUNS"/>
    <s v="SALES"/>
    <n v="999999999"/>
    <m/>
    <m/>
    <m/>
    <m/>
    <m/>
    <s v="DEDUCTION"/>
    <x v="63"/>
    <s v="SUPER"/>
    <x v="5"/>
    <m/>
    <n v="1"/>
    <n v="434.39"/>
    <n v="434.39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14"/>
    <x v="0"/>
    <m/>
    <s v="SALARIED"/>
    <x v="3"/>
    <m/>
    <m/>
    <x v="11"/>
    <x v="0"/>
    <m/>
    <m/>
    <m/>
    <m/>
    <m/>
    <m/>
    <n v="1"/>
    <s v="26AUNS"/>
    <s v="SALES"/>
    <n v="999999999"/>
    <m/>
    <m/>
    <m/>
    <m/>
    <m/>
    <s v="DEDUCTION"/>
    <x v="41"/>
    <s v="SUPER"/>
    <x v="5"/>
    <m/>
    <n v="1"/>
    <n v="147.75"/>
    <n v="147.75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14"/>
    <x v="0"/>
    <m/>
    <s v="SALARIED"/>
    <x v="3"/>
    <m/>
    <m/>
    <x v="11"/>
    <x v="0"/>
    <m/>
    <m/>
    <m/>
    <m/>
    <m/>
    <m/>
    <n v="1"/>
    <s v="26AUNS"/>
    <s v="SALES"/>
    <n v="999999999"/>
    <m/>
    <m/>
    <m/>
    <m/>
    <m/>
    <s v="DEDUCTION"/>
    <x v="42"/>
    <s v="SUPER"/>
    <x v="5"/>
    <m/>
    <n v="1"/>
    <n v="1699.13"/>
    <n v="1699.13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3"/>
    <x v="0"/>
    <m/>
    <s v="SALARIED"/>
    <x v="3"/>
    <m/>
    <m/>
    <x v="12"/>
    <x v="0"/>
    <m/>
    <m/>
    <m/>
    <m/>
    <m/>
    <m/>
    <n v="2"/>
    <s v="26AUNS"/>
    <s v="SALES"/>
    <n v="999999999"/>
    <m/>
    <m/>
    <m/>
    <m/>
    <m/>
    <s v="DEDUCTION"/>
    <x v="43"/>
    <s v="SUPER"/>
    <x v="5"/>
    <m/>
    <n v="1"/>
    <n v="0"/>
    <n v="0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4"/>
    <x v="0"/>
    <m/>
    <s v="SALARIED"/>
    <x v="3"/>
    <m/>
    <m/>
    <x v="3"/>
    <x v="0"/>
    <m/>
    <m/>
    <m/>
    <m/>
    <m/>
    <m/>
    <m/>
    <s v="26AUNS"/>
    <s v="SALES"/>
    <n v="999999999"/>
    <m/>
    <m/>
    <m/>
    <m/>
    <m/>
    <s v="OTHER"/>
    <x v="30"/>
    <s v="PRT"/>
    <x v="6"/>
    <m/>
    <n v="15209.39"/>
    <n v="5.7000000000000002E-2"/>
    <n v="866.94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5"/>
    <x v="0"/>
    <m/>
    <s v="SALARIED"/>
    <x v="3"/>
    <m/>
    <m/>
    <x v="4"/>
    <x v="0"/>
    <m/>
    <m/>
    <m/>
    <m/>
    <m/>
    <m/>
    <m/>
    <s v="26AUNS"/>
    <s v="SALES"/>
    <n v="999999999"/>
    <m/>
    <m/>
    <m/>
    <m/>
    <m/>
    <s v="OTHER"/>
    <x v="31"/>
    <s v="WC"/>
    <x v="6"/>
    <m/>
    <n v="15209.39"/>
    <n v="7.0000000000000001E-3"/>
    <n v="106.47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10"/>
    <x v="0"/>
    <m/>
    <s v="SALARIED"/>
    <x v="3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5"/>
    <n v="103.90356"/>
    <n v="289.2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6"/>
    <x v="0"/>
    <m/>
    <s v="SALARIED"/>
    <x v="3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5.97761"/>
    <n v="103.90353"/>
    <n v="1660.13"/>
    <n v="0"/>
    <d v="2025-05-31T00:00:00"/>
    <d v="2025-05-31T00:00:00"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0"/>
    <x v="0"/>
    <m/>
    <s v="SALARIED"/>
    <x v="4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47.62146000000001"/>
    <n v="24682.31"/>
    <n v="22"/>
    <d v="2025-05-01T00:00:00"/>
    <d v="2025-05-30T00:00:00"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0"/>
    <x v="0"/>
    <m/>
    <s v="SALARIED"/>
    <x v="4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47.62146000000001"/>
    <n v="-373.98"/>
    <n v="-0.33329999999999999"/>
    <d v="2025-05-31T00:00:00"/>
    <d v="2025-05-31T00:00:00"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1"/>
    <x v="0"/>
    <m/>
    <s v="SALARIED"/>
    <x v="45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9221"/>
    <n v="9221"/>
    <n v="0"/>
    <m/>
    <m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2"/>
    <x v="0"/>
    <m/>
    <m/>
    <x v="1"/>
    <m/>
    <m/>
    <x v="1"/>
    <x v="0"/>
    <m/>
    <m/>
    <m/>
    <m/>
    <m/>
    <m/>
    <n v="9"/>
    <s v="40AUNS"/>
    <s v="BONUS"/>
    <n v="999999999"/>
    <m/>
    <m/>
    <m/>
    <m/>
    <m/>
    <s v="DEDUCTION"/>
    <x v="39"/>
    <s v="SUPER"/>
    <x v="3"/>
    <m/>
    <n v="1"/>
    <n v="353"/>
    <n v="353"/>
    <n v="0"/>
    <m/>
    <m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6401"/>
    <n v="16401"/>
    <n v="0"/>
    <m/>
    <m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3"/>
    <x v="0"/>
    <m/>
    <s v="SALARIED"/>
    <x v="45"/>
    <m/>
    <m/>
    <x v="1"/>
    <x v="0"/>
    <m/>
    <m/>
    <m/>
    <m/>
    <m/>
    <m/>
    <n v="5"/>
    <s v="40AUNS"/>
    <s v="BONUS"/>
    <n v="999999999"/>
    <m/>
    <m/>
    <m/>
    <m/>
    <m/>
    <s v="DEDUCTION"/>
    <x v="40"/>
    <s v="SUPER"/>
    <x v="5"/>
    <m/>
    <n v="1"/>
    <n v="176.5"/>
    <n v="176.5"/>
    <n v="0"/>
    <m/>
    <m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14"/>
    <x v="0"/>
    <m/>
    <s v="SALARIED"/>
    <x v="45"/>
    <m/>
    <m/>
    <x v="11"/>
    <x v="0"/>
    <m/>
    <m/>
    <m/>
    <m/>
    <m/>
    <m/>
    <n v="1"/>
    <s v="40AUNS"/>
    <s v="BONUS"/>
    <n v="999999999"/>
    <m/>
    <m/>
    <m/>
    <m/>
    <m/>
    <s v="DEDUCTION"/>
    <x v="41"/>
    <s v="SUPER"/>
    <x v="5"/>
    <m/>
    <n v="1"/>
    <n v="243.08"/>
    <n v="243.08"/>
    <n v="0"/>
    <m/>
    <m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14"/>
    <x v="0"/>
    <m/>
    <s v="SALARIED"/>
    <x v="45"/>
    <m/>
    <m/>
    <x v="11"/>
    <x v="0"/>
    <m/>
    <m/>
    <m/>
    <m/>
    <m/>
    <m/>
    <n v="1"/>
    <s v="40AUNS"/>
    <s v="BONUS"/>
    <n v="999999999"/>
    <m/>
    <m/>
    <m/>
    <m/>
    <m/>
    <s v="DEDUCTION"/>
    <x v="42"/>
    <s v="SUPER"/>
    <x v="5"/>
    <m/>
    <n v="1"/>
    <n v="2795.46"/>
    <n v="2795.46"/>
    <n v="0"/>
    <m/>
    <m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3"/>
    <x v="0"/>
    <m/>
    <s v="SALARIED"/>
    <x v="45"/>
    <m/>
    <m/>
    <x v="12"/>
    <x v="0"/>
    <m/>
    <m/>
    <m/>
    <m/>
    <m/>
    <m/>
    <n v="2"/>
    <s v="40AUNS"/>
    <s v="BONUS"/>
    <n v="999999999"/>
    <m/>
    <m/>
    <m/>
    <m/>
    <m/>
    <s v="DEDUCTION"/>
    <x v="43"/>
    <s v="SUPER"/>
    <x v="5"/>
    <m/>
    <n v="1"/>
    <n v="191.66"/>
    <n v="191.66"/>
    <n v="0"/>
    <m/>
    <m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4"/>
    <x v="0"/>
    <m/>
    <s v="SALARIED"/>
    <x v="45"/>
    <m/>
    <m/>
    <x v="3"/>
    <x v="0"/>
    <m/>
    <m/>
    <m/>
    <m/>
    <m/>
    <m/>
    <m/>
    <s v="40AUNS"/>
    <s v="BONUS"/>
    <n v="999999999"/>
    <m/>
    <m/>
    <m/>
    <m/>
    <m/>
    <s v="OTHER"/>
    <x v="33"/>
    <s v="PRT"/>
    <x v="6"/>
    <m/>
    <n v="26343.16"/>
    <n v="6.8500000000000005E-2"/>
    <n v="1804.51"/>
    <n v="0"/>
    <d v="2025-05-01T00:00:00"/>
    <d v="2025-05-31T00:00:00"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5"/>
    <x v="0"/>
    <m/>
    <s v="SALARIED"/>
    <x v="45"/>
    <m/>
    <m/>
    <x v="4"/>
    <x v="0"/>
    <m/>
    <m/>
    <m/>
    <m/>
    <m/>
    <m/>
    <m/>
    <s v="40AUNS"/>
    <s v="BONUS"/>
    <n v="999999999"/>
    <m/>
    <m/>
    <m/>
    <m/>
    <m/>
    <s v="OTHER"/>
    <x v="34"/>
    <s v="WC"/>
    <x v="6"/>
    <m/>
    <n v="26343.16"/>
    <n v="7.0000000000000001E-3"/>
    <n v="184.4"/>
    <n v="0"/>
    <d v="2025-05-01T00:00:00"/>
    <d v="2025-05-31T00:00:00"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10"/>
    <x v="0"/>
    <m/>
    <s v="SALARIED"/>
    <x v="45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299999999999"/>
    <n v="171.10799"/>
    <n v="476.25"/>
    <n v="0"/>
    <d v="2025-05-31T00:00:00"/>
    <d v="2025-05-31T00:00:00"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6"/>
    <x v="0"/>
    <m/>
    <s v="SALARIED"/>
    <x v="45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66669999999999"/>
    <n v="171.10799"/>
    <n v="2201.59"/>
    <n v="0"/>
    <d v="2025-05-31T00:00:00"/>
    <d v="2025-05-31T00:00:00"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0"/>
    <x v="0"/>
    <m/>
    <s v="SALARIED"/>
    <x v="4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06.68016"/>
    <n v="17836.919999999998"/>
    <n v="22"/>
    <d v="2025-05-01T00:00:00"/>
    <d v="2025-05-30T00:00:00"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0"/>
    <x v="0"/>
    <m/>
    <s v="SALARIED"/>
    <x v="4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6.68016"/>
    <n v="-270.25"/>
    <n v="-0.33329999999999999"/>
    <d v="2025-05-31T00:00:00"/>
    <d v="2025-05-31T00:00:00"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1"/>
    <x v="0"/>
    <m/>
    <s v="SALARIED"/>
    <x v="46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010"/>
    <n v="6010"/>
    <n v="0"/>
    <m/>
    <m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778.84"/>
    <n v="12778.84"/>
    <n v="0"/>
    <m/>
    <m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3"/>
    <x v="0"/>
    <m/>
    <s v="SALARIED"/>
    <x v="46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7.83"/>
    <n v="87.83"/>
    <n v="0"/>
    <m/>
    <m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3"/>
    <x v="0"/>
    <m/>
    <s v="SALARIED"/>
    <x v="46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160.7199999999998"/>
    <n v="2160.7199999999998"/>
    <n v="0"/>
    <m/>
    <m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4"/>
    <x v="0"/>
    <m/>
    <s v="SALARIED"/>
    <x v="46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037.39"/>
    <n v="5.45E-2"/>
    <n v="1146.54"/>
    <n v="0"/>
    <d v="2025-05-01T00:00:00"/>
    <d v="2025-05-31T00:00:00"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5"/>
    <x v="0"/>
    <m/>
    <s v="SALARIED"/>
    <x v="46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037.39"/>
    <n v="7.0000000000000001E-3"/>
    <n v="147.26"/>
    <n v="0"/>
    <d v="2025-05-01T00:00:00"/>
    <d v="2025-05-31T00:00:00"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6"/>
    <x v="0"/>
    <m/>
    <s v="SALARIED"/>
    <x v="46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49999999999"/>
    <n v="125.98925"/>
    <n v="1614.76"/>
    <n v="0"/>
    <d v="2025-05-31T00:00:00"/>
    <d v="2025-05-31T00:00:00"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0"/>
    <x v="0"/>
    <m/>
    <s v="SALARIED"/>
    <x v="4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45.6"/>
    <n v="102.02428999999999"/>
    <n v="4652.3100000000004"/>
    <n v="6"/>
    <d v="2025-05-01T00:00:00"/>
    <d v="2025-05-08T00:00:00"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0"/>
    <x v="0"/>
    <m/>
    <s v="SALARIED"/>
    <x v="4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91.2"/>
    <n v="102.02428999999999"/>
    <n v="9304.6200000000008"/>
    <n v="12"/>
    <d v="2025-05-15T00:00:00"/>
    <d v="2025-05-30T00:00:00"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0"/>
    <x v="0"/>
    <m/>
    <s v="SALARIED"/>
    <x v="4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2.02428999999999"/>
    <n v="-258.47000000000003"/>
    <n v="-0.33329999999999999"/>
    <d v="2025-05-31T00:00:00"/>
    <d v="2025-05-31T00:00:00"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7"/>
    <x v="0"/>
    <m/>
    <s v="SALARIED"/>
    <x v="47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30.4"/>
    <n v="102.02428999999999"/>
    <n v="3101.54"/>
    <n v="4"/>
    <d v="2025-05-09T00:00:00"/>
    <d v="2025-05-14T00:00:00"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1"/>
    <x v="0"/>
    <m/>
    <s v="SALARIED"/>
    <x v="4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547"/>
    <n v="5547"/>
    <n v="0"/>
    <m/>
    <m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24"/>
    <s v="SUPER"/>
    <x v="3"/>
    <m/>
    <n v="1"/>
    <n v="229.41"/>
    <n v="229.41"/>
    <n v="0"/>
    <m/>
    <m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245.76"/>
    <n v="12245.76"/>
    <n v="0"/>
    <m/>
    <m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3"/>
    <x v="0"/>
    <m/>
    <s v="SALARIED"/>
    <x v="4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4"/>
    <n v="84"/>
    <n v="0"/>
    <m/>
    <m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3"/>
    <x v="0"/>
    <m/>
    <s v="SALARIED"/>
    <x v="47"/>
    <m/>
    <m/>
    <x v="1"/>
    <x v="0"/>
    <m/>
    <m/>
    <m/>
    <m/>
    <m/>
    <m/>
    <n v="5"/>
    <s v="30AUNS"/>
    <s v="BONUS"/>
    <n v="999999999"/>
    <m/>
    <m/>
    <m/>
    <m/>
    <m/>
    <s v="DEDUCTION"/>
    <x v="25"/>
    <s v="SUPER"/>
    <x v="5"/>
    <m/>
    <n v="1"/>
    <n v="114.71"/>
    <n v="114.71"/>
    <n v="0"/>
    <m/>
    <m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3"/>
    <x v="0"/>
    <m/>
    <s v="SALARIED"/>
    <x v="4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72.5500000000002"/>
    <n v="2072.5500000000002"/>
    <n v="0"/>
    <m/>
    <m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4"/>
    <x v="0"/>
    <m/>
    <s v="SALARIED"/>
    <x v="4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0293.43"/>
    <n v="5.45E-2"/>
    <n v="1105.99"/>
    <n v="0"/>
    <d v="2025-05-01T00:00:00"/>
    <d v="2025-05-31T00:00:00"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5"/>
    <x v="0"/>
    <m/>
    <s v="SALARIED"/>
    <x v="4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0293.43"/>
    <n v="7.0000000000000001E-3"/>
    <n v="142.05000000000001"/>
    <n v="0"/>
    <d v="2025-05-01T00:00:00"/>
    <d v="2025-05-31T00:00:00"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10"/>
    <x v="0"/>
    <m/>
    <s v="SALARIED"/>
    <x v="47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666599999999999"/>
    <n v="118.91956"/>
    <n v="329.01"/>
    <n v="0"/>
    <d v="2025-05-31T00:00:00"/>
    <d v="2025-05-31T00:00:00"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6"/>
    <x v="0"/>
    <m/>
    <s v="SALARIED"/>
    <x v="4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8.5476299999999998"/>
    <n v="118.91951"/>
    <n v="1016.48"/>
    <n v="0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2.8"/>
    <n v="78.491900000000001"/>
    <n v="-1789.62"/>
    <n v="-3"/>
    <d v="2025-04-22T00:00:00"/>
    <d v="2025-04-24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7.6"/>
    <n v="78.491900000000001"/>
    <n v="596.54"/>
    <n v="1"/>
    <d v="2025-04-24T00:00:00"/>
    <d v="2025-04-24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91.2"/>
    <n v="78.491900000000001"/>
    <n v="7158.46"/>
    <n v="12"/>
    <d v="2025-05-02T00:00:00"/>
    <d v="2025-05-19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7.6"/>
    <n v="78.491900000000001"/>
    <n v="596.54"/>
    <n v="1"/>
    <d v="2025-05-21T00:00:00"/>
    <d v="2025-05-2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8"/>
    <n v="78.491900000000001"/>
    <n v="2982.69"/>
    <n v="5"/>
    <d v="2025-05-26T00:00:00"/>
    <d v="2025-05-30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8.491900000000001"/>
    <n v="-198.85"/>
    <n v="-0.33329999999999999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7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15.2"/>
    <n v="78.491900000000001"/>
    <n v="1193.08"/>
    <n v="2"/>
    <d v="2025-04-22T00:00:00"/>
    <d v="2025-04-23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7.6"/>
    <n v="78.491900000000001"/>
    <n v="596.54"/>
    <n v="1"/>
    <d v="2025-05-01T00:00:00"/>
    <d v="2025-05-0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7.6"/>
    <n v="78.491900000000001"/>
    <n v="596.54"/>
    <n v="1"/>
    <d v="2025-05-20T00:00:00"/>
    <d v="2025-05-20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7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15.2"/>
    <n v="78.491900000000001"/>
    <n v="1193.08"/>
    <n v="2"/>
    <d v="2025-05-22T00:00:00"/>
    <d v="2025-05-23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488"/>
    <n v="3488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437"/>
    <n v="9437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3"/>
    <x v="0"/>
    <m/>
    <s v="SALARIED"/>
    <x v="47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4.63"/>
    <n v="64.63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3"/>
    <x v="0"/>
    <m/>
    <s v="SALARIED"/>
    <x v="47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86.38"/>
    <n v="1486.38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4"/>
    <x v="0"/>
    <m/>
    <s v="SALARIED"/>
    <x v="47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4476.01"/>
    <n v="5.45E-2"/>
    <n v="788.94"/>
    <n v="0"/>
    <d v="2025-05-0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5"/>
    <x v="0"/>
    <m/>
    <s v="SALARIED"/>
    <x v="47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4476.01"/>
    <n v="7.0000000000000001E-3"/>
    <n v="101.33"/>
    <n v="0"/>
    <d v="2025-05-0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10"/>
    <x v="0"/>
    <m/>
    <s v="SALARIED"/>
    <x v="47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666400000000002"/>
    <n v="91.490039999999993"/>
    <n v="253.12"/>
    <n v="0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6"/>
    <x v="0"/>
    <m/>
    <s v="SALARIED"/>
    <x v="47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8.4977400000000003"/>
    <n v="91.490210000000005"/>
    <n v="777.46"/>
    <n v="0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0"/>
    <x v="0"/>
    <m/>
    <s v="SALARIED"/>
    <x v="2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1.46760999999999"/>
    <n v="16965.38"/>
    <n v="22"/>
    <d v="2025-05-01T00:00:00"/>
    <d v="2025-05-30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0"/>
    <x v="0"/>
    <m/>
    <s v="SALARIED"/>
    <x v="2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1.46760999999999"/>
    <n v="-257.05"/>
    <n v="-0.33329999999999999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1"/>
    <x v="0"/>
    <m/>
    <s v="SALARIED"/>
    <x v="26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607"/>
    <n v="5607"/>
    <n v="0"/>
    <m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323.5"/>
    <n v="12323.5"/>
    <n v="0"/>
    <m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3"/>
    <x v="0"/>
    <m/>
    <s v="SALARIED"/>
    <x v="26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3.54"/>
    <n v="83.54"/>
    <n v="0"/>
    <m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3"/>
    <x v="0"/>
    <m/>
    <s v="SALARIED"/>
    <x v="26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62.0100000000002"/>
    <n v="2062.0100000000002"/>
    <n v="0"/>
    <m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4"/>
    <x v="0"/>
    <m/>
    <s v="SALARIED"/>
    <x v="26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0076.05"/>
    <n v="5.45E-2"/>
    <n v="1094.1400000000001"/>
    <n v="0"/>
    <d v="2025-05-0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5"/>
    <x v="0"/>
    <m/>
    <s v="SALARIED"/>
    <x v="26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0076.05"/>
    <n v="7.0000000000000001E-3"/>
    <n v="140.53"/>
    <n v="0"/>
    <d v="2025-05-0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10"/>
    <x v="0"/>
    <m/>
    <s v="SALARIED"/>
    <x v="26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28"/>
    <n v="118.27052999999999"/>
    <n v="329.18"/>
    <n v="0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6"/>
    <x v="0"/>
    <m/>
    <s v="SALARIED"/>
    <x v="26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71"/>
    <n v="118.2706"/>
    <n v="1515.84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5333299999999999"/>
    <n v="83.502020000000002"/>
    <n v="211.53"/>
    <n v="0.33329999999999999"/>
    <d v="2025-04-30T00:00:00"/>
    <d v="2025-04-30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53.2"/>
    <n v="83.502020000000002"/>
    <n v="-4442.3100000000004"/>
    <n v="-7"/>
    <d v="2025-04-01T00:00:00"/>
    <d v="2025-04-09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8"/>
    <n v="83.502020000000002"/>
    <n v="3173.08"/>
    <n v="5"/>
    <d v="2025-04-01T00:00:00"/>
    <d v="2025-04-07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.8"/>
    <n v="83.502020000000002"/>
    <n v="317.31"/>
    <n v="0.5"/>
    <d v="2025-04-08T00:00:00"/>
    <d v="2025-04-08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83.502020000000002"/>
    <n v="634.62"/>
    <n v="1"/>
    <d v="2025-04-09T00:00:00"/>
    <d v="2025-04-09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3.502020000000002"/>
    <n v="-211.54"/>
    <n v="-0.33329999999999999"/>
    <d v="2025-04-30T00:00:00"/>
    <d v="2025-04-30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91.2"/>
    <n v="83.502020000000002"/>
    <n v="7615.38"/>
    <n v="12"/>
    <d v="2025-05-01T00:00:00"/>
    <d v="2025-05-16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68.400000000000006"/>
    <n v="83.502020000000002"/>
    <n v="5711.54"/>
    <n v="9"/>
    <d v="2025-05-20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3.502020000000002"/>
    <n v="-211.54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7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3.8"/>
    <n v="83.502020000000002"/>
    <n v="317.31"/>
    <n v="0.5"/>
    <d v="2025-04-08T00:00:00"/>
    <d v="2025-04-08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7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7.6"/>
    <n v="83.502020000000002"/>
    <n v="634.62"/>
    <n v="1"/>
    <d v="2025-05-19T00:00:00"/>
    <d v="2025-05-19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11"/>
    <x v="0"/>
    <m/>
    <s v="SALARIED"/>
    <x v="44"/>
    <m/>
    <m/>
    <x v="0"/>
    <x v="0"/>
    <m/>
    <m/>
    <m/>
    <m/>
    <m/>
    <m/>
    <m/>
    <s v="26AUNS"/>
    <s v="SALES"/>
    <n v="999999999"/>
    <m/>
    <m/>
    <m/>
    <m/>
    <m/>
    <s v="ALLOWANCE"/>
    <x v="27"/>
    <s v="OTHUTX"/>
    <x v="1"/>
    <m/>
    <n v="1"/>
    <n v="1"/>
    <n v="-1057.69"/>
    <n v="0"/>
    <d v="2025-05-31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397"/>
    <n v="3397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295.31"/>
    <n v="9295.31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3"/>
    <x v="0"/>
    <m/>
    <s v="SALARIED"/>
    <x v="4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8.75"/>
    <n v="68.75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3"/>
    <x v="0"/>
    <m/>
    <s v="SALARIED"/>
    <x v="4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59.62"/>
    <n v="1459.6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4"/>
    <x v="0"/>
    <m/>
    <s v="SALARIED"/>
    <x v="44"/>
    <m/>
    <m/>
    <x v="3"/>
    <x v="0"/>
    <m/>
    <m/>
    <m/>
    <m/>
    <m/>
    <m/>
    <m/>
    <s v="26AUNS"/>
    <s v="SALES"/>
    <n v="999999999"/>
    <m/>
    <m/>
    <m/>
    <m/>
    <m/>
    <s v="OTHER"/>
    <x v="33"/>
    <s v="PRT"/>
    <x v="6"/>
    <m/>
    <n v="14220.68"/>
    <n v="6.8500000000000005E-2"/>
    <n v="974.12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5"/>
    <x v="0"/>
    <m/>
    <s v="SALARIED"/>
    <x v="44"/>
    <m/>
    <m/>
    <x v="4"/>
    <x v="0"/>
    <m/>
    <m/>
    <m/>
    <m/>
    <m/>
    <m/>
    <m/>
    <s v="26AUNS"/>
    <s v="SALES"/>
    <n v="999999999"/>
    <m/>
    <m/>
    <m/>
    <m/>
    <m/>
    <s v="OTHER"/>
    <x v="34"/>
    <s v="WC"/>
    <x v="6"/>
    <m/>
    <n v="14220.68"/>
    <n v="7.0000000000000001E-3"/>
    <n v="99.54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6"/>
    <x v="0"/>
    <m/>
    <s v="SALARIED"/>
    <x v="4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1.251899999999999"/>
    <n v="96.787210000000002"/>
    <n v="1089.04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83.400810000000007"/>
    <n v="13944.62"/>
    <n v="22"/>
    <d v="2025-05-01T00:00:00"/>
    <d v="2025-05-30T00:00:00"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3.400810000000007"/>
    <n v="-211.29"/>
    <n v="-0.33329999999999999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1"/>
    <x v="0"/>
    <m/>
    <s v="SALARIED"/>
    <x v="15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11"/>
    <x v="0"/>
    <m/>
    <s v="SALARIED"/>
    <x v="15"/>
    <m/>
    <m/>
    <x v="0"/>
    <x v="0"/>
    <m/>
    <m/>
    <m/>
    <m/>
    <m/>
    <m/>
    <m/>
    <s v="26AUSA"/>
    <s v="BONUS"/>
    <n v="999999999"/>
    <m/>
    <m/>
    <m/>
    <m/>
    <m/>
    <s v="ALLOWANCE"/>
    <x v="27"/>
    <s v="OTHUTX"/>
    <x v="1"/>
    <m/>
    <n v="1"/>
    <n v="1"/>
    <n v="-1056.4100000000001"/>
    <n v="0"/>
    <d v="2025-05-31T00:00:00"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818"/>
    <n v="3818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29"/>
    <s v="FINAN"/>
    <x v="9"/>
    <m/>
    <n v="1"/>
    <n v="1200"/>
    <n v="1200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24"/>
    <s v="SUPER"/>
    <x v="3"/>
    <m/>
    <n v="1"/>
    <n v="735.29"/>
    <n v="735.29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8756.9599999999991"/>
    <n v="8756.9599999999991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3"/>
    <x v="0"/>
    <m/>
    <s v="SALARIED"/>
    <x v="15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6.58"/>
    <n v="66.58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3"/>
    <x v="0"/>
    <m/>
    <s v="SALARIED"/>
    <x v="15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391.51"/>
    <n v="391.51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3"/>
    <x v="0"/>
    <m/>
    <s v="SALARIED"/>
    <x v="15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57.85"/>
    <n v="1457.85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4"/>
    <x v="0"/>
    <m/>
    <s v="SALARIED"/>
    <x v="15"/>
    <m/>
    <m/>
    <x v="3"/>
    <x v="0"/>
    <m/>
    <m/>
    <m/>
    <m/>
    <m/>
    <m/>
    <m/>
    <s v="26AUSA"/>
    <s v="BONUS"/>
    <n v="999999999"/>
    <m/>
    <m/>
    <m/>
    <m/>
    <m/>
    <s v="OTHER"/>
    <x v="57"/>
    <s v="PRT"/>
    <x v="6"/>
    <m/>
    <n v="16426.189999999999"/>
    <n v="5.8000000000000003E-2"/>
    <n v="952.72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5"/>
    <x v="0"/>
    <m/>
    <s v="SALARIED"/>
    <x v="15"/>
    <m/>
    <m/>
    <x v="4"/>
    <x v="0"/>
    <m/>
    <m/>
    <m/>
    <m/>
    <m/>
    <m/>
    <m/>
    <s v="26AUSA"/>
    <s v="BONUS"/>
    <n v="999999999"/>
    <m/>
    <m/>
    <m/>
    <m/>
    <m/>
    <s v="OTHER"/>
    <x v="58"/>
    <s v="WC"/>
    <x v="6"/>
    <m/>
    <n v="16426.189999999999"/>
    <n v="7.0000000000000001E-3"/>
    <n v="114.98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6"/>
    <x v="0"/>
    <m/>
    <s v="SALARIED"/>
    <x v="15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2"/>
    <n v="97.261989999999997"/>
    <n v="1246.57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53.2"/>
    <n v="73.684209999999993"/>
    <n v="3920"/>
    <n v="7"/>
    <d v="2025-05-01T00:00:00"/>
    <d v="2025-05-09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06.4"/>
    <n v="73.684209999999993"/>
    <n v="7840"/>
    <n v="14"/>
    <d v="2025-05-13T00:00:00"/>
    <d v="2025-05-30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3.684209999999993"/>
    <n v="-186.67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26"/>
    <s v="LEAVE"/>
    <x v="8"/>
    <s v="PER"/>
    <n v="7.6"/>
    <n v="73.684209999999993"/>
    <n v="560"/>
    <n v="1"/>
    <d v="2025-05-12T00:00:00"/>
    <d v="2025-05-12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181"/>
    <n v="3181"/>
    <n v="0"/>
    <m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8952.33"/>
    <n v="8952.33"/>
    <n v="0"/>
    <m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3"/>
    <x v="0"/>
    <m/>
    <s v="SALARIED"/>
    <x v="19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0.67"/>
    <n v="60.67"/>
    <n v="0"/>
    <m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3"/>
    <x v="0"/>
    <m/>
    <s v="SALARIED"/>
    <x v="19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395.33"/>
    <n v="1395.33"/>
    <n v="0"/>
    <m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4"/>
    <x v="0"/>
    <m/>
    <s v="SALARIED"/>
    <x v="19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3589.33"/>
    <n v="6.8500000000000005E-2"/>
    <n v="930.87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5"/>
    <x v="0"/>
    <m/>
    <s v="SALARIED"/>
    <x v="19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3589.33"/>
    <n v="7.0000000000000001E-3"/>
    <n v="95.13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10"/>
    <x v="0"/>
    <m/>
    <s v="SALARIED"/>
    <x v="19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833700000000001"/>
    <n v="85.407259999999994"/>
    <n v="237.72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6"/>
    <x v="0"/>
    <m/>
    <s v="SALARIED"/>
    <x v="19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89999999999"/>
    <n v="85.407390000000007"/>
    <n v="1094.6400000000001"/>
    <n v="0"/>
    <d v="2025-05-31T00:00:00"/>
    <d v="2025-05-31T00:00:00"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0"/>
    <x v="0"/>
    <m/>
    <s v="SALARIED"/>
    <x v="22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6.56883000000001"/>
    <n v="21162.31"/>
    <n v="22"/>
    <d v="2025-05-01T00:00:00"/>
    <d v="2025-05-30T00:00:00"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0"/>
    <x v="0"/>
    <m/>
    <s v="SALARIED"/>
    <x v="22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6.56883000000001"/>
    <n v="-320.6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1"/>
    <x v="0"/>
    <m/>
    <s v="SALARIED"/>
    <x v="22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553"/>
    <n v="7553"/>
    <n v="0"/>
    <m/>
    <m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510.84"/>
    <n v="14510.84"/>
    <n v="0"/>
    <m/>
    <m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3"/>
    <x v="0"/>
    <m/>
    <s v="SALARIED"/>
    <x v="22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4.21"/>
    <n v="104.21"/>
    <n v="0"/>
    <m/>
    <m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3"/>
    <x v="0"/>
    <m/>
    <s v="SALARIED"/>
    <x v="22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537.34"/>
    <n v="2537.34"/>
    <n v="0"/>
    <m/>
    <m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4"/>
    <x v="0"/>
    <m/>
    <s v="SALARIED"/>
    <x v="22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4705.39"/>
    <n v="5.45E-2"/>
    <n v="1346.44"/>
    <n v="0"/>
    <d v="2025-05-01T00:00:00"/>
    <d v="2025-05-31T00:00:00"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5"/>
    <x v="0"/>
    <m/>
    <s v="SALARIED"/>
    <x v="22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4705.39"/>
    <n v="7.0000000000000001E-3"/>
    <n v="172.94"/>
    <n v="0"/>
    <d v="2025-05-01T00:00:00"/>
    <d v="2025-05-31T00:00:00"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6"/>
    <x v="0"/>
    <m/>
    <s v="SALARIED"/>
    <x v="22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0003"/>
    <n v="146.70590999999999"/>
    <n v="1877.84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45.6"/>
    <n v="66.700400000000002"/>
    <n v="-3041.54"/>
    <n v="-6"/>
    <d v="2025-04-22T00:00:00"/>
    <d v="2025-04-30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38"/>
    <n v="66.700400000000002"/>
    <n v="2534.62"/>
    <n v="5"/>
    <d v="2025-04-23T00:00:00"/>
    <d v="2025-04-30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2"/>
    <n v="66.700400000000002"/>
    <n v="10138.459999999999"/>
    <n v="20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3.8"/>
    <n v="66.700400000000002"/>
    <n v="-253.46"/>
    <n v="-0.5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7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7.6"/>
    <n v="66.700400000000002"/>
    <n v="506.92"/>
    <n v="1"/>
    <d v="2025-04-22T00:00:00"/>
    <d v="2025-04-22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1"/>
    <x v="0"/>
    <m/>
    <s v="SALARIED"/>
    <x v="19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650"/>
    <n v="1"/>
    <n v="1650"/>
    <n v="0"/>
    <d v="2025-05-31T00:00:00"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2947"/>
    <n v="2947"/>
    <n v="0"/>
    <m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8588"/>
    <n v="8588"/>
    <n v="0"/>
    <m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3"/>
    <x v="0"/>
    <m/>
    <s v="SALARIED"/>
    <x v="19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49.42"/>
    <n v="49.42"/>
    <n v="0"/>
    <m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3"/>
    <x v="0"/>
    <m/>
    <s v="SALARIED"/>
    <x v="19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136.78"/>
    <n v="1136.78"/>
    <n v="0"/>
    <m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4"/>
    <x v="0"/>
    <m/>
    <s v="SALARIED"/>
    <x v="19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2721.2"/>
    <n v="6.8500000000000005E-2"/>
    <n v="871.4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5"/>
    <x v="0"/>
    <m/>
    <s v="SALARIED"/>
    <x v="19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2721.2"/>
    <n v="7.0000000000000001E-3"/>
    <n v="89.0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6"/>
    <x v="0"/>
    <m/>
    <s v="SALARIED"/>
    <x v="19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0.64007"/>
    <n v="77.312460000000002"/>
    <n v="822.61"/>
    <n v="0"/>
    <d v="2025-05-31T00:00:00"/>
    <d v="2025-05-31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0"/>
    <x v="0"/>
    <m/>
    <s v="SALARIED"/>
    <x v="2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44.88865999999999"/>
    <n v="24225.38"/>
    <n v="22"/>
    <d v="2025-05-01T00:00:00"/>
    <d v="2025-05-30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0"/>
    <x v="0"/>
    <m/>
    <s v="SALARIED"/>
    <x v="2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44.88865999999999"/>
    <n v="-367.05"/>
    <n v="-0.33329999999999999"/>
    <d v="2025-05-31T00:00:00"/>
    <d v="2025-05-31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1"/>
    <x v="0"/>
    <m/>
    <s v="SALARIED"/>
    <x v="26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519"/>
    <n v="8519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2"/>
    <x v="0"/>
    <m/>
    <m/>
    <x v="1"/>
    <m/>
    <m/>
    <x v="1"/>
    <x v="0"/>
    <m/>
    <m/>
    <m/>
    <m/>
    <m/>
    <m/>
    <n v="9"/>
    <s v="40AUNS"/>
    <s v="BONUS"/>
    <n v="999999999"/>
    <m/>
    <m/>
    <m/>
    <m/>
    <m/>
    <s v="DEDUCTION"/>
    <x v="3"/>
    <s v="SUPER"/>
    <x v="3"/>
    <m/>
    <n v="1"/>
    <n v="1402.87"/>
    <n v="1402.87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603.13"/>
    <n v="15603.13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3"/>
    <x v="0"/>
    <m/>
    <s v="SALARIED"/>
    <x v="26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19.29"/>
    <n v="119.29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3"/>
    <x v="0"/>
    <m/>
    <s v="SALARIED"/>
    <x v="26"/>
    <m/>
    <m/>
    <x v="1"/>
    <x v="0"/>
    <m/>
    <m/>
    <m/>
    <m/>
    <m/>
    <m/>
    <n v="5"/>
    <s v="40AUNS"/>
    <s v="BONUS"/>
    <n v="999999999"/>
    <m/>
    <m/>
    <m/>
    <m/>
    <m/>
    <s v="DEDUCTION"/>
    <x v="6"/>
    <s v="SUPER"/>
    <x v="5"/>
    <m/>
    <n v="1"/>
    <n v="701.44"/>
    <n v="701.44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3"/>
    <x v="0"/>
    <m/>
    <s v="SALARIED"/>
    <x v="26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935.38"/>
    <n v="2935.38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4"/>
    <x v="0"/>
    <m/>
    <s v="SALARIED"/>
    <x v="26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9281.11"/>
    <n v="5.45E-2"/>
    <n v="1595.82"/>
    <n v="0"/>
    <d v="2025-05-01T00:00:00"/>
    <d v="2025-05-31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5"/>
    <x v="0"/>
    <m/>
    <s v="SALARIED"/>
    <x v="26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9281.11"/>
    <n v="7.0000000000000001E-3"/>
    <n v="204.97"/>
    <n v="0"/>
    <d v="2025-05-01T00:00:00"/>
    <d v="2025-05-31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6"/>
    <x v="0"/>
    <m/>
    <s v="SALARIED"/>
    <x v="26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1668"/>
    <n v="168.88227000000001"/>
    <n v="2164.510000000000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36.80000000000001"/>
    <n v="68.674090000000007"/>
    <n v="9394.6200000000008"/>
    <n v="18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5.0666700000000002"/>
    <n v="68.674090000000007"/>
    <n v="-347.95"/>
    <n v="-0.66669999999999996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492"/>
    <n v="249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2"/>
    <x v="0"/>
    <m/>
    <m/>
    <x v="1"/>
    <m/>
    <m/>
    <x v="9"/>
    <x v="0"/>
    <m/>
    <m/>
    <m/>
    <m/>
    <m/>
    <m/>
    <m/>
    <s v="25AUNS"/>
    <s v="BONUS"/>
    <n v="999999999"/>
    <m/>
    <m/>
    <m/>
    <m/>
    <m/>
    <s v="DEDUCTION"/>
    <x v="38"/>
    <s v="RECOV"/>
    <x v="10"/>
    <m/>
    <n v="1"/>
    <n v="482.89"/>
    <n v="482.8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2"/>
    <x v="0"/>
    <m/>
    <m/>
    <x v="1"/>
    <m/>
    <m/>
    <x v="10"/>
    <x v="0"/>
    <m/>
    <m/>
    <m/>
    <m/>
    <m/>
    <m/>
    <m/>
    <s v="25AUNS"/>
    <s v="BONUS"/>
    <n v="999999999"/>
    <m/>
    <m/>
    <m/>
    <m/>
    <m/>
    <s v="DEDUCTION"/>
    <x v="37"/>
    <s v="FINAN"/>
    <x v="10"/>
    <m/>
    <n v="1"/>
    <n v="69.44"/>
    <n v="69.4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2"/>
    <x v="0"/>
    <m/>
    <m/>
    <x v="1"/>
    <m/>
    <m/>
    <x v="9"/>
    <x v="0"/>
    <m/>
    <m/>
    <m/>
    <m/>
    <m/>
    <m/>
    <m/>
    <s v="25AUNS"/>
    <s v="BONUS"/>
    <n v="999999999"/>
    <m/>
    <m/>
    <m/>
    <m/>
    <m/>
    <s v="DEDUCTION"/>
    <x v="36"/>
    <s v="FINAN"/>
    <x v="10"/>
    <m/>
    <n v="1"/>
    <n v="694.44"/>
    <n v="694.4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5307.9"/>
    <n v="5307.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5.23"/>
    <n v="45.2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040.3699999999999"/>
    <n v="1040.369999999999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0132.27"/>
    <n v="5.45E-2"/>
    <n v="552.2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0132.27"/>
    <n v="7.0000000000000001E-3"/>
    <n v="70.93000000000000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10"/>
    <x v="0"/>
    <m/>
    <s v="SALARIED"/>
    <x v="24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2833000000000001"/>
    <n v="80.046430000000001"/>
    <n v="182.7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0.466659999999999"/>
    <n v="80.046539999999993"/>
    <n v="837.8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68.400000000000006"/>
    <n v="125.10120999999999"/>
    <n v="8556.92"/>
    <n v="9"/>
    <d v="2025-05-01T00:00:00"/>
    <d v="2025-05-13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6"/>
    <n v="125.10120999999999"/>
    <n v="9507.69"/>
    <n v="10"/>
    <d v="2025-05-19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5.10120999999999"/>
    <n v="-316.9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7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22.8"/>
    <n v="125.10120999999999"/>
    <n v="2852.31"/>
    <n v="3"/>
    <d v="2025-05-14T00:00:00"/>
    <d v="2025-05-16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1"/>
    <x v="0"/>
    <m/>
    <s v="SALARIED"/>
    <x v="2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436"/>
    <n v="743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386.17"/>
    <n v="14386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3"/>
    <x v="0"/>
    <m/>
    <s v="SALARIED"/>
    <x v="2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3"/>
    <n v="10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3"/>
    <x v="0"/>
    <m/>
    <s v="SALARIED"/>
    <x v="2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509.5500000000002"/>
    <n v="2509.550000000000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4"/>
    <x v="0"/>
    <m/>
    <s v="SALARIED"/>
    <x v="2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4434.720000000001"/>
    <n v="5.45E-2"/>
    <n v="1331.6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5"/>
    <x v="0"/>
    <m/>
    <s v="SALARIED"/>
    <x v="2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4434.720000000001"/>
    <n v="7.0000000000000001E-3"/>
    <n v="171.0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10"/>
    <x v="0"/>
    <m/>
    <s v="SALARIED"/>
    <x v="24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299999999999"/>
    <n v="145.81813"/>
    <n v="405.8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6"/>
    <x v="0"/>
    <m/>
    <s v="SALARIED"/>
    <x v="2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9.57742"/>
    <n v="145.81797"/>
    <n v="1396.56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21.6"/>
    <n v="84.008099999999999"/>
    <n v="10215.379999999999"/>
    <n v="16"/>
    <d v="2025-05-05T00:00:00"/>
    <d v="2025-05-29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5333299999999999"/>
    <n v="84.008099999999999"/>
    <n v="212.83"/>
    <n v="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7.6"/>
    <n v="84.008099999999999"/>
    <n v="638.46"/>
    <n v="1"/>
    <d v="2025-05-01T00:00:00"/>
    <d v="2025-05-0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1460"/>
    <n v="1460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24"/>
    <s v="SUPER"/>
    <x v="3"/>
    <m/>
    <n v="1"/>
    <n v="4117.6499999999996"/>
    <n v="4117.6499999999996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5489.02"/>
    <n v="5489.0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5.33"/>
    <n v="55.33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3"/>
    <x v="0"/>
    <m/>
    <s v="SALARIED"/>
    <x v="24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25.36"/>
    <n v="325.36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272.67"/>
    <n v="1272.67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33"/>
    <s v="PRT"/>
    <x v="6"/>
    <m/>
    <n v="12720.03"/>
    <n v="6.8500000000000005E-2"/>
    <n v="871.32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34"/>
    <s v="WC"/>
    <x v="6"/>
    <m/>
    <n v="12720.03"/>
    <n v="7.0000000000000001E-3"/>
    <n v="89.04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1334300000000002"/>
    <n v="97.373710000000003"/>
    <n v="207.74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9.93337"/>
    <n v="97.373800000000003"/>
    <n v="967.25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0"/>
    <x v="0"/>
    <m/>
    <s v="SALARIED"/>
    <x v="7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2.5333299999999999"/>
    <n v="139.17004"/>
    <n v="352.57"/>
    <n v="0.33329999999999999"/>
    <d v="2025-04-30T00:00:00"/>
    <d v="2025-04-30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0"/>
    <x v="0"/>
    <m/>
    <s v="SALARIED"/>
    <x v="7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2.8"/>
    <n v="139.17004"/>
    <n v="-3173.08"/>
    <n v="-3"/>
    <d v="2025-04-28T00:00:00"/>
    <d v="2025-04-30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0"/>
    <x v="0"/>
    <m/>
    <s v="SALARIED"/>
    <x v="7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5.2"/>
    <n v="139.17004"/>
    <n v="2115.38"/>
    <n v="2"/>
    <d v="2025-04-29T00:00:00"/>
    <d v="2025-04-30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0"/>
    <x v="0"/>
    <m/>
    <s v="SALARIED"/>
    <x v="7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9.17004"/>
    <n v="-352.56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0"/>
    <x v="0"/>
    <m/>
    <s v="SALARIED"/>
    <x v="7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39.17004"/>
    <n v="23269.23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0"/>
    <x v="0"/>
    <m/>
    <s v="SALARIED"/>
    <x v="7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9.17004"/>
    <n v="-352.5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0"/>
    <x v="0"/>
    <m/>
    <s v="SALARIED"/>
    <x v="7"/>
    <m/>
    <m/>
    <x v="0"/>
    <x v="0"/>
    <m/>
    <m/>
    <m/>
    <m/>
    <m/>
    <m/>
    <m/>
    <s v="40AUNS"/>
    <s v="BONUS"/>
    <n v="999999999"/>
    <s v="40AUNS"/>
    <m/>
    <m/>
    <m/>
    <m/>
    <s v="WORK"/>
    <x v="53"/>
    <s v="LEAVE"/>
    <x v="8"/>
    <s v="PER"/>
    <n v="7.6"/>
    <n v="139.17004"/>
    <n v="1057.69"/>
    <n v="1"/>
    <d v="2025-04-28T00:00:00"/>
    <d v="2025-04-28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1"/>
    <x v="0"/>
    <m/>
    <s v="SALARIED"/>
    <x v="7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736"/>
    <n v="8736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847.34"/>
    <n v="15847.34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3"/>
    <x v="0"/>
    <m/>
    <s v="SALARIED"/>
    <x v="7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07.88"/>
    <n v="107.88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3"/>
    <x v="0"/>
    <m/>
    <s v="SALARIED"/>
    <x v="7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827.08"/>
    <n v="2827.08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4"/>
    <x v="0"/>
    <m/>
    <s v="SALARIED"/>
    <x v="7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7518.3"/>
    <n v="5.45E-2"/>
    <n v="1499.75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5"/>
    <x v="0"/>
    <m/>
    <s v="SALARIED"/>
    <x v="7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7518.3"/>
    <n v="7.0000000000000001E-3"/>
    <n v="192.63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6"/>
    <x v="0"/>
    <m/>
    <s v="SALARIED"/>
    <x v="7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16689999999999"/>
    <n v="162.21661"/>
    <n v="2079.0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5.809719999999999"/>
    <n v="12675.3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5.809719999999999"/>
    <n v="-192.0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1"/>
    <x v="0"/>
    <m/>
    <s v="SALARIED"/>
    <x v="4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030"/>
    <n v="4030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286.66"/>
    <n v="10286.66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3"/>
    <x v="0"/>
    <m/>
    <s v="SALARIED"/>
    <x v="4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2.42"/>
    <n v="62.42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3"/>
    <x v="0"/>
    <m/>
    <s v="SALARIED"/>
    <x v="4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35.58"/>
    <n v="1435.58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4"/>
    <x v="0"/>
    <m/>
    <s v="SALARIED"/>
    <x v="48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5814.66"/>
    <n v="5.45E-2"/>
    <n v="861.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5"/>
    <x v="0"/>
    <m/>
    <s v="SALARIED"/>
    <x v="48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5814.66"/>
    <n v="7.0000000000000001E-3"/>
    <n v="110.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6"/>
    <x v="0"/>
    <m/>
    <s v="SALARIED"/>
    <x v="4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580000000001"/>
    <n v="88.363810000000001"/>
    <n v="1136.9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0"/>
    <x v="0"/>
    <m/>
    <s v="SALARIED"/>
    <x v="3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0.74899000000001"/>
    <n v="20189.23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0"/>
    <x v="0"/>
    <m/>
    <s v="SALARIED"/>
    <x v="3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0.74899000000001"/>
    <n v="-305.8999999999999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1"/>
    <x v="0"/>
    <m/>
    <s v="SALARIED"/>
    <x v="37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102"/>
    <n v="710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003.5"/>
    <n v="14003.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3"/>
    <x v="0"/>
    <m/>
    <s v="SALARIED"/>
    <x v="37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9.42"/>
    <n v="99.4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3"/>
    <x v="0"/>
    <m/>
    <s v="SALARIED"/>
    <x v="37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427.13"/>
    <n v="2427.13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4"/>
    <x v="0"/>
    <m/>
    <s v="SALARIED"/>
    <x v="37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3632.05"/>
    <n v="5.45E-2"/>
    <n v="1287.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5"/>
    <x v="0"/>
    <m/>
    <s v="SALARIED"/>
    <x v="37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3632.05"/>
    <n v="7.0000000000000001E-3"/>
    <n v="165.4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10"/>
    <x v="0"/>
    <m/>
    <s v="SALARIED"/>
    <x v="37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299999999999"/>
    <n v="140.74508"/>
    <n v="391.7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6"/>
    <x v="0"/>
    <m/>
    <s v="SALARIED"/>
    <x v="37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49999999999"/>
    <n v="140.74504999999999"/>
    <n v="1803.88"/>
    <n v="0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0"/>
    <x v="0"/>
    <m/>
    <s v="SALARIED"/>
    <x v="40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4.534409999999994"/>
    <n v="15806.15"/>
    <n v="22"/>
    <d v="2025-05-01T00:00:00"/>
    <d v="2025-05-30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0"/>
    <x v="0"/>
    <m/>
    <s v="SALARIED"/>
    <x v="40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4.534409999999994"/>
    <n v="-239.48"/>
    <n v="-0.33329999999999999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1"/>
    <x v="0"/>
    <m/>
    <s v="SALARIED"/>
    <x v="40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074"/>
    <n v="5074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714.84"/>
    <n v="11714.84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3"/>
    <x v="0"/>
    <m/>
    <s v="SALARIED"/>
    <x v="40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7.83"/>
    <n v="77.83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3"/>
    <x v="0"/>
    <m/>
    <s v="SALARIED"/>
    <x v="40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30.72"/>
    <n v="1930.72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4"/>
    <x v="0"/>
    <m/>
    <s v="SALARIED"/>
    <x v="40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797.39"/>
    <n v="5.45E-2"/>
    <n v="1024.46"/>
    <n v="0"/>
    <d v="2025-05-0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5"/>
    <x v="0"/>
    <m/>
    <s v="SALARIED"/>
    <x v="40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797.39"/>
    <n v="7.0000000000000001E-3"/>
    <n v="131.58000000000001"/>
    <n v="0"/>
    <d v="2025-05-0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6"/>
    <x v="0"/>
    <m/>
    <s v="SALARIED"/>
    <x v="40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7"/>
    <n v="110.18931000000001"/>
    <n v="1412.26"/>
    <n v="0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0"/>
    <x v="0"/>
    <m/>
    <s v="SALARIED"/>
    <x v="4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14"/>
    <n v="109.76721000000001"/>
    <n v="12513.46"/>
    <n v="15"/>
    <d v="2025-05-01T00:00:00"/>
    <d v="2025-05-2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0"/>
    <x v="0"/>
    <m/>
    <s v="SALARIED"/>
    <x v="4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38"/>
    <n v="109.76721000000001"/>
    <n v="4171.1499999999996"/>
    <n v="5"/>
    <d v="2025-05-26T00:00:00"/>
    <d v="2025-05-30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0"/>
    <x v="0"/>
    <m/>
    <s v="SALARIED"/>
    <x v="4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9.76721000000001"/>
    <n v="-278.07"/>
    <n v="-0.33329999999999999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7"/>
    <x v="0"/>
    <m/>
    <s v="SALARIED"/>
    <x v="40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15.2"/>
    <n v="109.76721000000001"/>
    <n v="1668.46"/>
    <n v="2"/>
    <d v="2025-05-22T00:00:00"/>
    <d v="2025-05-23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1"/>
    <x v="0"/>
    <m/>
    <s v="SALARIED"/>
    <x v="40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067"/>
    <n v="6067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24"/>
    <s v="SUPER"/>
    <x v="3"/>
    <m/>
    <n v="1"/>
    <n v="388.24"/>
    <n v="388.24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841.93"/>
    <n v="12841.93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3"/>
    <x v="0"/>
    <m/>
    <s v="SALARIED"/>
    <x v="40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0.38"/>
    <n v="90.38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3"/>
    <x v="0"/>
    <m/>
    <s v="SALARIED"/>
    <x v="40"/>
    <m/>
    <m/>
    <x v="1"/>
    <x v="0"/>
    <m/>
    <m/>
    <m/>
    <m/>
    <m/>
    <m/>
    <n v="5"/>
    <s v="31AUNS"/>
    <s v="BONUS"/>
    <n v="999999999"/>
    <m/>
    <m/>
    <m/>
    <m/>
    <m/>
    <s v="DEDUCTION"/>
    <x v="25"/>
    <s v="SUPER"/>
    <x v="5"/>
    <m/>
    <n v="1"/>
    <n v="194.12"/>
    <n v="194.12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3"/>
    <x v="0"/>
    <m/>
    <s v="SALARIED"/>
    <x v="40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19.17"/>
    <n v="2219.17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4"/>
    <x v="0"/>
    <m/>
    <s v="SALARIED"/>
    <x v="40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800.84"/>
    <n v="5.45E-2"/>
    <n v="1188.1500000000001"/>
    <n v="0"/>
    <d v="2025-05-0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5"/>
    <x v="0"/>
    <m/>
    <s v="SALARIED"/>
    <x v="40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800.84"/>
    <n v="7.0000000000000001E-3"/>
    <n v="152.61000000000001"/>
    <n v="0"/>
    <d v="2025-05-0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6"/>
    <x v="0"/>
    <m/>
    <s v="SALARIED"/>
    <x v="40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0.70721"/>
    <n v="127.94463"/>
    <n v="1369.9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0"/>
    <x v="0"/>
    <m/>
    <s v="SALARIED"/>
    <x v="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2"/>
    <n v="92.054659999999998"/>
    <n v="13992.31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0"/>
    <x v="0"/>
    <m/>
    <s v="SALARIED"/>
    <x v="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2.054659999999998"/>
    <n v="-233.2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7"/>
    <x v="0"/>
    <m/>
    <s v="SALARIED"/>
    <x v="4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15.2"/>
    <n v="92.054659999999998"/>
    <n v="1399.23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1"/>
    <x v="0"/>
    <m/>
    <s v="SALARIED"/>
    <x v="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8"/>
    <x v="0"/>
    <m/>
    <s v="SALARIED"/>
    <x v="4"/>
    <m/>
    <m/>
    <x v="0"/>
    <x v="0"/>
    <m/>
    <m/>
    <m/>
    <m/>
    <m/>
    <m/>
    <m/>
    <s v="30AUNS"/>
    <s v="BONUS"/>
    <n v="999999999"/>
    <m/>
    <m/>
    <m/>
    <m/>
    <m/>
    <s v="ALLOWANCE"/>
    <x v="12"/>
    <s v="OTHTAX"/>
    <x v="1"/>
    <m/>
    <n v="202.9"/>
    <n v="1"/>
    <n v="202.9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975"/>
    <n v="497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608.4"/>
    <n v="11608.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3"/>
    <x v="0"/>
    <m/>
    <s v="SALARIED"/>
    <x v="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5.790000000000006"/>
    <n v="75.79000000000000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3"/>
    <x v="0"/>
    <m/>
    <s v="SALARIED"/>
    <x v="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83.76"/>
    <n v="1883.7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4"/>
    <x v="0"/>
    <m/>
    <s v="SALARIED"/>
    <x v="4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340.05"/>
    <n v="5.45E-2"/>
    <n v="999.5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5"/>
    <x v="0"/>
    <m/>
    <s v="SALARIED"/>
    <x v="4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340.05"/>
    <n v="7.0000000000000001E-3"/>
    <n v="128.3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10"/>
    <x v="0"/>
    <m/>
    <s v="SALARIED"/>
    <x v="4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666599999999999"/>
    <n v="107.29904999999999"/>
    <n v="296.8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6"/>
    <x v="0"/>
    <m/>
    <s v="SALARIED"/>
    <x v="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0.65714"/>
    <n v="107.29895999999999"/>
    <n v="1143.5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0"/>
    <x v="0"/>
    <m/>
    <s v="SALARIED"/>
    <x v="49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7.2"/>
    <n v="62.246960000000001"/>
    <n v="10407.69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0"/>
    <x v="0"/>
    <m/>
    <s v="SALARIED"/>
    <x v="49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2.246960000000001"/>
    <n v="-157.6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804"/>
    <n v="2804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2"/>
    <x v="0"/>
    <m/>
    <m/>
    <x v="1"/>
    <m/>
    <m/>
    <x v="1"/>
    <x v="0"/>
    <m/>
    <m/>
    <m/>
    <m/>
    <m/>
    <m/>
    <n v="9"/>
    <s v="24AUNS"/>
    <s v="BONUS"/>
    <n v="999999999"/>
    <m/>
    <m/>
    <m/>
    <m/>
    <m/>
    <s v="DEDUCTION"/>
    <x v="3"/>
    <s v="SUPER"/>
    <x v="3"/>
    <m/>
    <n v="1"/>
    <n v="602.70000000000005"/>
    <n v="602.70000000000005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6843.3"/>
    <n v="6843.3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3"/>
    <x v="0"/>
    <m/>
    <s v="SALARIED"/>
    <x v="49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1.25"/>
    <n v="51.25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3"/>
    <x v="0"/>
    <m/>
    <s v="SALARIED"/>
    <x v="49"/>
    <m/>
    <m/>
    <x v="1"/>
    <x v="0"/>
    <m/>
    <m/>
    <m/>
    <m/>
    <m/>
    <m/>
    <n v="5"/>
    <s v="24AUNS"/>
    <s v="BONUS"/>
    <n v="999999999"/>
    <m/>
    <m/>
    <m/>
    <m/>
    <m/>
    <s v="DEDUCTION"/>
    <x v="6"/>
    <s v="SUPER"/>
    <x v="5"/>
    <m/>
    <n v="1"/>
    <n v="301.35000000000002"/>
    <n v="301.35000000000002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3"/>
    <x v="0"/>
    <m/>
    <s v="SALARIED"/>
    <x v="49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178.75"/>
    <n v="1178.75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4"/>
    <x v="0"/>
    <m/>
    <s v="SALARIED"/>
    <x v="49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1781.35"/>
    <n v="5.45E-2"/>
    <n v="642.08000000000004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5"/>
    <x v="0"/>
    <m/>
    <s v="SALARIED"/>
    <x v="49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1781.35"/>
    <n v="7.0000000000000001E-3"/>
    <n v="82.47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6"/>
    <x v="0"/>
    <m/>
    <s v="SALARIED"/>
    <x v="49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86664"/>
    <n v="72.555070000000001"/>
    <n v="933.54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30.4"/>
    <n v="69.939269999999993"/>
    <n v="-2126.15"/>
    <n v="-4"/>
    <d v="2025-04-22T00:00:00"/>
    <d v="2025-04-29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53.2"/>
    <n v="69.939269999999993"/>
    <n v="-3720.77"/>
    <n v="-7"/>
    <d v="2025-04-03T00:00:00"/>
    <d v="2025-04-17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60.8"/>
    <n v="69.939269999999993"/>
    <n v="4252.3100000000004"/>
    <n v="8"/>
    <d v="2025-04-03T00:00:00"/>
    <d v="2025-04-17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8"/>
    <n v="69.939269999999993"/>
    <n v="2657.69"/>
    <n v="5"/>
    <d v="2025-04-22T00:00:00"/>
    <d v="2025-04-29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.26667"/>
    <n v="69.939269999999993"/>
    <n v="88.59"/>
    <n v="0.16669999999999999"/>
    <d v="2025-04-30T00:00:00"/>
    <d v="2025-04-3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2.8"/>
    <n v="69.939269999999993"/>
    <n v="1594.62"/>
    <n v="3"/>
    <d v="2025-05-01T00:00:00"/>
    <d v="2025-05-06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83.6"/>
    <n v="69.939269999999993"/>
    <n v="5846.92"/>
    <n v="11"/>
    <d v="2025-05-08T00:00:00"/>
    <d v="2025-05-29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.26667"/>
    <n v="69.939269999999993"/>
    <n v="88.59"/>
    <n v="0.1666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53"/>
    <s v="LEAVE"/>
    <x v="8"/>
    <s v="PER"/>
    <n v="7.6"/>
    <n v="69.939269999999993"/>
    <n v="531.54"/>
    <n v="1"/>
    <d v="2025-05-07T00:00:00"/>
    <d v="2025-05-07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1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56"/>
    <s v="OTHUTX"/>
    <x v="1"/>
    <m/>
    <n v="86"/>
    <n v="0.88"/>
    <n v="75.680000000000007"/>
    <n v="0"/>
    <d v="2025-03-20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184"/>
    <n v="2184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105.02"/>
    <n v="7105.0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0.31"/>
    <n v="40.31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3"/>
    <x v="0"/>
    <m/>
    <s v="SALARIED"/>
    <x v="24"/>
    <m/>
    <m/>
    <x v="1"/>
    <x v="0"/>
    <m/>
    <m/>
    <m/>
    <m/>
    <m/>
    <n v="132.44"/>
    <n v="3"/>
    <s v="25AUNS"/>
    <s v="BONUS"/>
    <n v="999999999"/>
    <m/>
    <m/>
    <m/>
    <m/>
    <m/>
    <s v="DEDUCTION"/>
    <x v="7"/>
    <s v="SUPER"/>
    <x v="5"/>
    <m/>
    <n v="1"/>
    <n v="1059.53"/>
    <n v="1059.53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33"/>
    <s v="PRT"/>
    <x v="6"/>
    <m/>
    <n v="10313.18"/>
    <n v="6.8500000000000005E-2"/>
    <n v="706.4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34"/>
    <s v="WC"/>
    <x v="6"/>
    <m/>
    <n v="10313.18"/>
    <n v="7.0000000000000001E-3"/>
    <n v="72.19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0.149929999999999"/>
    <n v="81.066569999999999"/>
    <n v="822.82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0"/>
    <x v="0"/>
    <m/>
    <s v="SALARIED"/>
    <x v="49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7.2"/>
    <n v="65.232789999999994"/>
    <n v="10906.92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0"/>
    <x v="0"/>
    <m/>
    <s v="SALARIED"/>
    <x v="49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5.232789999999994"/>
    <n v="-165.2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8"/>
    <x v="0"/>
    <m/>
    <s v="SALARIED"/>
    <x v="49"/>
    <m/>
    <m/>
    <x v="0"/>
    <x v="0"/>
    <m/>
    <m/>
    <m/>
    <m/>
    <m/>
    <m/>
    <m/>
    <s v="24AUNS"/>
    <s v="BONUS"/>
    <n v="999999999"/>
    <m/>
    <m/>
    <m/>
    <m/>
    <m/>
    <s v="ALLOWANCE"/>
    <x v="12"/>
    <s v="OTHTAX"/>
    <x v="1"/>
    <m/>
    <n v="232.2"/>
    <n v="1"/>
    <n v="232.2"/>
    <n v="0"/>
    <d v="2025-05-31T00:00:00"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747"/>
    <n v="2747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8226.8700000000008"/>
    <n v="8226.8700000000008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3"/>
    <x v="0"/>
    <m/>
    <s v="SALARIED"/>
    <x v="49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3.71"/>
    <n v="53.71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3"/>
    <x v="0"/>
    <m/>
    <s v="SALARIED"/>
    <x v="49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235.29"/>
    <n v="1235.29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4"/>
    <x v="0"/>
    <m/>
    <s v="SALARIED"/>
    <x v="49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2030.67"/>
    <n v="5.45E-2"/>
    <n v="655.67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5"/>
    <x v="0"/>
    <m/>
    <s v="SALARIED"/>
    <x v="49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2030.67"/>
    <n v="7.0000000000000001E-3"/>
    <n v="84.21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6"/>
    <x v="0"/>
    <m/>
    <s v="SALARIED"/>
    <x v="49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81667"/>
    <n v="76.035349999999994"/>
    <n v="974.52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0"/>
    <x v="0"/>
    <m/>
    <s v="SALARIED"/>
    <x v="49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-22.8"/>
    <n v="48.026319999999998"/>
    <n v="-1095"/>
    <n v="-3"/>
    <d v="2025-04-22T00:00:00"/>
    <d v="2025-04-24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0"/>
    <x v="0"/>
    <m/>
    <s v="SALARIED"/>
    <x v="49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167.2"/>
    <n v="48.026319999999998"/>
    <n v="8030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0"/>
    <x v="0"/>
    <m/>
    <s v="SALARIED"/>
    <x v="49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-2.5333299999999999"/>
    <n v="48.026319999999998"/>
    <n v="-121.6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7"/>
    <x v="0"/>
    <m/>
    <s v="SALARIED"/>
    <x v="49"/>
    <m/>
    <m/>
    <x v="0"/>
    <x v="0"/>
    <m/>
    <m/>
    <m/>
    <m/>
    <m/>
    <m/>
    <m/>
    <s v="23AUNS"/>
    <s v="BONUS"/>
    <n v="999999999"/>
    <s v="23AUNS"/>
    <m/>
    <m/>
    <m/>
    <m/>
    <s v="WORK"/>
    <x v="11"/>
    <s v="LEAVE"/>
    <x v="8"/>
    <s v="ANN"/>
    <n v="22.8"/>
    <n v="48.026319999999998"/>
    <n v="1095"/>
    <n v="3"/>
    <d v="2025-04-22T00:00:00"/>
    <d v="2025-04-24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2"/>
    <x v="0"/>
    <m/>
    <m/>
    <x v="1"/>
    <m/>
    <m/>
    <x v="0"/>
    <x v="0"/>
    <m/>
    <m/>
    <m/>
    <m/>
    <m/>
    <m/>
    <m/>
    <s v="23AUNS"/>
    <s v="BONUS"/>
    <n v="999999999"/>
    <m/>
    <m/>
    <m/>
    <m/>
    <m/>
    <s v="DEDUCTION"/>
    <x v="2"/>
    <s v="TAX"/>
    <x v="2"/>
    <m/>
    <n v="1"/>
    <n v="2201"/>
    <n v="2201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2"/>
    <x v="0"/>
    <m/>
    <m/>
    <x v="1"/>
    <m/>
    <m/>
    <x v="2"/>
    <x v="0"/>
    <m/>
    <m/>
    <m/>
    <m/>
    <m/>
    <m/>
    <m/>
    <s v="23AUNS"/>
    <s v="BONUS"/>
    <n v="999999999"/>
    <m/>
    <m/>
    <m/>
    <m/>
    <m/>
    <s v="DEDUCTION"/>
    <x v="4"/>
    <m/>
    <x v="4"/>
    <m/>
    <n v="1"/>
    <n v="5707.33"/>
    <n v="5707.33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3"/>
    <x v="0"/>
    <m/>
    <s v="SALARIED"/>
    <x v="49"/>
    <m/>
    <m/>
    <x v="1"/>
    <x v="0"/>
    <m/>
    <m/>
    <m/>
    <m/>
    <m/>
    <m/>
    <n v="4"/>
    <s v="23AUNS"/>
    <s v="BONUS"/>
    <n v="999999999"/>
    <m/>
    <m/>
    <m/>
    <m/>
    <m/>
    <s v="DEDUCTION"/>
    <x v="5"/>
    <s v="SUPER"/>
    <x v="5"/>
    <m/>
    <n v="1"/>
    <n v="39.54"/>
    <n v="39.54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3"/>
    <x v="0"/>
    <m/>
    <s v="SALARIED"/>
    <x v="49"/>
    <m/>
    <m/>
    <x v="1"/>
    <x v="0"/>
    <m/>
    <m/>
    <m/>
    <m/>
    <m/>
    <n v="0"/>
    <n v="3"/>
    <s v="23AUNS"/>
    <s v="BONUS"/>
    <n v="999999999"/>
    <m/>
    <m/>
    <m/>
    <m/>
    <m/>
    <s v="DEDUCTION"/>
    <x v="7"/>
    <s v="SUPER"/>
    <x v="5"/>
    <m/>
    <n v="1"/>
    <n v="909.46"/>
    <n v="909.46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4"/>
    <x v="0"/>
    <m/>
    <s v="SALARIED"/>
    <x v="49"/>
    <m/>
    <m/>
    <x v="3"/>
    <x v="0"/>
    <m/>
    <m/>
    <m/>
    <m/>
    <m/>
    <m/>
    <m/>
    <s v="23AUNS"/>
    <s v="BONUS"/>
    <n v="999999999"/>
    <m/>
    <m/>
    <m/>
    <m/>
    <m/>
    <s v="OTHER"/>
    <x v="8"/>
    <s v="PRT"/>
    <x v="6"/>
    <m/>
    <n v="8857.33"/>
    <n v="5.45E-2"/>
    <n v="482.7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5"/>
    <x v="0"/>
    <m/>
    <s v="SALARIED"/>
    <x v="49"/>
    <m/>
    <m/>
    <x v="4"/>
    <x v="0"/>
    <m/>
    <m/>
    <m/>
    <m/>
    <m/>
    <m/>
    <m/>
    <s v="23AUNS"/>
    <s v="BONUS"/>
    <n v="999999999"/>
    <m/>
    <m/>
    <m/>
    <m/>
    <m/>
    <s v="OTHER"/>
    <x v="9"/>
    <s v="WC"/>
    <x v="6"/>
    <m/>
    <n v="8857.33"/>
    <n v="7.0000000000000001E-3"/>
    <n v="6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10"/>
    <x v="0"/>
    <m/>
    <s v="SALARIED"/>
    <x v="49"/>
    <m/>
    <m/>
    <x v="8"/>
    <x v="0"/>
    <m/>
    <m/>
    <m/>
    <m/>
    <m/>
    <m/>
    <m/>
    <s v="23AUNS"/>
    <s v="BONUS"/>
    <n v="999999999"/>
    <s v="23AUNS"/>
    <m/>
    <m/>
    <m/>
    <m/>
    <s v="OTHER"/>
    <x v="23"/>
    <s v="ACC"/>
    <x v="7"/>
    <s v="LSL"/>
    <n v="2.7833399999999999"/>
    <n v="55.979500000000002"/>
    <n v="155.81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6"/>
    <x v="0"/>
    <m/>
    <s v="SALARIED"/>
    <x v="49"/>
    <m/>
    <m/>
    <x v="5"/>
    <x v="0"/>
    <m/>
    <m/>
    <m/>
    <m/>
    <m/>
    <m/>
    <m/>
    <s v="23AUNS"/>
    <s v="BONUS"/>
    <n v="999999999"/>
    <s v="23AUNS"/>
    <m/>
    <m/>
    <m/>
    <m/>
    <s v="OTHER"/>
    <x v="10"/>
    <s v="ACC"/>
    <x v="7"/>
    <s v="ANN"/>
    <n v="9.5772600000000008"/>
    <n v="55.979480000000002"/>
    <n v="536.1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0"/>
    <x v="0"/>
    <m/>
    <s v="SALARIED"/>
    <x v="49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167.2"/>
    <n v="47.621459999999999"/>
    <n v="7962.3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0"/>
    <x v="0"/>
    <m/>
    <s v="SALARIED"/>
    <x v="49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-2.5333299999999999"/>
    <n v="47.621459999999999"/>
    <n v="-120.6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2"/>
    <x v="0"/>
    <m/>
    <m/>
    <x v="1"/>
    <m/>
    <m/>
    <x v="0"/>
    <x v="0"/>
    <m/>
    <m/>
    <m/>
    <m/>
    <m/>
    <m/>
    <m/>
    <s v="23AUNS"/>
    <s v="BONUS"/>
    <n v="999999999"/>
    <m/>
    <m/>
    <m/>
    <m/>
    <m/>
    <s v="DEDUCTION"/>
    <x v="2"/>
    <s v="TAX"/>
    <x v="2"/>
    <m/>
    <n v="1"/>
    <n v="1746"/>
    <n v="174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2"/>
    <x v="0"/>
    <m/>
    <m/>
    <x v="1"/>
    <m/>
    <m/>
    <x v="2"/>
    <x v="0"/>
    <m/>
    <m/>
    <m/>
    <m/>
    <m/>
    <m/>
    <m/>
    <s v="23AUNS"/>
    <s v="BONUS"/>
    <n v="999999999"/>
    <m/>
    <m/>
    <m/>
    <m/>
    <m/>
    <s v="DEDUCTION"/>
    <x v="4"/>
    <m/>
    <x v="4"/>
    <m/>
    <n v="1"/>
    <n v="6095.67"/>
    <n v="6095.67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3"/>
    <x v="0"/>
    <m/>
    <s v="SALARIED"/>
    <x v="49"/>
    <m/>
    <m/>
    <x v="1"/>
    <x v="0"/>
    <m/>
    <m/>
    <m/>
    <m/>
    <m/>
    <m/>
    <n v="4"/>
    <s v="23AUNS"/>
    <s v="BONUS"/>
    <n v="999999999"/>
    <m/>
    <m/>
    <m/>
    <m/>
    <m/>
    <s v="DEDUCTION"/>
    <x v="5"/>
    <s v="SUPER"/>
    <x v="5"/>
    <m/>
    <n v="1"/>
    <n v="39.21"/>
    <n v="39.21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3"/>
    <x v="0"/>
    <m/>
    <s v="SALARIED"/>
    <x v="49"/>
    <m/>
    <m/>
    <x v="1"/>
    <x v="0"/>
    <m/>
    <m/>
    <m/>
    <m/>
    <m/>
    <n v="0"/>
    <n v="3"/>
    <s v="23AUNS"/>
    <s v="BONUS"/>
    <n v="999999999"/>
    <m/>
    <m/>
    <m/>
    <m/>
    <m/>
    <s v="DEDUCTION"/>
    <x v="7"/>
    <s v="SUPER"/>
    <x v="5"/>
    <m/>
    <n v="1"/>
    <n v="901.79"/>
    <n v="901.79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4"/>
    <x v="0"/>
    <m/>
    <s v="SALARIED"/>
    <x v="49"/>
    <m/>
    <m/>
    <x v="3"/>
    <x v="0"/>
    <m/>
    <m/>
    <m/>
    <m/>
    <m/>
    <m/>
    <m/>
    <s v="23AUNS"/>
    <s v="BONUS"/>
    <n v="999999999"/>
    <m/>
    <m/>
    <m/>
    <m/>
    <m/>
    <s v="OTHER"/>
    <x v="8"/>
    <s v="PRT"/>
    <x v="6"/>
    <m/>
    <n v="8782.67"/>
    <n v="5.45E-2"/>
    <n v="478.6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5"/>
    <x v="0"/>
    <m/>
    <s v="SALARIED"/>
    <x v="49"/>
    <m/>
    <m/>
    <x v="4"/>
    <x v="0"/>
    <m/>
    <m/>
    <m/>
    <m/>
    <m/>
    <m/>
    <m/>
    <s v="23AUNS"/>
    <s v="BONUS"/>
    <n v="999999999"/>
    <m/>
    <m/>
    <m/>
    <m/>
    <m/>
    <s v="OTHER"/>
    <x v="9"/>
    <s v="WC"/>
    <x v="6"/>
    <m/>
    <n v="8782.67"/>
    <n v="7.0000000000000001E-3"/>
    <n v="61.4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10"/>
    <x v="0"/>
    <m/>
    <s v="SALARIED"/>
    <x v="49"/>
    <m/>
    <m/>
    <x v="8"/>
    <x v="0"/>
    <m/>
    <m/>
    <m/>
    <m/>
    <m/>
    <m/>
    <m/>
    <s v="23AUNS"/>
    <s v="BONUS"/>
    <n v="999999999"/>
    <s v="23AUNS"/>
    <m/>
    <m/>
    <m/>
    <m/>
    <s v="OTHER"/>
    <x v="23"/>
    <s v="ACC"/>
    <x v="7"/>
    <s v="LSL"/>
    <n v="2.7833999999999999"/>
    <n v="55.507660000000001"/>
    <n v="154.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6"/>
    <x v="0"/>
    <m/>
    <s v="SALARIED"/>
    <x v="49"/>
    <m/>
    <m/>
    <x v="5"/>
    <x v="0"/>
    <m/>
    <m/>
    <m/>
    <m/>
    <m/>
    <m/>
    <m/>
    <s v="23AUNS"/>
    <s v="BONUS"/>
    <n v="999999999"/>
    <s v="23AUNS"/>
    <m/>
    <m/>
    <m/>
    <m/>
    <s v="OTHER"/>
    <x v="10"/>
    <s v="ACC"/>
    <x v="7"/>
    <s v="ANN"/>
    <n v="12.81681"/>
    <n v="55.507570000000001"/>
    <n v="711.43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0"/>
    <x v="0"/>
    <m/>
    <s v="SALARIED"/>
    <x v="49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1.5"/>
    <n v="62.246960000000001"/>
    <n v="10052.879999999999"/>
    <n v="21.25"/>
    <d v="2025-05-01T00:00:00"/>
    <d v="2025-05-29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0"/>
    <x v="0"/>
    <m/>
    <s v="SALARIED"/>
    <x v="49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3.1666699999999999"/>
    <n v="62.246960000000001"/>
    <n v="197.12"/>
    <n v="0.41670000000000001"/>
    <d v="2025-05-3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518"/>
    <n v="2518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7732"/>
    <n v="7732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3"/>
    <x v="0"/>
    <m/>
    <s v="SALARIED"/>
    <x v="49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1.25"/>
    <n v="51.25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3"/>
    <x v="0"/>
    <m/>
    <s v="SALARIED"/>
    <x v="49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178.75"/>
    <n v="1178.75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4"/>
    <x v="0"/>
    <m/>
    <s v="SALARIED"/>
    <x v="49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1480"/>
    <n v="5.45E-2"/>
    <n v="625.66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5"/>
    <x v="0"/>
    <m/>
    <s v="SALARIED"/>
    <x v="49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1480"/>
    <n v="7.0000000000000001E-3"/>
    <n v="80.36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10"/>
    <x v="0"/>
    <m/>
    <s v="SALARIED"/>
    <x v="49"/>
    <m/>
    <m/>
    <x v="8"/>
    <x v="0"/>
    <m/>
    <m/>
    <m/>
    <m/>
    <m/>
    <m/>
    <m/>
    <s v="24AUNS"/>
    <s v="BONUS"/>
    <n v="999999999"/>
    <s v="24AUNS"/>
    <m/>
    <m/>
    <m/>
    <m/>
    <s v="OTHER"/>
    <x v="23"/>
    <s v="ACC"/>
    <x v="7"/>
    <s v="LSL"/>
    <n v="2.6833399999999998"/>
    <n v="72.555099999999996"/>
    <n v="194.69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6"/>
    <x v="0"/>
    <m/>
    <s v="SALARIED"/>
    <x v="49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36661"/>
    <n v="72.555040000000005"/>
    <n v="897.26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0"/>
    <x v="0"/>
    <m/>
    <s v="SALARIED"/>
    <x v="48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167.2"/>
    <n v="95.69838"/>
    <n v="16000.77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0"/>
    <x v="0"/>
    <m/>
    <s v="SALARIED"/>
    <x v="48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-2.5333299999999999"/>
    <n v="95.69838"/>
    <n v="-242.44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1"/>
    <x v="0"/>
    <m/>
    <s v="SALARIED"/>
    <x v="48"/>
    <m/>
    <m/>
    <x v="0"/>
    <x v="0"/>
    <m/>
    <m/>
    <m/>
    <m/>
    <m/>
    <m/>
    <m/>
    <s v="30AUSA"/>
    <s v="SALE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2"/>
    <x v="0"/>
    <m/>
    <m/>
    <x v="1"/>
    <m/>
    <m/>
    <x v="0"/>
    <x v="0"/>
    <m/>
    <m/>
    <m/>
    <m/>
    <m/>
    <m/>
    <m/>
    <s v="30AUSA"/>
    <s v="SALES"/>
    <n v="999999999"/>
    <m/>
    <m/>
    <m/>
    <m/>
    <m/>
    <s v="DEDUCTION"/>
    <x v="2"/>
    <s v="TAX"/>
    <x v="2"/>
    <m/>
    <n v="1"/>
    <n v="5100"/>
    <n v="5100"/>
    <n v="0"/>
    <m/>
    <m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2"/>
    <x v="0"/>
    <m/>
    <m/>
    <x v="1"/>
    <m/>
    <m/>
    <x v="9"/>
    <x v="0"/>
    <m/>
    <m/>
    <m/>
    <m/>
    <m/>
    <m/>
    <m/>
    <s v="30AUSA"/>
    <s v="SALES"/>
    <n v="999999999"/>
    <m/>
    <m/>
    <m/>
    <m/>
    <m/>
    <s v="DEDUCTION"/>
    <x v="64"/>
    <s v="FINAN"/>
    <x v="10"/>
    <m/>
    <n v="1"/>
    <n v="78.63"/>
    <n v="78.63"/>
    <n v="0"/>
    <m/>
    <m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2"/>
    <x v="0"/>
    <m/>
    <m/>
    <x v="1"/>
    <m/>
    <m/>
    <x v="1"/>
    <x v="0"/>
    <m/>
    <m/>
    <m/>
    <m/>
    <m/>
    <m/>
    <n v="9"/>
    <s v="30AUSA"/>
    <s v="SALES"/>
    <n v="999999999"/>
    <m/>
    <m/>
    <m/>
    <m/>
    <m/>
    <s v="DEDUCTION"/>
    <x v="3"/>
    <s v="SUPER"/>
    <x v="3"/>
    <m/>
    <n v="1"/>
    <n v="742.22"/>
    <n v="742.22"/>
    <n v="0"/>
    <m/>
    <m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2"/>
    <x v="0"/>
    <m/>
    <m/>
    <x v="1"/>
    <m/>
    <m/>
    <x v="2"/>
    <x v="0"/>
    <m/>
    <m/>
    <m/>
    <m/>
    <m/>
    <m/>
    <m/>
    <s v="30AUSA"/>
    <s v="SALES"/>
    <n v="999999999"/>
    <m/>
    <m/>
    <m/>
    <m/>
    <m/>
    <s v="DEDUCTION"/>
    <x v="4"/>
    <m/>
    <x v="4"/>
    <m/>
    <n v="1"/>
    <n v="11670.81"/>
    <n v="11670.81"/>
    <n v="0"/>
    <m/>
    <m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3"/>
    <x v="0"/>
    <m/>
    <s v="SALARIED"/>
    <x v="48"/>
    <m/>
    <m/>
    <x v="1"/>
    <x v="0"/>
    <m/>
    <m/>
    <m/>
    <m/>
    <m/>
    <m/>
    <n v="4"/>
    <s v="30AUSA"/>
    <s v="SALES"/>
    <n v="999999999"/>
    <m/>
    <m/>
    <m/>
    <m/>
    <m/>
    <s v="DEDUCTION"/>
    <x v="5"/>
    <s v="SUPER"/>
    <x v="5"/>
    <m/>
    <n v="1"/>
    <n v="78.790000000000006"/>
    <n v="78.790000000000006"/>
    <n v="0"/>
    <m/>
    <m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3"/>
    <x v="0"/>
    <m/>
    <s v="SALARIED"/>
    <x v="48"/>
    <m/>
    <m/>
    <x v="1"/>
    <x v="0"/>
    <m/>
    <m/>
    <m/>
    <m/>
    <m/>
    <m/>
    <n v="5"/>
    <s v="30AUSA"/>
    <s v="SALES"/>
    <n v="999999999"/>
    <m/>
    <m/>
    <m/>
    <m/>
    <m/>
    <s v="DEDUCTION"/>
    <x v="6"/>
    <s v="SUPER"/>
    <x v="5"/>
    <m/>
    <n v="1"/>
    <n v="370.32"/>
    <n v="370.32"/>
    <n v="0"/>
    <m/>
    <m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3"/>
    <x v="0"/>
    <m/>
    <s v="SALARIED"/>
    <x v="48"/>
    <m/>
    <m/>
    <x v="1"/>
    <x v="0"/>
    <m/>
    <m/>
    <m/>
    <m/>
    <m/>
    <n v="0"/>
    <n v="3"/>
    <s v="30AUSA"/>
    <s v="SALES"/>
    <n v="999999999"/>
    <m/>
    <m/>
    <m/>
    <m/>
    <m/>
    <s v="DEDUCTION"/>
    <x v="7"/>
    <s v="SUPER"/>
    <x v="5"/>
    <m/>
    <n v="1"/>
    <n v="1812.21"/>
    <n v="1812.21"/>
    <n v="0"/>
    <m/>
    <m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4"/>
    <x v="0"/>
    <m/>
    <s v="SALARIED"/>
    <x v="48"/>
    <m/>
    <m/>
    <x v="3"/>
    <x v="0"/>
    <m/>
    <m/>
    <m/>
    <m/>
    <m/>
    <m/>
    <m/>
    <s v="30AUSA"/>
    <s v="SALES"/>
    <n v="999999999"/>
    <m/>
    <m/>
    <m/>
    <m/>
    <m/>
    <s v="OTHER"/>
    <x v="33"/>
    <s v="PRT"/>
    <x v="6"/>
    <m/>
    <n v="19852.98"/>
    <n v="6.8500000000000005E-2"/>
    <n v="1359.93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5"/>
    <x v="0"/>
    <m/>
    <s v="SALARIED"/>
    <x v="48"/>
    <m/>
    <m/>
    <x v="4"/>
    <x v="0"/>
    <m/>
    <m/>
    <m/>
    <m/>
    <m/>
    <m/>
    <m/>
    <s v="30AUSA"/>
    <s v="SALES"/>
    <n v="999999999"/>
    <m/>
    <m/>
    <m/>
    <m/>
    <m/>
    <s v="OTHER"/>
    <x v="34"/>
    <s v="WC"/>
    <x v="6"/>
    <m/>
    <n v="19852.98"/>
    <n v="7.0000000000000001E-3"/>
    <n v="138.97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10"/>
    <x v="0"/>
    <m/>
    <s v="SALARIED"/>
    <x v="48"/>
    <m/>
    <m/>
    <x v="8"/>
    <x v="0"/>
    <m/>
    <m/>
    <m/>
    <m/>
    <m/>
    <m/>
    <m/>
    <s v="30AUSA"/>
    <s v="SALES"/>
    <n v="999999999"/>
    <s v="30AUSA"/>
    <m/>
    <m/>
    <m/>
    <m/>
    <s v="OTHER"/>
    <x v="23"/>
    <s v="ACC"/>
    <x v="7"/>
    <s v="LSL"/>
    <n v="2.78335"/>
    <n v="110.92389"/>
    <n v="308.74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6"/>
    <x v="0"/>
    <m/>
    <s v="SALARIED"/>
    <x v="48"/>
    <m/>
    <m/>
    <x v="5"/>
    <x v="0"/>
    <m/>
    <m/>
    <m/>
    <m/>
    <m/>
    <m/>
    <m/>
    <s v="30AUSA"/>
    <s v="SALES"/>
    <n v="999999999"/>
    <s v="30AUSA"/>
    <m/>
    <m/>
    <m/>
    <m/>
    <s v="OTHER"/>
    <x v="10"/>
    <s v="ACC"/>
    <x v="7"/>
    <s v="ANN"/>
    <n v="12.816700000000001"/>
    <n v="110.92403"/>
    <n v="1421.68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7.63158"/>
    <n v="12980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7.63158"/>
    <n v="-196.67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1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8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12"/>
    <s v="OTHTAX"/>
    <x v="1"/>
    <m/>
    <n v="376"/>
    <n v="1"/>
    <n v="376"/>
    <n v="0"/>
    <d v="2025-05-31T00:00:00"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294"/>
    <n v="4294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698.66"/>
    <n v="10698.66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3"/>
    <x v="0"/>
    <m/>
    <s v="SALARIED"/>
    <x v="50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3.92"/>
    <n v="63.92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3"/>
    <x v="0"/>
    <m/>
    <s v="SALARIED"/>
    <x v="50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70.08"/>
    <n v="1470.08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4"/>
    <x v="0"/>
    <m/>
    <s v="SALARIED"/>
    <x v="50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6150.66"/>
    <n v="6.8500000000000005E-2"/>
    <n v="1106.32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5"/>
    <x v="0"/>
    <m/>
    <s v="SALARIED"/>
    <x v="50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6150.66"/>
    <n v="7.0000000000000001E-3"/>
    <n v="113.0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10"/>
    <x v="0"/>
    <m/>
    <s v="SALARIED"/>
    <x v="50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6675"/>
    <n v="89.982830000000007"/>
    <n v="248.96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6"/>
    <x v="0"/>
    <m/>
    <s v="SALARIED"/>
    <x v="50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69"/>
    <n v="89.982740000000007"/>
    <n v="1157.78"/>
    <n v="0"/>
    <d v="2025-05-31T00:00:00"/>
    <d v="2025-05-31T00:00:00"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0"/>
    <x v="0"/>
    <m/>
    <s v="SALARIED"/>
    <x v="4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5.495949999999993"/>
    <n v="15966.92"/>
    <n v="22"/>
    <d v="2025-05-01T00:00:00"/>
    <d v="2025-05-30T00:00:00"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0"/>
    <x v="0"/>
    <m/>
    <s v="SALARIED"/>
    <x v="4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5.495949999999993"/>
    <n v="-241.92"/>
    <n v="-0.33329999999999999"/>
    <d v="2025-05-31T00:00:00"/>
    <d v="2025-05-31T00:00:00"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11"/>
    <x v="0"/>
    <m/>
    <s v="SALARIED"/>
    <x v="47"/>
    <m/>
    <m/>
    <x v="0"/>
    <x v="0"/>
    <m/>
    <m/>
    <m/>
    <m/>
    <m/>
    <m/>
    <m/>
    <s v="30AUNS"/>
    <s v="BONUS"/>
    <n v="999999999"/>
    <m/>
    <m/>
    <m/>
    <m/>
    <m/>
    <s v="ALLOWANCE"/>
    <x v="27"/>
    <s v="OTHUTX"/>
    <x v="1"/>
    <m/>
    <n v="1"/>
    <n v="1"/>
    <n v="-604.80999999999995"/>
    <n v="0"/>
    <d v="2025-05-31T00:00:00"/>
    <m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1"/>
    <x v="0"/>
    <m/>
    <s v="SALARIED"/>
    <x v="4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862"/>
    <n v="4862"/>
    <n v="0"/>
    <m/>
    <m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480.36"/>
    <n v="11480.36"/>
    <n v="0"/>
    <m/>
    <m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3"/>
    <x v="0"/>
    <m/>
    <s v="SALARIED"/>
    <x v="4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8.63"/>
    <n v="78.63"/>
    <n v="0"/>
    <m/>
    <m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3"/>
    <x v="0"/>
    <m/>
    <s v="SALARIED"/>
    <x v="4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79.37"/>
    <n v="1879.37"/>
    <n v="0"/>
    <m/>
    <m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4"/>
    <x v="0"/>
    <m/>
    <s v="SALARIED"/>
    <x v="4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300.36"/>
    <n v="5.45E-2"/>
    <n v="997.37"/>
    <n v="0"/>
    <d v="2025-05-01T00:00:00"/>
    <d v="2025-05-31T00:00:00"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5"/>
    <x v="0"/>
    <m/>
    <s v="SALARIED"/>
    <x v="4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300.36"/>
    <n v="7.0000000000000001E-3"/>
    <n v="128.1"/>
    <n v="0"/>
    <d v="2025-05-01T00:00:00"/>
    <d v="2025-05-31T00:00:00"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10"/>
    <x v="0"/>
    <m/>
    <s v="SALARIED"/>
    <x v="47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999999999999"/>
    <n v="111.3099"/>
    <n v="309.82"/>
    <n v="0"/>
    <d v="2025-05-31T00:00:00"/>
    <d v="2025-05-31T00:00:00"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6"/>
    <x v="0"/>
    <m/>
    <s v="SALARIED"/>
    <x v="4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72"/>
    <n v="111.31007"/>
    <n v="1426.6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3.00606999999999"/>
    <n v="18894.6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3.00606999999999"/>
    <n v="-286.2799999999999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1"/>
    <x v="0"/>
    <m/>
    <s v="SALARIED"/>
    <x v="51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504"/>
    <n v="6504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326.5"/>
    <n v="13326.5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3"/>
    <x v="0"/>
    <m/>
    <s v="SALARIED"/>
    <x v="51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3.04"/>
    <n v="93.04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3"/>
    <x v="0"/>
    <m/>
    <s v="SALARIED"/>
    <x v="51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80.5100000000002"/>
    <n v="2280.5100000000002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4"/>
    <x v="0"/>
    <m/>
    <s v="SALARIED"/>
    <x v="51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204.05"/>
    <n v="5.45E-2"/>
    <n v="1210.11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5"/>
    <x v="0"/>
    <m/>
    <s v="SALARIED"/>
    <x v="51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204.05"/>
    <n v="7.0000000000000001E-3"/>
    <n v="155.4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10"/>
    <x v="0"/>
    <m/>
    <s v="SALARIED"/>
    <x v="51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299999999999"/>
    <n v="131.71992"/>
    <n v="366.6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6"/>
    <x v="0"/>
    <m/>
    <s v="SALARIED"/>
    <x v="51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7"/>
    <n v="131.71986000000001"/>
    <n v="1688.21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9.706479999999999"/>
    <n v="13326.92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9.706479999999999"/>
    <n v="-201.92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2916"/>
    <n v="2916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2"/>
    <x v="0"/>
    <m/>
    <m/>
    <x v="1"/>
    <m/>
    <m/>
    <x v="9"/>
    <x v="0"/>
    <m/>
    <m/>
    <m/>
    <m/>
    <m/>
    <m/>
    <m/>
    <s v="26AUSA"/>
    <s v="BONUS"/>
    <n v="999999999"/>
    <m/>
    <m/>
    <m/>
    <m/>
    <m/>
    <s v="DEDUCTION"/>
    <x v="38"/>
    <s v="RECOV"/>
    <x v="10"/>
    <m/>
    <n v="1"/>
    <n v="894.46"/>
    <n v="894.46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2"/>
    <x v="0"/>
    <m/>
    <m/>
    <x v="1"/>
    <m/>
    <m/>
    <x v="9"/>
    <x v="0"/>
    <m/>
    <m/>
    <m/>
    <m/>
    <m/>
    <m/>
    <m/>
    <s v="26AUSA"/>
    <s v="BONUS"/>
    <n v="999999999"/>
    <m/>
    <m/>
    <m/>
    <m/>
    <m/>
    <s v="DEDUCTION"/>
    <x v="36"/>
    <s v="FINAN"/>
    <x v="10"/>
    <m/>
    <n v="1"/>
    <n v="1080.98"/>
    <n v="1080.98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2"/>
    <x v="0"/>
    <m/>
    <m/>
    <x v="1"/>
    <m/>
    <m/>
    <x v="10"/>
    <x v="0"/>
    <m/>
    <m/>
    <m/>
    <m/>
    <m/>
    <m/>
    <m/>
    <s v="26AUSA"/>
    <s v="BONUS"/>
    <n v="999999999"/>
    <m/>
    <m/>
    <m/>
    <m/>
    <m/>
    <s v="DEDUCTION"/>
    <x v="37"/>
    <s v="FINAN"/>
    <x v="10"/>
    <m/>
    <n v="1"/>
    <n v="108.1"/>
    <n v="108.1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3"/>
    <s v="SUPER"/>
    <x v="3"/>
    <m/>
    <n v="1"/>
    <n v="771.75"/>
    <n v="771.75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7353.71"/>
    <n v="7353.71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3"/>
    <x v="0"/>
    <m/>
    <s v="SALARIED"/>
    <x v="50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5.63"/>
    <n v="65.63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3"/>
    <x v="0"/>
    <m/>
    <s v="SALARIED"/>
    <x v="50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385.88"/>
    <n v="385.88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3"/>
    <x v="0"/>
    <m/>
    <s v="SALARIED"/>
    <x v="50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509.38"/>
    <n v="1509.38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4"/>
    <x v="0"/>
    <m/>
    <s v="SALARIED"/>
    <x v="50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5085.89"/>
    <n v="6.8500000000000005E-2"/>
    <n v="1033.3800000000001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5"/>
    <x v="0"/>
    <m/>
    <s v="SALARIED"/>
    <x v="50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5085.89"/>
    <n v="7.0000000000000001E-3"/>
    <n v="105.6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6"/>
    <x v="0"/>
    <m/>
    <s v="SALARIED"/>
    <x v="50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64"/>
    <n v="92.38776"/>
    <n v="1188.72"/>
    <n v="0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0"/>
    <x v="0"/>
    <m/>
    <s v="SALARIED"/>
    <x v="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06.40106"/>
    <n v="203.59312"/>
    <n v="21662.52"/>
    <n v="14.0001"/>
    <d v="2025-05-01T00:00:00"/>
    <d v="2025-05-30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0"/>
    <x v="0"/>
    <m/>
    <s v="SALARIED"/>
    <x v="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1.6121399999999999"/>
    <n v="203.59312"/>
    <n v="-328.22"/>
    <n v="-0.21210000000000001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9"/>
    <x v="0"/>
    <m/>
    <s v="SALARIED"/>
    <x v="6"/>
    <m/>
    <m/>
    <x v="0"/>
    <x v="0"/>
    <m/>
    <m/>
    <m/>
    <m/>
    <m/>
    <m/>
    <m/>
    <s v="41AUNS"/>
    <s v="BONUS"/>
    <n v="999999999"/>
    <m/>
    <m/>
    <m/>
    <m/>
    <m/>
    <s v="ALLOWANCE"/>
    <x v="16"/>
    <s v="GM"/>
    <x v="1"/>
    <m/>
    <n v="0.63636999999999999"/>
    <n v="1"/>
    <n v="4018.57"/>
    <n v="0"/>
    <d v="2025-05-31T00:00:00"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9"/>
    <x v="0"/>
    <m/>
    <s v="SALARIED"/>
    <x v="6"/>
    <m/>
    <m/>
    <x v="0"/>
    <x v="0"/>
    <m/>
    <m/>
    <m/>
    <m/>
    <m/>
    <m/>
    <m/>
    <s v="41AUNS"/>
    <s v="BONUS"/>
    <n v="999999999"/>
    <m/>
    <m/>
    <m/>
    <m/>
    <m/>
    <s v="ALLOWANCE"/>
    <x v="17"/>
    <s v="GM"/>
    <x v="1"/>
    <m/>
    <n v="0.63636999999999999"/>
    <n v="1"/>
    <n v="352.4"/>
    <n v="0"/>
    <d v="2025-05-31T00:00:00"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3"/>
    <x v="0"/>
    <m/>
    <s v="SALARIED"/>
    <x v="6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0.63636999999999999"/>
    <n v="167.63"/>
    <n v="106.67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3"/>
    <x v="0"/>
    <m/>
    <s v="SALARIED"/>
    <x v="6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0.63636999999999999"/>
    <n v="3855.38"/>
    <n v="2453.4499999999998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4"/>
    <x v="0"/>
    <m/>
    <s v="SALARIED"/>
    <x v="6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23894.42712"/>
    <n v="5.45E-2"/>
    <n v="1302.25"/>
    <n v="0"/>
    <d v="2025-05-0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5"/>
    <x v="0"/>
    <m/>
    <s v="SALARIED"/>
    <x v="6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23894.42712"/>
    <n v="7.0000000000000001E-3"/>
    <n v="167.26"/>
    <n v="0"/>
    <d v="2025-05-0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10"/>
    <x v="0"/>
    <m/>
    <s v="SALARIED"/>
    <x v="6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1.76064"/>
    <n v="237.30798999999999"/>
    <n v="417.82"/>
    <n v="0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6"/>
    <x v="0"/>
    <m/>
    <s v="SALARIED"/>
    <x v="6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8.1561199999999996"/>
    <n v="237.30808999999999"/>
    <n v="1935.5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0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98.8"/>
    <n v="139.77733000000001"/>
    <n v="-13810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0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30.4"/>
    <n v="139.77733000000001"/>
    <n v="4249.2299999999996"/>
    <n v="4"/>
    <d v="2025-04-01T00:00:00"/>
    <d v="2025-04-04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0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60.8"/>
    <n v="139.77733000000001"/>
    <n v="8498.4599999999991"/>
    <n v="8"/>
    <d v="2025-04-08T00:00:00"/>
    <d v="2025-04-17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0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45.6"/>
    <n v="139.77733000000001"/>
    <n v="6373.85"/>
    <n v="6"/>
    <d v="2025-05-01T00:00:00"/>
    <d v="2025-05-08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0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22.8"/>
    <n v="139.77733000000001"/>
    <n v="3186.92"/>
    <n v="3"/>
    <d v="2025-05-12T00:00:00"/>
    <d v="2025-05-14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0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76"/>
    <n v="139.77733000000001"/>
    <n v="10623.08"/>
    <n v="10"/>
    <d v="2025-05-19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0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9.77733000000001"/>
    <n v="-354.1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7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7.6"/>
    <n v="139.77733000000001"/>
    <n v="1062.31"/>
    <n v="1"/>
    <d v="2025-04-07T00:00:00"/>
    <d v="2025-04-07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7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7.6"/>
    <n v="139.77733000000001"/>
    <n v="1062.31"/>
    <n v="1"/>
    <d v="2025-05-09T00:00:00"/>
    <d v="2025-05-09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12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28"/>
    <s v="LEAVE"/>
    <x v="8"/>
    <s v="LSL"/>
    <n v="15.2"/>
    <n v="139.77733000000001"/>
    <n v="2124.62"/>
    <n v="2"/>
    <d v="2025-05-15T00:00:00"/>
    <d v="2025-05-16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1"/>
    <x v="0"/>
    <m/>
    <s v="SALARIED"/>
    <x v="35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671"/>
    <n v="867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2"/>
    <x v="0"/>
    <m/>
    <m/>
    <x v="1"/>
    <m/>
    <m/>
    <x v="1"/>
    <x v="0"/>
    <m/>
    <m/>
    <m/>
    <m/>
    <m/>
    <m/>
    <n v="9"/>
    <s v="40AUNS"/>
    <s v="BONUS"/>
    <n v="999999999"/>
    <m/>
    <m/>
    <m/>
    <m/>
    <m/>
    <s v="DEDUCTION"/>
    <x v="39"/>
    <s v="SUPER"/>
    <x v="3"/>
    <m/>
    <n v="1"/>
    <n v="235.29"/>
    <n v="235.2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777.05"/>
    <n v="15777.0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3"/>
    <x v="0"/>
    <m/>
    <s v="SALARIED"/>
    <x v="35"/>
    <m/>
    <m/>
    <x v="1"/>
    <x v="0"/>
    <m/>
    <m/>
    <m/>
    <m/>
    <m/>
    <m/>
    <n v="5"/>
    <s v="40AUNS"/>
    <s v="BONUS"/>
    <n v="999999999"/>
    <m/>
    <m/>
    <m/>
    <m/>
    <m/>
    <s v="DEDUCTION"/>
    <x v="40"/>
    <s v="SUPER"/>
    <x v="5"/>
    <m/>
    <n v="1"/>
    <n v="117.64"/>
    <n v="117.6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14"/>
    <x v="0"/>
    <m/>
    <s v="SALARIED"/>
    <x v="35"/>
    <m/>
    <m/>
    <x v="11"/>
    <x v="0"/>
    <m/>
    <m/>
    <m/>
    <m/>
    <m/>
    <m/>
    <n v="1"/>
    <s v="40AUNS"/>
    <s v="BONUS"/>
    <n v="999999999"/>
    <m/>
    <m/>
    <m/>
    <m/>
    <m/>
    <s v="DEDUCTION"/>
    <x v="41"/>
    <s v="SUPER"/>
    <x v="5"/>
    <m/>
    <n v="1"/>
    <n v="179.53"/>
    <n v="179.5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14"/>
    <x v="0"/>
    <m/>
    <s v="SALARIED"/>
    <x v="35"/>
    <m/>
    <m/>
    <x v="11"/>
    <x v="0"/>
    <m/>
    <m/>
    <m/>
    <m/>
    <m/>
    <m/>
    <n v="1"/>
    <s v="40AUNS"/>
    <s v="BONUS"/>
    <n v="999999999"/>
    <m/>
    <m/>
    <m/>
    <m/>
    <m/>
    <s v="DEDUCTION"/>
    <x v="42"/>
    <s v="SUPER"/>
    <x v="5"/>
    <m/>
    <n v="1"/>
    <n v="2064.5700000000002"/>
    <n v="2064.570000000000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3"/>
    <x v="0"/>
    <m/>
    <s v="SALARIED"/>
    <x v="35"/>
    <m/>
    <m/>
    <x v="12"/>
    <x v="0"/>
    <m/>
    <m/>
    <m/>
    <m/>
    <m/>
    <m/>
    <n v="2"/>
    <s v="40AUNS"/>
    <s v="BONUS"/>
    <n v="999999999"/>
    <m/>
    <m/>
    <m/>
    <m/>
    <m/>
    <s v="DEDUCTION"/>
    <x v="43"/>
    <s v="SUPER"/>
    <x v="5"/>
    <m/>
    <n v="1"/>
    <n v="774.01"/>
    <n v="774.0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4"/>
    <x v="0"/>
    <m/>
    <s v="SALARIED"/>
    <x v="35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5574.99"/>
    <n v="5.45E-2"/>
    <n v="1393.8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5"/>
    <x v="0"/>
    <m/>
    <s v="SALARIED"/>
    <x v="35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5574.99"/>
    <n v="7.0000000000000001E-3"/>
    <n v="179.0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10"/>
    <x v="0"/>
    <m/>
    <s v="SALARIED"/>
    <x v="35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0.60714999999999997"/>
    <n v="162.92514"/>
    <n v="98.9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6"/>
    <x v="0"/>
    <m/>
    <s v="SALARIED"/>
    <x v="35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0.70717"/>
    <n v="162.92447000000001"/>
    <n v="1744.4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0"/>
    <x v="0"/>
    <m/>
    <s v="SALARIED"/>
    <x v="3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0"/>
    <n v="0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0"/>
    <x v="0"/>
    <m/>
    <s v="SALARIED"/>
    <x v="35"/>
    <m/>
    <m/>
    <x v="0"/>
    <x v="0"/>
    <m/>
    <m/>
    <m/>
    <m/>
    <m/>
    <m/>
    <m/>
    <s v="31AUNS"/>
    <s v="BONUS"/>
    <n v="999999999"/>
    <s v="31AUNS"/>
    <m/>
    <m/>
    <m/>
    <m/>
    <s v="WORK"/>
    <x v="65"/>
    <s v="LEAVE"/>
    <x v="8"/>
    <s v="OTH"/>
    <n v="167.2"/>
    <n v="0"/>
    <n v="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13"/>
    <x v="0"/>
    <m/>
    <s v="SALARIED"/>
    <x v="35"/>
    <m/>
    <m/>
    <x v="0"/>
    <x v="0"/>
    <m/>
    <m/>
    <m/>
    <m/>
    <m/>
    <m/>
    <m/>
    <s v="31AUNS"/>
    <s v="BONUS"/>
    <n v="999999999"/>
    <m/>
    <m/>
    <m/>
    <m/>
    <m/>
    <s v="ALLOWANCE"/>
    <x v="35"/>
    <s v="OTHTAX"/>
    <x v="1"/>
    <m/>
    <n v="1280"/>
    <n v="1"/>
    <n v="1280"/>
    <n v="0"/>
    <d v="2025-05-01T00:00:00"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80"/>
    <n v="128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3"/>
    <x v="0"/>
    <m/>
    <s v="SALARIED"/>
    <x v="3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9.71"/>
    <n v="99.7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3"/>
    <x v="0"/>
    <m/>
    <s v="SALARIED"/>
    <x v="3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147.19999999999999"/>
    <n v="147.1999999999999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4"/>
    <x v="0"/>
    <m/>
    <s v="SALARIED"/>
    <x v="35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1526.91"/>
    <n v="5.45E-2"/>
    <n v="83.2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5"/>
    <x v="0"/>
    <m/>
    <s v="SALARIED"/>
    <x v="35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1526.91"/>
    <n v="7.0000000000000001E-3"/>
    <n v="10.6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10"/>
    <x v="0"/>
    <m/>
    <s v="SALARIED"/>
    <x v="35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0.63332999999999995"/>
    <n v="141.15863999999999"/>
    <n v="89.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6"/>
    <x v="0"/>
    <m/>
    <s v="SALARIED"/>
    <x v="3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2.9166599999999998"/>
    <n v="141.15804"/>
    <n v="411.7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0"/>
    <x v="0"/>
    <m/>
    <s v="SALARIED"/>
    <x v="52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04.60526"/>
    <n v="1749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0"/>
    <x v="0"/>
    <m/>
    <s v="SALARIED"/>
    <x v="52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4.60526"/>
    <n v="-26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1"/>
    <x v="0"/>
    <m/>
    <s v="SALARIED"/>
    <x v="52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5278"/>
    <n v="5278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64"/>
    <s v="FINAN"/>
    <x v="10"/>
    <m/>
    <n v="1"/>
    <n v="52.7"/>
    <n v="52.7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38"/>
    <s v="RECOV"/>
    <x v="10"/>
    <m/>
    <n v="1"/>
    <n v="1219.77"/>
    <n v="1219.77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1896.7"/>
    <n v="11896.7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3"/>
    <x v="0"/>
    <m/>
    <s v="SALARIED"/>
    <x v="52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6.13"/>
    <n v="86.13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3"/>
    <x v="0"/>
    <m/>
    <s v="SALARIED"/>
    <x v="52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121.42"/>
    <n v="2121.42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4"/>
    <x v="0"/>
    <m/>
    <s v="SALARIED"/>
    <x v="52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0654.72"/>
    <n v="5.45E-2"/>
    <n v="1125.6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5"/>
    <x v="0"/>
    <m/>
    <s v="SALARIED"/>
    <x v="52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0654.72"/>
    <n v="7.0000000000000001E-3"/>
    <n v="144.580000000000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10"/>
    <x v="0"/>
    <m/>
    <s v="SALARIED"/>
    <x v="52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700000000001"/>
    <n v="121.92774"/>
    <n v="339.3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6"/>
    <x v="0"/>
    <m/>
    <s v="SALARIED"/>
    <x v="52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7"/>
    <n v="121.92793"/>
    <n v="1562.71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0"/>
    <x v="0"/>
    <m/>
    <s v="SALARIED"/>
    <x v="3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7.2"/>
    <n v="42.71255"/>
    <n v="7141.54"/>
    <n v="22"/>
    <d v="2025-05-01T00:00:00"/>
    <d v="2025-05-30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0"/>
    <x v="0"/>
    <m/>
    <s v="SALARIED"/>
    <x v="3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42.71255"/>
    <n v="-108.21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1967"/>
    <n v="1967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5066.33"/>
    <n v="5066.33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3"/>
    <x v="0"/>
    <m/>
    <s v="SALARIED"/>
    <x v="33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35.17"/>
    <n v="35.17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3"/>
    <x v="0"/>
    <m/>
    <s v="SALARIED"/>
    <x v="33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808.83"/>
    <n v="808.83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4"/>
    <x v="0"/>
    <m/>
    <s v="SALARIED"/>
    <x v="33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7877.33"/>
    <n v="5.45E-2"/>
    <n v="429.31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5"/>
    <x v="0"/>
    <m/>
    <s v="SALARIED"/>
    <x v="33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7877.33"/>
    <n v="7.0000000000000001E-3"/>
    <n v="55.14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10"/>
    <x v="0"/>
    <m/>
    <s v="SALARIED"/>
    <x v="33"/>
    <m/>
    <m/>
    <x v="8"/>
    <x v="0"/>
    <m/>
    <m/>
    <m/>
    <m/>
    <m/>
    <m/>
    <m/>
    <s v="24AUNS"/>
    <s v="BONUS"/>
    <n v="999999999"/>
    <s v="24AUNS"/>
    <m/>
    <m/>
    <m/>
    <m/>
    <s v="OTHER"/>
    <x v="23"/>
    <s v="ACC"/>
    <x v="7"/>
    <s v="LSL"/>
    <n v="2.7666599999999999"/>
    <n v="49.785670000000003"/>
    <n v="137.74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6"/>
    <x v="0"/>
    <m/>
    <s v="SALARIED"/>
    <x v="33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81672"/>
    <n v="49.78575"/>
    <n v="638.09"/>
    <n v="0"/>
    <d v="2025-05-31T00:00:00"/>
    <d v="2025-05-31T00:00:00"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0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94.888660000000002"/>
    <n v="15865.38"/>
    <n v="22"/>
    <d v="2025-05-01T00:00:00"/>
    <d v="2025-05-30T00:00:00"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0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94.888660000000002"/>
    <n v="-240.38"/>
    <n v="-0.33329999999999999"/>
    <d v="2025-05-31T00:00:00"/>
    <d v="2025-05-31T00:00:00"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541"/>
    <n v="4541"/>
    <n v="0"/>
    <m/>
    <m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1084"/>
    <n v="11084"/>
    <n v="0"/>
    <m/>
    <m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3"/>
    <x v="0"/>
    <m/>
    <s v="SALARIED"/>
    <x v="4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8.13"/>
    <n v="78.13"/>
    <n v="0"/>
    <m/>
    <m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3"/>
    <x v="0"/>
    <m/>
    <s v="SALARIED"/>
    <x v="4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796.88"/>
    <n v="1796.88"/>
    <n v="0"/>
    <m/>
    <m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4"/>
    <x v="0"/>
    <m/>
    <s v="SALARIED"/>
    <x v="4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7500.009999999998"/>
    <n v="5.45E-2"/>
    <n v="953.75"/>
    <n v="0"/>
    <d v="2025-05-01T00:00:00"/>
    <d v="2025-05-31T00:00:00"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5"/>
    <x v="0"/>
    <m/>
    <s v="SALARIED"/>
    <x v="4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7500.009999999998"/>
    <n v="7.0000000000000001E-3"/>
    <n v="122.5"/>
    <n v="0"/>
    <d v="2025-05-01T00:00:00"/>
    <d v="2025-05-31T00:00:00"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6"/>
    <x v="0"/>
    <m/>
    <s v="SALARIED"/>
    <x v="4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49999999999"/>
    <n v="110.60222"/>
    <n v="1417.55"/>
    <n v="0"/>
    <d v="2025-05-3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0"/>
    <x v="0"/>
    <m/>
    <s v="SALARIED"/>
    <x v="3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2.8"/>
    <n v="64.018219999999999"/>
    <n v="-1459.62"/>
    <n v="-3"/>
    <d v="2025-04-22T00:00:00"/>
    <d v="2025-04-24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0"/>
    <x v="0"/>
    <m/>
    <s v="SALARIED"/>
    <x v="3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0.4"/>
    <n v="64.018219999999999"/>
    <n v="1946.15"/>
    <n v="4"/>
    <d v="2025-05-01T00:00:00"/>
    <d v="2025-05-06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0"/>
    <x v="0"/>
    <m/>
    <s v="SALARIED"/>
    <x v="3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.6"/>
    <n v="64.018219999999999"/>
    <n v="102.43"/>
    <n v="0.21049999999999999"/>
    <d v="2025-05-07T00:00:00"/>
    <d v="2025-05-07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0"/>
    <x v="0"/>
    <m/>
    <s v="SALARIED"/>
    <x v="3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29.19999999999999"/>
    <n v="64.018219999999999"/>
    <n v="8271.15"/>
    <n v="17"/>
    <d v="2025-05-08T00:00:00"/>
    <d v="2025-05-30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0"/>
    <x v="0"/>
    <m/>
    <s v="SALARIED"/>
    <x v="3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4.018219999999999"/>
    <n v="-162.16999999999999"/>
    <n v="-0.33329999999999999"/>
    <d v="2025-05-3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7"/>
    <x v="0"/>
    <m/>
    <s v="SALARIED"/>
    <x v="33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22.8"/>
    <n v="64.018219999999999"/>
    <n v="1459.62"/>
    <n v="3"/>
    <d v="2025-04-22T00:00:00"/>
    <d v="2025-04-24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0"/>
    <x v="0"/>
    <m/>
    <s v="SALARIED"/>
    <x v="33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6"/>
    <n v="64.018219999999999"/>
    <n v="384.11"/>
    <n v="0.78949999999999998"/>
    <d v="2025-05-07T00:00:00"/>
    <d v="2025-05-07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210"/>
    <n v="2210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66"/>
    <s v="SUPER"/>
    <x v="3"/>
    <m/>
    <n v="1"/>
    <n v="1239.7"/>
    <n v="1239.7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091.97"/>
    <n v="7091.97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3"/>
    <x v="0"/>
    <m/>
    <s v="SALARIED"/>
    <x v="33"/>
    <m/>
    <m/>
    <x v="1"/>
    <x v="0"/>
    <m/>
    <m/>
    <m/>
    <m/>
    <m/>
    <m/>
    <n v="5"/>
    <s v="25AUNS"/>
    <s v="BONUS"/>
    <n v="999999999"/>
    <m/>
    <m/>
    <m/>
    <m/>
    <m/>
    <s v="DEDUCTION"/>
    <x v="63"/>
    <s v="SUPER"/>
    <x v="5"/>
    <m/>
    <n v="1"/>
    <n v="309.93"/>
    <n v="309.93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14"/>
    <x v="0"/>
    <m/>
    <s v="SALARIED"/>
    <x v="33"/>
    <m/>
    <m/>
    <x v="11"/>
    <x v="0"/>
    <m/>
    <m/>
    <m/>
    <m/>
    <m/>
    <m/>
    <n v="1"/>
    <s v="25AUNS"/>
    <s v="BONUS"/>
    <n v="999999999"/>
    <m/>
    <m/>
    <m/>
    <m/>
    <m/>
    <s v="DEDUCTION"/>
    <x v="41"/>
    <s v="SUPER"/>
    <x v="5"/>
    <m/>
    <n v="1"/>
    <n v="105.42"/>
    <n v="105.42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14"/>
    <x v="0"/>
    <m/>
    <s v="SALARIED"/>
    <x v="33"/>
    <m/>
    <m/>
    <x v="11"/>
    <x v="0"/>
    <m/>
    <m/>
    <m/>
    <m/>
    <m/>
    <m/>
    <n v="1"/>
    <s v="25AUNS"/>
    <s v="BONUS"/>
    <n v="999999999"/>
    <m/>
    <m/>
    <m/>
    <m/>
    <m/>
    <s v="DEDUCTION"/>
    <x v="42"/>
    <s v="SUPER"/>
    <x v="5"/>
    <m/>
    <n v="1"/>
    <n v="1212.29"/>
    <n v="1212.29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3"/>
    <x v="0"/>
    <m/>
    <s v="SALARIED"/>
    <x v="33"/>
    <m/>
    <m/>
    <x v="12"/>
    <x v="0"/>
    <m/>
    <m/>
    <m/>
    <m/>
    <m/>
    <m/>
    <n v="2"/>
    <s v="25AUNS"/>
    <s v="BONUS"/>
    <n v="999999999"/>
    <m/>
    <m/>
    <m/>
    <m/>
    <m/>
    <s v="DEDUCTION"/>
    <x v="43"/>
    <s v="SUPER"/>
    <x v="5"/>
    <m/>
    <n v="1"/>
    <n v="0"/>
    <n v="0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4"/>
    <x v="0"/>
    <m/>
    <s v="SALARIED"/>
    <x v="33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0851.6"/>
    <n v="5.45E-2"/>
    <n v="591.41"/>
    <n v="0"/>
    <d v="2025-05-0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5"/>
    <x v="0"/>
    <m/>
    <s v="SALARIED"/>
    <x v="33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0851.6"/>
    <n v="7.0000000000000001E-3"/>
    <n v="75.959999999999994"/>
    <n v="0"/>
    <d v="2025-05-0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10"/>
    <x v="0"/>
    <m/>
    <s v="SALARIED"/>
    <x v="33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833199999999998"/>
    <n v="74.619519999999994"/>
    <n v="207.69"/>
    <n v="0"/>
    <d v="2025-05-3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6"/>
    <x v="0"/>
    <m/>
    <s v="SALARIED"/>
    <x v="33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9.6274899999999999"/>
    <n v="74.619659999999996"/>
    <n v="718.4"/>
    <n v="0"/>
    <d v="2025-05-31T00:00:00"/>
    <d v="2025-05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12.66667"/>
    <n v="111.94332"/>
    <n v="-1417.96"/>
    <n v="-1.6667000000000001"/>
    <d v="2025-02-28T00:00:00"/>
    <d v="2025-02-28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152"/>
    <n v="111.94332"/>
    <n v="-17015.38"/>
    <n v="-20"/>
    <d v="2025-02-03T00:00:00"/>
    <d v="2025-02-28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36.80000000000001"/>
    <n v="111.94332"/>
    <n v="15313.85"/>
    <n v="18"/>
    <d v="2025-02-05T00:00:00"/>
    <d v="2025-02-28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2.66667"/>
    <n v="111.94332"/>
    <n v="1417.95"/>
    <n v="1.6667000000000001"/>
    <d v="2025-02-28T00:00:00"/>
    <d v="2025-02-28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5.0666700000000002"/>
    <n v="116.6498"/>
    <n v="-591.02"/>
    <n v="-0.66669999999999996"/>
    <d v="2025-03-31T00:00:00"/>
    <d v="2025-03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159.6"/>
    <n v="116.6498"/>
    <n v="-18617.310000000001"/>
    <n v="-21"/>
    <d v="2025-03-03T00:00:00"/>
    <d v="2025-03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6"/>
    <n v="116.6498"/>
    <n v="8865.3799999999992"/>
    <n v="10"/>
    <d v="2025-03-03T00:00:00"/>
    <d v="2025-03-14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6"/>
    <n v="116.6498"/>
    <n v="8865.3799999999992"/>
    <n v="10"/>
    <d v="2025-03-18T00:00:00"/>
    <d v="2025-03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.0666700000000002"/>
    <n v="116.6498"/>
    <n v="591.03"/>
    <n v="0.66669999999999996"/>
    <d v="2025-03-31T00:00:00"/>
    <d v="2025-03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.5333299999999999"/>
    <n v="116.6498"/>
    <n v="295.5"/>
    <n v="0.33329999999999999"/>
    <d v="2025-04-30T00:00:00"/>
    <d v="2025-04-30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16.6498"/>
    <n v="-2659.62"/>
    <n v="-3"/>
    <d v="2025-04-28T00:00:00"/>
    <d v="2025-04-30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98.8"/>
    <n v="116.6498"/>
    <n v="-11525"/>
    <n v="-13"/>
    <d v="2025-04-01T00:00:00"/>
    <d v="2025-04-17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68.400000000000006"/>
    <n v="116.6498"/>
    <n v="7978.85"/>
    <n v="9"/>
    <d v="2025-04-01T00:00:00"/>
    <d v="2025-04-1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16.6498"/>
    <n v="1773.08"/>
    <n v="2"/>
    <d v="2025-04-16T00:00:00"/>
    <d v="2025-04-17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16.6498"/>
    <n v="1773.08"/>
    <n v="2"/>
    <d v="2025-04-28T00:00:00"/>
    <d v="2025-04-29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6.6498"/>
    <n v="-295.51"/>
    <n v="-0.33329999999999999"/>
    <d v="2025-04-30T00:00:00"/>
    <d v="2025-04-30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6.6498"/>
    <n v="19503.849999999999"/>
    <n v="22"/>
    <d v="2025-05-01T00:00:00"/>
    <d v="2025-05-30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6.6498"/>
    <n v="-295.52"/>
    <n v="-0.33329999999999999"/>
    <d v="2025-05-31T00:00:00"/>
    <d v="2025-05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15.2"/>
    <n v="111.94332"/>
    <n v="1701.54"/>
    <n v="2"/>
    <d v="2025-02-03T00:00:00"/>
    <d v="2025-02-04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53"/>
    <s v="LEAVE"/>
    <x v="8"/>
    <s v="PER"/>
    <n v="7.6"/>
    <n v="116.6498"/>
    <n v="886.54"/>
    <n v="1"/>
    <d v="2025-03-17T00:00:00"/>
    <d v="2025-03-17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7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15.2"/>
    <n v="116.6498"/>
    <n v="1773.08"/>
    <n v="2"/>
    <d v="2025-04-14T00:00:00"/>
    <d v="2025-04-15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7.6"/>
    <n v="116.6498"/>
    <n v="886.54"/>
    <n v="1"/>
    <d v="2025-04-30T00:00:00"/>
    <d v="2025-04-30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1"/>
    <x v="0"/>
    <m/>
    <s v="SALARIED"/>
    <x v="53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11"/>
    <x v="0"/>
    <m/>
    <s v="SALARIED"/>
    <x v="53"/>
    <m/>
    <m/>
    <x v="0"/>
    <x v="0"/>
    <m/>
    <m/>
    <m/>
    <m/>
    <m/>
    <m/>
    <m/>
    <s v="31AUNS"/>
    <s v="BONUS"/>
    <n v="999999999"/>
    <m/>
    <m/>
    <m/>
    <m/>
    <m/>
    <s v="ALLOWANCE"/>
    <x v="27"/>
    <s v="OTHUTX"/>
    <x v="1"/>
    <m/>
    <n v="1"/>
    <n v="1"/>
    <n v="-1477.56"/>
    <n v="0"/>
    <d v="2025-05-31T00:00:00"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088"/>
    <n v="6088"/>
    <n v="0"/>
    <m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864.94"/>
    <n v="12864.94"/>
    <n v="0"/>
    <m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3"/>
    <x v="0"/>
    <m/>
    <s v="SALARIED"/>
    <x v="53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6.04"/>
    <n v="96.04"/>
    <n v="0"/>
    <m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3"/>
    <x v="0"/>
    <m/>
    <s v="SALARIED"/>
    <x v="53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179.59"/>
    <n v="2179.59"/>
    <n v="0"/>
    <m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4"/>
    <x v="0"/>
    <m/>
    <s v="SALARIED"/>
    <x v="53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228.57"/>
    <n v="5.45E-2"/>
    <n v="1156.96"/>
    <n v="0"/>
    <d v="2025-05-01T00:00:00"/>
    <d v="2025-05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5"/>
    <x v="0"/>
    <m/>
    <s v="SALARIED"/>
    <x v="53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228.57"/>
    <n v="7.0000000000000001E-3"/>
    <n v="148.6"/>
    <n v="0"/>
    <d v="2025-05-01T00:00:00"/>
    <d v="2025-05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6"/>
    <x v="0"/>
    <m/>
    <s v="SALARIED"/>
    <x v="53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0.65714"/>
    <n v="135.96707000000001"/>
    <n v="1449.0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6.315790000000007"/>
    <n v="1276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6.315790000000007"/>
    <n v="-193.3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1"/>
    <x v="0"/>
    <m/>
    <s v="SALARIED"/>
    <x v="4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065"/>
    <n v="4065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335"/>
    <n v="10335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3"/>
    <x v="0"/>
    <m/>
    <s v="SALARIED"/>
    <x v="4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2.83"/>
    <n v="62.83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3"/>
    <x v="0"/>
    <m/>
    <s v="SALARIED"/>
    <x v="4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45.17"/>
    <n v="1445.17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4"/>
    <x v="0"/>
    <m/>
    <s v="SALARIED"/>
    <x v="48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5908"/>
    <n v="5.45E-2"/>
    <n v="866.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5"/>
    <x v="0"/>
    <m/>
    <s v="SALARIED"/>
    <x v="48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5908"/>
    <n v="7.0000000000000001E-3"/>
    <n v="111.3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6"/>
    <x v="0"/>
    <m/>
    <s v="SALARIED"/>
    <x v="4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7"/>
    <n v="88.953649999999996"/>
    <n v="1144.54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0"/>
    <x v="0"/>
    <m/>
    <s v="SALARIED"/>
    <x v="3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182.99594999999999"/>
    <n v="30596.92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0"/>
    <x v="0"/>
    <m/>
    <s v="SALARIED"/>
    <x v="3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82.99594999999999"/>
    <n v="-463.5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1"/>
    <x v="0"/>
    <m/>
    <s v="SALARIED"/>
    <x v="32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1990"/>
    <n v="11990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2"/>
    <x v="0"/>
    <m/>
    <m/>
    <x v="1"/>
    <m/>
    <m/>
    <x v="1"/>
    <x v="0"/>
    <m/>
    <m/>
    <m/>
    <m/>
    <m/>
    <m/>
    <n v="9"/>
    <s v="41AUNS"/>
    <s v="BONUS"/>
    <n v="999999999"/>
    <m/>
    <m/>
    <m/>
    <m/>
    <m/>
    <s v="DEDUCTION"/>
    <x v="24"/>
    <s v="SUPER"/>
    <x v="3"/>
    <m/>
    <n v="1"/>
    <n v="294.12"/>
    <n v="294.12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19515.88"/>
    <n v="19515.88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3"/>
    <x v="0"/>
    <m/>
    <s v="SALARIED"/>
    <x v="32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50.66999999999999"/>
    <n v="150.66999999999999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3"/>
    <x v="0"/>
    <m/>
    <s v="SALARIED"/>
    <x v="32"/>
    <m/>
    <m/>
    <x v="1"/>
    <x v="0"/>
    <m/>
    <m/>
    <m/>
    <m/>
    <m/>
    <m/>
    <n v="5"/>
    <s v="41AUNS"/>
    <s v="BONUS"/>
    <n v="999999999"/>
    <m/>
    <m/>
    <m/>
    <m/>
    <m/>
    <s v="DEDUCTION"/>
    <x v="25"/>
    <s v="SUPER"/>
    <x v="5"/>
    <m/>
    <n v="1"/>
    <n v="147.06"/>
    <n v="147.06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3"/>
    <x v="0"/>
    <m/>
    <s v="SALARIED"/>
    <x v="32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657"/>
    <n v="3657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4"/>
    <x v="0"/>
    <m/>
    <s v="SALARIED"/>
    <x v="32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5754.730000000003"/>
    <n v="5.45E-2"/>
    <n v="1948.63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5"/>
    <x v="0"/>
    <m/>
    <s v="SALARIED"/>
    <x v="32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5754.730000000003"/>
    <n v="7.0000000000000001E-3"/>
    <n v="250.28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10"/>
    <x v="0"/>
    <m/>
    <s v="SALARIED"/>
    <x v="32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2.7833100000000002"/>
    <n v="213.29999000000001"/>
    <n v="593.67999999999995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6"/>
    <x v="0"/>
    <m/>
    <s v="SALARIED"/>
    <x v="32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12.86666"/>
    <n v="213.30010999999999"/>
    <n v="2744.46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30.4"/>
    <n v="84.514169999999993"/>
    <n v="2569.23"/>
    <n v="4"/>
    <d v="2025-05-01T00:00:00"/>
    <d v="2025-05-06T00:00:00"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29.19999999999999"/>
    <n v="84.514169999999993"/>
    <n v="10919.23"/>
    <n v="17"/>
    <d v="2025-05-08T00:00:00"/>
    <d v="2025-05-30T00:00:00"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4.514169999999993"/>
    <n v="-214.1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53"/>
    <s v="LEAVE"/>
    <x v="8"/>
    <s v="PER"/>
    <n v="7.6"/>
    <n v="84.514169999999993"/>
    <n v="642.30999999999995"/>
    <n v="1"/>
    <d v="2025-05-07T00:00:00"/>
    <d v="2025-05-07T00:00:00"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1"/>
    <x v="0"/>
    <m/>
    <s v="SALARIED"/>
    <x v="54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11"/>
    <x v="0"/>
    <m/>
    <s v="SALARIED"/>
    <x v="54"/>
    <m/>
    <m/>
    <x v="0"/>
    <x v="0"/>
    <m/>
    <m/>
    <m/>
    <m/>
    <m/>
    <m/>
    <m/>
    <s v="26AUSA"/>
    <s v="BONUS"/>
    <n v="999999999"/>
    <m/>
    <m/>
    <m/>
    <m/>
    <m/>
    <s v="ALLOWANCE"/>
    <x v="27"/>
    <s v="OTHUTX"/>
    <x v="1"/>
    <m/>
    <n v="1"/>
    <n v="1"/>
    <n v="-1070.51"/>
    <n v="0"/>
    <d v="2025-05-31T00:00:00"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185"/>
    <n v="3185"/>
    <n v="0"/>
    <m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2"/>
    <x v="0"/>
    <m/>
    <m/>
    <x v="1"/>
    <m/>
    <m/>
    <x v="9"/>
    <x v="0"/>
    <m/>
    <m/>
    <m/>
    <m/>
    <m/>
    <m/>
    <m/>
    <s v="26AUSA"/>
    <s v="BONUS"/>
    <n v="999999999"/>
    <m/>
    <m/>
    <m/>
    <m/>
    <m/>
    <s v="DEDUCTION"/>
    <x v="38"/>
    <s v="RECOV"/>
    <x v="10"/>
    <m/>
    <n v="1"/>
    <n v="1697.58"/>
    <n v="1697.58"/>
    <n v="0"/>
    <m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2"/>
    <x v="0"/>
    <n v="210"/>
    <m/>
    <x v="1"/>
    <m/>
    <m/>
    <x v="7"/>
    <x v="0"/>
    <n v="210"/>
    <s v="SALARIED"/>
    <s v="C0411A"/>
    <m/>
    <m/>
    <m/>
    <m/>
    <s v="26AUSA"/>
    <s v="BONUS"/>
    <n v="999999999"/>
    <m/>
    <m/>
    <m/>
    <m/>
    <m/>
    <s v="DEDUCTION"/>
    <x v="49"/>
    <s v="RECOV"/>
    <x v="10"/>
    <m/>
    <n v="1"/>
    <n v="16.809999999999999"/>
    <n v="16.809999999999999"/>
    <n v="0"/>
    <m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3"/>
    <s v="SUPER"/>
    <x v="3"/>
    <m/>
    <n v="1"/>
    <n v="818.3"/>
    <n v="818.3"/>
    <n v="0"/>
    <m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8961.7999999999993"/>
    <n v="8961.7999999999993"/>
    <n v="0"/>
    <m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3"/>
    <x v="0"/>
    <m/>
    <s v="SALARIED"/>
    <x v="54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9.58"/>
    <n v="69.58"/>
    <n v="0"/>
    <m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3"/>
    <x v="0"/>
    <m/>
    <s v="SALARIED"/>
    <x v="54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409.15"/>
    <n v="409.15"/>
    <n v="0"/>
    <m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3"/>
    <x v="0"/>
    <m/>
    <s v="SALARIED"/>
    <x v="54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77.31"/>
    <n v="1477.31"/>
    <n v="0"/>
    <m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4"/>
    <x v="0"/>
    <m/>
    <s v="SALARIED"/>
    <x v="54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6635.53"/>
    <n v="6.8500000000000005E-2"/>
    <n v="1139.53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5"/>
    <x v="0"/>
    <m/>
    <s v="SALARIED"/>
    <x v="54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6635.53"/>
    <n v="7.0000000000000001E-3"/>
    <n v="116.45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6"/>
    <x v="0"/>
    <m/>
    <s v="SALARIED"/>
    <x v="54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10000000001"/>
    <n v="97.960390000000004"/>
    <n v="1255.5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0"/>
    <x v="0"/>
    <m/>
    <s v="SALARIED"/>
    <x v="2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36.53845999999999"/>
    <n v="2075.38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0"/>
    <x v="0"/>
    <m/>
    <s v="SALARIED"/>
    <x v="28"/>
    <m/>
    <m/>
    <x v="0"/>
    <x v="0"/>
    <m/>
    <m/>
    <m/>
    <m/>
    <m/>
    <m/>
    <m/>
    <s v="31AUNS"/>
    <s v="BONUS"/>
    <n v="999999999"/>
    <s v="31AUNS"/>
    <m/>
    <m/>
    <m/>
    <m/>
    <s v="WORK"/>
    <x v="15"/>
    <s v="WORK"/>
    <x v="0"/>
    <m/>
    <n v="7.6"/>
    <n v="136.53845999999999"/>
    <n v="1037.69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0"/>
    <x v="0"/>
    <m/>
    <s v="SALARIED"/>
    <x v="2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44.4"/>
    <n v="136.53845999999999"/>
    <n v="19716.150000000001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0"/>
    <x v="0"/>
    <m/>
    <s v="SALARIED"/>
    <x v="2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36.53845999999999"/>
    <n v="-345.8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1"/>
    <x v="0"/>
    <m/>
    <s v="SALARIED"/>
    <x v="28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8324"/>
    <n v="832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5381.5"/>
    <n v="15381.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3"/>
    <x v="0"/>
    <m/>
    <s v="SALARIED"/>
    <x v="28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12.42"/>
    <n v="112.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3"/>
    <x v="0"/>
    <m/>
    <s v="SALARIED"/>
    <x v="28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726.13"/>
    <n v="2726.1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4"/>
    <x v="0"/>
    <m/>
    <s v="SALARIED"/>
    <x v="28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6544.05"/>
    <n v="5.45E-2"/>
    <n v="1446.6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5"/>
    <x v="0"/>
    <m/>
    <s v="SALARIED"/>
    <x v="28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6544.05"/>
    <n v="7.0000000000000001E-3"/>
    <n v="185.8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6"/>
    <x v="0"/>
    <m/>
    <s v="SALARIED"/>
    <x v="28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5004"/>
    <n v="158.11157"/>
    <n v="2031.74"/>
    <n v="0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8.380570000000006"/>
    <n v="16449.23"/>
    <n v="22"/>
    <d v="2025-05-01T00:00:00"/>
    <d v="2025-05-30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8.380570000000006"/>
    <n v="-249.23"/>
    <n v="-0.33329999999999999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1"/>
    <x v="0"/>
    <m/>
    <s v="SALARIED"/>
    <x v="2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100"/>
    <n v="5100"/>
    <n v="0"/>
    <m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571.86"/>
    <n v="571.86"/>
    <n v="0"/>
    <m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750.31"/>
    <n v="11750.31"/>
    <n v="0"/>
    <m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3"/>
    <x v="0"/>
    <m/>
    <s v="SALARIED"/>
    <x v="2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1"/>
    <n v="81"/>
    <n v="0"/>
    <m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3"/>
    <x v="0"/>
    <m/>
    <s v="SALARIED"/>
    <x v="24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285.93"/>
    <n v="285.93"/>
    <n v="0"/>
    <m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3"/>
    <x v="0"/>
    <m/>
    <s v="SALARIED"/>
    <x v="2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03.55"/>
    <n v="2003.55"/>
    <n v="0"/>
    <m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4"/>
    <x v="0"/>
    <m/>
    <s v="SALARIED"/>
    <x v="24"/>
    <m/>
    <m/>
    <x v="3"/>
    <x v="0"/>
    <m/>
    <m/>
    <m/>
    <m/>
    <m/>
    <m/>
    <m/>
    <s v="30AUNS"/>
    <s v="BONUS"/>
    <n v="999999999"/>
    <m/>
    <m/>
    <m/>
    <m/>
    <m/>
    <s v="OTHER"/>
    <x v="13"/>
    <s v="PRT"/>
    <x v="6"/>
    <m/>
    <n v="19792.650000000001"/>
    <n v="4.9500000000000002E-2"/>
    <n v="979.74"/>
    <n v="0"/>
    <d v="2025-05-01T00:00:00"/>
    <d v="2025-05-31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5"/>
    <x v="0"/>
    <m/>
    <s v="SALARIED"/>
    <x v="24"/>
    <m/>
    <m/>
    <x v="4"/>
    <x v="0"/>
    <m/>
    <m/>
    <m/>
    <m/>
    <m/>
    <m/>
    <m/>
    <s v="30AUNS"/>
    <s v="BONUS"/>
    <n v="999999999"/>
    <m/>
    <m/>
    <m/>
    <m/>
    <m/>
    <s v="OTHER"/>
    <x v="14"/>
    <s v="WC"/>
    <x v="6"/>
    <m/>
    <n v="19792.650000000001"/>
    <n v="7.0000000000000001E-3"/>
    <n v="138.55000000000001"/>
    <n v="0"/>
    <d v="2025-05-01T00:00:00"/>
    <d v="2025-05-31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10"/>
    <x v="0"/>
    <m/>
    <s v="SALARIED"/>
    <x v="24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4.1666800000000004"/>
    <n v="114.14122999999999"/>
    <n v="475.59"/>
    <n v="0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6"/>
    <x v="0"/>
    <m/>
    <s v="SALARIED"/>
    <x v="2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8"/>
    <n v="114.14109999999999"/>
    <n v="1462.91"/>
    <n v="0"/>
    <d v="2025-05-31T00:00:00"/>
    <d v="2025-05-31T00:00:00"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3.36032"/>
    <n v="18953.849999999999"/>
    <n v="22"/>
    <d v="2025-05-01T00:00:00"/>
    <d v="2025-05-30T00:00:00"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3.36032"/>
    <n v="-287.18"/>
    <n v="-0.33329999999999999"/>
    <d v="2025-05-31T00:00:00"/>
    <d v="2025-05-31T00:00:00"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1"/>
    <x v="0"/>
    <m/>
    <s v="SALARIED"/>
    <x v="2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530"/>
    <n v="6530"/>
    <n v="0"/>
    <m/>
    <m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358.84"/>
    <n v="13358.84"/>
    <n v="0"/>
    <m/>
    <m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3"/>
    <x v="0"/>
    <m/>
    <s v="SALARIED"/>
    <x v="2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3.33"/>
    <n v="93.33"/>
    <n v="0"/>
    <m/>
    <m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3"/>
    <x v="0"/>
    <m/>
    <s v="SALARIED"/>
    <x v="2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87.2199999999998"/>
    <n v="2287.2199999999998"/>
    <n v="0"/>
    <m/>
    <m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4"/>
    <x v="0"/>
    <m/>
    <s v="SALARIED"/>
    <x v="24"/>
    <m/>
    <m/>
    <x v="3"/>
    <x v="0"/>
    <m/>
    <m/>
    <m/>
    <m/>
    <m/>
    <m/>
    <m/>
    <s v="31AUNS"/>
    <s v="BONUS"/>
    <n v="999999999"/>
    <m/>
    <m/>
    <m/>
    <m/>
    <m/>
    <s v="OTHER"/>
    <x v="33"/>
    <s v="PRT"/>
    <x v="6"/>
    <m/>
    <n v="22269.39"/>
    <n v="6.8500000000000005E-2"/>
    <n v="1525.45"/>
    <n v="0"/>
    <d v="2025-05-01T00:00:00"/>
    <d v="2025-05-31T00:00:00"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5"/>
    <x v="0"/>
    <m/>
    <s v="SALARIED"/>
    <x v="24"/>
    <m/>
    <m/>
    <x v="4"/>
    <x v="0"/>
    <m/>
    <m/>
    <m/>
    <m/>
    <m/>
    <m/>
    <m/>
    <s v="31AUNS"/>
    <s v="BONUS"/>
    <n v="999999999"/>
    <m/>
    <m/>
    <m/>
    <m/>
    <m/>
    <s v="OTHER"/>
    <x v="34"/>
    <s v="WC"/>
    <x v="6"/>
    <m/>
    <n v="22269.39"/>
    <n v="7.0000000000000001E-3"/>
    <n v="155.88999999999999"/>
    <n v="0"/>
    <d v="2025-05-01T00:00:00"/>
    <d v="2025-05-31T00:00:00"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6"/>
    <x v="0"/>
    <m/>
    <s v="SALARIED"/>
    <x v="2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8"/>
    <n v="131.39596"/>
    <n v="1684.06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0"/>
    <x v="0"/>
    <m/>
    <s v="SALARIED"/>
    <x v="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4.84818"/>
    <n v="20874.62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0"/>
    <x v="0"/>
    <m/>
    <s v="SALARIED"/>
    <x v="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4.84818"/>
    <n v="-316.2900000000000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1"/>
    <x v="0"/>
    <m/>
    <s v="SALARIED"/>
    <x v="0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419"/>
    <n v="7419"/>
    <n v="0"/>
    <m/>
    <m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361.5"/>
    <n v="14361.5"/>
    <n v="0"/>
    <m/>
    <m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3"/>
    <x v="0"/>
    <m/>
    <s v="SALARIED"/>
    <x v="0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2.79"/>
    <n v="102.79"/>
    <n v="0"/>
    <m/>
    <m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3"/>
    <x v="0"/>
    <m/>
    <s v="SALARIED"/>
    <x v="0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504.7600000000002"/>
    <n v="2504.7600000000002"/>
    <n v="0"/>
    <m/>
    <m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4"/>
    <x v="0"/>
    <m/>
    <s v="SALARIED"/>
    <x v="0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4388.05"/>
    <n v="5.45E-2"/>
    <n v="1329.15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5"/>
    <x v="0"/>
    <m/>
    <s v="SALARIED"/>
    <x v="0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4388.05"/>
    <n v="7.0000000000000001E-3"/>
    <n v="170.7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6"/>
    <x v="0"/>
    <m/>
    <s v="SALARIED"/>
    <x v="0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4999"/>
    <n v="145.52306999999999"/>
    <n v="1869.97"/>
    <n v="0"/>
    <d v="2025-05-31T00:00:00"/>
    <d v="2025-05-31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2.5333299999999999"/>
    <n v="130.01012"/>
    <n v="329.34"/>
    <n v="0.33329999999999999"/>
    <d v="2025-04-30T00:00:00"/>
    <d v="2025-04-30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2.8"/>
    <n v="130.01012"/>
    <n v="-2964.23"/>
    <n v="-3"/>
    <d v="2025-04-28T00:00:00"/>
    <d v="2025-04-30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98.8"/>
    <n v="130.01012"/>
    <n v="-12845"/>
    <n v="-13"/>
    <d v="2025-04-01T00:00:00"/>
    <d v="2025-04-17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53.2"/>
    <n v="130.01012"/>
    <n v="6916.54"/>
    <n v="7"/>
    <d v="2025-04-01T00:00:00"/>
    <d v="2025-04-09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7.6"/>
    <n v="130.01012"/>
    <n v="988.08"/>
    <n v="1"/>
    <d v="2025-04-11T00:00:00"/>
    <d v="2025-04-11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22.8"/>
    <n v="130.01012"/>
    <n v="2964.23"/>
    <n v="3"/>
    <d v="2025-04-15T00:00:00"/>
    <d v="2025-04-17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7.6"/>
    <n v="130.01012"/>
    <n v="988.08"/>
    <n v="1"/>
    <d v="2025-04-28T00:00:00"/>
    <d v="2025-04-28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7.6"/>
    <n v="130.01012"/>
    <n v="988.08"/>
    <n v="1"/>
    <d v="2025-04-30T00:00:00"/>
    <d v="2025-04-30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0.01012"/>
    <n v="-329.36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7.6"/>
    <n v="130.01012"/>
    <n v="988.08"/>
    <n v="1"/>
    <d v="2025-05-02T00:00:00"/>
    <d v="2025-05-02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7.6"/>
    <n v="130.01012"/>
    <n v="988.08"/>
    <n v="1"/>
    <d v="2025-05-06T00:00:00"/>
    <d v="2025-05-06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29.19999999999999"/>
    <n v="130.01012"/>
    <n v="16797.310000000001"/>
    <n v="17"/>
    <d v="2025-05-08T00:00:00"/>
    <d v="2025-05-30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0.01012"/>
    <n v="-329.3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53"/>
    <s v="LEAVE"/>
    <x v="8"/>
    <s v="PER"/>
    <n v="7.6"/>
    <n v="130.01012"/>
    <n v="988.08"/>
    <n v="1"/>
    <d v="2025-04-10T00:00:00"/>
    <d v="2025-04-10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53"/>
    <s v="LEAVE"/>
    <x v="8"/>
    <s v="PER"/>
    <n v="7.6"/>
    <n v="130.01012"/>
    <n v="988.08"/>
    <n v="1"/>
    <d v="2025-04-14T00:00:00"/>
    <d v="2025-04-14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53"/>
    <s v="LEAVE"/>
    <x v="8"/>
    <s v="PER"/>
    <n v="7.6"/>
    <n v="130.01012"/>
    <n v="988.08"/>
    <n v="1"/>
    <d v="2025-04-29T00:00:00"/>
    <d v="2025-04-29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53"/>
    <s v="LEAVE"/>
    <x v="8"/>
    <s v="PER"/>
    <n v="7.6"/>
    <n v="130.01012"/>
    <n v="988.08"/>
    <n v="1"/>
    <d v="2025-05-01T00:00:00"/>
    <d v="2025-05-01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53"/>
    <s v="LEAVE"/>
    <x v="8"/>
    <s v="PER"/>
    <n v="7.6"/>
    <n v="130.01012"/>
    <n v="988.08"/>
    <n v="1"/>
    <d v="2025-05-05T00:00:00"/>
    <d v="2025-05-05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53"/>
    <s v="LEAVE"/>
    <x v="8"/>
    <s v="PER"/>
    <n v="7.6"/>
    <n v="130.01012"/>
    <n v="988.08"/>
    <n v="1"/>
    <d v="2025-05-07T00:00:00"/>
    <d v="2025-05-07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1"/>
    <x v="0"/>
    <m/>
    <s v="SALARIED"/>
    <x v="28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030"/>
    <n v="8030"/>
    <n v="0"/>
    <m/>
    <m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045"/>
    <n v="15045"/>
    <n v="0"/>
    <m/>
    <m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3"/>
    <x v="0"/>
    <m/>
    <s v="SALARIED"/>
    <x v="28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07.04"/>
    <n v="107.04"/>
    <n v="0"/>
    <m/>
    <m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3"/>
    <x v="0"/>
    <m/>
    <s v="SALARIED"/>
    <x v="28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653.63"/>
    <n v="2653.63"/>
    <n v="0"/>
    <m/>
    <m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4"/>
    <x v="0"/>
    <m/>
    <s v="SALARIED"/>
    <x v="28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5835.67"/>
    <n v="5.45E-2"/>
    <n v="1408.04"/>
    <n v="0"/>
    <d v="2025-05-01T00:00:00"/>
    <d v="2025-05-31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5"/>
    <x v="0"/>
    <m/>
    <s v="SALARIED"/>
    <x v="28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5835.67"/>
    <n v="7.0000000000000001E-3"/>
    <n v="180.85"/>
    <n v="0"/>
    <d v="2025-05-01T00:00:00"/>
    <d v="2025-05-31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10"/>
    <x v="0"/>
    <m/>
    <s v="SALARIED"/>
    <x v="28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600000000001"/>
    <n v="151.53987000000001"/>
    <n v="421.79"/>
    <n v="0"/>
    <d v="2025-05-31T00:00:00"/>
    <d v="2025-05-31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6"/>
    <x v="0"/>
    <m/>
    <s v="SALARIED"/>
    <x v="28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6665"/>
    <n v="151.53982999999999"/>
    <n v="1949.8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0"/>
    <x v="0"/>
    <m/>
    <s v="SALARIED"/>
    <x v="5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3.582999999999998"/>
    <n v="12303.0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0"/>
    <x v="0"/>
    <m/>
    <s v="SALARIED"/>
    <x v="5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3.582999999999998"/>
    <n v="-186.4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8"/>
    <x v="0"/>
    <m/>
    <s v="SALARIED"/>
    <x v="51"/>
    <m/>
    <m/>
    <x v="0"/>
    <x v="0"/>
    <m/>
    <m/>
    <m/>
    <m/>
    <m/>
    <m/>
    <m/>
    <s v="26AUNS"/>
    <s v="SALES"/>
    <n v="999999999"/>
    <m/>
    <m/>
    <m/>
    <m/>
    <m/>
    <s v="ALLOWANCE"/>
    <x v="12"/>
    <s v="OTHTAX"/>
    <x v="1"/>
    <m/>
    <n v="207"/>
    <n v="1"/>
    <n v="207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363"/>
    <n v="4363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7960.67"/>
    <n v="7960.67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3"/>
    <x v="0"/>
    <m/>
    <s v="SALARIED"/>
    <x v="5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0.58"/>
    <n v="60.58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3"/>
    <x v="0"/>
    <m/>
    <s v="SALARIED"/>
    <x v="5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93.42"/>
    <n v="1393.42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4"/>
    <x v="0"/>
    <m/>
    <s v="SALARIED"/>
    <x v="5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570.67"/>
    <n v="5.45E-2"/>
    <n v="739.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5"/>
    <x v="0"/>
    <m/>
    <s v="SALARIED"/>
    <x v="5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570.67"/>
    <n v="7.0000000000000001E-3"/>
    <n v="94.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6"/>
    <x v="0"/>
    <m/>
    <s v="SALARIED"/>
    <x v="5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2"/>
    <n v="85.768320000000003"/>
    <n v="1099.26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0"/>
    <x v="0"/>
    <m/>
    <s v="SALARIED"/>
    <x v="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1.03239000000001"/>
    <n v="18564.62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0"/>
    <x v="0"/>
    <m/>
    <s v="SALARIED"/>
    <x v="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1.03239000000001"/>
    <n v="-281.2900000000000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1"/>
    <x v="0"/>
    <m/>
    <s v="SALARIED"/>
    <x v="0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5833"/>
    <n v="5833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38"/>
    <s v="RECOV"/>
    <x v="10"/>
    <m/>
    <n v="1"/>
    <n v="1099.99"/>
    <n v="1099.99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36"/>
    <s v="FINAN"/>
    <x v="10"/>
    <m/>
    <n v="1"/>
    <n v="603.95000000000005"/>
    <n v="603.95000000000005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2"/>
    <x v="0"/>
    <m/>
    <m/>
    <x v="1"/>
    <m/>
    <m/>
    <x v="10"/>
    <x v="0"/>
    <m/>
    <m/>
    <m/>
    <m/>
    <m/>
    <m/>
    <m/>
    <s v="31AUNS"/>
    <s v="BONUS"/>
    <n v="999999999"/>
    <m/>
    <m/>
    <m/>
    <m/>
    <m/>
    <s v="DEDUCTION"/>
    <x v="37"/>
    <s v="FINAN"/>
    <x v="10"/>
    <m/>
    <n v="1"/>
    <n v="60.4"/>
    <n v="60.4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1908.16"/>
    <n v="11908.16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3"/>
    <x v="0"/>
    <m/>
    <s v="SALARIED"/>
    <x v="0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1.42"/>
    <n v="91.42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3"/>
    <x v="0"/>
    <m/>
    <s v="SALARIED"/>
    <x v="0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43.13"/>
    <n v="2243.13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4"/>
    <x v="0"/>
    <m/>
    <s v="SALARIED"/>
    <x v="0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840.05"/>
    <n v="5.45E-2"/>
    <n v="1190.28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5"/>
    <x v="0"/>
    <m/>
    <s v="SALARIED"/>
    <x v="0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840.05"/>
    <n v="7.0000000000000001E-3"/>
    <n v="152.88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6"/>
    <x v="0"/>
    <m/>
    <s v="SALARIED"/>
    <x v="0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71"/>
    <n v="129.41933"/>
    <n v="1658.73"/>
    <n v="0"/>
    <d v="2025-05-3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0"/>
    <x v="0"/>
    <m/>
    <s v="SALARIED"/>
    <x v="5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48.19999999999999"/>
    <n v="146.60930999999999"/>
    <n v="21727.5"/>
    <n v="19.5"/>
    <d v="2025-05-01T00:00:00"/>
    <d v="2025-05-30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11"/>
    <x v="0"/>
    <m/>
    <s v="SALARIED"/>
    <x v="53"/>
    <m/>
    <m/>
    <x v="0"/>
    <x v="0"/>
    <m/>
    <m/>
    <m/>
    <m/>
    <m/>
    <m/>
    <m/>
    <s v="40AUNS"/>
    <s v="BONUS"/>
    <n v="999999999"/>
    <m/>
    <m/>
    <m/>
    <m/>
    <m/>
    <s v="ALLOWANCE"/>
    <x v="27"/>
    <s v="OTHUTX"/>
    <x v="1"/>
    <m/>
    <n v="1"/>
    <n v="1"/>
    <n v="-1671.35"/>
    <n v="0"/>
    <d v="2025-05-31T00:00:00"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1"/>
    <x v="0"/>
    <m/>
    <s v="SALARIED"/>
    <x v="53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500"/>
    <n v="1"/>
    <n v="1500"/>
    <n v="0"/>
    <d v="2025-05-31T00:00:00"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9469"/>
    <n v="9469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2087.15"/>
    <n v="12087.15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3"/>
    <x v="0"/>
    <m/>
    <s v="SALARIED"/>
    <x v="53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08.64"/>
    <n v="108.64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3"/>
    <x v="0"/>
    <m/>
    <s v="SALARIED"/>
    <x v="53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478.96"/>
    <n v="2478.96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4"/>
    <x v="0"/>
    <m/>
    <s v="SALARIED"/>
    <x v="53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4143.75"/>
    <n v="5.45E-2"/>
    <n v="1315.83"/>
    <n v="0"/>
    <d v="2025-05-0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5"/>
    <x v="0"/>
    <m/>
    <s v="SALARIED"/>
    <x v="53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4143.75"/>
    <n v="7.0000000000000001E-3"/>
    <n v="169.01"/>
    <n v="0"/>
    <d v="2025-05-0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10"/>
    <x v="0"/>
    <m/>
    <s v="SALARIED"/>
    <x v="53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4999400000000001"/>
    <n v="170.88810000000001"/>
    <n v="427.21"/>
    <n v="0"/>
    <d v="2025-05-3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6"/>
    <x v="0"/>
    <m/>
    <s v="SALARIED"/>
    <x v="53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1.53336"/>
    <n v="170.88775000000001"/>
    <n v="1970.91"/>
    <n v="0"/>
    <d v="2025-05-3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82.692310000000006"/>
    <n v="1256.92"/>
    <n v="2"/>
    <d v="2025-05-01T00:00:00"/>
    <d v="2025-05-02T00:00:00"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15"/>
    <s v="WORK"/>
    <x v="0"/>
    <m/>
    <n v="7.6"/>
    <n v="82.692310000000006"/>
    <n v="628.46"/>
    <n v="1"/>
    <d v="2025-05-05T00:00:00"/>
    <d v="2025-05-05T00:00:00"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44.4"/>
    <n v="82.692310000000006"/>
    <n v="11940.77"/>
    <n v="19"/>
    <d v="2025-05-06T00:00:00"/>
    <d v="2025-05-30T00:00:00"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2.692310000000006"/>
    <n v="-209.48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1"/>
    <x v="0"/>
    <m/>
    <s v="SALARIED"/>
    <x v="54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"/>
    <n v="1833.33"/>
    <n v="1833.33"/>
    <n v="0"/>
    <d v="2025-05-31T00:00:00"/>
    <m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472"/>
    <n v="4472"/>
    <n v="0"/>
    <m/>
    <m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978"/>
    <n v="10978"/>
    <n v="0"/>
    <m/>
    <m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3"/>
    <x v="0"/>
    <m/>
    <s v="SALARIED"/>
    <x v="54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8.08"/>
    <n v="68.08"/>
    <n v="0"/>
    <m/>
    <m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3"/>
    <x v="0"/>
    <m/>
    <s v="SALARIED"/>
    <x v="54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565.92"/>
    <n v="1565.92"/>
    <n v="0"/>
    <m/>
    <m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4"/>
    <x v="0"/>
    <m/>
    <s v="SALARIED"/>
    <x v="54"/>
    <m/>
    <m/>
    <x v="3"/>
    <x v="0"/>
    <m/>
    <m/>
    <m/>
    <m/>
    <m/>
    <m/>
    <m/>
    <s v="26AUSA"/>
    <s v="BONUS"/>
    <n v="999999999"/>
    <m/>
    <m/>
    <m/>
    <m/>
    <m/>
    <s v="OTHER"/>
    <x v="30"/>
    <s v="PRT"/>
    <x v="6"/>
    <m/>
    <n v="17084"/>
    <n v="5.7000000000000002E-2"/>
    <n v="973.79"/>
    <n v="0"/>
    <d v="2025-05-0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5"/>
    <x v="0"/>
    <m/>
    <s v="SALARIED"/>
    <x v="54"/>
    <m/>
    <m/>
    <x v="4"/>
    <x v="0"/>
    <m/>
    <m/>
    <m/>
    <m/>
    <m/>
    <m/>
    <m/>
    <s v="26AUSA"/>
    <s v="BONUS"/>
    <n v="999999999"/>
    <m/>
    <m/>
    <m/>
    <m/>
    <m/>
    <s v="OTHER"/>
    <x v="31"/>
    <s v="WC"/>
    <x v="6"/>
    <m/>
    <n v="15250.67"/>
    <n v="7.0000000000000001E-3"/>
    <n v="106.75"/>
    <n v="0"/>
    <d v="2025-05-0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10"/>
    <x v="0"/>
    <m/>
    <s v="SALARIED"/>
    <x v="54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6667"/>
    <n v="95.757720000000006"/>
    <n v="264.93"/>
    <n v="0"/>
    <d v="2025-05-3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6"/>
    <x v="0"/>
    <m/>
    <s v="SALARIED"/>
    <x v="54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72"/>
    <n v="95.757729999999995"/>
    <n v="1227.3"/>
    <n v="0"/>
    <d v="2025-05-31T00:00:00"/>
    <d v="2025-05-31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.5333299999999999"/>
    <n v="107.74290999999999"/>
    <n v="272.93"/>
    <n v="0.33329999999999999"/>
    <d v="2025-04-30T00:00:00"/>
    <d v="2025-04-30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91.2"/>
    <n v="107.74290999999999"/>
    <n v="-9826.15"/>
    <n v="-12"/>
    <d v="2025-04-01T00:00:00"/>
    <d v="2025-04-16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68.400000000000006"/>
    <n v="107.74290999999999"/>
    <n v="7369.62"/>
    <n v="9"/>
    <d v="2025-04-01T00:00:00"/>
    <d v="2025-04-11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.6"/>
    <n v="107.74290999999999"/>
    <n v="603.36"/>
    <n v="0.73680000000000001"/>
    <d v="2025-04-14T00:00:00"/>
    <d v="2025-04-14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.6"/>
    <n v="107.74290999999999"/>
    <n v="603.36"/>
    <n v="0.73680000000000001"/>
    <d v="2025-04-15T00:00:00"/>
    <d v="2025-04-15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.6"/>
    <n v="107.74290999999999"/>
    <n v="818.85"/>
    <n v="1"/>
    <d v="2025-04-16T00:00:00"/>
    <d v="2025-04-16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7.74290999999999"/>
    <n v="-272.95"/>
    <n v="-0.33329999999999999"/>
    <d v="2025-04-30T00:00:00"/>
    <d v="2025-04-30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07.74290999999999"/>
    <n v="18014.61"/>
    <n v="22"/>
    <d v="2025-05-01T00:00:00"/>
    <d v="2025-05-30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7.74290999999999"/>
    <n v="-272.94"/>
    <n v="-0.33329999999999999"/>
    <d v="2025-05-31T00:00:00"/>
    <d v="2025-05-31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53"/>
    <s v="LEAVE"/>
    <x v="8"/>
    <s v="PER"/>
    <n v="2"/>
    <n v="107.74290999999999"/>
    <n v="215.49"/>
    <n v="0.26319999999999999"/>
    <d v="2025-04-14T00:00:00"/>
    <d v="2025-04-14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7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2"/>
    <n v="107.74290999999999"/>
    <n v="215.49"/>
    <n v="0.26319999999999999"/>
    <d v="2025-04-15T00:00:00"/>
    <d v="2025-04-15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1"/>
    <x v="0"/>
    <m/>
    <s v="SALARIED"/>
    <x v="10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803"/>
    <n v="6803"/>
    <n v="0"/>
    <m/>
    <m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160.84"/>
    <n v="12160.84"/>
    <n v="0"/>
    <m/>
    <m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3"/>
    <x v="0"/>
    <m/>
    <s v="SALARIED"/>
    <x v="10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8.71"/>
    <n v="88.71"/>
    <n v="0"/>
    <m/>
    <m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3"/>
    <x v="0"/>
    <m/>
    <s v="SALARIED"/>
    <x v="10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180.84"/>
    <n v="2180.84"/>
    <n v="0"/>
    <m/>
    <m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4"/>
    <x v="0"/>
    <m/>
    <s v="SALARIED"/>
    <x v="10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233.39"/>
    <n v="5.45E-2"/>
    <n v="1157.22"/>
    <n v="0"/>
    <d v="2025-05-01T00:00:00"/>
    <d v="2025-05-31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5"/>
    <x v="0"/>
    <m/>
    <s v="SALARIED"/>
    <x v="10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233.39"/>
    <n v="7.0000000000000001E-3"/>
    <n v="148.63"/>
    <n v="0"/>
    <d v="2025-05-01T00:00:00"/>
    <d v="2025-05-31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6"/>
    <x v="0"/>
    <m/>
    <s v="SALARIED"/>
    <x v="10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53253"/>
    <n v="125.58517999999999"/>
    <n v="1573.9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0"/>
    <x v="0"/>
    <m/>
    <s v="SALARIED"/>
    <x v="5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5.020240000000001"/>
    <n v="14215.38"/>
    <n v="22"/>
    <d v="2025-05-01T00:00:00"/>
    <d v="2025-05-30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0"/>
    <x v="0"/>
    <m/>
    <s v="SALARIED"/>
    <x v="5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5.020240000000001"/>
    <n v="-215.38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909"/>
    <n v="3909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091"/>
    <n v="10091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3"/>
    <x v="0"/>
    <m/>
    <s v="SALARIED"/>
    <x v="55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0"/>
    <n v="70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3"/>
    <x v="0"/>
    <m/>
    <s v="SALARIED"/>
    <x v="55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10"/>
    <n v="1610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4"/>
    <x v="0"/>
    <m/>
    <s v="SALARIED"/>
    <x v="55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680"/>
    <n v="5.45E-2"/>
    <n v="854.56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5"/>
    <x v="0"/>
    <m/>
    <s v="SALARIED"/>
    <x v="55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680"/>
    <n v="7.0000000000000001E-3"/>
    <n v="109.76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6"/>
    <x v="0"/>
    <m/>
    <s v="SALARIED"/>
    <x v="55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599999999999"/>
    <n v="99.099599999999995"/>
    <n v="1270.11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2.8"/>
    <n v="115.9919"/>
    <n v="2644.62"/>
    <n v="3"/>
    <d v="2025-05-01T00:00:00"/>
    <d v="2025-05-05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3.1"/>
    <n v="115.9919"/>
    <n v="359.57"/>
    <n v="0.40789999999999998"/>
    <d v="2025-05-06T00:00:00"/>
    <d v="2025-05-06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36.80000000000001"/>
    <n v="115.9919"/>
    <n v="15867.69"/>
    <n v="18"/>
    <d v="2025-05-07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5.9919"/>
    <n v="-293.8399999999999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52"/>
    <s v="LEAVE"/>
    <x v="8"/>
    <s v="OTH"/>
    <n v="4.5"/>
    <n v="115.9919"/>
    <n v="521.96"/>
    <n v="0.59209999999999996"/>
    <d v="2025-05-06T00:00:00"/>
    <d v="2025-05-06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1"/>
    <x v="0"/>
    <m/>
    <s v="SALARIED"/>
    <x v="1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734"/>
    <n v="673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588.17"/>
    <n v="13588.1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3"/>
    <x v="0"/>
    <m/>
    <s v="SALARIED"/>
    <x v="1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5.5"/>
    <n v="95.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3"/>
    <x v="0"/>
    <m/>
    <s v="SALARIED"/>
    <x v="1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37.0500000000002"/>
    <n v="2337.050000000000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4"/>
    <x v="0"/>
    <m/>
    <s v="SALARIED"/>
    <x v="1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754.720000000001"/>
    <n v="5.45E-2"/>
    <n v="1240.13000000000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5"/>
    <x v="0"/>
    <m/>
    <s v="SALARIED"/>
    <x v="1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754.720000000001"/>
    <n v="7.0000000000000001E-3"/>
    <n v="159.2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10"/>
    <x v="0"/>
    <m/>
    <s v="SALARIED"/>
    <x v="14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5"/>
    <n v="135.20039"/>
    <n v="376.3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6"/>
    <x v="0"/>
    <m/>
    <s v="SALARIED"/>
    <x v="1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7"/>
    <n v="135.20017000000001"/>
    <n v="1739.5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92.459509999999995"/>
    <n v="15459.23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92.459509999999995"/>
    <n v="-234.2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385"/>
    <n v="438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840"/>
    <n v="1084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6.13"/>
    <n v="76.1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750.88"/>
    <n v="1750.8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7052.009999999998"/>
    <n v="5.45E-2"/>
    <n v="929.3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7052.009999999998"/>
    <n v="7.0000000000000001E-3"/>
    <n v="119.3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4"/>
    <n v="107.77084000000001"/>
    <n v="1381.26"/>
    <n v="0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0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21.6"/>
    <n v="78.289469999999994"/>
    <n v="9520"/>
    <n v="16"/>
    <d v="2025-05-01T00:00:00"/>
    <d v="2025-05-22T00:00:00"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0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8"/>
    <n v="78.289469999999994"/>
    <n v="2975"/>
    <n v="5"/>
    <d v="2025-05-26T00:00:00"/>
    <d v="2025-05-30T00:00:00"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0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8.289469999999994"/>
    <n v="-198.33"/>
    <n v="-0.33329999999999999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7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7.6"/>
    <n v="78.289469999999994"/>
    <n v="595"/>
    <n v="1"/>
    <d v="2025-05-23T00:00:00"/>
    <d v="2025-05-23T00:00:00"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475"/>
    <n v="3475"/>
    <n v="0"/>
    <m/>
    <m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29"/>
    <s v="FINAN"/>
    <x v="9"/>
    <m/>
    <n v="1"/>
    <n v="2000"/>
    <n v="2000"/>
    <n v="0"/>
    <m/>
    <m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7416.67"/>
    <n v="7416.67"/>
    <n v="0"/>
    <m/>
    <m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3"/>
    <x v="0"/>
    <m/>
    <s v="SALARIED"/>
    <x v="4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4.459999999999994"/>
    <n v="64.459999999999994"/>
    <n v="0"/>
    <m/>
    <m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3"/>
    <x v="0"/>
    <m/>
    <s v="SALARIED"/>
    <x v="4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82.54"/>
    <n v="1482.54"/>
    <n v="0"/>
    <m/>
    <m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4"/>
    <x v="0"/>
    <m/>
    <s v="SALARIED"/>
    <x v="4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438.67"/>
    <n v="5.45E-2"/>
    <n v="786.91"/>
    <n v="0"/>
    <d v="2025-05-01T00:00:00"/>
    <d v="2025-05-31T00:00:00"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5"/>
    <x v="0"/>
    <m/>
    <s v="SALARIED"/>
    <x v="4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438.67"/>
    <n v="7.0000000000000001E-3"/>
    <n v="101.07"/>
    <n v="0"/>
    <d v="2025-05-01T00:00:00"/>
    <d v="2025-05-31T00:00:00"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6"/>
    <x v="0"/>
    <m/>
    <s v="SALARIED"/>
    <x v="4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1.786849999999999"/>
    <n v="91.254239999999996"/>
    <n v="1075.59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.5333299999999999"/>
    <n v="80.617410000000007"/>
    <n v="204.25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15.2"/>
    <n v="80.617410000000007"/>
    <n v="-1225.3800000000001"/>
    <n v="-2"/>
    <d v="2025-04-28T00:00:00"/>
    <d v="2025-04-29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2.8"/>
    <n v="80.617410000000007"/>
    <n v="-1838.08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80.617410000000007"/>
    <n v="1225.3800000000001"/>
    <n v="2"/>
    <d v="2025-04-23T00:00:00"/>
    <d v="2025-04-24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80.617410000000007"/>
    <n v="1225.3800000000001"/>
    <n v="2"/>
    <d v="2025-04-29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0.617410000000007"/>
    <n v="-204.23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38"/>
    <n v="80.617410000000007"/>
    <n v="3063.46"/>
    <n v="5"/>
    <d v="2025-05-01T00:00:00"/>
    <d v="2025-05-07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80.617410000000007"/>
    <n v="1225.3800000000001"/>
    <n v="2"/>
    <d v="2025-05-12T00:00:00"/>
    <d v="2025-05-13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91.2"/>
    <n v="80.617410000000007"/>
    <n v="7352.31"/>
    <n v="12"/>
    <d v="2025-05-15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0.617410000000007"/>
    <n v="-204.2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7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-7.6"/>
    <n v="80.617410000000007"/>
    <n v="-612.70000000000005"/>
    <n v="-1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7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7.6"/>
    <n v="80.617410000000007"/>
    <n v="612.69000000000005"/>
    <n v="1"/>
    <d v="2025-04-22T00:00:00"/>
    <d v="2025-04-22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7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7.6"/>
    <n v="80.617410000000007"/>
    <n v="612.69000000000005"/>
    <n v="1"/>
    <d v="2025-04-28T00:00:00"/>
    <d v="2025-04-28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7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15.2"/>
    <n v="80.617410000000007"/>
    <n v="1225.3800000000001"/>
    <n v="2"/>
    <d v="2025-05-08T00:00:00"/>
    <d v="2025-05-09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7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7.6"/>
    <n v="80.617410000000007"/>
    <n v="612.69000000000005"/>
    <n v="1"/>
    <d v="2025-05-14T00:00:00"/>
    <d v="2025-05-14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1"/>
    <x v="0"/>
    <m/>
    <s v="SALARIED"/>
    <x v="12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11"/>
    <x v="0"/>
    <m/>
    <s v="SALARIED"/>
    <x v="12"/>
    <m/>
    <m/>
    <x v="0"/>
    <x v="0"/>
    <m/>
    <m/>
    <m/>
    <m/>
    <m/>
    <m/>
    <m/>
    <s v="26AUSA"/>
    <s v="BONUS"/>
    <n v="999999999"/>
    <m/>
    <m/>
    <m/>
    <m/>
    <m/>
    <s v="ALLOWANCE"/>
    <x v="27"/>
    <s v="OTHUTX"/>
    <x v="1"/>
    <m/>
    <n v="1"/>
    <n v="1"/>
    <n v="-1021.15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299"/>
    <n v="4299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24"/>
    <s v="SUPER"/>
    <x v="3"/>
    <m/>
    <n v="1"/>
    <n v="588.24"/>
    <n v="588.24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199.94"/>
    <n v="9199.94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3"/>
    <x v="0"/>
    <m/>
    <s v="SALARIED"/>
    <x v="12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6.38"/>
    <n v="66.38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3"/>
    <x v="0"/>
    <m/>
    <s v="SALARIED"/>
    <x v="12"/>
    <m/>
    <m/>
    <x v="1"/>
    <x v="0"/>
    <m/>
    <m/>
    <m/>
    <m/>
    <m/>
    <m/>
    <n v="5"/>
    <s v="26AUSA"/>
    <s v="BONUS"/>
    <n v="999999999"/>
    <m/>
    <m/>
    <m/>
    <m/>
    <m/>
    <s v="DEDUCTION"/>
    <x v="25"/>
    <s v="SUPER"/>
    <x v="5"/>
    <m/>
    <n v="1"/>
    <n v="294.12"/>
    <n v="294.12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3"/>
    <x v="0"/>
    <m/>
    <s v="SALARIED"/>
    <x v="12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09.19"/>
    <n v="1409.19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4"/>
    <x v="0"/>
    <m/>
    <s v="SALARIED"/>
    <x v="12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5856.87"/>
    <n v="5.45E-2"/>
    <n v="864.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5"/>
    <x v="0"/>
    <m/>
    <s v="SALARIED"/>
    <x v="12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5856.87"/>
    <n v="7.0000000000000001E-3"/>
    <n v="11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10"/>
    <x v="0"/>
    <m/>
    <s v="SALARIED"/>
    <x v="12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667000000000002"/>
    <n v="93.967550000000003"/>
    <n v="259.9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6"/>
    <x v="0"/>
    <m/>
    <s v="SALARIED"/>
    <x v="12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8.4807900000000007"/>
    <n v="93.967659999999995"/>
    <n v="796.92"/>
    <n v="0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0"/>
    <x v="0"/>
    <m/>
    <s v="SALARIED"/>
    <x v="4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1.902829999999994"/>
    <n v="15366.15"/>
    <n v="22"/>
    <d v="2025-05-01T00:00:00"/>
    <d v="2025-05-30T00:00:00"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0"/>
    <x v="0"/>
    <m/>
    <s v="SALARIED"/>
    <x v="4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1.902829999999994"/>
    <n v="-232.82"/>
    <n v="-0.33329999999999999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1"/>
    <x v="0"/>
    <m/>
    <s v="SALARIED"/>
    <x v="4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871"/>
    <n v="4871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484.5"/>
    <n v="11484.5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3"/>
    <x v="0"/>
    <m/>
    <s v="SALARIED"/>
    <x v="4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5.67"/>
    <n v="75.67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3"/>
    <x v="0"/>
    <m/>
    <s v="SALARIED"/>
    <x v="4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80.88"/>
    <n v="1880.88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4"/>
    <x v="0"/>
    <m/>
    <s v="SALARIED"/>
    <x v="4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312.05"/>
    <n v="5.45E-2"/>
    <n v="998.01"/>
    <n v="0"/>
    <d v="2025-05-0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5"/>
    <x v="0"/>
    <m/>
    <s v="SALARIED"/>
    <x v="4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312.05"/>
    <n v="7.0000000000000001E-3"/>
    <n v="128.18"/>
    <n v="0"/>
    <d v="2025-05-0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6"/>
    <x v="0"/>
    <m/>
    <s v="SALARIED"/>
    <x v="4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74"/>
    <n v="107.12193000000001"/>
    <n v="1378.3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0"/>
    <x v="0"/>
    <m/>
    <s v="SALARIED"/>
    <x v="1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0.1417"/>
    <n v="11727.6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0"/>
    <x v="0"/>
    <m/>
    <s v="SALARIED"/>
    <x v="1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0.1417"/>
    <n v="-177.6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951"/>
    <n v="295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599"/>
    <n v="859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3"/>
    <x v="0"/>
    <m/>
    <s v="SALARIED"/>
    <x v="13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7.75"/>
    <n v="57.7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3"/>
    <x v="0"/>
    <m/>
    <s v="SALARIED"/>
    <x v="13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28.25"/>
    <n v="1328.2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4"/>
    <x v="0"/>
    <m/>
    <s v="SALARIED"/>
    <x v="13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2936"/>
    <n v="5.45E-2"/>
    <n v="705.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5"/>
    <x v="0"/>
    <m/>
    <s v="SALARIED"/>
    <x v="13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2936"/>
    <n v="7.0000000000000001E-3"/>
    <n v="90.5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6"/>
    <x v="0"/>
    <m/>
    <s v="SALARIED"/>
    <x v="13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79993"/>
    <n v="81.301220000000001"/>
    <n v="1040.6500000000001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72.419030000000006"/>
    <n v="1100.77"/>
    <n v="2"/>
    <d v="2025-05-01T00:00:00"/>
    <d v="2025-05-02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15"/>
    <s v="WORK"/>
    <x v="0"/>
    <m/>
    <n v="7.6"/>
    <n v="72.419030000000006"/>
    <n v="550.38"/>
    <n v="1"/>
    <d v="2025-05-05T00:00:00"/>
    <d v="2025-05-05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38"/>
    <n v="72.419030000000006"/>
    <n v="2751.92"/>
    <n v="5"/>
    <d v="2025-05-06T00:00:00"/>
    <d v="2025-05-12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60.8"/>
    <n v="72.419030000000006"/>
    <n v="4403.08"/>
    <n v="8"/>
    <d v="2025-05-21T00:00:00"/>
    <d v="2025-05-30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2.419030000000006"/>
    <n v="-183.46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53"/>
    <s v="LEAVE"/>
    <x v="8"/>
    <s v="PER"/>
    <n v="45.6"/>
    <n v="72.419030000000006"/>
    <n v="3302.31"/>
    <n v="6"/>
    <d v="2025-05-13T00:00:00"/>
    <d v="2025-05-20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1"/>
    <x v="0"/>
    <m/>
    <s v="SALARIED"/>
    <x v="19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11"/>
    <x v="0"/>
    <m/>
    <s v="SALARIED"/>
    <x v="19"/>
    <m/>
    <m/>
    <x v="0"/>
    <x v="0"/>
    <m/>
    <m/>
    <m/>
    <m/>
    <m/>
    <m/>
    <m/>
    <s v="26AUSA"/>
    <s v="BONUS"/>
    <n v="999999999"/>
    <m/>
    <m/>
    <m/>
    <m/>
    <m/>
    <s v="ALLOWANCE"/>
    <x v="27"/>
    <s v="OTHUTX"/>
    <x v="1"/>
    <m/>
    <n v="1"/>
    <n v="1"/>
    <n v="-917.31"/>
    <n v="0"/>
    <d v="2025-05-31T00:00:00"/>
    <m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458"/>
    <n v="3458"/>
    <n v="0"/>
    <m/>
    <m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383.02"/>
    <n v="9383.02"/>
    <n v="0"/>
    <m/>
    <m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3"/>
    <x v="0"/>
    <m/>
    <s v="SALARIED"/>
    <x v="19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59.63"/>
    <n v="59.63"/>
    <n v="0"/>
    <m/>
    <m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3"/>
    <x v="0"/>
    <m/>
    <s v="SALARIED"/>
    <x v="19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265.8800000000001"/>
    <n v="1265.8800000000001"/>
    <n v="0"/>
    <m/>
    <m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4"/>
    <x v="0"/>
    <m/>
    <s v="SALARIED"/>
    <x v="19"/>
    <m/>
    <m/>
    <x v="3"/>
    <x v="0"/>
    <m/>
    <m/>
    <m/>
    <m/>
    <m/>
    <m/>
    <m/>
    <s v="26AUSA"/>
    <s v="BONUS"/>
    <n v="999999999"/>
    <m/>
    <m/>
    <m/>
    <m/>
    <m/>
    <s v="OTHER"/>
    <x v="30"/>
    <s v="PRT"/>
    <x v="6"/>
    <m/>
    <n v="14166.53"/>
    <n v="5.7000000000000002E-2"/>
    <n v="807.49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5"/>
    <x v="0"/>
    <m/>
    <s v="SALARIED"/>
    <x v="19"/>
    <m/>
    <m/>
    <x v="4"/>
    <x v="0"/>
    <m/>
    <m/>
    <m/>
    <m/>
    <m/>
    <m/>
    <m/>
    <s v="26AUSA"/>
    <s v="BONUS"/>
    <n v="999999999"/>
    <m/>
    <m/>
    <m/>
    <m/>
    <m/>
    <s v="OTHER"/>
    <x v="31"/>
    <s v="WC"/>
    <x v="6"/>
    <m/>
    <n v="13250.51"/>
    <n v="7.0000000000000001E-3"/>
    <n v="92.75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6"/>
    <x v="0"/>
    <m/>
    <s v="SALARIED"/>
    <x v="19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799950000000001"/>
    <n v="83.861260000000001"/>
    <n v="1073.42"/>
    <n v="0"/>
    <d v="2025-05-31T00:00:00"/>
    <d v="2025-05-31T00:00:00"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0"/>
    <x v="0"/>
    <m/>
    <s v="SALARIED"/>
    <x v="22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1.84211000000001"/>
    <n v="18700"/>
    <n v="22"/>
    <d v="2025-05-01T00:00:00"/>
    <d v="2025-05-30T00:00:00"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0"/>
    <x v="0"/>
    <m/>
    <s v="SALARIED"/>
    <x v="22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1.84211000000001"/>
    <n v="-283.33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1"/>
    <x v="0"/>
    <m/>
    <s v="SALARIED"/>
    <x v="22"/>
    <m/>
    <m/>
    <x v="0"/>
    <x v="0"/>
    <m/>
    <m/>
    <m/>
    <m/>
    <m/>
    <m/>
    <m/>
    <s v="31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11"/>
    <x v="0"/>
    <m/>
    <s v="SALARIED"/>
    <x v="22"/>
    <m/>
    <m/>
    <x v="0"/>
    <x v="0"/>
    <m/>
    <m/>
    <m/>
    <m/>
    <m/>
    <m/>
    <m/>
    <s v="31AUNS"/>
    <s v="BONUS"/>
    <n v="999999999"/>
    <m/>
    <m/>
    <m/>
    <m/>
    <m/>
    <s v="ALLOWANCE"/>
    <x v="27"/>
    <s v="OTHUTX"/>
    <x v="1"/>
    <m/>
    <n v="1"/>
    <n v="1"/>
    <n v="-708.33"/>
    <n v="0"/>
    <d v="2025-05-31T00:00:00"/>
    <m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366"/>
    <n v="6366"/>
    <n v="0"/>
    <m/>
    <m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175.67"/>
    <n v="13175.67"/>
    <n v="0"/>
    <m/>
    <m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3"/>
    <x v="0"/>
    <m/>
    <s v="SALARIED"/>
    <x v="22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2.08"/>
    <n v="92.08"/>
    <n v="0"/>
    <m/>
    <m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3"/>
    <x v="0"/>
    <m/>
    <s v="SALARIED"/>
    <x v="22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036.46"/>
    <n v="2036.46"/>
    <n v="0"/>
    <m/>
    <m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4"/>
    <x v="0"/>
    <m/>
    <s v="SALARIED"/>
    <x v="22"/>
    <m/>
    <m/>
    <x v="3"/>
    <x v="0"/>
    <m/>
    <m/>
    <m/>
    <m/>
    <m/>
    <m/>
    <m/>
    <s v="31AUNS"/>
    <s v="BONUS"/>
    <n v="999999999"/>
    <m/>
    <m/>
    <m/>
    <m/>
    <m/>
    <s v="OTHER"/>
    <x v="33"/>
    <s v="PRT"/>
    <x v="6"/>
    <m/>
    <n v="21670.21"/>
    <n v="6.8500000000000005E-2"/>
    <n v="1484.41"/>
    <n v="0"/>
    <d v="2025-05-01T00:00:00"/>
    <d v="2025-05-31T00:00:00"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5"/>
    <x v="0"/>
    <m/>
    <s v="SALARIED"/>
    <x v="22"/>
    <m/>
    <m/>
    <x v="4"/>
    <x v="0"/>
    <m/>
    <m/>
    <m/>
    <m/>
    <m/>
    <m/>
    <m/>
    <s v="31AUNS"/>
    <s v="BONUS"/>
    <n v="999999999"/>
    <m/>
    <m/>
    <m/>
    <m/>
    <m/>
    <s v="OTHER"/>
    <x v="34"/>
    <s v="WC"/>
    <x v="6"/>
    <m/>
    <n v="21670.21"/>
    <n v="7.0000000000000001E-3"/>
    <n v="151.69"/>
    <n v="0"/>
    <d v="2025-05-01T00:00:00"/>
    <d v="2025-05-31T00:00:00"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6"/>
    <x v="0"/>
    <m/>
    <s v="SALARIED"/>
    <x v="22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4"/>
    <n v="129.63614999999999"/>
    <n v="1661.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4.2333299999999996"/>
    <n v="57.591090000000001"/>
    <n v="243.8"/>
    <n v="0.55700000000000005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5.35"/>
    <n v="57.591090000000001"/>
    <n v="-1459.93"/>
    <n v="-3.3355000000000001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5.316669999999998"/>
    <n v="57.591090000000001"/>
    <n v="-1458.01"/>
    <n v="-3.3311000000000002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15"/>
    <s v="WORK"/>
    <x v="0"/>
    <m/>
    <n v="-16.883330000000001"/>
    <n v="57.591090000000001"/>
    <n v="-972.33"/>
    <n v="-2.2214999999999998"/>
    <d v="2025-04-18T00:00:00"/>
    <d v="2025-04-2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92.9"/>
    <n v="57.591090000000001"/>
    <n v="-5350.21"/>
    <n v="-12.223699999999999"/>
    <d v="2025-04-01T00:00:00"/>
    <d v="2025-04-16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.866669999999999"/>
    <n v="57.591090000000001"/>
    <n v="971.37"/>
    <n v="2.2193000000000001"/>
    <d v="2025-04-01T00:00:00"/>
    <d v="2025-04-02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.899999999999999"/>
    <n v="57.591090000000001"/>
    <n v="973.29"/>
    <n v="2.2237"/>
    <d v="2025-04-04T00:00:00"/>
    <d v="2025-04-07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4.2333299999999996"/>
    <n v="57.591090000000001"/>
    <n v="243.8"/>
    <n v="0.55700000000000005"/>
    <d v="2025-04-08T00:00:00"/>
    <d v="2025-04-08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33.75"/>
    <n v="57.591090000000001"/>
    <n v="1943.7"/>
    <n v="4.4408000000000003"/>
    <d v="2025-04-14T00:00:00"/>
    <d v="2025-04-17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15"/>
    <s v="WORK"/>
    <x v="0"/>
    <m/>
    <n v="16.899999999999999"/>
    <n v="57.591090000000001"/>
    <n v="973.29"/>
    <n v="2.2237"/>
    <d v="2025-04-18T00:00:00"/>
    <d v="2025-04-2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25.3"/>
    <n v="57.591090000000001"/>
    <n v="1457.05"/>
    <n v="3.3289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4.2"/>
    <n v="57.591090000000001"/>
    <n v="-241.88"/>
    <n v="-0.55259999999999998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8.9"/>
    <n v="57.591090000000001"/>
    <n v="9727.14"/>
    <n v="22.223700000000001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4.2333299999999996"/>
    <n v="57.591090000000001"/>
    <n v="-243.81"/>
    <n v="-0.55700000000000005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26"/>
    <s v="LEAVE"/>
    <x v="8"/>
    <s v="PER"/>
    <n v="8.4499999999999993"/>
    <n v="57.591090000000001"/>
    <n v="486.64"/>
    <n v="1.1117999999999999"/>
    <d v="2025-04-03T00:00:00"/>
    <d v="2025-04-03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26"/>
    <s v="LEAVE"/>
    <x v="8"/>
    <s v="PER"/>
    <n v="4.2166699999999997"/>
    <n v="57.591090000000001"/>
    <n v="242.84"/>
    <n v="0.55479999999999996"/>
    <d v="2025-04-08T00:00:00"/>
    <d v="2025-04-08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26"/>
    <s v="LEAVE"/>
    <x v="8"/>
    <s v="PER"/>
    <n v="16.899999999999999"/>
    <n v="57.591090000000001"/>
    <n v="973.29"/>
    <n v="2.2237"/>
    <d v="2025-04-10T00:00:00"/>
    <d v="2025-04-1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7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11"/>
    <s v="LEAVE"/>
    <x v="8"/>
    <s v="ANN"/>
    <n v="16.899999999999999"/>
    <n v="57.591090000000001"/>
    <n v="973.29"/>
    <n v="2.2237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080"/>
    <n v="208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2"/>
    <x v="0"/>
    <m/>
    <m/>
    <x v="1"/>
    <m/>
    <m/>
    <x v="1"/>
    <x v="0"/>
    <m/>
    <m/>
    <m/>
    <m/>
    <m/>
    <m/>
    <n v="9"/>
    <s v="24AUNS"/>
    <s v="BONUS"/>
    <n v="999999999"/>
    <m/>
    <m/>
    <m/>
    <m/>
    <m/>
    <s v="DEDUCTION"/>
    <x v="24"/>
    <s v="SUPER"/>
    <x v="3"/>
    <m/>
    <n v="1"/>
    <n v="588.24"/>
    <n v="588.2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6815.09"/>
    <n v="6815.0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3"/>
    <x v="0"/>
    <m/>
    <s v="SALARIED"/>
    <x v="13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47.42"/>
    <n v="47.4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3"/>
    <x v="0"/>
    <m/>
    <s v="SALARIED"/>
    <x v="13"/>
    <m/>
    <m/>
    <x v="1"/>
    <x v="0"/>
    <m/>
    <m/>
    <m/>
    <m/>
    <m/>
    <m/>
    <n v="5"/>
    <s v="24AUNS"/>
    <s v="BONUS"/>
    <n v="999999999"/>
    <m/>
    <m/>
    <m/>
    <m/>
    <m/>
    <s v="DEDUCTION"/>
    <x v="6"/>
    <s v="SUPER"/>
    <x v="5"/>
    <m/>
    <n v="1"/>
    <n v="278.81"/>
    <n v="278.8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3"/>
    <x v="0"/>
    <m/>
    <s v="SALARIED"/>
    <x v="13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090.58"/>
    <n v="1090.5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4"/>
    <x v="0"/>
    <m/>
    <s v="SALARIED"/>
    <x v="13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0900.14"/>
    <n v="5.45E-2"/>
    <n v="594.059999999999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5"/>
    <x v="0"/>
    <m/>
    <s v="SALARIED"/>
    <x v="13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0900.14"/>
    <n v="7.0000000000000001E-3"/>
    <n v="76.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10"/>
    <x v="0"/>
    <m/>
    <s v="SALARIED"/>
    <x v="13"/>
    <m/>
    <m/>
    <x v="8"/>
    <x v="0"/>
    <m/>
    <m/>
    <m/>
    <m/>
    <m/>
    <m/>
    <m/>
    <s v="24AUNS"/>
    <s v="BONUS"/>
    <n v="999999999"/>
    <s v="24AUNS"/>
    <m/>
    <m/>
    <m/>
    <m/>
    <s v="OTHER"/>
    <x v="23"/>
    <s v="ACC"/>
    <x v="7"/>
    <s v="LSL"/>
    <n v="2.8167"/>
    <n v="67.128200000000007"/>
    <n v="189.0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6"/>
    <x v="0"/>
    <m/>
    <s v="SALARIED"/>
    <x v="13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0.58229"/>
    <n v="67.128200000000007"/>
    <n v="710.37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1.022270000000006"/>
    <n v="13546.92"/>
    <n v="22"/>
    <d v="2025-05-01T00:00:00"/>
    <d v="2025-05-30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1.022270000000006"/>
    <n v="-205.25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8"/>
    <x v="0"/>
    <m/>
    <s v="SALARIED"/>
    <x v="31"/>
    <m/>
    <m/>
    <x v="0"/>
    <x v="0"/>
    <m/>
    <m/>
    <m/>
    <m/>
    <m/>
    <m/>
    <m/>
    <s v="26AUNS"/>
    <s v="SALES"/>
    <n v="999999999"/>
    <m/>
    <m/>
    <m/>
    <m/>
    <m/>
    <s v="ALLOWANCE"/>
    <x v="12"/>
    <s v="OTHTAX"/>
    <x v="1"/>
    <m/>
    <n v="399"/>
    <n v="1"/>
    <n v="399"/>
    <n v="0"/>
    <d v="2025-05-31T00:00:00"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653"/>
    <n v="3653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24"/>
    <s v="SUPER"/>
    <x v="3"/>
    <m/>
    <n v="1"/>
    <n v="392.15"/>
    <n v="392.15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695.52"/>
    <n v="9695.52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3"/>
    <x v="0"/>
    <m/>
    <s v="SALARIED"/>
    <x v="3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6.709999999999994"/>
    <n v="66.709999999999994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3"/>
    <x v="0"/>
    <m/>
    <s v="SALARIED"/>
    <x v="31"/>
    <m/>
    <m/>
    <x v="1"/>
    <x v="0"/>
    <m/>
    <m/>
    <m/>
    <m/>
    <m/>
    <m/>
    <n v="5"/>
    <s v="26AUNS"/>
    <s v="SALES"/>
    <n v="999999999"/>
    <m/>
    <m/>
    <m/>
    <m/>
    <m/>
    <s v="DEDUCTION"/>
    <x v="25"/>
    <s v="SUPER"/>
    <x v="5"/>
    <m/>
    <n v="1"/>
    <n v="196.07"/>
    <n v="196.07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3"/>
    <x v="0"/>
    <m/>
    <s v="SALARIED"/>
    <x v="3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34.29"/>
    <n v="1534.29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4"/>
    <x v="0"/>
    <m/>
    <s v="SALARIED"/>
    <x v="3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138.74"/>
    <n v="5.45E-2"/>
    <n v="825.06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5"/>
    <x v="0"/>
    <m/>
    <s v="SALARIED"/>
    <x v="3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138.74"/>
    <n v="7.0000000000000001E-3"/>
    <n v="105.97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10"/>
    <x v="0"/>
    <m/>
    <s v="SALARIED"/>
    <x v="31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700000000001"/>
    <n v="94.439480000000003"/>
    <n v="262.86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6"/>
    <x v="0"/>
    <m/>
    <s v="SALARIED"/>
    <x v="3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60000000001"/>
    <n v="94.439580000000007"/>
    <n v="1210.400000000000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0"/>
    <x v="0"/>
    <m/>
    <s v="SALARIED"/>
    <x v="5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9.089070000000007"/>
    <n v="16567.68999999999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0"/>
    <x v="0"/>
    <m/>
    <s v="SALARIED"/>
    <x v="5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9.089070000000007"/>
    <n v="-251.0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1"/>
    <x v="0"/>
    <m/>
    <s v="SALARIED"/>
    <x v="56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425"/>
    <n v="542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113.84"/>
    <n v="12113.8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3"/>
    <x v="0"/>
    <m/>
    <s v="SALARIED"/>
    <x v="56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1.58"/>
    <n v="81.5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3"/>
    <x v="0"/>
    <m/>
    <s v="SALARIED"/>
    <x v="56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16.97"/>
    <n v="2016.9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4"/>
    <x v="0"/>
    <m/>
    <s v="SALARIED"/>
    <x v="56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637.39"/>
    <n v="5.45E-2"/>
    <n v="1070.2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5"/>
    <x v="0"/>
    <m/>
    <s v="SALARIED"/>
    <x v="56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637.39"/>
    <n v="7.0000000000000001E-3"/>
    <n v="137.4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10"/>
    <x v="0"/>
    <m/>
    <s v="SALARIED"/>
    <x v="56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299999999999"/>
    <n v="115.49834"/>
    <n v="321.4700000000000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6"/>
    <x v="0"/>
    <m/>
    <s v="SALARIED"/>
    <x v="56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73"/>
    <n v="115.49825"/>
    <n v="1480.31"/>
    <n v="0"/>
    <d v="2025-05-3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53.2"/>
    <n v="69.129549999999995"/>
    <n v="-3677.69"/>
    <n v="-7"/>
    <d v="2025-03-21T00:00:00"/>
    <d v="2025-03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4.0999999999999996"/>
    <n v="69.129549999999995"/>
    <n v="-283.43"/>
    <n v="-0.53949999999999998"/>
    <d v="2025-03-20T00:00:00"/>
    <d v="2025-03-20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98.8"/>
    <n v="69.129549999999995"/>
    <n v="-6830"/>
    <n v="-13"/>
    <d v="2025-04-01T00:00:00"/>
    <d v="2025-04-17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69.129549999999995"/>
    <n v="11558.46"/>
    <n v="22"/>
    <d v="2025-05-01T00:00:00"/>
    <d v="2025-05-30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69.129549999999995"/>
    <n v="-175.13"/>
    <n v="-0.33329999999999999"/>
    <d v="2025-05-3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62"/>
    <s v="LEAVE"/>
    <x v="8"/>
    <s v="OTH"/>
    <n v="4.0999999999999996"/>
    <n v="69.129549999999995"/>
    <n v="283.43"/>
    <n v="0.53949999999999998"/>
    <d v="2025-03-20T00:00:00"/>
    <d v="2025-03-20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62"/>
    <s v="LEAVE"/>
    <x v="8"/>
    <s v="OTH"/>
    <n v="53.2"/>
    <n v="69.129549999999995"/>
    <n v="3677.69"/>
    <n v="7"/>
    <d v="2025-03-21T00:00:00"/>
    <d v="2025-03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62"/>
    <s v="LEAVE"/>
    <x v="8"/>
    <s v="OTH"/>
    <n v="98.8"/>
    <n v="69.129549999999995"/>
    <n v="6830"/>
    <n v="13"/>
    <d v="2025-04-01T00:00:00"/>
    <d v="2025-04-17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886"/>
    <n v="2886"/>
    <n v="0"/>
    <m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497.33"/>
    <n v="8497.33"/>
    <n v="0"/>
    <m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3"/>
    <x v="0"/>
    <m/>
    <s v="SALARIED"/>
    <x v="1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6.92"/>
    <n v="56.92"/>
    <n v="0"/>
    <m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3"/>
    <x v="0"/>
    <m/>
    <s v="SALARIED"/>
    <x v="1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09.08"/>
    <n v="1309.08"/>
    <n v="0"/>
    <m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4"/>
    <x v="0"/>
    <m/>
    <s v="SALARIED"/>
    <x v="1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2749.33"/>
    <n v="5.45E-2"/>
    <n v="694.84"/>
    <n v="0"/>
    <d v="2025-05-0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5"/>
    <x v="0"/>
    <m/>
    <s v="SALARIED"/>
    <x v="1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2749.33"/>
    <n v="7.0000000000000001E-3"/>
    <n v="89.25"/>
    <n v="0"/>
    <d v="2025-05-0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10"/>
    <x v="0"/>
    <m/>
    <s v="SALARIED"/>
    <x v="11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9.0999499999999998"/>
    <n v="80.577370000000002"/>
    <n v="733.25"/>
    <n v="0"/>
    <d v="2025-05-3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6"/>
    <x v="0"/>
    <m/>
    <s v="SALARIED"/>
    <x v="1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66630000000001"/>
    <n v="80.577430000000007"/>
    <n v="1036.76"/>
    <n v="0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0"/>
    <x v="0"/>
    <m/>
    <s v="SALARIED"/>
    <x v="40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3.724699999999999"/>
    <n v="15670.77"/>
    <n v="22"/>
    <d v="2025-05-01T00:00:00"/>
    <d v="2025-05-30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0"/>
    <x v="0"/>
    <m/>
    <s v="SALARIED"/>
    <x v="40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3.724699999999999"/>
    <n v="-237.44"/>
    <n v="-0.33329999999999999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1"/>
    <x v="0"/>
    <m/>
    <s v="SALARIED"/>
    <x v="40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009"/>
    <n v="5009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646.5"/>
    <n v="11646.5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3"/>
    <x v="0"/>
    <m/>
    <s v="SALARIED"/>
    <x v="40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7.17"/>
    <n v="77.17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3"/>
    <x v="0"/>
    <m/>
    <s v="SALARIED"/>
    <x v="40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15.38"/>
    <n v="1915.38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4"/>
    <x v="0"/>
    <m/>
    <s v="SALARIED"/>
    <x v="40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648.05"/>
    <n v="5.45E-2"/>
    <n v="1016.32"/>
    <n v="0"/>
    <d v="2025-05-0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5"/>
    <x v="0"/>
    <m/>
    <s v="SALARIED"/>
    <x v="40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648.05"/>
    <n v="7.0000000000000001E-3"/>
    <n v="130.54"/>
    <n v="0"/>
    <d v="2025-05-0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10"/>
    <x v="0"/>
    <m/>
    <s v="SALARIED"/>
    <x v="40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2699999999999"/>
    <n v="109.2456"/>
    <n v="304.06"/>
    <n v="0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6"/>
    <x v="0"/>
    <m/>
    <s v="SALARIED"/>
    <x v="40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709999999999"/>
    <n v="109.24549"/>
    <n v="1405.6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2.8"/>
    <n v="73.937250000000006"/>
    <n v="-1685.77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3.937250000000006"/>
    <n v="12362.3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3.937250000000006"/>
    <n v="-187.3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7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22.8"/>
    <n v="73.937250000000006"/>
    <n v="1685.77"/>
    <n v="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1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913"/>
    <n v="3913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095.33"/>
    <n v="10095.33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3"/>
    <x v="0"/>
    <m/>
    <s v="SALARIED"/>
    <x v="50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0.88"/>
    <n v="60.88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3"/>
    <x v="0"/>
    <m/>
    <s v="SALARIED"/>
    <x v="50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00.13"/>
    <n v="1400.13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4"/>
    <x v="0"/>
    <m/>
    <s v="SALARIED"/>
    <x v="50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5469.34"/>
    <n v="5.45E-2"/>
    <n v="843.0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5"/>
    <x v="0"/>
    <m/>
    <s v="SALARIED"/>
    <x v="50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5469.34"/>
    <n v="7.0000000000000001E-3"/>
    <n v="108.2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6"/>
    <x v="0"/>
    <m/>
    <s v="SALARIED"/>
    <x v="50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9.6106700000000007"/>
    <n v="86.181290000000004"/>
    <n v="828.2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0"/>
    <x v="0"/>
    <m/>
    <s v="SALARIED"/>
    <x v="5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129.19999999999999"/>
    <n v="55.111339999999998"/>
    <n v="7120.39"/>
    <n v="17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0"/>
    <x v="0"/>
    <m/>
    <s v="SALARIED"/>
    <x v="5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2.5333299999999999"/>
    <n v="55.111339999999998"/>
    <n v="139.61000000000001"/>
    <n v="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2"/>
    <x v="0"/>
    <m/>
    <m/>
    <x v="1"/>
    <m/>
    <m/>
    <x v="0"/>
    <x v="0"/>
    <m/>
    <m/>
    <m/>
    <m/>
    <m/>
    <m/>
    <m/>
    <s v="23AUNS"/>
    <s v="BONUS"/>
    <n v="999999999"/>
    <m/>
    <m/>
    <m/>
    <m/>
    <m/>
    <s v="DEDUCTION"/>
    <x v="2"/>
    <s v="TAX"/>
    <x v="2"/>
    <m/>
    <n v="1"/>
    <n v="1560"/>
    <n v="1560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2"/>
    <x v="0"/>
    <m/>
    <m/>
    <x v="1"/>
    <m/>
    <m/>
    <x v="2"/>
    <x v="0"/>
    <m/>
    <m/>
    <m/>
    <m/>
    <m/>
    <m/>
    <m/>
    <s v="23AUNS"/>
    <s v="BONUS"/>
    <n v="999999999"/>
    <m/>
    <m/>
    <m/>
    <m/>
    <m/>
    <s v="DEDUCTION"/>
    <x v="4"/>
    <m/>
    <x v="4"/>
    <m/>
    <n v="1"/>
    <n v="5700"/>
    <n v="5700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14"/>
    <x v="0"/>
    <m/>
    <s v="SALARIED"/>
    <x v="5"/>
    <m/>
    <m/>
    <x v="11"/>
    <x v="0"/>
    <m/>
    <m/>
    <m/>
    <m/>
    <m/>
    <m/>
    <n v="1"/>
    <s v="23AUNS"/>
    <s v="BONUS"/>
    <n v="999999999"/>
    <m/>
    <m/>
    <m/>
    <m/>
    <m/>
    <s v="DEDUCTION"/>
    <x v="41"/>
    <s v="SUPER"/>
    <x v="5"/>
    <m/>
    <n v="1"/>
    <n v="72.599999999999994"/>
    <n v="72.599999999999994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14"/>
    <x v="0"/>
    <m/>
    <s v="SALARIED"/>
    <x v="5"/>
    <m/>
    <m/>
    <x v="11"/>
    <x v="0"/>
    <m/>
    <m/>
    <m/>
    <m/>
    <m/>
    <m/>
    <n v="1"/>
    <s v="23AUNS"/>
    <s v="BONUS"/>
    <n v="999999999"/>
    <m/>
    <m/>
    <m/>
    <m/>
    <m/>
    <s v="DEDUCTION"/>
    <x v="42"/>
    <s v="SUPER"/>
    <x v="5"/>
    <m/>
    <n v="1"/>
    <n v="834.9"/>
    <n v="834.9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3"/>
    <x v="0"/>
    <m/>
    <s v="SALARIED"/>
    <x v="5"/>
    <m/>
    <m/>
    <x v="12"/>
    <x v="0"/>
    <m/>
    <m/>
    <m/>
    <m/>
    <m/>
    <m/>
    <n v="2"/>
    <s v="23AUNS"/>
    <s v="BONUS"/>
    <n v="999999999"/>
    <m/>
    <m/>
    <m/>
    <m/>
    <m/>
    <s v="DEDUCTION"/>
    <x v="43"/>
    <s v="SUPER"/>
    <x v="5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4"/>
    <x v="0"/>
    <m/>
    <s v="SALARIED"/>
    <x v="5"/>
    <m/>
    <m/>
    <x v="3"/>
    <x v="0"/>
    <m/>
    <m/>
    <m/>
    <m/>
    <m/>
    <m/>
    <m/>
    <s v="23AUNS"/>
    <s v="BONUS"/>
    <n v="999999999"/>
    <m/>
    <m/>
    <m/>
    <m/>
    <m/>
    <s v="OTHER"/>
    <x v="8"/>
    <s v="PRT"/>
    <x v="6"/>
    <m/>
    <n v="7260"/>
    <n v="5.45E-2"/>
    <n v="395.6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5"/>
    <x v="0"/>
    <m/>
    <s v="SALARIED"/>
    <x v="5"/>
    <m/>
    <m/>
    <x v="4"/>
    <x v="0"/>
    <m/>
    <m/>
    <m/>
    <m/>
    <m/>
    <m/>
    <m/>
    <s v="23AUNS"/>
    <s v="BONUS"/>
    <n v="999999999"/>
    <m/>
    <m/>
    <m/>
    <m/>
    <m/>
    <s v="OTHER"/>
    <x v="9"/>
    <s v="WC"/>
    <x v="6"/>
    <m/>
    <n v="7260"/>
    <n v="7.0000000000000001E-3"/>
    <n v="50.8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10"/>
    <x v="0"/>
    <m/>
    <s v="SALARIED"/>
    <x v="5"/>
    <m/>
    <m/>
    <x v="8"/>
    <x v="0"/>
    <m/>
    <m/>
    <m/>
    <m/>
    <m/>
    <m/>
    <m/>
    <s v="23AUNS"/>
    <s v="BONUS"/>
    <n v="999999999"/>
    <s v="23AUNS"/>
    <m/>
    <m/>
    <m/>
    <m/>
    <s v="OTHER"/>
    <x v="23"/>
    <s v="ACC"/>
    <x v="7"/>
    <s v="LSL"/>
    <n v="2.2167599999999998"/>
    <n v="64.237889999999993"/>
    <n v="142.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6"/>
    <x v="0"/>
    <m/>
    <s v="SALARIED"/>
    <x v="5"/>
    <m/>
    <m/>
    <x v="5"/>
    <x v="0"/>
    <m/>
    <m/>
    <m/>
    <m/>
    <m/>
    <m/>
    <m/>
    <s v="23AUNS"/>
    <s v="BONUS"/>
    <n v="999999999"/>
    <s v="23AUNS"/>
    <m/>
    <m/>
    <m/>
    <m/>
    <s v="OTHER"/>
    <x v="10"/>
    <s v="ACC"/>
    <x v="7"/>
    <s v="ANN"/>
    <n v="10.28336"/>
    <n v="64.237750000000005"/>
    <n v="660.58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7.155869999999993"/>
    <n v="11228.46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7.155869999999993"/>
    <n v="-170.13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11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27"/>
    <s v="OTHUTX"/>
    <x v="1"/>
    <m/>
    <n v="1"/>
    <n v="1"/>
    <n v="-850.64"/>
    <n v="0"/>
    <d v="2025-05-31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292"/>
    <n v="229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650.23"/>
    <n v="650.23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265.46"/>
    <n v="7265.46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5.29"/>
    <n v="55.29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3"/>
    <x v="0"/>
    <m/>
    <s v="SALARIED"/>
    <x v="24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325.12"/>
    <n v="325.1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73.8800000000001"/>
    <n v="1173.8800000000001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33"/>
    <s v="PRT"/>
    <x v="6"/>
    <m/>
    <n v="11761.98"/>
    <n v="6.8500000000000005E-2"/>
    <n v="805.7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34"/>
    <s v="WC"/>
    <x v="6"/>
    <m/>
    <n v="11761.98"/>
    <n v="7.0000000000000001E-3"/>
    <n v="82.33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66720000000001"/>
    <n v="77.840350000000001"/>
    <n v="1001.5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8.977729999999994"/>
    <n v="11533.0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8.977729999999994"/>
    <n v="-174.7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479"/>
    <n v="24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2"/>
    <x v="0"/>
    <m/>
    <m/>
    <x v="1"/>
    <m/>
    <m/>
    <x v="9"/>
    <x v="0"/>
    <m/>
    <m/>
    <m/>
    <m/>
    <m/>
    <m/>
    <m/>
    <s v="25AUNS"/>
    <s v="BONUS"/>
    <n v="999999999"/>
    <m/>
    <m/>
    <m/>
    <m/>
    <m/>
    <s v="DEDUCTION"/>
    <x v="38"/>
    <s v="RECOV"/>
    <x v="10"/>
    <m/>
    <n v="1"/>
    <n v="555.94000000000005"/>
    <n v="555.9400000000000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2"/>
    <x v="0"/>
    <m/>
    <m/>
    <x v="1"/>
    <m/>
    <m/>
    <x v="9"/>
    <x v="0"/>
    <m/>
    <m/>
    <m/>
    <m/>
    <m/>
    <m/>
    <m/>
    <s v="25AUNS"/>
    <s v="BONUS"/>
    <n v="999999999"/>
    <m/>
    <m/>
    <m/>
    <m/>
    <m/>
    <s v="DEDUCTION"/>
    <x v="36"/>
    <s v="FINAN"/>
    <x v="10"/>
    <m/>
    <n v="1"/>
    <n v="573.94000000000005"/>
    <n v="573.9400000000000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2"/>
    <x v="0"/>
    <m/>
    <m/>
    <x v="1"/>
    <m/>
    <m/>
    <x v="10"/>
    <x v="0"/>
    <m/>
    <m/>
    <m/>
    <m/>
    <m/>
    <m/>
    <m/>
    <s v="25AUNS"/>
    <s v="BONUS"/>
    <n v="999999999"/>
    <m/>
    <m/>
    <m/>
    <m/>
    <m/>
    <s v="DEDUCTION"/>
    <x v="37"/>
    <s v="FINAN"/>
    <x v="10"/>
    <m/>
    <n v="1"/>
    <n v="57.39"/>
    <n v="57.3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667.87"/>
    <n v="667.8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024.19"/>
    <n v="7024.1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6.79"/>
    <n v="56.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3"/>
    <x v="0"/>
    <m/>
    <s v="SALARIED"/>
    <x v="24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333.94"/>
    <n v="333.9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06.21"/>
    <n v="1306.2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055.27"/>
    <n v="5.45E-2"/>
    <n v="711.5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055.27"/>
    <n v="7.0000000000000001E-3"/>
    <n v="91.3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10"/>
    <x v="0"/>
    <m/>
    <s v="SALARIED"/>
    <x v="24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666499999999998"/>
    <n v="80.400490000000005"/>
    <n v="222.4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72"/>
    <n v="80.400440000000003"/>
    <n v="1030.4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0"/>
    <x v="0"/>
    <m/>
    <s v="SALARIED"/>
    <x v="5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8.360320000000002"/>
    <n v="14773.8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0"/>
    <x v="0"/>
    <m/>
    <s v="SALARIED"/>
    <x v="5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8.360320000000002"/>
    <n v="-223.8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1"/>
    <x v="0"/>
    <m/>
    <s v="SALARIED"/>
    <x v="56"/>
    <m/>
    <m/>
    <x v="0"/>
    <x v="0"/>
    <m/>
    <m/>
    <m/>
    <m/>
    <m/>
    <m/>
    <m/>
    <s v="30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879"/>
    <n v="48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504.33"/>
    <n v="11504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3"/>
    <x v="0"/>
    <m/>
    <s v="SALARIED"/>
    <x v="56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2.75"/>
    <n v="72.7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3"/>
    <x v="0"/>
    <m/>
    <s v="SALARIED"/>
    <x v="56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673.25"/>
    <n v="1673.2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4"/>
    <x v="0"/>
    <m/>
    <s v="SALARIED"/>
    <x v="56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129.330000000002"/>
    <n v="5.45E-2"/>
    <n v="988.0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5"/>
    <x v="0"/>
    <m/>
    <s v="SALARIED"/>
    <x v="56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129.330000000002"/>
    <n v="7.0000000000000001E-3"/>
    <n v="126.9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6"/>
    <x v="0"/>
    <m/>
    <s v="SALARIED"/>
    <x v="56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3"/>
    <n v="102.99275"/>
    <n v="1320.02"/>
    <n v="0"/>
    <d v="2025-05-31T00:00:00"/>
    <d v="2025-05-31T00:00:00"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0"/>
    <x v="0"/>
    <m/>
    <s v="SALARIED"/>
    <x v="17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196.00201999999999"/>
    <n v="32771.54"/>
    <n v="22"/>
    <d v="2025-05-01T00:00:00"/>
    <d v="2025-05-30T00:00:00"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0"/>
    <x v="0"/>
    <m/>
    <s v="SALARIED"/>
    <x v="17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96.00201999999999"/>
    <n v="-496.54"/>
    <n v="-0.33329999999999999"/>
    <d v="2025-05-31T00:00:00"/>
    <d v="2025-05-31T00:00:00"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1"/>
    <x v="0"/>
    <m/>
    <s v="SALARIED"/>
    <x v="17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3134"/>
    <n v="13134"/>
    <n v="0"/>
    <m/>
    <m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20807.669999999998"/>
    <n v="20807.669999999998"/>
    <n v="0"/>
    <m/>
    <m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3"/>
    <x v="0"/>
    <m/>
    <s v="SALARIED"/>
    <x v="17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61.38"/>
    <n v="161.38"/>
    <n v="0"/>
    <m/>
    <m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3"/>
    <x v="0"/>
    <m/>
    <s v="SALARIED"/>
    <x v="17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903.29"/>
    <n v="3903.29"/>
    <n v="0"/>
    <m/>
    <m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4"/>
    <x v="0"/>
    <m/>
    <s v="SALARIED"/>
    <x v="17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8006.339999999997"/>
    <n v="5.45E-2"/>
    <n v="2071.35"/>
    <n v="0"/>
    <d v="2025-05-01T00:00:00"/>
    <d v="2025-05-31T00:00:00"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5"/>
    <x v="0"/>
    <m/>
    <s v="SALARIED"/>
    <x v="17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8006.339999999997"/>
    <n v="7.0000000000000001E-3"/>
    <n v="266.04000000000002"/>
    <n v="0"/>
    <d v="2025-05-01T00:00:00"/>
    <d v="2025-05-31T00:00:00"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6"/>
    <x v="0"/>
    <m/>
    <s v="SALARIED"/>
    <x v="17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12.816689999999999"/>
    <n v="228.45992000000001"/>
    <n v="2928.1"/>
    <n v="0"/>
    <d v="2025-05-31T00:00:00"/>
    <d v="2025-05-31T00:00:00"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0"/>
    <x v="0"/>
    <m/>
    <s v="SALARIED"/>
    <x v="5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4.615380000000002"/>
    <n v="14147.69"/>
    <n v="22"/>
    <d v="2025-05-01T00:00:00"/>
    <d v="2025-05-30T00:00:00"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0"/>
    <x v="0"/>
    <m/>
    <s v="SALARIED"/>
    <x v="5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4.615380000000002"/>
    <n v="-214.36"/>
    <n v="-0.33329999999999999"/>
    <d v="2025-05-31T00:00:00"/>
    <d v="2025-05-31T00:00:00"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1"/>
    <x v="0"/>
    <m/>
    <s v="SALARIED"/>
    <x v="5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359"/>
    <n v="4359"/>
    <n v="0"/>
    <m/>
    <m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0796.5"/>
    <n v="10796.5"/>
    <n v="0"/>
    <m/>
    <m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3"/>
    <x v="0"/>
    <m/>
    <s v="SALARIED"/>
    <x v="5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69.67"/>
    <n v="69.67"/>
    <n v="0"/>
    <m/>
    <m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3"/>
    <x v="0"/>
    <m/>
    <s v="SALARIED"/>
    <x v="5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742.88"/>
    <n v="1742.88"/>
    <n v="0"/>
    <m/>
    <m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4"/>
    <x v="0"/>
    <m/>
    <s v="SALARIED"/>
    <x v="5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6968.05"/>
    <n v="5.45E-2"/>
    <n v="924.76"/>
    <n v="0"/>
    <d v="2025-05-01T00:00:00"/>
    <d v="2025-05-31T00:00:00"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5"/>
    <x v="0"/>
    <m/>
    <s v="SALARIED"/>
    <x v="5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6968.05"/>
    <n v="7.0000000000000001E-3"/>
    <n v="118.78"/>
    <n v="0"/>
    <d v="2025-05-01T00:00:00"/>
    <d v="2025-05-31T00:00:00"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10"/>
    <x v="0"/>
    <m/>
    <s v="SALARIED"/>
    <x v="57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999999999999"/>
    <n v="98.627579999999995"/>
    <n v="274.52"/>
    <n v="0"/>
    <d v="2025-05-31T00:00:00"/>
    <d v="2025-05-31T00:00:00"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6"/>
    <x v="0"/>
    <m/>
    <s v="SALARIED"/>
    <x v="5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569999999999"/>
    <n v="98.627690000000001"/>
    <n v="1269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45.6"/>
    <n v="56.73077"/>
    <n v="2586.92"/>
    <n v="6"/>
    <d v="2025-05-01T00:00:00"/>
    <d v="2025-05-08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14"/>
    <n v="56.73077"/>
    <n v="6467.31"/>
    <n v="15"/>
    <d v="2025-05-12T00:00:00"/>
    <d v="2025-05-30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56.73077"/>
    <n v="-143.71"/>
    <n v="-0.33329999999999999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7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7.6"/>
    <n v="56.73077"/>
    <n v="431.15"/>
    <n v="1"/>
    <d v="2025-05-09T00:00:00"/>
    <d v="2025-05-09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1872"/>
    <n v="1872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29"/>
    <s v="FINAN"/>
    <x v="9"/>
    <m/>
    <n v="1"/>
    <n v="50"/>
    <n v="50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1098.58"/>
    <n v="1098.58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6321.09"/>
    <n v="6321.09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3"/>
    <x v="0"/>
    <m/>
    <s v="SALARIED"/>
    <x v="10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6.71"/>
    <n v="46.71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3"/>
    <x v="0"/>
    <m/>
    <s v="SALARIED"/>
    <x v="10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274.64999999999998"/>
    <n v="274.64999999999998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3"/>
    <x v="0"/>
    <m/>
    <s v="SALARIED"/>
    <x v="10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074.29"/>
    <n v="1074.29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4"/>
    <x v="0"/>
    <m/>
    <s v="SALARIED"/>
    <x v="10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0737.32"/>
    <n v="5.45E-2"/>
    <n v="585.17999999999995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5"/>
    <x v="0"/>
    <m/>
    <s v="SALARIED"/>
    <x v="10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0737.32"/>
    <n v="7.0000000000000001E-3"/>
    <n v="75.16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10"/>
    <x v="0"/>
    <m/>
    <s v="SALARIED"/>
    <x v="10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667099999999998"/>
    <n v="66.125470000000007"/>
    <n v="182.95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6"/>
    <x v="0"/>
    <m/>
    <s v="SALARIED"/>
    <x v="10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1.786849999999999"/>
    <n v="66.125389999999996"/>
    <n v="779.41"/>
    <n v="0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0"/>
    <x v="0"/>
    <m/>
    <s v="SALARIED"/>
    <x v="5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30.4"/>
    <n v="125.75911000000001"/>
    <n v="-3823.08"/>
    <n v="-4"/>
    <d v="2025-04-14T00:00:00"/>
    <d v="2025-04-17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0"/>
    <x v="0"/>
    <m/>
    <s v="SALARIED"/>
    <x v="5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2.8"/>
    <n v="125.75911000000001"/>
    <n v="2867.31"/>
    <n v="3"/>
    <d v="2025-04-14T00:00:00"/>
    <d v="2025-04-16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0"/>
    <x v="0"/>
    <m/>
    <s v="SALARIED"/>
    <x v="5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5.75911000000001"/>
    <n v="21026.92"/>
    <n v="22"/>
    <d v="2025-05-01T00:00:00"/>
    <d v="2025-05-30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0"/>
    <x v="0"/>
    <m/>
    <s v="SALARIED"/>
    <x v="5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5.75911000000001"/>
    <n v="-318.58999999999997"/>
    <n v="-0.33329999999999999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7"/>
    <x v="0"/>
    <m/>
    <s v="SALARIED"/>
    <x v="58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.6"/>
    <n v="125.75911000000001"/>
    <n v="955.77"/>
    <n v="1"/>
    <d v="2025-04-17T00:00:00"/>
    <d v="2025-04-17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1"/>
    <x v="0"/>
    <m/>
    <s v="SALARIED"/>
    <x v="58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496"/>
    <n v="6496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38"/>
    <s v="RECOV"/>
    <x v="10"/>
    <m/>
    <n v="1"/>
    <n v="2083.9899999999998"/>
    <n v="2083.9899999999998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2"/>
    <x v="0"/>
    <n v="910"/>
    <m/>
    <x v="1"/>
    <m/>
    <m/>
    <x v="7"/>
    <x v="0"/>
    <n v="910"/>
    <s v="SALARIED"/>
    <s v="C0883"/>
    <m/>
    <m/>
    <m/>
    <m/>
    <s v="31AUNS"/>
    <s v="BONUS"/>
    <n v="999999999"/>
    <m/>
    <m/>
    <m/>
    <m/>
    <m/>
    <s v="DEDUCTION"/>
    <x v="49"/>
    <s v="RECOV"/>
    <x v="10"/>
    <m/>
    <n v="1"/>
    <n v="26.35"/>
    <n v="26.35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2"/>
    <x v="0"/>
    <m/>
    <m/>
    <x v="1"/>
    <m/>
    <m/>
    <x v="1"/>
    <x v="0"/>
    <m/>
    <m/>
    <m/>
    <m/>
    <m/>
    <m/>
    <n v="8"/>
    <s v="31AUNS"/>
    <s v="BONUS"/>
    <n v="999999999"/>
    <m/>
    <m/>
    <m/>
    <m/>
    <m/>
    <s v="DEDUCTION"/>
    <x v="67"/>
    <s v="SUPER"/>
    <x v="3"/>
    <m/>
    <n v="1"/>
    <n v="600"/>
    <n v="600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724.16"/>
    <n v="12724.16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3"/>
    <x v="0"/>
    <m/>
    <s v="SALARIED"/>
    <x v="58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3.54"/>
    <n v="103.54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3"/>
    <x v="0"/>
    <m/>
    <s v="SALARIED"/>
    <x v="58"/>
    <m/>
    <m/>
    <x v="1"/>
    <x v="0"/>
    <m/>
    <m/>
    <m/>
    <m/>
    <m/>
    <m/>
    <n v="5"/>
    <s v="31AUNS"/>
    <s v="BONUS"/>
    <n v="999999999"/>
    <m/>
    <m/>
    <m/>
    <m/>
    <m/>
    <s v="DEDUCTION"/>
    <x v="25"/>
    <s v="SUPER"/>
    <x v="5"/>
    <m/>
    <n v="1"/>
    <n v="352.94"/>
    <n v="352.94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3"/>
    <x v="0"/>
    <m/>
    <s v="SALARIED"/>
    <x v="58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522.0100000000002"/>
    <n v="2522.0100000000002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4"/>
    <x v="0"/>
    <m/>
    <s v="SALARIED"/>
    <x v="58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4908.99"/>
    <n v="5.45E-2"/>
    <n v="1357.54"/>
    <n v="0"/>
    <d v="2025-05-0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5"/>
    <x v="0"/>
    <m/>
    <s v="SALARIED"/>
    <x v="58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4908.99"/>
    <n v="7.0000000000000001E-3"/>
    <n v="174.36"/>
    <n v="0"/>
    <d v="2025-05-0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10"/>
    <x v="0"/>
    <m/>
    <s v="SALARIED"/>
    <x v="58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000000000001"/>
    <n v="146.58499"/>
    <n v="407.99"/>
    <n v="0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6"/>
    <x v="0"/>
    <m/>
    <s v="SALARIED"/>
    <x v="58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1.786960000000001"/>
    <n v="146.58487"/>
    <n v="1727.79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0"/>
    <x v="0"/>
    <m/>
    <s v="SALARIED"/>
    <x v="1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8.734819999999999"/>
    <n v="16508.46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0"/>
    <x v="0"/>
    <m/>
    <s v="SALARIED"/>
    <x v="1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8.734819999999999"/>
    <n v="-250.13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1"/>
    <x v="0"/>
    <m/>
    <s v="SALARIED"/>
    <x v="1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13"/>
    <x v="0"/>
    <m/>
    <s v="SALARIED"/>
    <x v="14"/>
    <m/>
    <m/>
    <x v="0"/>
    <x v="0"/>
    <m/>
    <m/>
    <m/>
    <m/>
    <m/>
    <m/>
    <m/>
    <s v="30AUNS"/>
    <s v="BONUS"/>
    <n v="999999999"/>
    <m/>
    <m/>
    <m/>
    <m/>
    <m/>
    <s v="ALLOWANCE"/>
    <x v="35"/>
    <s v="OTHTAX"/>
    <x v="1"/>
    <m/>
    <n v="1280"/>
    <n v="1"/>
    <n v="1280"/>
    <n v="0"/>
    <d v="2025-05-01T00:00:00"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685"/>
    <n v="5685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2"/>
    <x v="0"/>
    <m/>
    <m/>
    <x v="1"/>
    <m/>
    <m/>
    <x v="10"/>
    <x v="0"/>
    <m/>
    <m/>
    <m/>
    <m/>
    <m/>
    <m/>
    <m/>
    <s v="30AUNS"/>
    <s v="BONUS"/>
    <n v="999999999"/>
    <m/>
    <m/>
    <m/>
    <m/>
    <m/>
    <s v="DEDUCTION"/>
    <x v="37"/>
    <s v="FINAN"/>
    <x v="10"/>
    <m/>
    <n v="1"/>
    <n v="98.48"/>
    <n v="98.48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2"/>
    <x v="0"/>
    <m/>
    <m/>
    <x v="1"/>
    <m/>
    <m/>
    <x v="9"/>
    <x v="0"/>
    <m/>
    <m/>
    <m/>
    <m/>
    <m/>
    <m/>
    <m/>
    <s v="30AUNS"/>
    <s v="BONUS"/>
    <n v="999999999"/>
    <m/>
    <m/>
    <m/>
    <m/>
    <m/>
    <s v="DEDUCTION"/>
    <x v="36"/>
    <s v="FINAN"/>
    <x v="10"/>
    <m/>
    <n v="1"/>
    <n v="984.85"/>
    <n v="984.85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2"/>
    <x v="0"/>
    <m/>
    <m/>
    <x v="1"/>
    <m/>
    <m/>
    <x v="9"/>
    <x v="0"/>
    <m/>
    <m/>
    <m/>
    <m/>
    <m/>
    <m/>
    <m/>
    <s v="30AUNS"/>
    <s v="BONUS"/>
    <n v="999999999"/>
    <m/>
    <m/>
    <m/>
    <m/>
    <m/>
    <s v="DEDUCTION"/>
    <x v="38"/>
    <s v="RECOV"/>
    <x v="10"/>
    <m/>
    <n v="1"/>
    <n v="664.76"/>
    <n v="664.76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327.41"/>
    <n v="11327.41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3"/>
    <x v="0"/>
    <m/>
    <s v="SALARIED"/>
    <x v="1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1.290000000000006"/>
    <n v="81.290000000000006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3"/>
    <x v="0"/>
    <m/>
    <s v="SALARIED"/>
    <x v="1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157.46"/>
    <n v="2157.46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4"/>
    <x v="0"/>
    <m/>
    <s v="SALARIED"/>
    <x v="14"/>
    <m/>
    <m/>
    <x v="3"/>
    <x v="0"/>
    <m/>
    <m/>
    <m/>
    <m/>
    <m/>
    <m/>
    <m/>
    <s v="30AUNS"/>
    <s v="BONUS"/>
    <n v="999999999"/>
    <m/>
    <m/>
    <m/>
    <m/>
    <m/>
    <s v="OTHER"/>
    <x v="33"/>
    <s v="PRT"/>
    <x v="6"/>
    <m/>
    <n v="20999.25"/>
    <n v="6.8500000000000005E-2"/>
    <n v="1438.4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5"/>
    <x v="0"/>
    <m/>
    <s v="SALARIED"/>
    <x v="14"/>
    <m/>
    <m/>
    <x v="4"/>
    <x v="0"/>
    <m/>
    <m/>
    <m/>
    <m/>
    <m/>
    <m/>
    <m/>
    <s v="30AUNS"/>
    <s v="BONUS"/>
    <n v="999999999"/>
    <m/>
    <m/>
    <m/>
    <m/>
    <m/>
    <s v="OTHER"/>
    <x v="34"/>
    <s v="WC"/>
    <x v="6"/>
    <m/>
    <n v="20999.25"/>
    <n v="7.0000000000000001E-3"/>
    <n v="146.99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10"/>
    <x v="0"/>
    <m/>
    <s v="SALARIED"/>
    <x v="14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666900000000001"/>
    <n v="114.44361000000001"/>
    <n v="316.63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6"/>
    <x v="0"/>
    <m/>
    <s v="SALARIED"/>
    <x v="1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3"/>
    <n v="114.4435"/>
    <n v="1466.7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7.823890000000006"/>
    <n v="16356.1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7.823890000000006"/>
    <n v="-247.8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1"/>
    <x v="0"/>
    <m/>
    <s v="SALARIED"/>
    <x v="35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326"/>
    <n v="532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004.5"/>
    <n v="12004.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3"/>
    <x v="0"/>
    <m/>
    <s v="SALARIED"/>
    <x v="3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0.540000000000006"/>
    <n v="80.54000000000000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3"/>
    <x v="0"/>
    <m/>
    <s v="SALARIED"/>
    <x v="3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93.01"/>
    <n v="1993.0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4"/>
    <x v="0"/>
    <m/>
    <s v="SALARIED"/>
    <x v="35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404.05"/>
    <n v="5.45E-2"/>
    <n v="1057.5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5"/>
    <x v="0"/>
    <m/>
    <s v="SALARIED"/>
    <x v="35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404.05"/>
    <n v="7.0000000000000001E-3"/>
    <n v="135.830000000000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10"/>
    <x v="0"/>
    <m/>
    <s v="SALARIED"/>
    <x v="35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9666700000000001"/>
    <n v="114.02347"/>
    <n v="338.2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6"/>
    <x v="0"/>
    <m/>
    <s v="SALARIED"/>
    <x v="3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73"/>
    <n v="114.02352999999999"/>
    <n v="1467.11"/>
    <n v="0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0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45.6"/>
    <n v="81.477729999999994"/>
    <n v="3715.38"/>
    <n v="6"/>
    <d v="2025-05-23T00:00:00"/>
    <d v="2025-05-30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0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1.477729999999994"/>
    <n v="-206.4"/>
    <n v="-0.33329999999999999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0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68"/>
    <s v="LEAVE"/>
    <x v="8"/>
    <s v="OTH"/>
    <n v="121.6"/>
    <n v="81.477729999999994"/>
    <n v="9907.69"/>
    <n v="16"/>
    <d v="2025-05-01T00:00:00"/>
    <d v="2025-05-22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5026"/>
    <n v="5026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390.67"/>
    <n v="8390.67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3"/>
    <x v="0"/>
    <m/>
    <s v="SALARIED"/>
    <x v="4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7.08"/>
    <n v="67.08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3"/>
    <x v="0"/>
    <m/>
    <s v="SALARIED"/>
    <x v="4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42.92"/>
    <n v="1542.92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4"/>
    <x v="0"/>
    <m/>
    <s v="SALARIED"/>
    <x v="4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026.67"/>
    <n v="5.45E-2"/>
    <n v="818.95"/>
    <n v="0"/>
    <d v="2025-05-0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5"/>
    <x v="0"/>
    <m/>
    <s v="SALARIED"/>
    <x v="4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026.67"/>
    <n v="7.0000000000000001E-3"/>
    <n v="105.19"/>
    <n v="0"/>
    <d v="2025-05-0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6"/>
    <x v="0"/>
    <m/>
    <s v="SALARIED"/>
    <x v="4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49959999999999"/>
    <n v="95.548929999999999"/>
    <n v="1227.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0"/>
    <x v="0"/>
    <m/>
    <s v="SALARIED"/>
    <x v="5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6.88258999999999"/>
    <n v="17870.77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0"/>
    <x v="0"/>
    <m/>
    <s v="SALARIED"/>
    <x v="5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6.88258999999999"/>
    <n v="-270.7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1"/>
    <x v="0"/>
    <m/>
    <s v="SALARIED"/>
    <x v="59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6028"/>
    <n v="602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794.17"/>
    <n v="12794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3"/>
    <x v="0"/>
    <m/>
    <s v="SALARIED"/>
    <x v="59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8"/>
    <n v="8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3"/>
    <x v="0"/>
    <m/>
    <s v="SALARIED"/>
    <x v="59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164.5500000000002"/>
    <n v="2164.550000000000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4"/>
    <x v="0"/>
    <m/>
    <s v="SALARIED"/>
    <x v="59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1074.720000000001"/>
    <n v="5.45E-2"/>
    <n v="1148.5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5"/>
    <x v="0"/>
    <m/>
    <s v="SALARIED"/>
    <x v="59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1074.720000000001"/>
    <n v="7.0000000000000001E-3"/>
    <n v="147.520000000000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6"/>
    <x v="0"/>
    <m/>
    <s v="SALARIED"/>
    <x v="59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00050000000001"/>
    <n v="124.58232"/>
    <n v="1594.66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2.8"/>
    <n v="90.485830000000007"/>
    <n v="2063.08"/>
    <n v="3"/>
    <d v="2025-04-22T00:00:00"/>
    <d v="2025-04-24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2.8"/>
    <n v="90.485830000000007"/>
    <n v="2063.08"/>
    <n v="3"/>
    <d v="2025-05-01T00:00:00"/>
    <d v="2025-05-05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98.8"/>
    <n v="90.485830000000007"/>
    <n v="8940"/>
    <n v="13"/>
    <d v="2025-05-07T00:00:00"/>
    <d v="2025-05-23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30.4"/>
    <n v="90.485830000000007"/>
    <n v="2750.77"/>
    <n v="4"/>
    <d v="2025-05-27T00:00:00"/>
    <d v="2025-05-30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90.485830000000007"/>
    <n v="-229.23"/>
    <n v="-0.33329999999999999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7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-22.8"/>
    <n v="90.485830000000007"/>
    <n v="-2063.08"/>
    <n v="-3"/>
    <d v="2025-04-22T00:00:00"/>
    <d v="2025-04-24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53"/>
    <s v="LEAVE"/>
    <x v="8"/>
    <s v="PER"/>
    <n v="7.6"/>
    <n v="90.485830000000007"/>
    <n v="687.69"/>
    <n v="1"/>
    <d v="2025-05-06T00:00:00"/>
    <d v="2025-05-06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7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7.6"/>
    <n v="90.485830000000007"/>
    <n v="687.69"/>
    <n v="1"/>
    <d v="2025-05-26T00:00:00"/>
    <d v="2025-05-26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11"/>
    <x v="0"/>
    <m/>
    <s v="SALARIED"/>
    <x v="48"/>
    <m/>
    <m/>
    <x v="0"/>
    <x v="0"/>
    <m/>
    <m/>
    <m/>
    <m/>
    <m/>
    <m/>
    <m/>
    <s v="26AUSA"/>
    <s v="BONUS"/>
    <n v="999999999"/>
    <m/>
    <m/>
    <m/>
    <m/>
    <m/>
    <s v="ALLOWANCE"/>
    <x v="27"/>
    <s v="OTHUTX"/>
    <x v="1"/>
    <m/>
    <n v="1"/>
    <n v="1"/>
    <n v="-1146.1500000000001"/>
    <n v="0"/>
    <d v="2025-05-31T00:00:00"/>
    <m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813"/>
    <n v="3813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940.85"/>
    <n v="9940.85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3"/>
    <x v="0"/>
    <m/>
    <s v="SALARIED"/>
    <x v="4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74.5"/>
    <n v="74.5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3"/>
    <x v="0"/>
    <m/>
    <s v="SALARIED"/>
    <x v="4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581.69"/>
    <n v="1581.69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4"/>
    <x v="0"/>
    <m/>
    <s v="SALARIED"/>
    <x v="48"/>
    <m/>
    <m/>
    <x v="3"/>
    <x v="0"/>
    <m/>
    <m/>
    <m/>
    <m/>
    <m/>
    <m/>
    <m/>
    <s v="26AUSA"/>
    <s v="BONUS"/>
    <n v="999999999"/>
    <m/>
    <m/>
    <m/>
    <m/>
    <m/>
    <s v="OTHER"/>
    <x v="57"/>
    <s v="PRT"/>
    <x v="6"/>
    <m/>
    <n v="15410.04"/>
    <n v="5.8000000000000003E-2"/>
    <n v="893.78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5"/>
    <x v="0"/>
    <m/>
    <s v="SALARIED"/>
    <x v="48"/>
    <m/>
    <m/>
    <x v="4"/>
    <x v="0"/>
    <m/>
    <m/>
    <m/>
    <m/>
    <m/>
    <m/>
    <m/>
    <s v="26AUSA"/>
    <s v="BONUS"/>
    <n v="999999999"/>
    <m/>
    <m/>
    <m/>
    <m/>
    <m/>
    <s v="OTHER"/>
    <x v="58"/>
    <s v="WC"/>
    <x v="6"/>
    <m/>
    <n v="15410.04"/>
    <n v="7.0000000000000001E-3"/>
    <n v="107.87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10"/>
    <x v="0"/>
    <m/>
    <s v="SALARIED"/>
    <x v="48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8833099999999998"/>
    <n v="105.52455"/>
    <n v="304.26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6"/>
    <x v="0"/>
    <m/>
    <s v="SALARIED"/>
    <x v="4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4.982860000000001"/>
    <n v="105.52457"/>
    <n v="1581.0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2"/>
    <n v="116.34614999999999"/>
    <n v="17684.61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6.34614999999999"/>
    <n v="-294.7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11"/>
    <x v="0"/>
    <n v="910"/>
    <s v="SALARIED"/>
    <x v="24"/>
    <m/>
    <m/>
    <x v="0"/>
    <x v="0"/>
    <n v="910"/>
    <m/>
    <m/>
    <m/>
    <m/>
    <m/>
    <m/>
    <s v="31AUNS"/>
    <s v="BONUS"/>
    <n v="999999999"/>
    <s v="31AUNS"/>
    <m/>
    <m/>
    <m/>
    <m/>
    <s v="WORK"/>
    <x v="44"/>
    <s v="LEAVE"/>
    <x v="8"/>
    <s v="PURLV"/>
    <n v="15.2"/>
    <n v="116.34614999999999"/>
    <n v="1768.46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1"/>
    <x v="0"/>
    <m/>
    <s v="SALARIED"/>
    <x v="2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8"/>
    <x v="0"/>
    <m/>
    <s v="SALARIED"/>
    <x v="24"/>
    <m/>
    <m/>
    <x v="0"/>
    <x v="0"/>
    <m/>
    <m/>
    <m/>
    <m/>
    <m/>
    <m/>
    <m/>
    <s v="31AUNS"/>
    <s v="BONUS"/>
    <n v="999999999"/>
    <m/>
    <m/>
    <m/>
    <m/>
    <m/>
    <s v="ALLOWANCE"/>
    <x v="12"/>
    <s v="OTHTAX"/>
    <x v="1"/>
    <m/>
    <n v="780"/>
    <n v="1"/>
    <n v="780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128"/>
    <n v="712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032.5"/>
    <n v="14032.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3"/>
    <x v="0"/>
    <m/>
    <s v="SALARIED"/>
    <x v="2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5.79"/>
    <n v="95.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3"/>
    <x v="0"/>
    <m/>
    <s v="SALARIED"/>
    <x v="2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43.7600000000002"/>
    <n v="2343.760000000000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4"/>
    <x v="0"/>
    <m/>
    <s v="SALARIED"/>
    <x v="2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820.05"/>
    <n v="5.45E-2"/>
    <n v="1243.6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5"/>
    <x v="0"/>
    <m/>
    <s v="SALARIED"/>
    <x v="2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820.05"/>
    <n v="7.0000000000000001E-3"/>
    <n v="159.7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6"/>
    <x v="0"/>
    <m/>
    <s v="SALARIED"/>
    <x v="2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0002"/>
    <n v="135.61306999999999"/>
    <n v="1735.85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5.708500000000001"/>
    <n v="12658.46"/>
    <n v="22"/>
    <d v="2025-05-01T00:00:00"/>
    <d v="2025-05-30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5.708500000000001"/>
    <n v="-191.79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025"/>
    <n v="3025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733.04"/>
    <n v="733.04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708.6299999999992"/>
    <n v="8708.6299999999992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3"/>
    <x v="0"/>
    <m/>
    <s v="SALARIED"/>
    <x v="32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2.33"/>
    <n v="62.33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3"/>
    <x v="0"/>
    <m/>
    <s v="SALARIED"/>
    <x v="32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66.52"/>
    <n v="366.52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3"/>
    <x v="0"/>
    <m/>
    <s v="SALARIED"/>
    <x v="32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33.67"/>
    <n v="1433.67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4"/>
    <x v="0"/>
    <m/>
    <s v="SALARIED"/>
    <x v="32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329.19"/>
    <n v="5.45E-2"/>
    <n v="780.94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5"/>
    <x v="0"/>
    <m/>
    <s v="SALARIED"/>
    <x v="32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329.19"/>
    <n v="7.0000000000000001E-3"/>
    <n v="100.3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10"/>
    <x v="0"/>
    <m/>
    <s v="SALARIED"/>
    <x v="32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667000000000002"/>
    <n v="88.245919999999998"/>
    <n v="244.15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6"/>
    <x v="0"/>
    <m/>
    <s v="SALARIED"/>
    <x v="32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58"/>
    <n v="88.245850000000004"/>
    <n v="1131.01"/>
    <n v="0"/>
    <d v="2025-05-31T00:00:00"/>
    <d v="2025-05-31T00:00:00"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0"/>
    <x v="0"/>
    <m/>
    <s v="SALARIED"/>
    <x v="6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9.736840000000001"/>
    <n v="11660"/>
    <n v="22"/>
    <d v="2025-05-01T00:00:00"/>
    <d v="2025-05-30T00:00:00"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0"/>
    <x v="0"/>
    <m/>
    <s v="SALARIED"/>
    <x v="6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9.736840000000001"/>
    <n v="-176.67"/>
    <n v="-0.33329999999999999"/>
    <d v="2025-05-31T00:00:00"/>
    <d v="2025-05-31T00:00:00"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929"/>
    <n v="2929"/>
    <n v="0"/>
    <m/>
    <m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554.33"/>
    <n v="8554.33"/>
    <n v="0"/>
    <m/>
    <m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3"/>
    <x v="0"/>
    <m/>
    <s v="SALARIED"/>
    <x v="60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7.42"/>
    <n v="57.42"/>
    <n v="0"/>
    <m/>
    <m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3"/>
    <x v="0"/>
    <m/>
    <s v="SALARIED"/>
    <x v="60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20.58"/>
    <n v="1320.58"/>
    <n v="0"/>
    <m/>
    <m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4"/>
    <x v="0"/>
    <m/>
    <s v="SALARIED"/>
    <x v="60"/>
    <m/>
    <m/>
    <x v="3"/>
    <x v="0"/>
    <m/>
    <m/>
    <m/>
    <m/>
    <m/>
    <m/>
    <m/>
    <s v="25AUNS"/>
    <s v="BONUS"/>
    <n v="999999999"/>
    <m/>
    <m/>
    <m/>
    <m/>
    <m/>
    <s v="OTHER"/>
    <x v="33"/>
    <s v="PRT"/>
    <x v="6"/>
    <m/>
    <n v="12861.33"/>
    <n v="6.8500000000000005E-2"/>
    <n v="881"/>
    <n v="0"/>
    <d v="2025-05-01T00:00:00"/>
    <d v="2025-05-31T00:00:00"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5"/>
    <x v="0"/>
    <m/>
    <s v="SALARIED"/>
    <x v="60"/>
    <m/>
    <m/>
    <x v="4"/>
    <x v="0"/>
    <m/>
    <m/>
    <m/>
    <m/>
    <m/>
    <m/>
    <m/>
    <s v="25AUNS"/>
    <s v="BONUS"/>
    <n v="999999999"/>
    <m/>
    <m/>
    <m/>
    <m/>
    <m/>
    <s v="OTHER"/>
    <x v="34"/>
    <s v="WC"/>
    <x v="6"/>
    <m/>
    <n v="12861.33"/>
    <n v="7.0000000000000001E-3"/>
    <n v="90.03"/>
    <n v="0"/>
    <d v="2025-05-01T00:00:00"/>
    <d v="2025-05-31T00:00:00"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6"/>
    <x v="0"/>
    <m/>
    <s v="SALARIED"/>
    <x v="60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6669"/>
    <n v="80.831980000000001"/>
    <n v="1040.0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2"/>
    <n v="119.58502"/>
    <n v="18176.919999999998"/>
    <n v="20"/>
    <d v="2025-05-01T00:00:00"/>
    <d v="2025-05-28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9.58502"/>
    <n v="-302.9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7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15.2"/>
    <n v="119.58502"/>
    <n v="1817.69"/>
    <n v="2"/>
    <d v="2025-05-29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1"/>
    <x v="0"/>
    <m/>
    <s v="SALARIED"/>
    <x v="1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13"/>
    <x v="0"/>
    <m/>
    <s v="SALARIED"/>
    <x v="14"/>
    <m/>
    <m/>
    <x v="0"/>
    <x v="0"/>
    <m/>
    <m/>
    <m/>
    <m/>
    <m/>
    <m/>
    <m/>
    <s v="31AUNS"/>
    <s v="BONUS"/>
    <n v="999999999"/>
    <m/>
    <m/>
    <m/>
    <m/>
    <m/>
    <s v="ALLOWANCE"/>
    <x v="35"/>
    <s v="OTHTAX"/>
    <x v="1"/>
    <m/>
    <n v="640"/>
    <n v="1"/>
    <n v="640"/>
    <n v="0"/>
    <d v="2025-05-0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8"/>
    <x v="0"/>
    <m/>
    <s v="SALARIED"/>
    <x v="14"/>
    <m/>
    <m/>
    <x v="0"/>
    <x v="0"/>
    <m/>
    <m/>
    <m/>
    <m/>
    <m/>
    <m/>
    <m/>
    <s v="31AUNS"/>
    <s v="BONUS"/>
    <n v="999999999"/>
    <m/>
    <m/>
    <m/>
    <m/>
    <m/>
    <s v="ALLOWANCE"/>
    <x v="12"/>
    <s v="OTHTAX"/>
    <x v="1"/>
    <m/>
    <n v="109.5"/>
    <n v="1"/>
    <n v="109.5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457"/>
    <n v="645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38"/>
    <s v="RECOV"/>
    <x v="10"/>
    <m/>
    <n v="1"/>
    <n v="1897.1"/>
    <n v="1897.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2"/>
    <x v="0"/>
    <n v="920"/>
    <m/>
    <x v="1"/>
    <m/>
    <m/>
    <x v="7"/>
    <x v="0"/>
    <n v="920"/>
    <s v="SALARIED"/>
    <s v="C0906"/>
    <m/>
    <m/>
    <m/>
    <m/>
    <s v="31AUNS"/>
    <s v="BONUS"/>
    <n v="999999999"/>
    <m/>
    <m/>
    <m/>
    <m/>
    <m/>
    <s v="DEDUCTION"/>
    <x v="49"/>
    <s v="RECOV"/>
    <x v="10"/>
    <m/>
    <n v="1"/>
    <n v="31.04"/>
    <n v="31.0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278.2"/>
    <n v="13278.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3"/>
    <x v="0"/>
    <m/>
    <s v="SALARIED"/>
    <x v="1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8.46"/>
    <n v="98.4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3"/>
    <x v="0"/>
    <m/>
    <s v="SALARIED"/>
    <x v="1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478.69"/>
    <n v="2478.6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4"/>
    <x v="0"/>
    <m/>
    <s v="SALARIED"/>
    <x v="1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4130.99"/>
    <n v="5.45E-2"/>
    <n v="1315.1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5"/>
    <x v="0"/>
    <m/>
    <s v="SALARIED"/>
    <x v="1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4130.99"/>
    <n v="7.0000000000000001E-3"/>
    <n v="168.9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10"/>
    <x v="0"/>
    <m/>
    <s v="SALARIED"/>
    <x v="14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800000000002"/>
    <n v="139.38808"/>
    <n v="387.9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6"/>
    <x v="0"/>
    <m/>
    <s v="SALARIED"/>
    <x v="1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0.657209999999999"/>
    <n v="139.38826"/>
    <n v="1485.4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9.929150000000007"/>
    <n v="15036.1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9.929150000000007"/>
    <n v="-227.8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225"/>
    <n v="422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583.33"/>
    <n v="10583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4.040000000000006"/>
    <n v="74.04000000000000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702.96"/>
    <n v="1702.9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6585.330000000002"/>
    <n v="5.45E-2"/>
    <n v="903.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6585.330000000002"/>
    <n v="7.0000000000000001E-3"/>
    <n v="116.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999999999999"/>
    <n v="104.82144"/>
    <n v="291.7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5005"/>
    <n v="104.82138"/>
    <n v="1346.9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7.2"/>
    <n v="56.73077"/>
    <n v="9485.3799999999992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56.73077"/>
    <n v="-143.7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830"/>
    <n v="283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6511.67"/>
    <n v="6511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46.71"/>
    <n v="46.7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074.29"/>
    <n v="1074.2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0462.67"/>
    <n v="5.45E-2"/>
    <n v="570.2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0462.67"/>
    <n v="7.0000000000000001E-3"/>
    <n v="73.2399999999999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816560000000001"/>
    <n v="66.125389999999996"/>
    <n v="847.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9.807689999999994"/>
    <n v="-202.1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68"/>
    <s v="LEAVE"/>
    <x v="8"/>
    <s v="OTH"/>
    <n v="167.2"/>
    <n v="79.807689999999994"/>
    <n v="13343.8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847"/>
    <n v="284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38"/>
    <s v="RECOV"/>
    <x v="10"/>
    <m/>
    <n v="1"/>
    <n v="1866.3"/>
    <n v="1866.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428.3700000000008"/>
    <n v="8428.37000000000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5.709999999999994"/>
    <n v="65.70999999999999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11.29"/>
    <n v="1511.2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718.67"/>
    <n v="5.45E-2"/>
    <n v="802.1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718.67"/>
    <n v="7.0000000000000001E-3"/>
    <n v="103.0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2599999999998"/>
    <n v="93.024010000000004"/>
    <n v="258.9100000000000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10000000001"/>
    <n v="93.023820000000001"/>
    <n v="1192.25"/>
    <n v="0"/>
    <d v="2025-05-31T00:00:00"/>
    <d v="2025-05-31T00:00:00"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0"/>
    <x v="0"/>
    <m/>
    <s v="SALARIED"/>
    <x v="2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2.22672"/>
    <n v="17092.310000000001"/>
    <n v="22"/>
    <d v="2025-05-01T00:00:00"/>
    <d v="2025-05-30T00:00:00"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0"/>
    <x v="0"/>
    <m/>
    <s v="SALARIED"/>
    <x v="2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2.22672"/>
    <n v="-258.98"/>
    <n v="-0.33329999999999999"/>
    <d v="2025-05-31T00:00:00"/>
    <d v="2025-05-31T00:00:00"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1"/>
    <x v="0"/>
    <m/>
    <s v="SALARIED"/>
    <x v="25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6002"/>
    <n v="6002"/>
    <n v="0"/>
    <m/>
    <m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792.85"/>
    <n v="792.85"/>
    <n v="0"/>
    <m/>
    <m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260.65"/>
    <n v="11260.65"/>
    <n v="0"/>
    <m/>
    <m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3"/>
    <x v="0"/>
    <m/>
    <s v="SALARIED"/>
    <x v="2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4.17"/>
    <n v="84.17"/>
    <n v="0"/>
    <m/>
    <m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3"/>
    <x v="0"/>
    <m/>
    <s v="SALARIED"/>
    <x v="25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397.27"/>
    <n v="397.27"/>
    <n v="0"/>
    <m/>
    <m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3"/>
    <x v="0"/>
    <m/>
    <s v="SALARIED"/>
    <x v="2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76.38"/>
    <n v="2076.38"/>
    <n v="0"/>
    <m/>
    <m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4"/>
    <x v="0"/>
    <m/>
    <s v="SALARIED"/>
    <x v="25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0613.32"/>
    <n v="5.45E-2"/>
    <n v="1123.43"/>
    <n v="0"/>
    <d v="2025-05-01T00:00:00"/>
    <d v="2025-05-31T00:00:00"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5"/>
    <x v="0"/>
    <m/>
    <s v="SALARIED"/>
    <x v="25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0613.32"/>
    <n v="7.0000000000000001E-3"/>
    <n v="144.29"/>
    <n v="0"/>
    <d v="2025-05-01T00:00:00"/>
    <d v="2025-05-31T00:00:00"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10"/>
    <x v="0"/>
    <m/>
    <s v="SALARIED"/>
    <x v="25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399999999999"/>
    <n v="119.15541"/>
    <n v="331.65"/>
    <n v="0"/>
    <d v="2025-05-31T00:00:00"/>
    <d v="2025-05-31T00:00:00"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6"/>
    <x v="0"/>
    <m/>
    <s v="SALARIED"/>
    <x v="2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"/>
    <n v="119.15546000000001"/>
    <n v="1525.19"/>
    <n v="0"/>
    <d v="2025-05-31T00:00:00"/>
    <d v="2025-05-31T00:00:00"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0"/>
    <x v="0"/>
    <m/>
    <s v="SALARIED"/>
    <x v="6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0.374490000000002"/>
    <n v="10094.61"/>
    <n v="22"/>
    <d v="2025-05-01T00:00:00"/>
    <d v="2025-05-30T00:00:00"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0"/>
    <x v="0"/>
    <m/>
    <s v="SALARIED"/>
    <x v="6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0.374490000000002"/>
    <n v="-152.94"/>
    <n v="-0.33329999999999999"/>
    <d v="2025-05-31T00:00:00"/>
    <d v="2025-05-31T00:00:00"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418"/>
    <n v="2418"/>
    <n v="0"/>
    <m/>
    <m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523.67"/>
    <n v="7523.67"/>
    <n v="0"/>
    <m/>
    <m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3"/>
    <x v="0"/>
    <m/>
    <s v="SALARIED"/>
    <x v="61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9.71"/>
    <n v="49.71"/>
    <n v="0"/>
    <m/>
    <m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3"/>
    <x v="0"/>
    <m/>
    <s v="SALARIED"/>
    <x v="61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43.29"/>
    <n v="1143.29"/>
    <n v="0"/>
    <m/>
    <m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4"/>
    <x v="0"/>
    <m/>
    <s v="SALARIED"/>
    <x v="61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134.67"/>
    <n v="5.45E-2"/>
    <n v="606.84"/>
    <n v="0"/>
    <d v="2025-05-01T00:00:00"/>
    <d v="2025-05-31T00:00:00"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5"/>
    <x v="0"/>
    <m/>
    <s v="SALARIED"/>
    <x v="61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134.67"/>
    <n v="7.0000000000000001E-3"/>
    <n v="77.94"/>
    <n v="0"/>
    <d v="2025-05-01T00:00:00"/>
    <d v="2025-05-31T00:00:00"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6"/>
    <x v="0"/>
    <m/>
    <s v="SALARIED"/>
    <x v="61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789999999999"/>
    <n v="69.980080000000001"/>
    <n v="896.9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45.6"/>
    <n v="83.856279999999998"/>
    <n v="3823.85"/>
    <n v="6"/>
    <d v="2025-05-01T00:00:00"/>
    <d v="2025-05-08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.6"/>
    <n v="83.856279999999998"/>
    <n v="301.88"/>
    <n v="0.47370000000000001"/>
    <d v="2025-05-09T00:00:00"/>
    <d v="2025-05-09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14"/>
    <n v="83.856279999999998"/>
    <n v="9559.6200000000008"/>
    <n v="15"/>
    <d v="2025-05-12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3.856279999999998"/>
    <n v="-212.4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53"/>
    <s v="LEAVE"/>
    <x v="8"/>
    <s v="PER"/>
    <n v="4"/>
    <n v="83.856279999999998"/>
    <n v="335.43"/>
    <n v="0.52629999999999999"/>
    <d v="2025-05-09T00:00:00"/>
    <d v="2025-05-09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8"/>
    <x v="0"/>
    <m/>
    <s v="SALARIED"/>
    <x v="35"/>
    <m/>
    <m/>
    <x v="0"/>
    <x v="0"/>
    <m/>
    <m/>
    <m/>
    <m/>
    <m/>
    <m/>
    <m/>
    <s v="26AUNS"/>
    <s v="SALES"/>
    <n v="999999999"/>
    <m/>
    <m/>
    <m/>
    <m/>
    <m/>
    <s v="ALLOWANCE"/>
    <x v="12"/>
    <s v="OTHTAX"/>
    <x v="1"/>
    <m/>
    <n v="85.94"/>
    <n v="1"/>
    <n v="85.94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532"/>
    <n v="353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811.93"/>
    <n v="811.9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69"/>
    <s v="CHARIT"/>
    <x v="10"/>
    <m/>
    <n v="1"/>
    <n v="50"/>
    <n v="5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500.34"/>
    <n v="9500.3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3"/>
    <x v="0"/>
    <m/>
    <s v="SALARIED"/>
    <x v="35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9.040000000000006"/>
    <n v="69.04000000000000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3"/>
    <x v="0"/>
    <m/>
    <s v="SALARIED"/>
    <x v="35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405.97"/>
    <n v="405.9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3"/>
    <x v="0"/>
    <m/>
    <s v="SALARIED"/>
    <x v="35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87.96"/>
    <n v="1587.9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4"/>
    <x v="0"/>
    <m/>
    <s v="SALARIED"/>
    <x v="35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871.3"/>
    <n v="5.45E-2"/>
    <n v="864.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5"/>
    <x v="0"/>
    <m/>
    <s v="SALARIED"/>
    <x v="35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871.3"/>
    <n v="7.0000000000000001E-3"/>
    <n v="111.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10"/>
    <x v="0"/>
    <m/>
    <s v="SALARIED"/>
    <x v="35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666499999999998"/>
    <n v="97.742750000000001"/>
    <n v="270.4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6"/>
    <x v="0"/>
    <m/>
    <s v="SALARIED"/>
    <x v="35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89999999999"/>
    <n v="97.742869999999996"/>
    <n v="1252.74"/>
    <n v="0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0"/>
    <x v="0"/>
    <m/>
    <s v="SALARIED"/>
    <x v="1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97.36842"/>
    <n v="16280"/>
    <n v="22"/>
    <d v="2025-05-01T00:00:00"/>
    <d v="2025-05-30T00:00:00"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0"/>
    <x v="0"/>
    <m/>
    <s v="SALARIED"/>
    <x v="1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97.36842"/>
    <n v="-246.67"/>
    <n v="-0.33329999999999999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1"/>
    <x v="0"/>
    <m/>
    <s v="SALARIED"/>
    <x v="11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5126"/>
    <n v="5126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24"/>
    <s v="SUPER"/>
    <x v="3"/>
    <m/>
    <n v="1"/>
    <n v="352.94"/>
    <n v="352.94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1776.56"/>
    <n v="11776.56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3"/>
    <x v="0"/>
    <m/>
    <s v="SALARIED"/>
    <x v="11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0.17"/>
    <n v="80.17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3"/>
    <x v="0"/>
    <m/>
    <s v="SALARIED"/>
    <x v="11"/>
    <m/>
    <m/>
    <x v="1"/>
    <x v="0"/>
    <m/>
    <m/>
    <m/>
    <m/>
    <m/>
    <m/>
    <n v="5"/>
    <s v="31AUNS"/>
    <s v="BONUS"/>
    <n v="999999999"/>
    <m/>
    <m/>
    <m/>
    <m/>
    <m/>
    <s v="DEDUCTION"/>
    <x v="25"/>
    <s v="SUPER"/>
    <x v="5"/>
    <m/>
    <n v="1"/>
    <n v="176.47"/>
    <n v="176.47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3"/>
    <x v="0"/>
    <m/>
    <s v="SALARIED"/>
    <x v="11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1984.38"/>
    <n v="1984.38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4"/>
    <x v="0"/>
    <m/>
    <s v="SALARIED"/>
    <x v="11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19496.52"/>
    <n v="5.45E-2"/>
    <n v="1062.56"/>
    <n v="0"/>
    <d v="2025-05-0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5"/>
    <x v="0"/>
    <m/>
    <s v="SALARIED"/>
    <x v="11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19496.52"/>
    <n v="7.0000000000000001E-3"/>
    <n v="136.47999999999999"/>
    <n v="0"/>
    <d v="2025-05-0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10"/>
    <x v="0"/>
    <m/>
    <s v="SALARIED"/>
    <x v="11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2599999999998"/>
    <n v="113.49281000000001"/>
    <n v="315.88"/>
    <n v="0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6"/>
    <x v="0"/>
    <m/>
    <s v="SALARIED"/>
    <x v="11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89999999999"/>
    <n v="113.49263999999999"/>
    <n v="1454.6"/>
    <n v="0"/>
    <d v="2025-05-31T00:00:00"/>
    <d v="2025-05-31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0"/>
    <x v="0"/>
    <m/>
    <s v="SALARIED"/>
    <x v="3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12.14575000000001"/>
    <n v="-2556.92"/>
    <n v="-3"/>
    <d v="2025-04-22T00:00:00"/>
    <d v="2025-04-24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0"/>
    <x v="0"/>
    <m/>
    <s v="SALARIED"/>
    <x v="3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12.14575000000001"/>
    <n v="1704.62"/>
    <n v="2"/>
    <d v="2025-05-01T00:00:00"/>
    <d v="2025-05-02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0"/>
    <x v="0"/>
    <m/>
    <s v="SALARIED"/>
    <x v="36"/>
    <m/>
    <m/>
    <x v="0"/>
    <x v="0"/>
    <m/>
    <m/>
    <m/>
    <m/>
    <m/>
    <m/>
    <m/>
    <s v="31AUNS"/>
    <s v="BONUS"/>
    <n v="999999999"/>
    <s v="31AUNS"/>
    <m/>
    <m/>
    <m/>
    <m/>
    <s v="WORK"/>
    <x v="15"/>
    <s v="WORK"/>
    <x v="0"/>
    <m/>
    <n v="7.6"/>
    <n v="112.14575000000001"/>
    <n v="852.31"/>
    <n v="1"/>
    <d v="2025-05-05T00:00:00"/>
    <d v="2025-05-05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0"/>
    <x v="0"/>
    <m/>
    <s v="SALARIED"/>
    <x v="3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44.4"/>
    <n v="112.14575000000001"/>
    <n v="16193.85"/>
    <n v="19"/>
    <d v="2025-05-06T00:00:00"/>
    <d v="2025-05-30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0"/>
    <x v="0"/>
    <m/>
    <s v="SALARIED"/>
    <x v="3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2.14575000000001"/>
    <n v="-284.11"/>
    <n v="-0.33329999999999999"/>
    <d v="2025-05-31T00:00:00"/>
    <d v="2025-05-31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7"/>
    <x v="0"/>
    <m/>
    <s v="SALARIED"/>
    <x v="36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22.8"/>
    <n v="112.14575000000001"/>
    <n v="2556.92"/>
    <n v="3"/>
    <d v="2025-04-22T00:00:00"/>
    <d v="2025-04-24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1"/>
    <x v="0"/>
    <m/>
    <s v="SALARIED"/>
    <x v="36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435"/>
    <n v="6435"/>
    <n v="0"/>
    <m/>
    <m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253.84"/>
    <n v="13253.84"/>
    <n v="0"/>
    <m/>
    <m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3"/>
    <x v="0"/>
    <m/>
    <s v="SALARIED"/>
    <x v="36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2.33"/>
    <n v="92.33"/>
    <n v="0"/>
    <m/>
    <m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3"/>
    <x v="0"/>
    <m/>
    <s v="SALARIED"/>
    <x v="36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64.2199999999998"/>
    <n v="2264.2199999999998"/>
    <n v="0"/>
    <m/>
    <m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4"/>
    <x v="0"/>
    <m/>
    <s v="SALARIED"/>
    <x v="36"/>
    <m/>
    <m/>
    <x v="3"/>
    <x v="0"/>
    <m/>
    <m/>
    <m/>
    <m/>
    <m/>
    <m/>
    <m/>
    <s v="31AUNS"/>
    <s v="BONUS"/>
    <n v="999999999"/>
    <m/>
    <m/>
    <m/>
    <m/>
    <m/>
    <s v="OTHER"/>
    <x v="30"/>
    <s v="PRT"/>
    <x v="6"/>
    <m/>
    <n v="22045.39"/>
    <n v="5.7000000000000002E-2"/>
    <n v="1256.5899999999999"/>
    <n v="0"/>
    <d v="2025-05-01T00:00:00"/>
    <d v="2025-05-31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5"/>
    <x v="0"/>
    <m/>
    <s v="SALARIED"/>
    <x v="36"/>
    <m/>
    <m/>
    <x v="4"/>
    <x v="0"/>
    <m/>
    <m/>
    <m/>
    <m/>
    <m/>
    <m/>
    <m/>
    <s v="31AUNS"/>
    <s v="BONUS"/>
    <n v="999999999"/>
    <m/>
    <m/>
    <m/>
    <m/>
    <m/>
    <s v="OTHER"/>
    <x v="31"/>
    <s v="WC"/>
    <x v="6"/>
    <m/>
    <n v="20823.22"/>
    <n v="7.0000000000000001E-3"/>
    <n v="145.76"/>
    <n v="0"/>
    <d v="2025-05-01T00:00:00"/>
    <d v="2025-05-31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6"/>
    <x v="0"/>
    <m/>
    <s v="SALARIED"/>
    <x v="36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9.7557600000000004"/>
    <n v="129.86481000000001"/>
    <n v="1266.93"/>
    <n v="0"/>
    <d v="2025-05-31T00:00:00"/>
    <d v="2025-05-31T00:00:00"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0"/>
    <x v="0"/>
    <m/>
    <s v="SALARIED"/>
    <x v="62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167.2"/>
    <n v="191.95344"/>
    <n v="32094.62"/>
    <n v="22"/>
    <d v="2025-05-01T00:00:00"/>
    <d v="2025-05-30T00:00:00"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0"/>
    <x v="0"/>
    <m/>
    <s v="SALARIED"/>
    <x v="62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-2.5333299999999999"/>
    <n v="191.95344"/>
    <n v="-486.29"/>
    <n v="-0.33329999999999999"/>
    <d v="2025-05-31T00:00:00"/>
    <d v="2025-05-31T00:00:00"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9"/>
    <x v="0"/>
    <m/>
    <s v="SALARIED"/>
    <x v="62"/>
    <m/>
    <m/>
    <x v="0"/>
    <x v="0"/>
    <m/>
    <m/>
    <m/>
    <m/>
    <m/>
    <m/>
    <m/>
    <s v="50AUNS"/>
    <s v="BONUS"/>
    <n v="999999999"/>
    <m/>
    <m/>
    <m/>
    <m/>
    <m/>
    <s v="ALLOWANCE"/>
    <x v="50"/>
    <s v="GM"/>
    <x v="1"/>
    <m/>
    <n v="1"/>
    <n v="1"/>
    <n v="3786.09"/>
    <n v="0"/>
    <d v="2025-05-31T00:00:00"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9"/>
    <x v="0"/>
    <m/>
    <s v="SALARIED"/>
    <x v="62"/>
    <m/>
    <m/>
    <x v="0"/>
    <x v="0"/>
    <m/>
    <m/>
    <m/>
    <m/>
    <m/>
    <m/>
    <m/>
    <s v="50AUNS"/>
    <s v="BONUS"/>
    <n v="999999999"/>
    <m/>
    <m/>
    <m/>
    <m/>
    <m/>
    <s v="ALLOWANCE"/>
    <x v="16"/>
    <s v="GM"/>
    <x v="1"/>
    <m/>
    <n v="1"/>
    <n v="1"/>
    <n v="8139.09"/>
    <n v="0"/>
    <d v="2025-05-31T00:00:00"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9"/>
    <x v="0"/>
    <m/>
    <s v="SALARIED"/>
    <x v="62"/>
    <m/>
    <m/>
    <x v="0"/>
    <x v="0"/>
    <m/>
    <m/>
    <m/>
    <m/>
    <m/>
    <m/>
    <m/>
    <s v="50AUNS"/>
    <s v="BONUS"/>
    <n v="999999999"/>
    <m/>
    <m/>
    <m/>
    <m/>
    <m/>
    <s v="ALLOWANCE"/>
    <x v="51"/>
    <s v="GM"/>
    <x v="1"/>
    <m/>
    <n v="1"/>
    <n v="1"/>
    <n v="1580.42"/>
    <n v="0"/>
    <d v="2025-05-31T00:00:00"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2"/>
    <x v="0"/>
    <m/>
    <m/>
    <x v="1"/>
    <m/>
    <m/>
    <x v="0"/>
    <x v="0"/>
    <m/>
    <m/>
    <m/>
    <m/>
    <m/>
    <m/>
    <m/>
    <s v="50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2"/>
    <x v="0"/>
    <m/>
    <m/>
    <x v="1"/>
    <m/>
    <m/>
    <x v="7"/>
    <x v="0"/>
    <m/>
    <s v="SALARIED"/>
    <s v="C0797"/>
    <m/>
    <m/>
    <m/>
    <m/>
    <s v="50AUNS"/>
    <s v="BONUS"/>
    <n v="999999999"/>
    <m/>
    <m/>
    <m/>
    <m/>
    <m/>
    <s v="DEDUCTION"/>
    <x v="21"/>
    <s v="GM"/>
    <x v="9"/>
    <m/>
    <n v="1"/>
    <n v="1106.29"/>
    <n v="1106.29"/>
    <n v="0"/>
    <m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2"/>
    <x v="0"/>
    <m/>
    <m/>
    <x v="1"/>
    <m/>
    <m/>
    <x v="7"/>
    <x v="0"/>
    <m/>
    <s v="SALARIED"/>
    <s v="C0797"/>
    <m/>
    <m/>
    <m/>
    <m/>
    <s v="50AUNS"/>
    <s v="BONUS"/>
    <n v="999999999"/>
    <m/>
    <m/>
    <m/>
    <m/>
    <m/>
    <s v="DEDUCTION"/>
    <x v="20"/>
    <s v="GM"/>
    <x v="9"/>
    <m/>
    <n v="1"/>
    <n v="11401.92"/>
    <n v="11401.92"/>
    <n v="0"/>
    <m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2"/>
    <x v="0"/>
    <m/>
    <m/>
    <x v="1"/>
    <m/>
    <m/>
    <x v="2"/>
    <x v="0"/>
    <m/>
    <m/>
    <m/>
    <m/>
    <m/>
    <m/>
    <m/>
    <s v="50AUNS"/>
    <s v="BONUS"/>
    <n v="999999999"/>
    <m/>
    <m/>
    <m/>
    <m/>
    <m/>
    <s v="DEDUCTION"/>
    <x v="4"/>
    <m/>
    <x v="4"/>
    <m/>
    <n v="1"/>
    <n v="32605.72"/>
    <n v="32605.72"/>
    <n v="0"/>
    <m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3"/>
    <x v="0"/>
    <m/>
    <s v="SALARIED"/>
    <x v="62"/>
    <m/>
    <m/>
    <x v="1"/>
    <x v="0"/>
    <m/>
    <m/>
    <m/>
    <m/>
    <m/>
    <m/>
    <n v="4"/>
    <s v="50AUNS"/>
    <s v="BONUS"/>
    <n v="999999999"/>
    <m/>
    <m/>
    <m/>
    <m/>
    <m/>
    <s v="DEDUCTION"/>
    <x v="5"/>
    <s v="SUPER"/>
    <x v="5"/>
    <m/>
    <n v="1"/>
    <n v="158.04"/>
    <n v="158.04"/>
    <n v="0"/>
    <m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3"/>
    <x v="0"/>
    <m/>
    <s v="SALARIED"/>
    <x v="62"/>
    <m/>
    <m/>
    <x v="1"/>
    <x v="0"/>
    <m/>
    <m/>
    <m/>
    <m/>
    <m/>
    <n v="0"/>
    <n v="3"/>
    <s v="50AUNS"/>
    <s v="BONUS"/>
    <n v="999999999"/>
    <m/>
    <m/>
    <m/>
    <m/>
    <m/>
    <s v="DEDUCTION"/>
    <x v="7"/>
    <s v="SUPER"/>
    <x v="5"/>
    <m/>
    <n v="1"/>
    <n v="3634.96"/>
    <n v="3634.96"/>
    <n v="0"/>
    <m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4"/>
    <x v="0"/>
    <m/>
    <s v="SALARIED"/>
    <x v="62"/>
    <m/>
    <m/>
    <x v="3"/>
    <x v="0"/>
    <m/>
    <m/>
    <m/>
    <m/>
    <m/>
    <m/>
    <m/>
    <s v="50AUNS"/>
    <s v="BONUS"/>
    <n v="999999999"/>
    <m/>
    <m/>
    <m/>
    <m/>
    <m/>
    <s v="OTHER"/>
    <x v="8"/>
    <s v="PRT"/>
    <x v="6"/>
    <m/>
    <n v="35401.33"/>
    <n v="5.45E-2"/>
    <n v="1929.37"/>
    <n v="0"/>
    <d v="2025-05-01T00:00:00"/>
    <d v="2025-05-31T00:00:00"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5"/>
    <x v="0"/>
    <m/>
    <s v="SALARIED"/>
    <x v="62"/>
    <m/>
    <m/>
    <x v="4"/>
    <x v="0"/>
    <m/>
    <m/>
    <m/>
    <m/>
    <m/>
    <m/>
    <m/>
    <s v="50AUNS"/>
    <s v="BONUS"/>
    <n v="999999999"/>
    <m/>
    <m/>
    <m/>
    <m/>
    <m/>
    <s v="OTHER"/>
    <x v="9"/>
    <s v="WC"/>
    <x v="6"/>
    <m/>
    <n v="35401.33"/>
    <n v="7.0000000000000001E-3"/>
    <n v="247.81"/>
    <n v="0"/>
    <d v="2025-05-01T00:00:00"/>
    <d v="2025-05-31T00:00:00"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10"/>
    <x v="0"/>
    <m/>
    <s v="SALARIED"/>
    <x v="62"/>
    <m/>
    <m/>
    <x v="8"/>
    <x v="0"/>
    <m/>
    <m/>
    <m/>
    <m/>
    <m/>
    <m/>
    <m/>
    <s v="50AUNS"/>
    <s v="BONUS"/>
    <n v="999999999"/>
    <s v="50AUNS"/>
    <m/>
    <m/>
    <m/>
    <m/>
    <s v="OTHER"/>
    <x v="23"/>
    <s v="ACC"/>
    <x v="7"/>
    <s v="LSL"/>
    <n v="2.7833100000000002"/>
    <n v="223.74080000000001"/>
    <n v="622.74"/>
    <n v="0"/>
    <d v="2025-05-31T00:00:00"/>
    <d v="2025-05-31T00:00:00"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6"/>
    <x v="0"/>
    <m/>
    <s v="SALARIED"/>
    <x v="62"/>
    <m/>
    <m/>
    <x v="5"/>
    <x v="0"/>
    <m/>
    <m/>
    <m/>
    <m/>
    <m/>
    <m/>
    <m/>
    <s v="50AUNS"/>
    <s v="BONUS"/>
    <n v="999999999"/>
    <s v="50AUNS"/>
    <m/>
    <m/>
    <m/>
    <m/>
    <s v="OTHER"/>
    <x v="10"/>
    <s v="ACC"/>
    <x v="7"/>
    <s v="ANN"/>
    <n v="12.866669999999999"/>
    <n v="223.74087"/>
    <n v="2878.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0"/>
    <x v="0"/>
    <m/>
    <s v="SALARIED"/>
    <x v="5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8.410929999999993"/>
    <n v="14782.3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0"/>
    <x v="0"/>
    <m/>
    <s v="SALARIED"/>
    <x v="5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8.410929999999993"/>
    <n v="-223.9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1"/>
    <x v="0"/>
    <m/>
    <s v="SALARIED"/>
    <x v="51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520"/>
    <n v="4520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1712.06"/>
    <n v="1712.06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9548.44"/>
    <n v="9548.44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3"/>
    <x v="0"/>
    <m/>
    <s v="SALARIED"/>
    <x v="51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2.790000000000006"/>
    <n v="72.790000000000006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3"/>
    <x v="0"/>
    <m/>
    <s v="SALARIED"/>
    <x v="51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428.02"/>
    <n v="428.02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3"/>
    <x v="0"/>
    <m/>
    <s v="SALARIED"/>
    <x v="51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14.76"/>
    <n v="1814.76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4"/>
    <x v="0"/>
    <m/>
    <s v="SALARIED"/>
    <x v="51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096.07"/>
    <n v="5.45E-2"/>
    <n v="986.2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5"/>
    <x v="0"/>
    <m/>
    <s v="SALARIED"/>
    <x v="51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096.07"/>
    <n v="7.0000000000000001E-3"/>
    <n v="126.6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6"/>
    <x v="0"/>
    <m/>
    <s v="SALARIED"/>
    <x v="51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60000000001"/>
    <n v="103.0518"/>
    <n v="1320.7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0"/>
    <x v="0"/>
    <m/>
    <s v="SALARIED"/>
    <x v="5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0.35424999999999"/>
    <n v="16779.23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0"/>
    <x v="0"/>
    <m/>
    <s v="SALARIED"/>
    <x v="5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0.35424999999999"/>
    <n v="-254.2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1"/>
    <x v="0"/>
    <m/>
    <s v="SALARIED"/>
    <x v="51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521"/>
    <n v="5521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226.17"/>
    <n v="12226.17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3"/>
    <x v="0"/>
    <m/>
    <s v="SALARIED"/>
    <x v="51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2.63"/>
    <n v="82.63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3"/>
    <x v="0"/>
    <m/>
    <s v="SALARIED"/>
    <x v="51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40.92"/>
    <n v="2040.92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4"/>
    <x v="0"/>
    <m/>
    <s v="SALARIED"/>
    <x v="51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870.72"/>
    <n v="5.45E-2"/>
    <n v="1082.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5"/>
    <x v="0"/>
    <m/>
    <s v="SALARIED"/>
    <x v="51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870.72"/>
    <n v="7.0000000000000001E-3"/>
    <n v="139.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6"/>
    <x v="0"/>
    <m/>
    <s v="SALARIED"/>
    <x v="51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4"/>
    <n v="116.97293999999999"/>
    <n v="1499.2"/>
    <n v="0"/>
    <d v="2025-05-31T00:00:00"/>
    <d v="2025-05-31T00:00:00"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0"/>
    <x v="0"/>
    <m/>
    <s v="SALARIED"/>
    <x v="29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6.59918999999999"/>
    <n v="19495.38"/>
    <n v="22"/>
    <d v="2025-05-01T00:00:00"/>
    <d v="2025-05-30T00:00:00"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0"/>
    <x v="0"/>
    <m/>
    <s v="SALARIED"/>
    <x v="29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6.59918999999999"/>
    <n v="-295.38"/>
    <n v="-0.33329999999999999"/>
    <d v="2025-05-31T00:00:00"/>
    <d v="2025-05-31T00:00:00"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1"/>
    <x v="0"/>
    <m/>
    <s v="SALARIED"/>
    <x v="29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777"/>
    <n v="6777"/>
    <n v="0"/>
    <m/>
    <m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645.17"/>
    <n v="13645.17"/>
    <n v="0"/>
    <m/>
    <m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3"/>
    <x v="0"/>
    <m/>
    <s v="SALARIED"/>
    <x v="29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6"/>
    <n v="96"/>
    <n v="0"/>
    <m/>
    <m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3"/>
    <x v="0"/>
    <m/>
    <s v="SALARIED"/>
    <x v="29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48.5500000000002"/>
    <n v="2348.5500000000002"/>
    <n v="0"/>
    <m/>
    <m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4"/>
    <x v="0"/>
    <m/>
    <s v="SALARIED"/>
    <x v="29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866.720000000001"/>
    <n v="5.45E-2"/>
    <n v="1246.24"/>
    <n v="0"/>
    <d v="2025-05-01T00:00:00"/>
    <d v="2025-05-31T00:00:00"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5"/>
    <x v="0"/>
    <m/>
    <s v="SALARIED"/>
    <x v="29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866.720000000001"/>
    <n v="7.0000000000000001E-3"/>
    <n v="160.07"/>
    <n v="0"/>
    <d v="2025-05-01T00:00:00"/>
    <d v="2025-05-31T00:00:00"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10"/>
    <x v="0"/>
    <m/>
    <s v="SALARIED"/>
    <x v="29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5"/>
    <n v="135.90817000000001"/>
    <n v="378.28"/>
    <n v="0"/>
    <d v="2025-05-31T00:00:00"/>
    <d v="2025-05-31T00:00:00"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6"/>
    <x v="0"/>
    <m/>
    <s v="SALARIED"/>
    <x v="29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00050000000001"/>
    <n v="135.90806000000001"/>
    <n v="1739.63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0"/>
    <x v="0"/>
    <m/>
    <s v="SALARIED"/>
    <x v="4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14"/>
    <n v="77.327939999999998"/>
    <n v="8815.39"/>
    <n v="15"/>
    <d v="2025-05-12T00:00:00"/>
    <d v="2025-05-30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0"/>
    <x v="0"/>
    <m/>
    <s v="SALARIED"/>
    <x v="4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77.327939999999998"/>
    <n v="-195.91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0"/>
    <x v="0"/>
    <m/>
    <s v="SALARIED"/>
    <x v="49"/>
    <m/>
    <m/>
    <x v="0"/>
    <x v="0"/>
    <m/>
    <m/>
    <m/>
    <m/>
    <m/>
    <m/>
    <m/>
    <s v="30AUNS"/>
    <s v="BONUS"/>
    <n v="999999999"/>
    <s v="30AUNS"/>
    <m/>
    <m/>
    <m/>
    <m/>
    <s v="WORK"/>
    <x v="68"/>
    <s v="LEAVE"/>
    <x v="8"/>
    <s v="OTH"/>
    <n v="53.2"/>
    <n v="77.327939999999998"/>
    <n v="4113.8500000000004"/>
    <n v="7"/>
    <d v="2025-05-01T00:00:00"/>
    <d v="2025-05-09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1"/>
    <x v="0"/>
    <m/>
    <s v="SALARIED"/>
    <x v="49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186"/>
    <n v="4186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748.72"/>
    <n v="748.72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9020.7800000000007"/>
    <n v="9020.7800000000007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3"/>
    <x v="0"/>
    <m/>
    <s v="SALARIED"/>
    <x v="49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63.67"/>
    <n v="63.67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3"/>
    <x v="0"/>
    <m/>
    <s v="SALARIED"/>
    <x v="49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374.36"/>
    <n v="374.36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3"/>
    <x v="0"/>
    <m/>
    <s v="SALARIED"/>
    <x v="49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604.88"/>
    <n v="1604.88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4"/>
    <x v="0"/>
    <m/>
    <s v="SALARIED"/>
    <x v="49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5998.41"/>
    <n v="5.45E-2"/>
    <n v="871.91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5"/>
    <x v="0"/>
    <m/>
    <s v="SALARIED"/>
    <x v="49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5998.41"/>
    <n v="7.0000000000000001E-3"/>
    <n v="111.99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6"/>
    <x v="0"/>
    <m/>
    <s v="SALARIED"/>
    <x v="49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60000000001"/>
    <n v="90.133470000000003"/>
    <n v="1155.21"/>
    <n v="0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0.040490000000005"/>
    <n v="11710.77"/>
    <n v="22"/>
    <d v="2025-05-01T00:00:00"/>
    <d v="2025-05-30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0.040490000000005"/>
    <n v="-177.44"/>
    <n v="-0.33329999999999999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8"/>
    <x v="0"/>
    <m/>
    <s v="SALARIED"/>
    <x v="11"/>
    <m/>
    <m/>
    <x v="0"/>
    <x v="0"/>
    <m/>
    <m/>
    <m/>
    <m/>
    <m/>
    <m/>
    <m/>
    <s v="26AUNS"/>
    <s v="SALES"/>
    <n v="999999999"/>
    <m/>
    <m/>
    <m/>
    <m/>
    <m/>
    <s v="ALLOWANCE"/>
    <x v="12"/>
    <s v="OTHTAX"/>
    <x v="1"/>
    <m/>
    <n v="180"/>
    <n v="1"/>
    <n v="180"/>
    <n v="0"/>
    <d v="2025-05-31T00:00:00"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016"/>
    <n v="3016"/>
    <n v="0"/>
    <m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697.33"/>
    <n v="8697.33"/>
    <n v="0"/>
    <m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3"/>
    <x v="0"/>
    <m/>
    <s v="SALARIED"/>
    <x v="1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7.67"/>
    <n v="57.67"/>
    <n v="0"/>
    <m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3"/>
    <x v="0"/>
    <m/>
    <s v="SALARIED"/>
    <x v="1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26.33"/>
    <n v="1326.33"/>
    <n v="0"/>
    <m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4"/>
    <x v="0"/>
    <m/>
    <s v="SALARIED"/>
    <x v="1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2917.33"/>
    <n v="5.45E-2"/>
    <n v="703.99"/>
    <n v="0"/>
    <d v="2025-05-0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5"/>
    <x v="0"/>
    <m/>
    <s v="SALARIED"/>
    <x v="1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2917.33"/>
    <n v="7.0000000000000001E-3"/>
    <n v="90.42"/>
    <n v="0"/>
    <d v="2025-05-0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6"/>
    <x v="0"/>
    <m/>
    <s v="SALARIED"/>
    <x v="1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4"/>
    <n v="81.639179999999996"/>
    <n v="1046.3399999999999"/>
    <n v="0"/>
    <d v="2025-05-31T00:00:00"/>
    <d v="2025-05-31T00:00:00"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0"/>
    <x v="0"/>
    <m/>
    <s v="SALARIED"/>
    <x v="63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167.2"/>
    <n v="229.45344"/>
    <n v="38364.620000000003"/>
    <n v="22"/>
    <d v="2025-05-01T00:00:00"/>
    <d v="2025-05-30T00:00:00"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0"/>
    <x v="0"/>
    <m/>
    <s v="SALARIED"/>
    <x v="63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-2.5333299999999999"/>
    <n v="229.45344"/>
    <n v="-581.29"/>
    <n v="-0.33329999999999999"/>
    <d v="2025-05-31T00:00:00"/>
    <d v="2025-05-31T00:00:00"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9"/>
    <x v="0"/>
    <m/>
    <s v="SALARIED"/>
    <x v="63"/>
    <m/>
    <m/>
    <x v="0"/>
    <x v="0"/>
    <m/>
    <m/>
    <m/>
    <m/>
    <m/>
    <m/>
    <m/>
    <s v="50AUNS"/>
    <s v="BONUS"/>
    <n v="999999999"/>
    <m/>
    <m/>
    <m/>
    <m/>
    <m/>
    <s v="ALLOWANCE"/>
    <x v="16"/>
    <s v="GM"/>
    <x v="1"/>
    <m/>
    <n v="1"/>
    <n v="1"/>
    <n v="10876.04"/>
    <n v="0"/>
    <d v="2025-05-31T00:00:00"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2"/>
    <x v="0"/>
    <m/>
    <m/>
    <x v="1"/>
    <m/>
    <m/>
    <x v="0"/>
    <x v="0"/>
    <m/>
    <m/>
    <m/>
    <m/>
    <m/>
    <m/>
    <m/>
    <s v="50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2"/>
    <x v="0"/>
    <m/>
    <m/>
    <x v="1"/>
    <m/>
    <m/>
    <x v="7"/>
    <x v="0"/>
    <m/>
    <s v="SALARIED"/>
    <s v="C0796"/>
    <m/>
    <m/>
    <m/>
    <m/>
    <s v="50AUNS"/>
    <s v="BONUS"/>
    <n v="999999999"/>
    <m/>
    <m/>
    <m/>
    <m/>
    <m/>
    <s v="DEDUCTION"/>
    <x v="20"/>
    <s v="GM"/>
    <x v="9"/>
    <m/>
    <n v="1"/>
    <n v="14180.67"/>
    <n v="14180.67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2"/>
    <x v="0"/>
    <m/>
    <m/>
    <x v="1"/>
    <m/>
    <m/>
    <x v="7"/>
    <x v="0"/>
    <m/>
    <s v="SALARIED"/>
    <s v="C0796"/>
    <m/>
    <m/>
    <m/>
    <m/>
    <s v="50AUNS"/>
    <s v="BONUS"/>
    <n v="999999999"/>
    <m/>
    <m/>
    <m/>
    <m/>
    <m/>
    <s v="DEDUCTION"/>
    <x v="21"/>
    <s v="GM"/>
    <x v="9"/>
    <m/>
    <n v="1"/>
    <n v="1322.42"/>
    <n v="1322.42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2"/>
    <x v="0"/>
    <m/>
    <m/>
    <x v="1"/>
    <m/>
    <m/>
    <x v="1"/>
    <x v="0"/>
    <m/>
    <m/>
    <m/>
    <m/>
    <m/>
    <m/>
    <n v="8"/>
    <s v="50AUNS"/>
    <s v="BONUS"/>
    <n v="999999999"/>
    <m/>
    <m/>
    <m/>
    <m/>
    <m/>
    <s v="DEDUCTION"/>
    <x v="70"/>
    <s v="SUPER"/>
    <x v="3"/>
    <m/>
    <n v="1"/>
    <n v="920.81"/>
    <n v="920.81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2"/>
    <x v="0"/>
    <m/>
    <m/>
    <x v="1"/>
    <m/>
    <m/>
    <x v="2"/>
    <x v="0"/>
    <m/>
    <m/>
    <m/>
    <m/>
    <m/>
    <m/>
    <m/>
    <s v="50AUNS"/>
    <s v="BONUS"/>
    <n v="999999999"/>
    <m/>
    <m/>
    <m/>
    <m/>
    <m/>
    <s v="DEDUCTION"/>
    <x v="4"/>
    <m/>
    <x v="4"/>
    <m/>
    <n v="1"/>
    <n v="32235.47"/>
    <n v="32235.47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3"/>
    <x v="0"/>
    <m/>
    <s v="SALARIED"/>
    <x v="63"/>
    <m/>
    <m/>
    <x v="1"/>
    <x v="0"/>
    <m/>
    <m/>
    <m/>
    <m/>
    <m/>
    <m/>
    <n v="5"/>
    <s v="50AUNS"/>
    <s v="BONUS"/>
    <n v="999999999"/>
    <m/>
    <m/>
    <m/>
    <m/>
    <m/>
    <s v="DEDUCTION"/>
    <x v="40"/>
    <s v="SUPER"/>
    <x v="5"/>
    <m/>
    <n v="1"/>
    <n v="541.65"/>
    <n v="541.65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14"/>
    <x v="0"/>
    <m/>
    <s v="SALARIED"/>
    <x v="63"/>
    <m/>
    <m/>
    <x v="11"/>
    <x v="0"/>
    <m/>
    <m/>
    <m/>
    <m/>
    <m/>
    <m/>
    <n v="1"/>
    <s v="50AUNS"/>
    <s v="BONUS"/>
    <n v="999999999"/>
    <m/>
    <m/>
    <m/>
    <m/>
    <m/>
    <s v="DEDUCTION"/>
    <x v="41"/>
    <s v="SUPER"/>
    <x v="5"/>
    <m/>
    <n v="1"/>
    <n v="351.31"/>
    <n v="351.31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14"/>
    <x v="0"/>
    <m/>
    <s v="SALARIED"/>
    <x v="63"/>
    <m/>
    <m/>
    <x v="11"/>
    <x v="0"/>
    <m/>
    <m/>
    <m/>
    <m/>
    <m/>
    <m/>
    <n v="1"/>
    <s v="50AUNS"/>
    <s v="BONUS"/>
    <n v="999999999"/>
    <m/>
    <m/>
    <m/>
    <m/>
    <m/>
    <s v="DEDUCTION"/>
    <x v="42"/>
    <s v="SUPER"/>
    <x v="5"/>
    <m/>
    <n v="1"/>
    <n v="4040.03"/>
    <n v="4040.03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3"/>
    <x v="0"/>
    <m/>
    <s v="SALARIED"/>
    <x v="63"/>
    <m/>
    <m/>
    <x v="12"/>
    <x v="0"/>
    <m/>
    <m/>
    <m/>
    <m/>
    <m/>
    <m/>
    <n v="2"/>
    <s v="50AUNS"/>
    <s v="BONUS"/>
    <n v="999999999"/>
    <m/>
    <m/>
    <m/>
    <m/>
    <m/>
    <s v="DEDUCTION"/>
    <x v="43"/>
    <s v="SUPER"/>
    <x v="5"/>
    <m/>
    <n v="1"/>
    <n v="305.05"/>
    <n v="305.05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5"/>
    <x v="0"/>
    <m/>
    <s v="SALARIED"/>
    <x v="63"/>
    <m/>
    <m/>
    <x v="4"/>
    <x v="0"/>
    <m/>
    <m/>
    <m/>
    <m/>
    <m/>
    <m/>
    <m/>
    <s v="50AUNS"/>
    <s v="BONUS"/>
    <n v="999999999"/>
    <m/>
    <m/>
    <m/>
    <m/>
    <m/>
    <s v="OTHER"/>
    <x v="71"/>
    <s v="WC"/>
    <x v="6"/>
    <m/>
    <n v="37783.33"/>
    <n v="0"/>
    <n v="0"/>
    <n v="0"/>
    <d v="2025-05-01T00:00:00"/>
    <d v="2025-05-31T00:00:00"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5"/>
    <x v="0"/>
    <m/>
    <s v="SALARIED"/>
    <x v="63"/>
    <m/>
    <m/>
    <x v="4"/>
    <x v="0"/>
    <m/>
    <m/>
    <m/>
    <m/>
    <m/>
    <m/>
    <m/>
    <s v="50AUNS"/>
    <s v="BONUS"/>
    <n v="999999999"/>
    <m/>
    <m/>
    <m/>
    <m/>
    <m/>
    <s v="OTHER"/>
    <x v="72"/>
    <s v="WC"/>
    <x v="6"/>
    <m/>
    <n v="38630.03"/>
    <n v="0"/>
    <n v="0"/>
    <n v="0"/>
    <d v="2025-05-01T00:00:00"/>
    <d v="2025-05-31T00:00:00"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10"/>
    <x v="0"/>
    <m/>
    <s v="SALARIED"/>
    <x v="63"/>
    <m/>
    <m/>
    <x v="8"/>
    <x v="0"/>
    <m/>
    <m/>
    <m/>
    <m/>
    <m/>
    <m/>
    <m/>
    <s v="50AUNS"/>
    <s v="BONUS"/>
    <n v="999999999"/>
    <s v="50AUNS"/>
    <m/>
    <m/>
    <m/>
    <m/>
    <s v="OTHER"/>
    <x v="23"/>
    <s v="ACC"/>
    <x v="7"/>
    <s v="LSL"/>
    <n v="2.78335"/>
    <n v="267.45109000000002"/>
    <n v="744.41"/>
    <n v="0"/>
    <d v="2025-05-31T00:00:00"/>
    <d v="2025-05-31T00:00:00"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6"/>
    <x v="0"/>
    <m/>
    <s v="SALARIED"/>
    <x v="63"/>
    <m/>
    <m/>
    <x v="5"/>
    <x v="0"/>
    <m/>
    <m/>
    <m/>
    <m/>
    <m/>
    <m/>
    <m/>
    <s v="50AUNS"/>
    <s v="BONUS"/>
    <n v="999999999"/>
    <s v="50AUNS"/>
    <m/>
    <m/>
    <m/>
    <m/>
    <s v="OTHER"/>
    <x v="10"/>
    <s v="ACC"/>
    <x v="7"/>
    <s v="ANN"/>
    <n v="12.86666"/>
    <n v="267.45092"/>
    <n v="3441.2"/>
    <n v="0"/>
    <d v="2025-05-31T00:00:00"/>
    <d v="2025-05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.0666700000000002"/>
    <n v="110.4251"/>
    <n v="559.48"/>
    <n v="0.66669999999999996"/>
    <d v="2025-04-30T00:00:00"/>
    <d v="2025-04-30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76"/>
    <n v="110.4251"/>
    <n v="-8392.31"/>
    <n v="-10"/>
    <d v="2025-04-01T00:00:00"/>
    <d v="2025-04-16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3.2"/>
    <n v="110.4251"/>
    <n v="5874.62"/>
    <n v="7"/>
    <d v="2025-04-01T00:00:00"/>
    <d v="2025-04-1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4.5999999999999996"/>
    <n v="110.4251"/>
    <n v="507.96"/>
    <n v="0.60529999999999995"/>
    <d v="2025-04-16T00:00:00"/>
    <d v="2025-04-16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5.0666700000000002"/>
    <n v="110.4251"/>
    <n v="-559.49"/>
    <n v="-0.66669999999999996"/>
    <d v="2025-04-30T00:00:00"/>
    <d v="2025-04-30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29.19999999999999"/>
    <n v="110.4251"/>
    <n v="14266.92"/>
    <n v="17"/>
    <d v="2025-05-02T00:00:00"/>
    <d v="2025-05-30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.5333299999999999"/>
    <n v="110.4251"/>
    <n v="279.75"/>
    <n v="0.33329999999999999"/>
    <d v="2025-05-31T00:00:00"/>
    <d v="2025-05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7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15.2"/>
    <n v="110.4251"/>
    <n v="1678.46"/>
    <n v="2"/>
    <d v="2025-04-14T00:00:00"/>
    <d v="2025-04-15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3"/>
    <n v="110.4251"/>
    <n v="331.28"/>
    <n v="0.3947"/>
    <d v="2025-04-16T00:00:00"/>
    <d v="2025-04-16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11"/>
    <x v="0"/>
    <m/>
    <s v="SALARIED"/>
    <x v="53"/>
    <m/>
    <m/>
    <x v="0"/>
    <x v="0"/>
    <m/>
    <m/>
    <m/>
    <m/>
    <m/>
    <m/>
    <m/>
    <s v="31AUNS"/>
    <s v="BONUS"/>
    <n v="999999999"/>
    <m/>
    <m/>
    <m/>
    <m/>
    <m/>
    <s v="ALLOWANCE"/>
    <x v="27"/>
    <s v="OTHUTX"/>
    <x v="1"/>
    <m/>
    <n v="1"/>
    <n v="1"/>
    <n v="-559.49"/>
    <n v="0"/>
    <d v="2025-05-31T00:00:00"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1"/>
    <x v="0"/>
    <m/>
    <s v="SALARIED"/>
    <x v="53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977.73"/>
    <n v="1"/>
    <n v="977.73"/>
    <n v="0"/>
    <d v="2025-05-31T00:00:00"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4286"/>
    <n v="4286"/>
    <n v="0"/>
    <m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0678.91"/>
    <n v="10678.91"/>
    <n v="0"/>
    <m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3"/>
    <x v="0"/>
    <m/>
    <s v="SALARIED"/>
    <x v="53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72.73"/>
    <n v="72.73"/>
    <n v="0"/>
    <m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3"/>
    <x v="0"/>
    <m/>
    <s v="SALARIED"/>
    <x v="53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1720.96"/>
    <n v="1720.96"/>
    <n v="0"/>
    <m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4"/>
    <x v="0"/>
    <m/>
    <s v="SALARIED"/>
    <x v="53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16758.599999999999"/>
    <n v="5.45E-2"/>
    <n v="913.34"/>
    <n v="0"/>
    <d v="2025-05-01T00:00:00"/>
    <d v="2025-05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5"/>
    <x v="0"/>
    <m/>
    <s v="SALARIED"/>
    <x v="53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16758.599999999999"/>
    <n v="7.0000000000000001E-3"/>
    <n v="117.31"/>
    <n v="0"/>
    <d v="2025-05-01T00:00:00"/>
    <d v="2025-05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6"/>
    <x v="0"/>
    <m/>
    <s v="SALARIED"/>
    <x v="53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7.7571899999999996"/>
    <n v="128.71154999999999"/>
    <n v="998.44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0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05.01012"/>
    <n v="-2394.23"/>
    <n v="-3"/>
    <d v="2025-04-28T00:00:00"/>
    <d v="2025-04-30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0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98.8"/>
    <n v="105.01012"/>
    <n v="-10375"/>
    <n v="-13"/>
    <d v="2025-04-01T00:00:00"/>
    <d v="2025-04-17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0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45.6"/>
    <n v="105.01012"/>
    <n v="4788.46"/>
    <n v="6"/>
    <d v="2025-04-01T00:00:00"/>
    <d v="2025-04-08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0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30.4"/>
    <n v="105.01012"/>
    <n v="3192.31"/>
    <n v="4"/>
    <d v="2025-04-14T00:00:00"/>
    <d v="2025-04-17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0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05.01012"/>
    <n v="1596.15"/>
    <n v="2"/>
    <d v="2025-04-29T00:00:00"/>
    <d v="2025-04-30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0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05.01012"/>
    <n v="17557.689999999999"/>
    <n v="22"/>
    <d v="2025-05-01T00:00:00"/>
    <d v="2025-05-30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0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5.01012"/>
    <n v="-266.02"/>
    <n v="-0.33329999999999999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0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22.8"/>
    <n v="105.01012"/>
    <n v="2394.23"/>
    <n v="3"/>
    <d v="2025-04-09T00:00:00"/>
    <d v="2025-04-1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7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.6"/>
    <n v="105.01012"/>
    <n v="798.08"/>
    <n v="1"/>
    <d v="2025-04-28T00:00:00"/>
    <d v="2025-04-28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1"/>
    <x v="0"/>
    <m/>
    <s v="SALARIED"/>
    <x v="6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5404"/>
    <n v="5404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"/>
    <s v="SUPER"/>
    <x v="3"/>
    <m/>
    <n v="1"/>
    <n v="1016.75"/>
    <n v="1016.75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093.09"/>
    <n v="12093.09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3"/>
    <x v="0"/>
    <m/>
    <s v="SALARIED"/>
    <x v="6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6.46"/>
    <n v="86.46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3"/>
    <x v="0"/>
    <m/>
    <s v="SALARIED"/>
    <x v="64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508.38"/>
    <n v="508.38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3"/>
    <x v="0"/>
    <m/>
    <s v="SALARIED"/>
    <x v="6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129.09"/>
    <n v="2129.09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4"/>
    <x v="0"/>
    <m/>
    <s v="SALARIED"/>
    <x v="6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237.77"/>
    <n v="5.45E-2"/>
    <n v="1157.46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5"/>
    <x v="0"/>
    <m/>
    <s v="SALARIED"/>
    <x v="6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237.77"/>
    <n v="7.0000000000000001E-3"/>
    <n v="148.66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10"/>
    <x v="0"/>
    <m/>
    <s v="SALARIED"/>
    <x v="64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6667"/>
    <n v="122.39985"/>
    <n v="338.64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6"/>
    <x v="0"/>
    <m/>
    <s v="SALARIED"/>
    <x v="6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1.786949999999999"/>
    <n v="122.39977"/>
    <n v="1442.72"/>
    <n v="0"/>
    <d v="2025-05-31T00:00:00"/>
    <d v="2025-05-31T00:00:00"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0"/>
    <x v="0"/>
    <m/>
    <s v="SALARIED"/>
    <x v="6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6.589070000000007"/>
    <n v="14477.69"/>
    <n v="22"/>
    <d v="2025-05-01T00:00:00"/>
    <d v="2025-05-30T00:00:00"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0"/>
    <x v="0"/>
    <m/>
    <s v="SALARIED"/>
    <x v="6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6.589070000000007"/>
    <n v="-219.36"/>
    <n v="-0.33329999999999999"/>
    <d v="2025-05-31T00:00:00"/>
    <d v="2025-05-31T00:00:00"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1"/>
    <x v="0"/>
    <m/>
    <s v="SALARIED"/>
    <x v="61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485"/>
    <n v="4485"/>
    <n v="0"/>
    <m/>
    <m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0995.5"/>
    <n v="10995.5"/>
    <n v="0"/>
    <m/>
    <m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3"/>
    <x v="0"/>
    <m/>
    <s v="SALARIED"/>
    <x v="61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1.290000000000006"/>
    <n v="71.290000000000006"/>
    <n v="0"/>
    <m/>
    <m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3"/>
    <x v="0"/>
    <m/>
    <s v="SALARIED"/>
    <x v="61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780.26"/>
    <n v="1780.26"/>
    <n v="0"/>
    <m/>
    <m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4"/>
    <x v="0"/>
    <m/>
    <s v="SALARIED"/>
    <x v="61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332.05"/>
    <n v="5.45E-2"/>
    <n v="944.6"/>
    <n v="0"/>
    <d v="2025-05-01T00:00:00"/>
    <d v="2025-05-31T00:00:00"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5"/>
    <x v="0"/>
    <m/>
    <s v="SALARIED"/>
    <x v="61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332.05"/>
    <n v="7.0000000000000001E-3"/>
    <n v="121.32"/>
    <n v="0"/>
    <d v="2025-05-01T00:00:00"/>
    <d v="2025-05-31T00:00:00"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10"/>
    <x v="0"/>
    <m/>
    <s v="SALARIED"/>
    <x v="61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2699999999999"/>
    <n v="100.92805"/>
    <n v="280.91000000000003"/>
    <n v="0"/>
    <d v="2025-05-31T00:00:00"/>
    <d v="2025-05-31T00:00:00"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6"/>
    <x v="0"/>
    <m/>
    <s v="SALARIED"/>
    <x v="61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799989999999999"/>
    <n v="100.92821000000001"/>
    <n v="1291.8800000000001"/>
    <n v="0"/>
    <d v="2025-05-3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0.4"/>
    <n v="85.779349999999994"/>
    <n v="2607.69"/>
    <n v="4"/>
    <d v="2025-05-01T00:00:00"/>
    <d v="2025-05-06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8"/>
    <n v="85.779349999999994"/>
    <n v="3259.62"/>
    <n v="5"/>
    <d v="2025-05-08T00:00:00"/>
    <d v="2025-05-14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4.5999999999999996"/>
    <n v="85.779349999999994"/>
    <n v="394.59"/>
    <n v="0.60529999999999995"/>
    <d v="2025-05-15T00:00:00"/>
    <d v="2025-05-15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83.6"/>
    <n v="85.779349999999994"/>
    <n v="7171.15"/>
    <n v="11"/>
    <d v="2025-05-16T00:00:00"/>
    <d v="2025-05-30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5.779349999999994"/>
    <n v="-217.31"/>
    <n v="-0.33329999999999999"/>
    <d v="2025-05-3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7.6"/>
    <n v="85.779349999999994"/>
    <n v="651.91999999999996"/>
    <n v="1"/>
    <d v="2025-05-07T00:00:00"/>
    <d v="2025-05-07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3"/>
    <n v="85.779349999999994"/>
    <n v="257.33999999999997"/>
    <n v="0.3947"/>
    <d v="2025-05-15T00:00:00"/>
    <d v="2025-05-15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956"/>
    <n v="3956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64"/>
    <s v="FINAN"/>
    <x v="10"/>
    <m/>
    <n v="1"/>
    <n v="88.47"/>
    <n v="88.47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080.530000000001"/>
    <n v="10080.530000000001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3"/>
    <x v="0"/>
    <m/>
    <s v="SALARIED"/>
    <x v="35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0.63"/>
    <n v="70.63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3"/>
    <x v="0"/>
    <m/>
    <s v="SALARIED"/>
    <x v="35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24.38"/>
    <n v="1624.38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4"/>
    <x v="0"/>
    <m/>
    <s v="SALARIED"/>
    <x v="35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820.01"/>
    <n v="5.45E-2"/>
    <n v="862.19"/>
    <n v="0"/>
    <d v="2025-05-0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5"/>
    <x v="0"/>
    <m/>
    <s v="SALARIED"/>
    <x v="35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820.01"/>
    <n v="7.0000000000000001E-3"/>
    <n v="110.74"/>
    <n v="0"/>
    <d v="2025-05-0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6"/>
    <x v="0"/>
    <m/>
    <s v="SALARIED"/>
    <x v="35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"/>
    <n v="99.984380000000002"/>
    <n v="1279.8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0"/>
    <x v="0"/>
    <m/>
    <s v="SALARIED"/>
    <x v="64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5.0666700000000002"/>
    <n v="176.21457000000001"/>
    <n v="-892.81"/>
    <n v="-0.66669999999999996"/>
    <d v="2025-03-31T00:00:00"/>
    <d v="2025-03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0"/>
    <x v="0"/>
    <m/>
    <s v="SALARIED"/>
    <x v="64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159.6"/>
    <n v="176.21457000000001"/>
    <n v="-28123.85"/>
    <n v="-21"/>
    <d v="2025-03-03T00:00:00"/>
    <d v="2025-03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0"/>
    <x v="0"/>
    <m/>
    <s v="SALARIED"/>
    <x v="64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36.80000000000001"/>
    <n v="176.21457000000001"/>
    <n v="24106.15"/>
    <n v="18"/>
    <d v="2025-03-03T00:00:00"/>
    <d v="2025-03-26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0"/>
    <x v="0"/>
    <m/>
    <s v="SALARIED"/>
    <x v="64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7.6"/>
    <n v="176.21457000000001"/>
    <n v="1339.23"/>
    <n v="1"/>
    <d v="2025-03-31T00:00:00"/>
    <d v="2025-03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0"/>
    <x v="0"/>
    <m/>
    <s v="SALARIED"/>
    <x v="64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5.0666700000000002"/>
    <n v="176.21457000000001"/>
    <n v="892.82"/>
    <n v="0.66669999999999996"/>
    <d v="2025-03-31T00:00:00"/>
    <d v="2025-03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0"/>
    <x v="0"/>
    <m/>
    <s v="SALARIED"/>
    <x v="64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176.21457000000001"/>
    <n v="29463.08"/>
    <n v="22"/>
    <d v="2025-05-01T00:00:00"/>
    <d v="2025-05-30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0"/>
    <x v="0"/>
    <m/>
    <s v="SALARIED"/>
    <x v="64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76.21457000000001"/>
    <n v="-446.41"/>
    <n v="-0.33329999999999999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7"/>
    <x v="0"/>
    <m/>
    <s v="SALARIED"/>
    <x v="64"/>
    <m/>
    <m/>
    <x v="0"/>
    <x v="0"/>
    <m/>
    <m/>
    <m/>
    <m/>
    <m/>
    <m/>
    <m/>
    <s v="41AUNS"/>
    <s v="BONUS"/>
    <n v="999999999"/>
    <s v="41AUNS"/>
    <m/>
    <m/>
    <m/>
    <m/>
    <s v="WORK"/>
    <x v="11"/>
    <s v="LEAVE"/>
    <x v="8"/>
    <s v="ANN"/>
    <n v="15.2"/>
    <n v="176.21457000000001"/>
    <n v="2678.46"/>
    <n v="2"/>
    <d v="2025-03-27T00:00:00"/>
    <d v="2025-03-28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9"/>
    <x v="0"/>
    <m/>
    <s v="SALARIED"/>
    <x v="64"/>
    <m/>
    <m/>
    <x v="0"/>
    <x v="0"/>
    <m/>
    <m/>
    <m/>
    <m/>
    <m/>
    <m/>
    <m/>
    <s v="41AUNS"/>
    <s v="BONUS"/>
    <n v="999999999"/>
    <m/>
    <m/>
    <m/>
    <m/>
    <m/>
    <s v="ALLOWANCE"/>
    <x v="17"/>
    <s v="GM"/>
    <x v="1"/>
    <m/>
    <n v="1"/>
    <n v="1"/>
    <n v="864.84"/>
    <n v="0"/>
    <d v="2025-05-31T00:00:00"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9"/>
    <x v="0"/>
    <m/>
    <s v="SALARIED"/>
    <x v="64"/>
    <m/>
    <m/>
    <x v="0"/>
    <x v="0"/>
    <m/>
    <m/>
    <m/>
    <m/>
    <m/>
    <m/>
    <m/>
    <s v="41AUNS"/>
    <s v="BONUS"/>
    <n v="999999999"/>
    <m/>
    <m/>
    <m/>
    <m/>
    <m/>
    <s v="ALLOWANCE"/>
    <x v="16"/>
    <s v="GM"/>
    <x v="1"/>
    <m/>
    <n v="1"/>
    <n v="1"/>
    <n v="3329.05"/>
    <n v="0"/>
    <d v="2025-05-31T00:00:00"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9"/>
    <x v="0"/>
    <m/>
    <s v="SALARIED"/>
    <x v="64"/>
    <m/>
    <m/>
    <x v="0"/>
    <x v="0"/>
    <m/>
    <m/>
    <m/>
    <m/>
    <m/>
    <m/>
    <m/>
    <s v="41AUNS"/>
    <s v="BONUS"/>
    <n v="999999999"/>
    <m/>
    <m/>
    <m/>
    <m/>
    <m/>
    <s v="ALLOWANCE"/>
    <x v="50"/>
    <s v="GM"/>
    <x v="1"/>
    <m/>
    <n v="1"/>
    <n v="1"/>
    <n v="1540.75"/>
    <n v="0"/>
    <d v="2025-05-31T00:00:00"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2"/>
    <x v="0"/>
    <m/>
    <m/>
    <x v="1"/>
    <m/>
    <m/>
    <x v="7"/>
    <x v="0"/>
    <m/>
    <s v="SALARIED"/>
    <s v="C0708"/>
    <m/>
    <m/>
    <m/>
    <m/>
    <s v="41AUNS"/>
    <s v="BONUS"/>
    <n v="999999999"/>
    <m/>
    <m/>
    <m/>
    <m/>
    <m/>
    <s v="DEDUCTION"/>
    <x v="21"/>
    <s v="GM"/>
    <x v="9"/>
    <m/>
    <n v="1"/>
    <n v="1015.58"/>
    <n v="1015.58"/>
    <n v="0"/>
    <m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2"/>
    <x v="0"/>
    <m/>
    <m/>
    <x v="1"/>
    <m/>
    <m/>
    <x v="7"/>
    <x v="0"/>
    <m/>
    <s v="SALARIED"/>
    <s v="C0708"/>
    <m/>
    <m/>
    <m/>
    <m/>
    <s v="41AUNS"/>
    <s v="BONUS"/>
    <n v="999999999"/>
    <m/>
    <m/>
    <m/>
    <m/>
    <m/>
    <s v="DEDUCTION"/>
    <x v="20"/>
    <s v="GM"/>
    <x v="9"/>
    <m/>
    <n v="1"/>
    <n v="10235.67"/>
    <n v="10235.67"/>
    <n v="0"/>
    <m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23500.06"/>
    <n v="23500.06"/>
    <n v="0"/>
    <m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3"/>
    <x v="0"/>
    <m/>
    <s v="SALARIED"/>
    <x v="64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45.08000000000001"/>
    <n v="145.08000000000001"/>
    <n v="0"/>
    <m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3"/>
    <x v="0"/>
    <m/>
    <s v="SALARIED"/>
    <x v="64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336.92"/>
    <n v="3336.92"/>
    <n v="0"/>
    <m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4"/>
    <x v="0"/>
    <m/>
    <s v="SALARIED"/>
    <x v="64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2498.67"/>
    <n v="5.45E-2"/>
    <n v="1771.18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5"/>
    <x v="0"/>
    <m/>
    <s v="SALARIED"/>
    <x v="64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2498.67"/>
    <n v="7.0000000000000001E-3"/>
    <n v="227.49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10"/>
    <x v="0"/>
    <m/>
    <s v="SALARIED"/>
    <x v="64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2.7833600000000001"/>
    <n v="205.39563000000001"/>
    <n v="571.69000000000005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6"/>
    <x v="0"/>
    <m/>
    <s v="SALARIED"/>
    <x v="64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10.707140000000001"/>
    <n v="205.39565999999999"/>
    <n v="2199.199999999999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4.514169999999993"/>
    <n v="14130.77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4.514169999999993"/>
    <n v="-214.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874"/>
    <n v="3874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042.67"/>
    <n v="10042.67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3"/>
    <x v="0"/>
    <m/>
    <s v="SALARIED"/>
    <x v="23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9.58"/>
    <n v="69.58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3"/>
    <x v="0"/>
    <m/>
    <s v="SALARIED"/>
    <x v="23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00.42"/>
    <n v="1600.42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4"/>
    <x v="0"/>
    <m/>
    <s v="SALARIED"/>
    <x v="23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586.67"/>
    <n v="5.45E-2"/>
    <n v="849.4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5"/>
    <x v="0"/>
    <m/>
    <s v="SALARIED"/>
    <x v="23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586.67"/>
    <n v="7.0000000000000001E-3"/>
    <n v="109.1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6"/>
    <x v="0"/>
    <m/>
    <s v="SALARIED"/>
    <x v="23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1"/>
    <n v="98.509680000000003"/>
    <n v="1262.5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8.69433000000001"/>
    <n v="21517.6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8.69433000000001"/>
    <n v="-326.0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1"/>
    <x v="0"/>
    <m/>
    <s v="SALARIED"/>
    <x v="1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13"/>
    <x v="0"/>
    <m/>
    <s v="SALARIED"/>
    <x v="14"/>
    <m/>
    <m/>
    <x v="0"/>
    <x v="0"/>
    <m/>
    <m/>
    <m/>
    <m/>
    <m/>
    <m/>
    <m/>
    <s v="31AUNS"/>
    <s v="BONUS"/>
    <n v="999999999"/>
    <m/>
    <m/>
    <m/>
    <m/>
    <m/>
    <s v="ALLOWANCE"/>
    <x v="35"/>
    <s v="OTHTAX"/>
    <x v="1"/>
    <m/>
    <n v="640"/>
    <n v="1"/>
    <n v="640"/>
    <n v="0"/>
    <d v="2025-05-0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696"/>
    <n v="769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9"/>
    <s v="SUPER"/>
    <x v="3"/>
    <m/>
    <n v="1"/>
    <n v="678.65"/>
    <n v="678.6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679.19"/>
    <n v="14679.1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3"/>
    <x v="0"/>
    <m/>
    <s v="SALARIED"/>
    <x v="14"/>
    <m/>
    <m/>
    <x v="1"/>
    <x v="0"/>
    <m/>
    <m/>
    <m/>
    <m/>
    <m/>
    <m/>
    <n v="5"/>
    <s v="31AUNS"/>
    <s v="BONUS"/>
    <n v="999999999"/>
    <m/>
    <m/>
    <m/>
    <m/>
    <m/>
    <s v="DEDUCTION"/>
    <x v="40"/>
    <s v="SUPER"/>
    <x v="5"/>
    <m/>
    <n v="1"/>
    <n v="339.32"/>
    <n v="339.3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14"/>
    <x v="0"/>
    <m/>
    <s v="SALARIED"/>
    <x v="14"/>
    <m/>
    <m/>
    <x v="11"/>
    <x v="0"/>
    <m/>
    <m/>
    <m/>
    <m/>
    <m/>
    <m/>
    <n v="1"/>
    <s v="31AUNS"/>
    <s v="BONUS"/>
    <n v="999999999"/>
    <m/>
    <m/>
    <m/>
    <m/>
    <m/>
    <s v="DEDUCTION"/>
    <x v="41"/>
    <s v="SUPER"/>
    <x v="5"/>
    <m/>
    <n v="1"/>
    <n v="175.84"/>
    <n v="175.8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14"/>
    <x v="0"/>
    <m/>
    <s v="SALARIED"/>
    <x v="14"/>
    <m/>
    <m/>
    <x v="11"/>
    <x v="0"/>
    <m/>
    <m/>
    <m/>
    <m/>
    <m/>
    <m/>
    <n v="1"/>
    <s v="31AUNS"/>
    <s v="BONUS"/>
    <n v="999999999"/>
    <m/>
    <m/>
    <m/>
    <m/>
    <m/>
    <s v="DEDUCTION"/>
    <x v="42"/>
    <s v="SUPER"/>
    <x v="5"/>
    <m/>
    <n v="1"/>
    <n v="2022.21"/>
    <n v="2022.2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3"/>
    <x v="0"/>
    <m/>
    <s v="SALARIED"/>
    <x v="14"/>
    <m/>
    <m/>
    <x v="12"/>
    <x v="0"/>
    <m/>
    <m/>
    <m/>
    <m/>
    <m/>
    <m/>
    <n v="2"/>
    <s v="31AUNS"/>
    <s v="BONUS"/>
    <n v="999999999"/>
    <m/>
    <m/>
    <m/>
    <m/>
    <m/>
    <s v="DEDUCTION"/>
    <x v="43"/>
    <s v="SUPER"/>
    <x v="5"/>
    <m/>
    <n v="1"/>
    <n v="628.98"/>
    <n v="628.9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4"/>
    <x v="0"/>
    <m/>
    <s v="SALARIED"/>
    <x v="1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4022.14"/>
    <n v="5.45E-2"/>
    <n v="1309.2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5"/>
    <x v="0"/>
    <m/>
    <s v="SALARIED"/>
    <x v="1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4022.14"/>
    <n v="7.0000000000000001E-3"/>
    <n v="168.1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10"/>
    <x v="0"/>
    <m/>
    <s v="SALARIED"/>
    <x v="14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29"/>
    <n v="150.00592"/>
    <n v="417.5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6"/>
    <x v="0"/>
    <m/>
    <s v="SALARIED"/>
    <x v="1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1"/>
    <n v="150.0061"/>
    <n v="1930.07"/>
    <n v="0"/>
    <d v="2025-05-31T00:00:00"/>
    <d v="2025-05-31T00:00:00"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0"/>
    <x v="0"/>
    <m/>
    <s v="SALARIED"/>
    <x v="2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91.2"/>
    <n v="88.410929999999993"/>
    <n v="8063.08"/>
    <n v="12"/>
    <d v="2025-05-01T00:00:00"/>
    <d v="2025-05-16T00:00:00"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0"/>
    <x v="0"/>
    <m/>
    <s v="SALARIED"/>
    <x v="2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8.410929999999993"/>
    <n v="-223.98"/>
    <n v="-0.33329999999999999"/>
    <d v="2025-05-31T00:00:00"/>
    <d v="2025-05-31T00:00:00"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0"/>
    <x v="0"/>
    <m/>
    <s v="SALARIED"/>
    <x v="29"/>
    <m/>
    <m/>
    <x v="0"/>
    <x v="0"/>
    <m/>
    <m/>
    <m/>
    <m/>
    <m/>
    <m/>
    <m/>
    <s v="30AUNS"/>
    <s v="BONUS"/>
    <n v="999999999"/>
    <s v="30AUNS"/>
    <m/>
    <m/>
    <m/>
    <m/>
    <s v="WORK"/>
    <x v="59"/>
    <s v="LEAVE"/>
    <x v="8"/>
    <s v="PARENT"/>
    <n v="76"/>
    <n v="88.410929999999993"/>
    <n v="6719.23"/>
    <n v="10"/>
    <d v="2025-05-19T00:00:00"/>
    <d v="2025-05-30T00:00:00"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1"/>
    <x v="0"/>
    <m/>
    <s v="SALARIED"/>
    <x v="29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602"/>
    <n v="4602"/>
    <n v="0"/>
    <m/>
    <m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178.5"/>
    <n v="11178.5"/>
    <n v="0"/>
    <m/>
    <m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3"/>
    <x v="0"/>
    <m/>
    <s v="SALARIED"/>
    <x v="29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2.790000000000006"/>
    <n v="72.790000000000006"/>
    <n v="0"/>
    <m/>
    <m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3"/>
    <x v="0"/>
    <m/>
    <s v="SALARIED"/>
    <x v="29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14.76"/>
    <n v="1814.76"/>
    <n v="0"/>
    <m/>
    <m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4"/>
    <x v="0"/>
    <m/>
    <s v="SALARIED"/>
    <x v="29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668.05"/>
    <n v="5.45E-2"/>
    <n v="962.91"/>
    <n v="0"/>
    <d v="2025-05-01T00:00:00"/>
    <d v="2025-05-31T00:00:00"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5"/>
    <x v="0"/>
    <m/>
    <s v="SALARIED"/>
    <x v="29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668.05"/>
    <n v="7.0000000000000001E-3"/>
    <n v="123.68"/>
    <n v="0"/>
    <d v="2025-05-01T00:00:00"/>
    <d v="2025-05-31T00:00:00"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6"/>
    <x v="0"/>
    <m/>
    <s v="SALARIED"/>
    <x v="29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60000000001"/>
    <n v="103.0518"/>
    <n v="1320.78"/>
    <n v="0"/>
    <d v="2025-05-31T00:00:00"/>
    <d v="2025-05-31T00:00:00"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0"/>
    <x v="0"/>
    <m/>
    <s v="SALARIED"/>
    <x v="65"/>
    <m/>
    <m/>
    <x v="0"/>
    <x v="0"/>
    <m/>
    <m/>
    <m/>
    <m/>
    <m/>
    <m/>
    <m/>
    <s v="51AUNS"/>
    <s v="BONUS"/>
    <n v="999999999"/>
    <s v="51AUNS"/>
    <m/>
    <m/>
    <m/>
    <m/>
    <s v="WORK"/>
    <x v="0"/>
    <s v="WORK"/>
    <x v="0"/>
    <m/>
    <n v="167.2"/>
    <n v="224.13968"/>
    <n v="37476.15"/>
    <n v="22"/>
    <d v="2025-05-01T00:00:00"/>
    <d v="2025-05-30T00:00:00"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0"/>
    <x v="0"/>
    <m/>
    <s v="SALARIED"/>
    <x v="65"/>
    <m/>
    <m/>
    <x v="0"/>
    <x v="0"/>
    <m/>
    <m/>
    <m/>
    <m/>
    <m/>
    <m/>
    <m/>
    <s v="51AUNS"/>
    <s v="BONUS"/>
    <n v="999999999"/>
    <s v="51AUNS"/>
    <m/>
    <m/>
    <m/>
    <m/>
    <s v="WORK"/>
    <x v="0"/>
    <s v="WORK"/>
    <x v="0"/>
    <m/>
    <n v="-2.5333299999999999"/>
    <n v="224.13968"/>
    <n v="-567.82000000000005"/>
    <n v="-0.33329999999999999"/>
    <d v="2025-05-31T00:00:00"/>
    <d v="2025-05-31T00:00:00"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9"/>
    <x v="0"/>
    <m/>
    <s v="SALARIED"/>
    <x v="65"/>
    <m/>
    <m/>
    <x v="0"/>
    <x v="0"/>
    <m/>
    <m/>
    <m/>
    <m/>
    <m/>
    <m/>
    <m/>
    <s v="51AUNS"/>
    <s v="BONUS"/>
    <n v="999999999"/>
    <m/>
    <m/>
    <m/>
    <m/>
    <m/>
    <s v="ALLOWANCE"/>
    <x v="16"/>
    <s v="GM"/>
    <x v="1"/>
    <m/>
    <n v="1"/>
    <n v="1"/>
    <n v="8392.24"/>
    <n v="0"/>
    <d v="2025-05-31T00:00:00"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9"/>
    <x v="0"/>
    <m/>
    <s v="SALARIED"/>
    <x v="65"/>
    <m/>
    <m/>
    <x v="0"/>
    <x v="0"/>
    <m/>
    <m/>
    <m/>
    <m/>
    <m/>
    <m/>
    <m/>
    <s v="51AUNS"/>
    <s v="BONUS"/>
    <n v="999999999"/>
    <m/>
    <m/>
    <m/>
    <m/>
    <m/>
    <s v="ALLOWANCE"/>
    <x v="17"/>
    <s v="GM"/>
    <x v="1"/>
    <m/>
    <n v="1"/>
    <n v="1"/>
    <n v="1088.5"/>
    <n v="0"/>
    <d v="2025-05-31T00:00:00"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9"/>
    <x v="0"/>
    <m/>
    <s v="SALARIED"/>
    <x v="65"/>
    <m/>
    <m/>
    <x v="0"/>
    <x v="0"/>
    <m/>
    <m/>
    <m/>
    <m/>
    <m/>
    <m/>
    <m/>
    <s v="51AUNS"/>
    <s v="BONUS"/>
    <n v="999999999"/>
    <m/>
    <m/>
    <m/>
    <m/>
    <m/>
    <s v="ALLOWANCE"/>
    <x v="50"/>
    <s v="GM"/>
    <x v="1"/>
    <m/>
    <n v="1"/>
    <n v="1"/>
    <n v="3786.09"/>
    <n v="0"/>
    <d v="2025-05-31T00:00:00"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9"/>
    <x v="0"/>
    <m/>
    <s v="SALARIED"/>
    <x v="65"/>
    <m/>
    <m/>
    <x v="0"/>
    <x v="0"/>
    <m/>
    <m/>
    <m/>
    <m/>
    <m/>
    <m/>
    <m/>
    <s v="51AUNS"/>
    <s v="BONUS"/>
    <n v="999999999"/>
    <m/>
    <m/>
    <m/>
    <m/>
    <m/>
    <s v="ALLOWANCE"/>
    <x v="51"/>
    <s v="GM"/>
    <x v="1"/>
    <m/>
    <n v="1"/>
    <n v="1"/>
    <n v="1672.08"/>
    <n v="0"/>
    <d v="2025-05-31T00:00:00"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2"/>
    <x v="0"/>
    <m/>
    <m/>
    <x v="1"/>
    <m/>
    <m/>
    <x v="0"/>
    <x v="0"/>
    <m/>
    <m/>
    <m/>
    <m/>
    <m/>
    <m/>
    <m/>
    <s v="51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2"/>
    <x v="0"/>
    <m/>
    <m/>
    <x v="1"/>
    <m/>
    <m/>
    <x v="7"/>
    <x v="0"/>
    <m/>
    <s v="SALARIED"/>
    <s v="C0787"/>
    <m/>
    <m/>
    <m/>
    <m/>
    <s v="51AUNS"/>
    <s v="BONUS"/>
    <n v="999999999"/>
    <m/>
    <m/>
    <m/>
    <m/>
    <m/>
    <s v="DEDUCTION"/>
    <x v="21"/>
    <s v="GM"/>
    <x v="9"/>
    <m/>
    <n v="1"/>
    <n v="1291.79"/>
    <n v="1291.79"/>
    <n v="0"/>
    <m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2"/>
    <x v="0"/>
    <m/>
    <m/>
    <x v="1"/>
    <m/>
    <m/>
    <x v="7"/>
    <x v="0"/>
    <m/>
    <s v="SALARIED"/>
    <s v="C0787"/>
    <m/>
    <m/>
    <m/>
    <m/>
    <s v="51AUNS"/>
    <s v="BONUS"/>
    <n v="999999999"/>
    <m/>
    <m/>
    <m/>
    <m/>
    <m/>
    <s v="DEDUCTION"/>
    <x v="20"/>
    <s v="GM"/>
    <x v="9"/>
    <m/>
    <n v="1"/>
    <n v="13786.92"/>
    <n v="13786.92"/>
    <n v="0"/>
    <m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2"/>
    <x v="0"/>
    <m/>
    <m/>
    <x v="1"/>
    <m/>
    <m/>
    <x v="2"/>
    <x v="0"/>
    <m/>
    <m/>
    <m/>
    <m/>
    <m/>
    <m/>
    <m/>
    <s v="51AUNS"/>
    <s v="BONUS"/>
    <n v="999999999"/>
    <m/>
    <m/>
    <m/>
    <m/>
    <m/>
    <s v="DEDUCTION"/>
    <x v="4"/>
    <m/>
    <x v="4"/>
    <m/>
    <n v="1"/>
    <n v="36768.53"/>
    <n v="36768.53"/>
    <n v="0"/>
    <m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3"/>
    <x v="0"/>
    <m/>
    <s v="SALARIED"/>
    <x v="65"/>
    <m/>
    <m/>
    <x v="1"/>
    <x v="0"/>
    <m/>
    <m/>
    <m/>
    <m/>
    <m/>
    <m/>
    <n v="4"/>
    <s v="51AUNS"/>
    <s v="BONUS"/>
    <n v="999999999"/>
    <m/>
    <m/>
    <m/>
    <m/>
    <m/>
    <s v="DEDUCTION"/>
    <x v="5"/>
    <s v="SUPER"/>
    <x v="5"/>
    <m/>
    <n v="1"/>
    <n v="184.54"/>
    <n v="184.54"/>
    <n v="0"/>
    <m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3"/>
    <x v="0"/>
    <m/>
    <s v="SALARIED"/>
    <x v="65"/>
    <m/>
    <m/>
    <x v="1"/>
    <x v="0"/>
    <m/>
    <m/>
    <m/>
    <m/>
    <m/>
    <n v="0"/>
    <n v="3"/>
    <s v="51AUNS"/>
    <s v="BONUS"/>
    <n v="999999999"/>
    <m/>
    <m/>
    <m/>
    <m/>
    <m/>
    <s v="DEDUCTION"/>
    <x v="7"/>
    <s v="SUPER"/>
    <x v="5"/>
    <m/>
    <n v="1"/>
    <n v="4244.46"/>
    <n v="4244.46"/>
    <n v="0"/>
    <m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5"/>
    <x v="0"/>
    <m/>
    <s v="SALARIED"/>
    <x v="65"/>
    <m/>
    <m/>
    <x v="4"/>
    <x v="0"/>
    <m/>
    <m/>
    <m/>
    <m/>
    <m/>
    <m/>
    <m/>
    <s v="51AUNS"/>
    <s v="BONUS"/>
    <n v="999999999"/>
    <m/>
    <m/>
    <m/>
    <m/>
    <m/>
    <s v="OTHER"/>
    <x v="71"/>
    <s v="WC"/>
    <x v="6"/>
    <m/>
    <n v="36908.33"/>
    <n v="0"/>
    <n v="0"/>
    <n v="0"/>
    <d v="2025-05-01T00:00:00"/>
    <d v="2025-05-31T00:00:00"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5"/>
    <x v="0"/>
    <m/>
    <s v="SALARIED"/>
    <x v="65"/>
    <m/>
    <m/>
    <x v="4"/>
    <x v="0"/>
    <m/>
    <m/>
    <m/>
    <m/>
    <m/>
    <m/>
    <m/>
    <s v="51AUNS"/>
    <s v="BONUS"/>
    <n v="999999999"/>
    <m/>
    <m/>
    <m/>
    <m/>
    <m/>
    <s v="OTHER"/>
    <x v="72"/>
    <s v="WC"/>
    <x v="6"/>
    <m/>
    <n v="41337.33"/>
    <n v="0"/>
    <n v="0"/>
    <n v="0"/>
    <d v="2025-05-01T00:00:00"/>
    <d v="2025-05-31T00:00:00"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10"/>
    <x v="0"/>
    <m/>
    <s v="SALARIED"/>
    <x v="65"/>
    <m/>
    <m/>
    <x v="8"/>
    <x v="0"/>
    <m/>
    <m/>
    <m/>
    <m/>
    <m/>
    <m/>
    <m/>
    <s v="51AUNS"/>
    <s v="BONUS"/>
    <n v="999999999"/>
    <s v="51AUNS"/>
    <m/>
    <m/>
    <m/>
    <m/>
    <s v="OTHER"/>
    <x v="23"/>
    <s v="ACC"/>
    <x v="7"/>
    <s v="LSL"/>
    <n v="2.78335"/>
    <n v="261.25711999999999"/>
    <n v="727.17"/>
    <n v="0"/>
    <d v="2025-05-31T00:00:00"/>
    <d v="2025-05-31T00:00:00"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6"/>
    <x v="0"/>
    <m/>
    <s v="SALARIED"/>
    <x v="65"/>
    <m/>
    <m/>
    <x v="5"/>
    <x v="0"/>
    <m/>
    <m/>
    <m/>
    <m/>
    <m/>
    <m/>
    <m/>
    <s v="51AUNS"/>
    <s v="BONUS"/>
    <n v="999999999"/>
    <s v="51AUNS"/>
    <m/>
    <m/>
    <m/>
    <m/>
    <s v="OTHER"/>
    <x v="10"/>
    <s v="ACC"/>
    <x v="7"/>
    <s v="ANN"/>
    <n v="12.866669999999999"/>
    <n v="261.25718999999998"/>
    <n v="3361.51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5333299999999999"/>
    <n v="74.291499999999999"/>
    <n v="188.19"/>
    <n v="0.33329999999999999"/>
    <d v="2025-04-30T00:00:00"/>
    <d v="2025-04-30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15.2"/>
    <n v="74.291499999999999"/>
    <n v="-1129.23"/>
    <n v="-2"/>
    <d v="2025-04-29T00:00:00"/>
    <d v="2025-04-30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74.291499999999999"/>
    <n v="564.62"/>
    <n v="1"/>
    <d v="2025-04-29T00:00:00"/>
    <d v="2025-04-29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4.291499999999999"/>
    <n v="-188.2"/>
    <n v="-0.33329999999999999"/>
    <d v="2025-04-30T00:00:00"/>
    <d v="2025-04-30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4.291499999999999"/>
    <n v="12421.54"/>
    <n v="22"/>
    <d v="2025-05-01T00:00:00"/>
    <d v="2025-05-30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4.291499999999999"/>
    <n v="-188.21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7.6"/>
    <n v="74.291499999999999"/>
    <n v="564.62"/>
    <n v="1"/>
    <d v="2025-04-30T00:00:00"/>
    <d v="2025-04-30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938"/>
    <n v="2938"/>
    <n v="0"/>
    <m/>
    <m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719.32"/>
    <n v="719.32"/>
    <n v="0"/>
    <m/>
    <m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576.01"/>
    <n v="8576.01"/>
    <n v="0"/>
    <m/>
    <m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3"/>
    <x v="0"/>
    <m/>
    <s v="SALARIED"/>
    <x v="1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1.17"/>
    <n v="61.17"/>
    <n v="0"/>
    <m/>
    <m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3"/>
    <x v="0"/>
    <m/>
    <s v="SALARIED"/>
    <x v="17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59.66"/>
    <n v="359.66"/>
    <n v="0"/>
    <m/>
    <m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3"/>
    <x v="0"/>
    <m/>
    <s v="SALARIED"/>
    <x v="1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06.83"/>
    <n v="1406.83"/>
    <n v="0"/>
    <m/>
    <m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4"/>
    <x v="0"/>
    <m/>
    <s v="SALARIED"/>
    <x v="1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060.99"/>
    <n v="5.45E-2"/>
    <n v="766.32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5"/>
    <x v="0"/>
    <m/>
    <s v="SALARIED"/>
    <x v="1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060.99"/>
    <n v="7.0000000000000001E-3"/>
    <n v="98.43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6"/>
    <x v="0"/>
    <m/>
    <s v="SALARIED"/>
    <x v="1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8"/>
    <n v="86.594179999999994"/>
    <n v="1109.8499999999999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29.19999999999999"/>
    <n v="94.129549999999995"/>
    <n v="12161.54"/>
    <n v="17"/>
    <d v="2025-05-01T00:00:00"/>
    <d v="2025-05-29T00:00:00"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.5333299999999999"/>
    <n v="94.129549999999995"/>
    <n v="238.46"/>
    <n v="0.33329999999999999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1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466.67"/>
    <n v="1"/>
    <n v="1466.67"/>
    <n v="0"/>
    <d v="2025-05-31T00:00:00"/>
    <m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857"/>
    <n v="3857"/>
    <n v="0"/>
    <m/>
    <m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009.67"/>
    <n v="10009.67"/>
    <n v="0"/>
    <m/>
    <m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3"/>
    <x v="0"/>
    <m/>
    <s v="SALARIED"/>
    <x v="50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2"/>
    <n v="62"/>
    <n v="0"/>
    <m/>
    <m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3"/>
    <x v="0"/>
    <m/>
    <s v="SALARIED"/>
    <x v="50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26"/>
    <n v="1426"/>
    <n v="0"/>
    <m/>
    <m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4"/>
    <x v="0"/>
    <m/>
    <s v="SALARIED"/>
    <x v="50"/>
    <m/>
    <m/>
    <x v="3"/>
    <x v="0"/>
    <m/>
    <m/>
    <m/>
    <m/>
    <m/>
    <m/>
    <m/>
    <s v="26AUSA"/>
    <s v="BONUS"/>
    <n v="999999999"/>
    <m/>
    <m/>
    <m/>
    <m/>
    <m/>
    <s v="OTHER"/>
    <x v="57"/>
    <s v="PRT"/>
    <x v="6"/>
    <m/>
    <n v="15354.67"/>
    <n v="5.8000000000000003E-2"/>
    <n v="890.57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5"/>
    <x v="0"/>
    <m/>
    <s v="SALARIED"/>
    <x v="50"/>
    <m/>
    <m/>
    <x v="4"/>
    <x v="0"/>
    <m/>
    <m/>
    <m/>
    <m/>
    <m/>
    <m/>
    <m/>
    <s v="26AUSA"/>
    <s v="BONUS"/>
    <n v="999999999"/>
    <m/>
    <m/>
    <m/>
    <m/>
    <m/>
    <s v="OTHER"/>
    <x v="58"/>
    <s v="WC"/>
    <x v="6"/>
    <m/>
    <n v="15354.67"/>
    <n v="7.0000000000000001E-3"/>
    <n v="107.48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6"/>
    <x v="0"/>
    <m/>
    <s v="SALARIED"/>
    <x v="50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9.8999900000000007"/>
    <n v="109.77385"/>
    <n v="1086.76"/>
    <n v="0"/>
    <d v="2025-05-31T00:00:00"/>
    <d v="2025-05-31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7.6"/>
    <n v="1.0000000000000001E-5"/>
    <n v="-615.38"/>
    <n v="-1"/>
    <d v="2025-03-31T00:00:00"/>
    <d v="2025-03-31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0.15"/>
    <n v="1.0000000000000001E-5"/>
    <n v="-12.15"/>
    <n v="-1.9699999999999999E-2"/>
    <d v="2025-03-31T00:00:00"/>
    <d v="2025-03-31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5.0666700000000002"/>
    <n v="80.97166"/>
    <n v="410.26"/>
    <n v="0.66669999999999996"/>
    <d v="2025-04-30T00:00:00"/>
    <d v="2025-04-30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45.6"/>
    <n v="80.97166"/>
    <n v="-3692.31"/>
    <n v="-6"/>
    <d v="2025-04-22T00:00:00"/>
    <d v="2025-04-30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15"/>
    <s v="WORK"/>
    <x v="0"/>
    <m/>
    <n v="-7.6"/>
    <n v="80.97166"/>
    <n v="-615.38"/>
    <n v="-1"/>
    <d v="2025-04-21T00:00:00"/>
    <d v="2025-04-21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83.6"/>
    <n v="80.97166"/>
    <n v="-6769.23"/>
    <n v="-11"/>
    <d v="2025-04-01T00:00:00"/>
    <d v="2025-04-17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2.8"/>
    <n v="80.97166"/>
    <n v="1846.15"/>
    <n v="3"/>
    <d v="2025-04-28T00:00:00"/>
    <d v="2025-04-30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0.85"/>
    <n v="80.97166"/>
    <n v="-68.83"/>
    <n v="-0.1118"/>
    <d v="2025-04-30T00:00:00"/>
    <d v="2025-04-30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29.19999999999999"/>
    <n v="80.97166"/>
    <n v="10461.540000000001"/>
    <n v="17"/>
    <d v="2025-05-01T00:00:00"/>
    <d v="2025-05-29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.5333299999999999"/>
    <n v="80.97166"/>
    <n v="205.13"/>
    <n v="0.33329999999999999"/>
    <d v="2025-05-31T00:00:00"/>
    <d v="2025-05-31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1"/>
    <x v="0"/>
    <m/>
    <s v="SALARIED"/>
    <x v="1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-86.274709999999999"/>
    <n v="1"/>
    <n v="-86.27"/>
    <n v="0"/>
    <d v="2025-03-31T00:00:00"/>
    <m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1"/>
    <x v="0"/>
    <m/>
    <s v="SALARIED"/>
    <x v="1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-1466.67"/>
    <n v="1"/>
    <n v="-1466.67"/>
    <n v="0"/>
    <d v="2025-04-30T00:00:00"/>
    <m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1"/>
    <x v="0"/>
    <m/>
    <s v="SALARIED"/>
    <x v="1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244.44499999999999"/>
    <n v="1"/>
    <n v="244.45"/>
    <n v="0"/>
    <d v="2025-04-30T00:00:00"/>
    <m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1"/>
    <x v="0"/>
    <m/>
    <s v="SALARIED"/>
    <x v="1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466.67"/>
    <n v="1"/>
    <n v="1466.67"/>
    <n v="0"/>
    <d v="2025-05-31T00:00:00"/>
    <m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307.98"/>
    <n v="1307.98"/>
    <n v="0"/>
    <m/>
    <m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3"/>
    <x v="0"/>
    <m/>
    <s v="SALARIED"/>
    <x v="1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53.33"/>
    <n v="53.33"/>
    <n v="0"/>
    <m/>
    <m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3"/>
    <x v="0"/>
    <m/>
    <s v="SALARIED"/>
    <x v="18"/>
    <m/>
    <m/>
    <x v="1"/>
    <x v="0"/>
    <m/>
    <m/>
    <m/>
    <m/>
    <m/>
    <n v="-1094.44"/>
    <n v="3"/>
    <s v="26AUSA"/>
    <s v="BONUS"/>
    <n v="999999999"/>
    <m/>
    <m/>
    <m/>
    <m/>
    <m/>
    <s v="DEDUCTION"/>
    <x v="7"/>
    <s v="SUPER"/>
    <x v="5"/>
    <m/>
    <n v="1"/>
    <n v="132.22999999999999"/>
    <n v="132.22999999999999"/>
    <n v="0"/>
    <m/>
    <m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4"/>
    <x v="0"/>
    <m/>
    <s v="SALARIED"/>
    <x v="18"/>
    <m/>
    <m/>
    <x v="3"/>
    <x v="0"/>
    <m/>
    <m/>
    <m/>
    <m/>
    <m/>
    <m/>
    <m/>
    <s v="26AUSA"/>
    <s v="BONUS"/>
    <n v="999999999"/>
    <m/>
    <m/>
    <m/>
    <m/>
    <m/>
    <s v="OTHER"/>
    <x v="13"/>
    <s v="PRT"/>
    <x v="6"/>
    <m/>
    <n v="1493.54"/>
    <n v="4.9500000000000002E-2"/>
    <n v="73.930000000000007"/>
    <n v="0"/>
    <d v="2025-05-01T00:00:00"/>
    <d v="2025-05-31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5"/>
    <x v="0"/>
    <m/>
    <s v="SALARIED"/>
    <x v="18"/>
    <m/>
    <m/>
    <x v="4"/>
    <x v="0"/>
    <m/>
    <m/>
    <m/>
    <m/>
    <m/>
    <m/>
    <m/>
    <s v="26AUSA"/>
    <s v="BONUS"/>
    <n v="999999999"/>
    <m/>
    <m/>
    <m/>
    <m/>
    <m/>
    <s v="OTHER"/>
    <x v="14"/>
    <s v="WC"/>
    <x v="6"/>
    <m/>
    <n v="1493.54"/>
    <n v="7.0000000000000001E-3"/>
    <n v="10.45"/>
    <n v="0"/>
    <d v="2025-05-01T00:00:00"/>
    <d v="2025-05-31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6"/>
    <x v="0"/>
    <m/>
    <s v="SALARIED"/>
    <x v="1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0.5333"/>
    <n v="93.943370000000002"/>
    <n v="50.1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14"/>
    <n v="59.210529999999999"/>
    <n v="6750"/>
    <n v="15"/>
    <d v="2025-05-01T00:00:00"/>
    <d v="2025-05-2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.6"/>
    <n v="59.210529999999999"/>
    <n v="213.16"/>
    <n v="0.47370000000000001"/>
    <d v="2025-05-22T00:00:00"/>
    <d v="2025-05-22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45.6"/>
    <n v="59.210529999999999"/>
    <n v="2700"/>
    <n v="6"/>
    <d v="2025-05-23T00:00:00"/>
    <d v="2025-05-30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59.210529999999999"/>
    <n v="-150"/>
    <n v="-0.33329999999999999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7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4"/>
    <n v="59.210529999999999"/>
    <n v="236.84"/>
    <n v="0.52629999999999999"/>
    <d v="2025-05-22T00:00:00"/>
    <d v="2025-05-22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838"/>
    <n v="2838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6912"/>
    <n v="6912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3"/>
    <x v="0"/>
    <m/>
    <s v="SALARIED"/>
    <x v="10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8.75"/>
    <n v="48.75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3"/>
    <x v="0"/>
    <m/>
    <s v="SALARIED"/>
    <x v="10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21.25"/>
    <n v="1121.25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4"/>
    <x v="0"/>
    <m/>
    <s v="SALARIED"/>
    <x v="10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0920"/>
    <n v="5.45E-2"/>
    <n v="595.14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5"/>
    <x v="0"/>
    <m/>
    <s v="SALARIED"/>
    <x v="10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0920"/>
    <n v="7.0000000000000001E-3"/>
    <n v="76.44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6"/>
    <x v="0"/>
    <m/>
    <s v="SALARIED"/>
    <x v="10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24836"/>
    <n v="69.015770000000003"/>
    <n v="845.33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8"/>
    <n v="60.27328"/>
    <n v="2290.38"/>
    <n v="5"/>
    <d v="2025-05-01T00:00:00"/>
    <d v="2025-05-07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91.2"/>
    <n v="60.27328"/>
    <n v="5496.92"/>
    <n v="12"/>
    <d v="2025-05-12T00:00:00"/>
    <d v="2025-05-27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0.27328"/>
    <n v="-152.68"/>
    <n v="-0.33329999999999999"/>
    <d v="2025-05-31T00:00:00"/>
    <d v="2025-05-31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7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15.2"/>
    <n v="60.27328"/>
    <n v="916.15"/>
    <n v="2"/>
    <d v="2025-05-08T00:00:00"/>
    <d v="2025-05-09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7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22.8"/>
    <n v="60.27328"/>
    <n v="1374.23"/>
    <n v="3"/>
    <d v="2025-05-28T00:00:00"/>
    <d v="2025-05-30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11"/>
    <x v="0"/>
    <m/>
    <s v="SALARIED"/>
    <x v="10"/>
    <m/>
    <m/>
    <x v="0"/>
    <x v="0"/>
    <m/>
    <m/>
    <m/>
    <m/>
    <m/>
    <m/>
    <m/>
    <s v="25AUNS"/>
    <s v="BONUS"/>
    <n v="999999999"/>
    <m/>
    <m/>
    <m/>
    <m/>
    <m/>
    <s v="ALLOWANCE"/>
    <x v="27"/>
    <s v="OTHUTX"/>
    <x v="1"/>
    <m/>
    <n v="1"/>
    <n v="1"/>
    <n v="-763.46"/>
    <n v="0"/>
    <d v="2025-05-31T00:00:00"/>
    <m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167"/>
    <n v="2167"/>
    <n v="0"/>
    <m/>
    <m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6994.54"/>
    <n v="6994.54"/>
    <n v="0"/>
    <m/>
    <m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3"/>
    <x v="0"/>
    <m/>
    <s v="SALARIED"/>
    <x v="10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9.63"/>
    <n v="49.63"/>
    <n v="0"/>
    <m/>
    <m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3"/>
    <x v="0"/>
    <m/>
    <s v="SALARIED"/>
    <x v="10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053.58"/>
    <n v="1053.58"/>
    <n v="0"/>
    <m/>
    <m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4"/>
    <x v="0"/>
    <m/>
    <s v="SALARIED"/>
    <x v="10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0264.75"/>
    <n v="5.45E-2"/>
    <n v="559.42999999999995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5"/>
    <x v="0"/>
    <m/>
    <s v="SALARIED"/>
    <x v="10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0264.75"/>
    <n v="7.0000000000000001E-3"/>
    <n v="71.849999999999994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10"/>
    <x v="0"/>
    <m/>
    <s v="SALARIED"/>
    <x v="10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666499999999998"/>
    <n v="70.254639999999995"/>
    <n v="194.37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6"/>
    <x v="0"/>
    <m/>
    <s v="SALARIED"/>
    <x v="10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7.4178800000000003"/>
    <n v="70.254570000000001"/>
    <n v="521.14"/>
    <n v="0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0"/>
    <x v="0"/>
    <m/>
    <s v="SALARIED"/>
    <x v="6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4.55466"/>
    <n v="17481.54"/>
    <n v="22"/>
    <d v="2025-05-01T00:00:00"/>
    <d v="2025-05-30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0"/>
    <x v="0"/>
    <m/>
    <s v="SALARIED"/>
    <x v="6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4.55466"/>
    <n v="-264.87"/>
    <n v="-0.33329999999999999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1"/>
    <x v="0"/>
    <m/>
    <s v="SALARIED"/>
    <x v="66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850"/>
    <n v="5850"/>
    <n v="0"/>
    <m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588.84"/>
    <n v="12588.84"/>
    <n v="0"/>
    <m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3"/>
    <x v="0"/>
    <m/>
    <s v="SALARIED"/>
    <x v="66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6.08"/>
    <n v="86.08"/>
    <n v="0"/>
    <m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3"/>
    <x v="0"/>
    <m/>
    <s v="SALARIED"/>
    <x v="66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120.4699999999998"/>
    <n v="2120.4699999999998"/>
    <n v="0"/>
    <m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4"/>
    <x v="0"/>
    <m/>
    <s v="SALARIED"/>
    <x v="66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0645.39"/>
    <n v="5.45E-2"/>
    <n v="1125.17"/>
    <n v="0"/>
    <d v="2025-05-0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5"/>
    <x v="0"/>
    <m/>
    <s v="SALARIED"/>
    <x v="66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0645.39"/>
    <n v="7.0000000000000001E-3"/>
    <n v="144.52000000000001"/>
    <n v="0"/>
    <d v="2025-05-0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10"/>
    <x v="0"/>
    <m/>
    <s v="SALARIED"/>
    <x v="66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999999999999"/>
    <n v="121.86893999999999"/>
    <n v="339.21"/>
    <n v="0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6"/>
    <x v="0"/>
    <m/>
    <s v="SALARIED"/>
    <x v="66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79998"/>
    <n v="121.86893999999999"/>
    <n v="1559.92"/>
    <n v="0"/>
    <d v="2025-05-31T00:00:00"/>
    <d v="2025-05-31T00:00:00"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0"/>
    <x v="0"/>
    <m/>
    <s v="SALARIED"/>
    <x v="6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6.487849999999995"/>
    <n v="14460.77"/>
    <n v="22"/>
    <d v="2025-05-01T00:00:00"/>
    <d v="2025-05-30T00:00:00"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0"/>
    <x v="0"/>
    <m/>
    <s v="SALARIED"/>
    <x v="6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6.487849999999995"/>
    <n v="-219.1"/>
    <n v="-0.33329999999999999"/>
    <d v="2025-05-31T00:00:00"/>
    <d v="2025-05-31T00:00:00"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004"/>
    <n v="4004"/>
    <n v="0"/>
    <m/>
    <m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237.67"/>
    <n v="10237.67"/>
    <n v="0"/>
    <m/>
    <m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3"/>
    <x v="0"/>
    <m/>
    <s v="SALARIED"/>
    <x v="6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1.209999999999994"/>
    <n v="71.209999999999994"/>
    <n v="0"/>
    <m/>
    <m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3"/>
    <x v="0"/>
    <m/>
    <s v="SALARIED"/>
    <x v="6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37.79"/>
    <n v="1637.79"/>
    <n v="0"/>
    <m/>
    <m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4"/>
    <x v="0"/>
    <m/>
    <s v="SALARIED"/>
    <x v="6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950.67"/>
    <n v="5.45E-2"/>
    <n v="869.31"/>
    <n v="0"/>
    <d v="2025-05-01T00:00:00"/>
    <d v="2025-05-31T00:00:00"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5"/>
    <x v="0"/>
    <m/>
    <s v="SALARIED"/>
    <x v="6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950.67"/>
    <n v="7.0000000000000001E-3"/>
    <n v="111.65"/>
    <n v="0"/>
    <d v="2025-05-01T00:00:00"/>
    <d v="2025-05-31T00:00:00"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10"/>
    <x v="0"/>
    <m/>
    <s v="SALARIED"/>
    <x v="67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5"/>
    <n v="100.81018"/>
    <n v="280.58999999999997"/>
    <n v="0"/>
    <d v="2025-05-31T00:00:00"/>
    <d v="2025-05-31T00:00:00"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6"/>
    <x v="0"/>
    <m/>
    <s v="SALARIED"/>
    <x v="6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799989999999999"/>
    <n v="100.81023999999999"/>
    <n v="1290.36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5.0666700000000002"/>
    <n v="114.22065000000001"/>
    <n v="-578.71"/>
    <n v="-0.66669999999999996"/>
    <d v="2025-03-31T00:00:00"/>
    <d v="2025-03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159.6"/>
    <n v="114.22065000000001"/>
    <n v="-18229.62"/>
    <n v="-21"/>
    <d v="2025-03-03T00:00:00"/>
    <d v="2025-03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3.2"/>
    <n v="114.22065000000001"/>
    <n v="6076.54"/>
    <n v="7"/>
    <d v="2025-03-03T00:00:00"/>
    <d v="2025-03-1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4.5999999999999996"/>
    <n v="114.22065000000001"/>
    <n v="525.41"/>
    <n v="0.60529999999999995"/>
    <d v="2025-03-12T00:00:00"/>
    <d v="2025-03-12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98.8"/>
    <n v="114.22065000000001"/>
    <n v="11285"/>
    <n v="13"/>
    <d v="2025-03-13T00:00:00"/>
    <d v="2025-03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.0666700000000002"/>
    <n v="114.22065000000001"/>
    <n v="578.72"/>
    <n v="0.66669999999999996"/>
    <d v="2025-03-31T00:00:00"/>
    <d v="2025-03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.5333299999999999"/>
    <n v="114.22065000000001"/>
    <n v="289.35000000000002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98.8"/>
    <n v="114.22065000000001"/>
    <n v="-11285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60.8"/>
    <n v="114.22065000000001"/>
    <n v="6944.62"/>
    <n v="8"/>
    <d v="2025-04-01T00:00:00"/>
    <d v="2025-04-1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30.4"/>
    <n v="114.22065000000001"/>
    <n v="3472.31"/>
    <n v="4"/>
    <d v="2025-04-14T00:00:00"/>
    <d v="2025-04-17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4.22065000000001"/>
    <n v="-289.36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.6"/>
    <n v="114.22065000000001"/>
    <n v="868.08"/>
    <n v="1"/>
    <d v="2025-05-01T00:00:00"/>
    <d v="2025-05-0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2"/>
    <n v="114.22065000000001"/>
    <n v="17361.54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4.22065000000001"/>
    <n v="-289.3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53"/>
    <s v="LEAVE"/>
    <x v="8"/>
    <s v="PER"/>
    <n v="3"/>
    <n v="114.22065000000001"/>
    <n v="342.66"/>
    <n v="0.3947"/>
    <d v="2025-03-12T00:00:00"/>
    <d v="2025-03-12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7.6"/>
    <n v="114.22065000000001"/>
    <n v="868.08"/>
    <n v="1"/>
    <d v="2025-04-11T00:00:00"/>
    <d v="2025-04-1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7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.6"/>
    <n v="114.22065000000001"/>
    <n v="868.08"/>
    <n v="1"/>
    <d v="2025-05-02T00:00:00"/>
    <d v="2025-05-02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1"/>
    <x v="0"/>
    <m/>
    <s v="SALARIED"/>
    <x v="51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595"/>
    <n v="6595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435.5"/>
    <n v="13435.5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3"/>
    <x v="0"/>
    <m/>
    <s v="SALARIED"/>
    <x v="51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4.04"/>
    <n v="94.04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3"/>
    <x v="0"/>
    <m/>
    <s v="SALARIED"/>
    <x v="51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03.5100000000002"/>
    <n v="2303.5100000000002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4"/>
    <x v="0"/>
    <m/>
    <s v="SALARIED"/>
    <x v="51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428.05"/>
    <n v="5.45E-2"/>
    <n v="1222.3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5"/>
    <x v="0"/>
    <m/>
    <s v="SALARIED"/>
    <x v="51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428.05"/>
    <n v="7.0000000000000001E-3"/>
    <n v="15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10"/>
    <x v="0"/>
    <m/>
    <s v="SALARIED"/>
    <x v="51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299999999999"/>
    <n v="133.13548"/>
    <n v="370.5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6"/>
    <x v="0"/>
    <m/>
    <s v="SALARIED"/>
    <x v="51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1.73691"/>
    <n v="133.13554999999999"/>
    <n v="1562.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0"/>
    <x v="0"/>
    <m/>
    <s v="SALARIED"/>
    <x v="6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7.6"/>
    <n v="160.72873999999999"/>
    <n v="1221.54"/>
    <n v="1"/>
    <d v="2025-05-01T00:00:00"/>
    <d v="2025-05-0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0"/>
    <x v="0"/>
    <m/>
    <s v="SALARIED"/>
    <x v="6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52"/>
    <n v="160.72873999999999"/>
    <n v="24430.77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0"/>
    <x v="0"/>
    <m/>
    <s v="SALARIED"/>
    <x v="6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60.72873999999999"/>
    <n v="-407.1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7"/>
    <x v="0"/>
    <m/>
    <s v="SALARIED"/>
    <x v="68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7.6"/>
    <n v="160.72873999999999"/>
    <n v="1221.54"/>
    <n v="1"/>
    <d v="2025-05-02T00:00:00"/>
    <d v="2025-05-02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1"/>
    <x v="0"/>
    <m/>
    <s v="SALARIED"/>
    <x v="68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10404"/>
    <n v="10404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7729.34"/>
    <n v="17729.34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3"/>
    <x v="0"/>
    <m/>
    <s v="SALARIED"/>
    <x v="68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32.33000000000001"/>
    <n v="132.33000000000001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3"/>
    <x v="0"/>
    <m/>
    <s v="SALARIED"/>
    <x v="68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3235.33"/>
    <n v="3235.33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4"/>
    <x v="0"/>
    <m/>
    <s v="SALARIED"/>
    <x v="68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31501"/>
    <n v="5.45E-2"/>
    <n v="1716.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5"/>
    <x v="0"/>
    <m/>
    <s v="SALARIED"/>
    <x v="68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31501"/>
    <n v="7.0000000000000001E-3"/>
    <n v="220.5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6"/>
    <x v="0"/>
    <m/>
    <s v="SALARIED"/>
    <x v="68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1.736929999999999"/>
    <n v="187.34540999999999"/>
    <n v="2198.8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2.5"/>
    <n v="1045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2.5"/>
    <n v="-158.3300000000000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531"/>
    <n v="253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760.67"/>
    <n v="7760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3"/>
    <x v="0"/>
    <m/>
    <s v="SALARIED"/>
    <x v="41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1.46"/>
    <n v="51.4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3"/>
    <x v="0"/>
    <m/>
    <s v="SALARIED"/>
    <x v="41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83.54"/>
    <n v="1183.5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4"/>
    <x v="0"/>
    <m/>
    <s v="SALARIED"/>
    <x v="41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526.67"/>
    <n v="5.45E-2"/>
    <n v="628.2000000000000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5"/>
    <x v="0"/>
    <m/>
    <s v="SALARIED"/>
    <x v="41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526.67"/>
    <n v="7.0000000000000001E-3"/>
    <n v="80.6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6"/>
    <x v="0"/>
    <m/>
    <s v="SALARIED"/>
    <x v="41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610000000001"/>
    <n v="72.849999999999994"/>
    <n v="933.6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0"/>
    <x v="0"/>
    <m/>
    <s v="SALARIED"/>
    <x v="3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.2"/>
    <n v="77.429150000000007"/>
    <n v="1176.92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0"/>
    <x v="0"/>
    <m/>
    <s v="SALARIED"/>
    <x v="37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7.6"/>
    <n v="77.429150000000007"/>
    <n v="588.46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0"/>
    <x v="0"/>
    <m/>
    <s v="SALARIED"/>
    <x v="3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44.4"/>
    <n v="77.429150000000007"/>
    <n v="11180.77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0"/>
    <x v="0"/>
    <m/>
    <s v="SALARIED"/>
    <x v="3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7.429150000000007"/>
    <n v="-196.1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13"/>
    <x v="0"/>
    <m/>
    <s v="SALARIED"/>
    <x v="37"/>
    <m/>
    <m/>
    <x v="0"/>
    <x v="0"/>
    <m/>
    <m/>
    <m/>
    <m/>
    <m/>
    <m/>
    <m/>
    <s v="26AUNS"/>
    <s v="SALES"/>
    <n v="999999999"/>
    <m/>
    <m/>
    <m/>
    <m/>
    <m/>
    <s v="ALLOWANCE"/>
    <x v="35"/>
    <s v="OTHTAX"/>
    <x v="1"/>
    <m/>
    <n v="640"/>
    <n v="1"/>
    <n v="640"/>
    <n v="0"/>
    <d v="2025-05-0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376"/>
    <n v="337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749.7"/>
    <n v="749.7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264.2999999999993"/>
    <n v="9264.2999999999993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3"/>
    <x v="0"/>
    <m/>
    <s v="SALARIED"/>
    <x v="3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3.75"/>
    <n v="63.7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3"/>
    <x v="0"/>
    <m/>
    <s v="SALARIED"/>
    <x v="37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74.85"/>
    <n v="374.8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3"/>
    <x v="0"/>
    <m/>
    <s v="SALARIED"/>
    <x v="3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39.85"/>
    <n v="1539.8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4"/>
    <x v="0"/>
    <m/>
    <s v="SALARIED"/>
    <x v="3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368.45"/>
    <n v="5.45E-2"/>
    <n v="837.5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5"/>
    <x v="0"/>
    <m/>
    <s v="SALARIED"/>
    <x v="3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368.45"/>
    <n v="7.0000000000000001E-3"/>
    <n v="107.5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6"/>
    <x v="0"/>
    <m/>
    <s v="SALARIED"/>
    <x v="3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60000000001"/>
    <n v="89.662989999999994"/>
    <n v="1149.18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0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2.8"/>
    <n v="60.27328"/>
    <n v="-1374.23"/>
    <n v="-3"/>
    <d v="2025-04-28T00:00:00"/>
    <d v="2025-04-30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0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5.2"/>
    <n v="60.27328"/>
    <n v="916.15"/>
    <n v="2"/>
    <d v="2025-04-28T00:00:00"/>
    <d v="2025-04-29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0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0.27328"/>
    <n v="10077.69"/>
    <n v="22"/>
    <d v="2025-05-01T00:00:00"/>
    <d v="2025-05-30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0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0.27328"/>
    <n v="-152.69"/>
    <n v="-0.33329999999999999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7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7.6"/>
    <n v="60.27328"/>
    <n v="458.08"/>
    <n v="1"/>
    <d v="2025-04-30T00:00:00"/>
    <d v="2025-04-30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223"/>
    <n v="2223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583.59"/>
    <n v="583.59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118.41"/>
    <n v="7118.41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3"/>
    <x v="0"/>
    <m/>
    <s v="SALARIED"/>
    <x v="69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9.63"/>
    <n v="49.63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3"/>
    <x v="0"/>
    <m/>
    <s v="SALARIED"/>
    <x v="69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291.8"/>
    <n v="291.8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3"/>
    <x v="0"/>
    <m/>
    <s v="SALARIED"/>
    <x v="69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41.3800000000001"/>
    <n v="1141.3800000000001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4"/>
    <x v="0"/>
    <m/>
    <s v="SALARIED"/>
    <x v="69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407.81"/>
    <n v="5.45E-2"/>
    <n v="621.73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5"/>
    <x v="0"/>
    <m/>
    <s v="SALARIED"/>
    <x v="69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407.81"/>
    <n v="7.0000000000000001E-3"/>
    <n v="79.849999999999994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10"/>
    <x v="0"/>
    <m/>
    <s v="SALARIED"/>
    <x v="69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666499999999998"/>
    <n v="70.254639999999995"/>
    <n v="194.37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6"/>
    <x v="0"/>
    <m/>
    <s v="SALARIED"/>
    <x v="69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1.736890000000001"/>
    <n v="70.254559999999998"/>
    <n v="824.57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0"/>
    <x v="0"/>
    <m/>
    <s v="SALARIED"/>
    <x v="3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44.4"/>
    <n v="74.645750000000007"/>
    <n v="10778.85"/>
    <n v="19"/>
    <d v="2025-05-01T00:00:00"/>
    <d v="2025-05-27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0"/>
    <x v="0"/>
    <m/>
    <s v="SALARIED"/>
    <x v="3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74.645750000000007"/>
    <n v="567.30999999999995"/>
    <n v="1"/>
    <d v="2025-05-30T00:00:00"/>
    <d v="2025-05-30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0"/>
    <x v="0"/>
    <m/>
    <s v="SALARIED"/>
    <x v="3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4.645750000000007"/>
    <n v="-189.11"/>
    <n v="-0.33329999999999999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7"/>
    <x v="0"/>
    <m/>
    <s v="SALARIED"/>
    <x v="39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15.2"/>
    <n v="74.645750000000007"/>
    <n v="1134.6199999999999"/>
    <n v="2"/>
    <d v="2025-05-28T00:00:00"/>
    <d v="2025-05-29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717"/>
    <n v="2717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38"/>
    <s v="RECOV"/>
    <x v="10"/>
    <m/>
    <n v="1"/>
    <n v="1416.9"/>
    <n v="1416.9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157.77"/>
    <n v="8157.77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3"/>
    <x v="0"/>
    <m/>
    <s v="SALARIED"/>
    <x v="39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1.46"/>
    <n v="61.46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3"/>
    <x v="0"/>
    <m/>
    <s v="SALARIED"/>
    <x v="39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13.54"/>
    <n v="1413.54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4"/>
    <x v="0"/>
    <m/>
    <s v="SALARIED"/>
    <x v="39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766.67"/>
    <n v="5.45E-2"/>
    <n v="750.28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5"/>
    <x v="0"/>
    <m/>
    <s v="SALARIED"/>
    <x v="39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766.67"/>
    <n v="7.0000000000000001E-3"/>
    <n v="96.37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10"/>
    <x v="0"/>
    <m/>
    <s v="SALARIED"/>
    <x v="39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399999999999"/>
    <n v="87.006979999999999"/>
    <n v="242.17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6"/>
    <x v="0"/>
    <m/>
    <s v="SALARIED"/>
    <x v="39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0.65718"/>
    <n v="87.007069999999999"/>
    <n v="927.25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.2"/>
    <n v="82.995949999999993"/>
    <n v="1261.54"/>
    <n v="2"/>
    <d v="2025-05-01T00:00:00"/>
    <d v="2025-05-02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2.995949999999993"/>
    <n v="-210.26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30.4"/>
    <n v="82.995949999999993"/>
    <n v="2523.08"/>
    <n v="4"/>
    <d v="2025-05-05T00:00:00"/>
    <d v="2025-05-08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47"/>
    <s v="LEAVE"/>
    <x v="8"/>
    <s v="OTH"/>
    <n v="7.6"/>
    <n v="82.995949999999993"/>
    <n v="630.77"/>
    <n v="1"/>
    <d v="2025-05-09T00:00:00"/>
    <d v="2025-05-09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59"/>
    <s v="LEAVE"/>
    <x v="8"/>
    <s v="PARENT"/>
    <n v="114"/>
    <n v="82.995949999999993"/>
    <n v="9461.5400000000009"/>
    <n v="15"/>
    <d v="2025-05-12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779"/>
    <n v="3779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887.67"/>
    <n v="9887.67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8.33"/>
    <n v="68.33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71.67"/>
    <n v="1571.67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33"/>
    <s v="PRT"/>
    <x v="6"/>
    <m/>
    <n v="5845.13"/>
    <n v="6.8500000000000005E-2"/>
    <n v="400.39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34"/>
    <s v="WC"/>
    <x v="6"/>
    <m/>
    <n v="15306.67"/>
    <n v="7.0000000000000001E-3"/>
    <n v="107.1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6661"/>
    <n v="96.200770000000006"/>
    <n v="266.14999999999998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60000000001"/>
    <n v="96.200569999999999"/>
    <n v="1232.97"/>
    <n v="0"/>
    <d v="2025-05-31T00:00:00"/>
    <d v="2025-05-31T00:00:00"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0"/>
    <x v="0"/>
    <m/>
    <s v="SALARIED"/>
    <x v="5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7.165989999999994"/>
    <n v="16246.15"/>
    <n v="22"/>
    <d v="2025-05-01T00:00:00"/>
    <d v="2025-05-30T00:00:00"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0"/>
    <x v="0"/>
    <m/>
    <s v="SALARIED"/>
    <x v="5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7.165989999999994"/>
    <n v="-246.15"/>
    <n v="-0.33329999999999999"/>
    <d v="2025-05-31T00:00:00"/>
    <d v="2025-05-31T00:00:00"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1"/>
    <x v="0"/>
    <m/>
    <s v="SALARIED"/>
    <x v="55"/>
    <m/>
    <m/>
    <x v="0"/>
    <x v="0"/>
    <m/>
    <m/>
    <m/>
    <m/>
    <m/>
    <m/>
    <m/>
    <s v="30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386"/>
    <n v="5386"/>
    <n v="0"/>
    <m/>
    <m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376"/>
    <n v="376"/>
    <n v="0"/>
    <m/>
    <m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071.33"/>
    <n v="12071.33"/>
    <n v="0"/>
    <m/>
    <m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3"/>
    <x v="0"/>
    <m/>
    <s v="SALARIED"/>
    <x v="5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0"/>
    <n v="80"/>
    <n v="0"/>
    <m/>
    <m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3"/>
    <x v="0"/>
    <m/>
    <s v="SALARIED"/>
    <x v="55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188"/>
    <n v="188"/>
    <n v="0"/>
    <m/>
    <m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3"/>
    <x v="0"/>
    <m/>
    <s v="SALARIED"/>
    <x v="5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40"/>
    <n v="1840"/>
    <n v="0"/>
    <m/>
    <m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4"/>
    <x v="0"/>
    <m/>
    <s v="SALARIED"/>
    <x v="55"/>
    <m/>
    <m/>
    <x v="3"/>
    <x v="0"/>
    <m/>
    <m/>
    <m/>
    <m/>
    <m/>
    <m/>
    <m/>
    <s v="30AUNS"/>
    <s v="BONUS"/>
    <n v="999999999"/>
    <m/>
    <m/>
    <m/>
    <m/>
    <m/>
    <s v="OTHER"/>
    <x v="33"/>
    <s v="PRT"/>
    <x v="6"/>
    <m/>
    <n v="19941.330000000002"/>
    <n v="6.8500000000000005E-2"/>
    <n v="1365.98"/>
    <n v="0"/>
    <d v="2025-05-01T00:00:00"/>
    <d v="2025-05-31T00:00:00"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5"/>
    <x v="0"/>
    <m/>
    <s v="SALARIED"/>
    <x v="55"/>
    <m/>
    <m/>
    <x v="4"/>
    <x v="0"/>
    <m/>
    <m/>
    <m/>
    <m/>
    <m/>
    <m/>
    <m/>
    <s v="30AUNS"/>
    <s v="BONUS"/>
    <n v="999999999"/>
    <m/>
    <m/>
    <m/>
    <m/>
    <m/>
    <s v="OTHER"/>
    <x v="34"/>
    <s v="WC"/>
    <x v="6"/>
    <m/>
    <n v="19941.330000000002"/>
    <n v="7.0000000000000001E-3"/>
    <n v="139.59"/>
    <n v="0"/>
    <d v="2025-05-01T00:00:00"/>
    <d v="2025-05-31T00:00:00"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6"/>
    <x v="0"/>
    <m/>
    <s v="SALARIED"/>
    <x v="5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8"/>
    <n v="112.732"/>
    <n v="1444.85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6.417000000000002"/>
    <n v="12776.92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6.417000000000002"/>
    <n v="-193.5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1"/>
    <x v="0"/>
    <m/>
    <s v="SALARIED"/>
    <x v="1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783"/>
    <n v="3783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3"/>
    <s v="SUPER"/>
    <x v="3"/>
    <m/>
    <n v="1"/>
    <n v="739.9"/>
    <n v="739.9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893.76"/>
    <n v="9893.76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3"/>
    <x v="0"/>
    <m/>
    <s v="SALARIED"/>
    <x v="1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2.92"/>
    <n v="62.92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3"/>
    <x v="0"/>
    <m/>
    <s v="SALARIED"/>
    <x v="18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369.95"/>
    <n v="369.95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3"/>
    <x v="0"/>
    <m/>
    <s v="SALARIED"/>
    <x v="1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47.08"/>
    <n v="1447.08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4"/>
    <x v="0"/>
    <m/>
    <s v="SALARIED"/>
    <x v="18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6296.61"/>
    <n v="5.45E-2"/>
    <n v="888.17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5"/>
    <x v="0"/>
    <m/>
    <s v="SALARIED"/>
    <x v="18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6296.61"/>
    <n v="7.0000000000000001E-3"/>
    <n v="114.08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6"/>
    <x v="0"/>
    <m/>
    <s v="SALARIED"/>
    <x v="1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49999999999"/>
    <n v="89.071629999999999"/>
    <n v="1141.59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.5333299999999999"/>
    <n v="98.88664"/>
    <n v="250.5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98.8"/>
    <n v="98.88664"/>
    <n v="-9770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68.400000000000006"/>
    <n v="98.88664"/>
    <n v="6763.85"/>
    <n v="9"/>
    <d v="2025-04-01T00:00:00"/>
    <d v="2025-04-1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98.88664"/>
    <n v="1503.08"/>
    <n v="2"/>
    <d v="2025-04-16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8.88664"/>
    <n v="-250.51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98.88664"/>
    <n v="1503.08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15"/>
    <s v="WORK"/>
    <x v="0"/>
    <m/>
    <n v="7.6"/>
    <n v="98.88664"/>
    <n v="751.54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44.4"/>
    <n v="98.88664"/>
    <n v="14279.23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8.88664"/>
    <n v="-250.5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46"/>
    <s v="LEAVE"/>
    <x v="8"/>
    <s v="OTH"/>
    <n v="15.2"/>
    <n v="98.88664"/>
    <n v="1503.08"/>
    <n v="2"/>
    <d v="2025-04-14T00:00:00"/>
    <d v="2025-04-15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1"/>
    <x v="0"/>
    <m/>
    <s v="SALARIED"/>
    <x v="4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408"/>
    <n v="54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097.5"/>
    <n v="12097.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3"/>
    <x v="0"/>
    <m/>
    <s v="SALARIED"/>
    <x v="4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1.42"/>
    <n v="81.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3"/>
    <x v="0"/>
    <m/>
    <s v="SALARIED"/>
    <x v="4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13.13"/>
    <n v="2013.1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4"/>
    <x v="0"/>
    <m/>
    <s v="SALARIED"/>
    <x v="44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600.05"/>
    <n v="5.45E-2"/>
    <n v="1068.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5"/>
    <x v="0"/>
    <m/>
    <s v="SALARIED"/>
    <x v="44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600.05"/>
    <n v="7.0000000000000001E-3"/>
    <n v="137.199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6"/>
    <x v="0"/>
    <m/>
    <s v="SALARIED"/>
    <x v="4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700000000001"/>
    <n v="114.51075"/>
    <n v="1467.6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9.099189999999993"/>
    <n v="13225.3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9.099189999999993"/>
    <n v="-200.3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890"/>
    <n v="2890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38"/>
    <s v="RECOV"/>
    <x v="10"/>
    <m/>
    <n v="1"/>
    <n v="1637.85"/>
    <n v="1637.85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497.15"/>
    <n v="8497.15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3"/>
    <x v="0"/>
    <m/>
    <s v="SALARIED"/>
    <x v="8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5.13"/>
    <n v="65.13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3"/>
    <x v="0"/>
    <m/>
    <s v="SALARIED"/>
    <x v="8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97.88"/>
    <n v="1497.88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4"/>
    <x v="0"/>
    <m/>
    <s v="SALARIED"/>
    <x v="8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588.01"/>
    <n v="5.45E-2"/>
    <n v="795.0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5"/>
    <x v="0"/>
    <m/>
    <s v="SALARIED"/>
    <x v="8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588.01"/>
    <n v="7.0000000000000001E-3"/>
    <n v="102.1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6"/>
    <x v="0"/>
    <m/>
    <s v="SALARIED"/>
    <x v="8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49999999999"/>
    <n v="92.198040000000006"/>
    <n v="1181.6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15"/>
    <s v="WORK"/>
    <x v="0"/>
    <m/>
    <n v="7.6"/>
    <n v="66.902829999999994"/>
    <n v="508.46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29.19999999999999"/>
    <n v="66.902829999999994"/>
    <n v="8643.85"/>
    <n v="17"/>
    <d v="2025-05-08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6.902829999999994"/>
    <n v="-169.4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7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11"/>
    <s v="LEAVE"/>
    <x v="8"/>
    <s v="ANN"/>
    <n v="15.2"/>
    <n v="66.902829999999994"/>
    <n v="1016.92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7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11"/>
    <s v="LEAVE"/>
    <x v="8"/>
    <s v="ANN"/>
    <n v="15.2"/>
    <n v="66.902829999999994"/>
    <n v="1016.92"/>
    <n v="2"/>
    <d v="2025-05-06T00:00:00"/>
    <d v="2025-05-0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8"/>
    <x v="0"/>
    <m/>
    <s v="SALARIED"/>
    <x v="24"/>
    <m/>
    <m/>
    <x v="0"/>
    <x v="0"/>
    <m/>
    <m/>
    <m/>
    <m/>
    <m/>
    <m/>
    <m/>
    <s v="24AUNS"/>
    <s v="BONUS"/>
    <n v="999999999"/>
    <m/>
    <m/>
    <m/>
    <m/>
    <m/>
    <s v="ALLOWANCE"/>
    <x v="12"/>
    <s v="OTHTAX"/>
    <x v="1"/>
    <m/>
    <n v="79.989999999999995"/>
    <n v="1"/>
    <n v="79.989999999999995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786"/>
    <n v="278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8310.66"/>
    <n v="8310.6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5.08"/>
    <n v="55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266.92"/>
    <n v="1266.9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2338.67"/>
    <n v="5.45E-2"/>
    <n v="672.4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2338.67"/>
    <n v="7.0000000000000001E-3"/>
    <n v="86.3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8.6519899999999996"/>
    <n v="77.473510000000005"/>
    <n v="670.3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3020"/>
    <s v="Sr Local Trial Manager"/>
    <s v="NTHRYW"/>
    <s v="GEN"/>
    <s v="Permanent Full Time"/>
    <s v="Salary - Base"/>
    <s v="Experienced Analyst, Clinical Trial"/>
    <s v="F"/>
    <s v="F"/>
    <n v="1.75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0"/>
    <n v="0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3020"/>
    <s v="Sr Local Trial Manager"/>
    <s v="NTHRYW"/>
    <s v="GEN"/>
    <s v="Permanent Full Time"/>
    <s v="Salary - Base"/>
    <s v="Experienced Analyst, Clinical Trial"/>
    <s v="F"/>
    <s v="F"/>
    <n v="1.75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61"/>
    <s v="LEAVE"/>
    <x v="8"/>
    <s v="PARENT"/>
    <n v="167.2"/>
    <n v="0"/>
    <n v="0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3020"/>
    <s v="Sr Local Trial Manager"/>
    <s v="NTHRYW"/>
    <s v="GEN"/>
    <s v="Permanent Full Time"/>
    <s v="Salary - Base"/>
    <s v="Experienced Analyst, Clinical Trial"/>
    <s v="F"/>
    <s v="F"/>
    <n v="1.75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3020"/>
    <s v="Sr Local Trial Manager"/>
    <s v="NTHRYW"/>
    <s v="GEN"/>
    <s v="Permanent Full Time"/>
    <s v="Salary - Base"/>
    <s v="Experienced Analyst, Clinical Trial"/>
    <s v="F"/>
    <s v="F"/>
    <n v="1.75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0"/>
    <n v="0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3020"/>
    <s v="Sr Local Trial Manager"/>
    <s v="NTHRYW"/>
    <s v="GEN"/>
    <s v="Permanent Full Time"/>
    <s v="Salary - Base"/>
    <s v="Experienced Analyst, Clinical Trial"/>
    <s v="F"/>
    <s v="F"/>
    <n v="1.75"/>
    <x v="10"/>
    <x v="0"/>
    <m/>
    <s v="SALARIED"/>
    <x v="24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833199999999998"/>
    <n v="87.636349999999993"/>
    <n v="243.92"/>
    <n v="0"/>
    <d v="2025-05-31T00:00:00"/>
    <d v="2025-05-31T00:00:00"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0"/>
    <x v="0"/>
    <m/>
    <s v="SALARIED"/>
    <x v="4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15.2"/>
    <n v="79.908910000000006"/>
    <n v="-1214.6199999999999"/>
    <n v="-2"/>
    <d v="2025-04-29T00:00:00"/>
    <d v="2025-04-30T00:00:00"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0"/>
    <x v="0"/>
    <m/>
    <s v="SALARIED"/>
    <x v="4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79.908910000000006"/>
    <n v="607.30999999999995"/>
    <n v="1"/>
    <d v="2025-04-30T00:00:00"/>
    <d v="2025-04-30T00:00:00"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0"/>
    <x v="0"/>
    <m/>
    <s v="SALARIED"/>
    <x v="4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36.80000000000001"/>
    <n v="79.908910000000006"/>
    <n v="10931.54"/>
    <n v="18"/>
    <d v="2025-05-01T00:00:00"/>
    <d v="2025-05-30T00:00:00"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0"/>
    <x v="0"/>
    <m/>
    <s v="SALARIED"/>
    <x v="4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5.0666700000000002"/>
    <n v="79.908910000000006"/>
    <n v="-404.87"/>
    <n v="-0.66669999999999996"/>
    <d v="2025-05-31T00:00:00"/>
    <d v="2025-05-31T00:00:00"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0"/>
    <x v="0"/>
    <m/>
    <s v="SALARIED"/>
    <x v="49"/>
    <m/>
    <m/>
    <x v="0"/>
    <x v="0"/>
    <m/>
    <m/>
    <m/>
    <m/>
    <m/>
    <m/>
    <m/>
    <s v="26AUNS"/>
    <s v="SALES"/>
    <n v="999999999"/>
    <s v="26AUNS"/>
    <m/>
    <m/>
    <m/>
    <m/>
    <s v="WORK"/>
    <x v="53"/>
    <s v="LEAVE"/>
    <x v="8"/>
    <s v="PER"/>
    <n v="7.6"/>
    <n v="79.908910000000006"/>
    <n v="607.30999999999995"/>
    <n v="1"/>
    <d v="2025-04-29T00:00:00"/>
    <d v="2025-04-29T00:00:00"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604"/>
    <n v="2604"/>
    <n v="0"/>
    <m/>
    <m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7922.67"/>
    <n v="7922.67"/>
    <n v="0"/>
    <m/>
    <m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3"/>
    <x v="0"/>
    <m/>
    <s v="SALARIED"/>
    <x v="49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2.63"/>
    <n v="52.63"/>
    <n v="0"/>
    <m/>
    <m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3"/>
    <x v="0"/>
    <m/>
    <s v="SALARIED"/>
    <x v="49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210.57"/>
    <n v="1210.57"/>
    <n v="0"/>
    <m/>
    <m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4"/>
    <x v="0"/>
    <m/>
    <s v="SALARIED"/>
    <x v="49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1789.87"/>
    <n v="5.45E-2"/>
    <n v="642.54999999999995"/>
    <n v="0"/>
    <d v="2025-05-01T00:00:00"/>
    <d v="2025-05-31T00:00:00"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5"/>
    <x v="0"/>
    <m/>
    <s v="SALARIED"/>
    <x v="49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1789.87"/>
    <n v="7.0000000000000001E-3"/>
    <n v="82.53"/>
    <n v="0"/>
    <d v="2025-05-01T00:00:00"/>
    <d v="2025-05-31T00:00:00"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6"/>
    <x v="0"/>
    <m/>
    <s v="SALARIED"/>
    <x v="49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0.533289999999999"/>
    <n v="93.141840000000002"/>
    <n v="981.09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0"/>
    <x v="0"/>
    <m/>
    <s v="SALARIED"/>
    <x v="7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05.92104999999999"/>
    <n v="-2415"/>
    <n v="-3"/>
    <d v="2025-04-22T00:00:00"/>
    <d v="2025-04-24T00:00:00"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0"/>
    <x v="0"/>
    <m/>
    <s v="SALARIED"/>
    <x v="7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05.92104999999999"/>
    <n v="17710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0"/>
    <x v="0"/>
    <m/>
    <s v="SALARIED"/>
    <x v="7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5.92104999999999"/>
    <n v="-268.33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7"/>
    <x v="0"/>
    <m/>
    <s v="SALARIED"/>
    <x v="70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22.8"/>
    <n v="105.92104999999999"/>
    <n v="2415"/>
    <n v="3"/>
    <d v="2025-04-22T00:00:00"/>
    <d v="2025-04-24T00:00:00"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1"/>
    <x v="0"/>
    <m/>
    <s v="SALARIED"/>
    <x v="70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3319"/>
    <n v="3319"/>
    <n v="0"/>
    <m/>
    <m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24"/>
    <s v="SUPER"/>
    <x v="3"/>
    <m/>
    <n v="1"/>
    <n v="6176.47"/>
    <n v="6176.47"/>
    <n v="0"/>
    <m/>
    <m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9168.3700000000008"/>
    <n v="9168.3700000000008"/>
    <n v="0"/>
    <m/>
    <m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3"/>
    <x v="0"/>
    <m/>
    <s v="SALARIED"/>
    <x v="70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7.21"/>
    <n v="87.21"/>
    <n v="0"/>
    <m/>
    <m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3"/>
    <x v="0"/>
    <m/>
    <s v="SALARIED"/>
    <x v="70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512.79"/>
    <n v="512.79"/>
    <n v="0"/>
    <m/>
    <m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3"/>
    <x v="0"/>
    <m/>
    <s v="SALARIED"/>
    <x v="70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146.34"/>
    <n v="2146.34"/>
    <n v="0"/>
    <m/>
    <m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4"/>
    <x v="0"/>
    <m/>
    <s v="SALARIED"/>
    <x v="70"/>
    <m/>
    <m/>
    <x v="3"/>
    <x v="0"/>
    <m/>
    <m/>
    <m/>
    <m/>
    <m/>
    <m/>
    <m/>
    <s v="31AUNS"/>
    <s v="BONUS"/>
    <n v="999999999"/>
    <m/>
    <m/>
    <m/>
    <m/>
    <m/>
    <s v="OTHER"/>
    <x v="33"/>
    <s v="PRT"/>
    <x v="6"/>
    <m/>
    <n v="21410.18"/>
    <n v="6.8500000000000005E-2"/>
    <n v="1466.6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5"/>
    <x v="0"/>
    <m/>
    <s v="SALARIED"/>
    <x v="70"/>
    <m/>
    <m/>
    <x v="4"/>
    <x v="0"/>
    <m/>
    <m/>
    <m/>
    <m/>
    <m/>
    <m/>
    <m/>
    <s v="31AUNS"/>
    <s v="BONUS"/>
    <n v="999999999"/>
    <m/>
    <m/>
    <m/>
    <m/>
    <m/>
    <s v="OTHER"/>
    <x v="34"/>
    <s v="WC"/>
    <x v="6"/>
    <m/>
    <n v="21410.18"/>
    <n v="7.0000000000000001E-3"/>
    <n v="149.87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6"/>
    <x v="0"/>
    <m/>
    <s v="SALARIED"/>
    <x v="70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9.6704399999999993"/>
    <n v="122.77311"/>
    <n v="1187.2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2.8"/>
    <n v="62.348179999999999"/>
    <n v="-1421.54"/>
    <n v="-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5.2"/>
    <n v="62.348179999999999"/>
    <n v="947.69"/>
    <n v="2"/>
    <d v="2025-04-28T00:00:00"/>
    <d v="2025-04-29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2.6"/>
    <n v="62.348179999999999"/>
    <n v="162.11000000000001"/>
    <n v="0.34210000000000002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7.2"/>
    <n v="62.348179999999999"/>
    <n v="10424.62000000000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2.348179999999999"/>
    <n v="-157.9499999999999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26"/>
    <s v="LEAVE"/>
    <x v="8"/>
    <s v="PER"/>
    <n v="5"/>
    <n v="62.348179999999999"/>
    <n v="311.74"/>
    <n v="0.65790000000000004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3293"/>
    <n v="329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6973.67"/>
    <n v="6973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1.33"/>
    <n v="51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180.67"/>
    <n v="1180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1498.67"/>
    <n v="5.45E-2"/>
    <n v="626.679999999999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1498.67"/>
    <n v="7.0000000000000001E-3"/>
    <n v="80.4899999999999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81658"/>
    <n v="72.673050000000003"/>
    <n v="931.42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83.350200000000001"/>
    <n v="13936.15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3.350200000000001"/>
    <n v="-211.1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1"/>
    <x v="0"/>
    <m/>
    <s v="SALARIED"/>
    <x v="54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515"/>
    <n v="4515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1043.33"/>
    <n v="11043.33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3"/>
    <x v="0"/>
    <m/>
    <s v="SALARIED"/>
    <x v="54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8.63"/>
    <n v="68.63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3"/>
    <x v="0"/>
    <m/>
    <s v="SALARIED"/>
    <x v="54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578.38"/>
    <n v="1578.38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4"/>
    <x v="0"/>
    <m/>
    <s v="SALARIED"/>
    <x v="54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7205.34"/>
    <n v="5.45E-2"/>
    <n v="937.69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5"/>
    <x v="0"/>
    <m/>
    <s v="SALARIED"/>
    <x v="54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7205.34"/>
    <n v="7.0000000000000001E-3"/>
    <n v="120.44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6"/>
    <x v="0"/>
    <m/>
    <s v="SALARIED"/>
    <x v="54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89999999999"/>
    <n v="97.153000000000006"/>
    <n v="1245.1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0"/>
    <x v="0"/>
    <m/>
    <s v="SALARIED"/>
    <x v="28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-22.8"/>
    <n v="206.73077000000001"/>
    <n v="-4713.46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0"/>
    <x v="0"/>
    <m/>
    <s v="SALARIED"/>
    <x v="28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-98.8"/>
    <n v="206.73077000000001"/>
    <n v="-20425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0"/>
    <x v="0"/>
    <m/>
    <s v="SALARIED"/>
    <x v="28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91.2"/>
    <n v="206.73077000000001"/>
    <n v="18853.849999999999"/>
    <n v="12"/>
    <d v="2025-04-01T00:00:00"/>
    <d v="2025-04-16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0"/>
    <x v="0"/>
    <m/>
    <s v="SALARIED"/>
    <x v="28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15.2"/>
    <n v="206.73077000000001"/>
    <n v="3142.31"/>
    <n v="2"/>
    <d v="2025-04-23T00:00:00"/>
    <d v="2025-04-24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0"/>
    <x v="0"/>
    <m/>
    <s v="SALARIED"/>
    <x v="28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167.2"/>
    <n v="206.73077000000001"/>
    <n v="34565.379999999997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0"/>
    <x v="0"/>
    <m/>
    <s v="SALARIED"/>
    <x v="28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-2.5333299999999999"/>
    <n v="206.73077000000001"/>
    <n v="-523.7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7"/>
    <x v="0"/>
    <m/>
    <s v="SALARIED"/>
    <x v="28"/>
    <m/>
    <m/>
    <x v="0"/>
    <x v="0"/>
    <m/>
    <m/>
    <m/>
    <m/>
    <m/>
    <m/>
    <m/>
    <s v="50AUNS"/>
    <s v="BONUS"/>
    <n v="999999999"/>
    <s v="50AUNS"/>
    <m/>
    <m/>
    <m/>
    <m/>
    <s v="WORK"/>
    <x v="11"/>
    <s v="LEAVE"/>
    <x v="8"/>
    <s v="ANN"/>
    <n v="7.6"/>
    <n v="206.73077000000001"/>
    <n v="1571.15"/>
    <n v="1"/>
    <d v="2025-04-17T00:00:00"/>
    <d v="2025-04-17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7"/>
    <x v="0"/>
    <m/>
    <s v="SALARIED"/>
    <x v="28"/>
    <m/>
    <m/>
    <x v="0"/>
    <x v="0"/>
    <m/>
    <m/>
    <m/>
    <m/>
    <m/>
    <m/>
    <m/>
    <s v="50AUNS"/>
    <s v="BONUS"/>
    <n v="999999999"/>
    <s v="50AUNS"/>
    <m/>
    <m/>
    <m/>
    <m/>
    <s v="WORK"/>
    <x v="11"/>
    <s v="LEAVE"/>
    <x v="8"/>
    <s v="ANN"/>
    <n v="7.6"/>
    <n v="206.73077000000001"/>
    <n v="1571.15"/>
    <n v="1"/>
    <d v="2025-04-22T00:00:00"/>
    <d v="2025-04-22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9"/>
    <x v="0"/>
    <m/>
    <s v="SALARIED"/>
    <x v="28"/>
    <m/>
    <m/>
    <x v="0"/>
    <x v="0"/>
    <m/>
    <m/>
    <m/>
    <m/>
    <m/>
    <m/>
    <m/>
    <s v="50AUNS"/>
    <s v="BONUS"/>
    <n v="999999999"/>
    <m/>
    <m/>
    <m/>
    <m/>
    <m/>
    <s v="ALLOWANCE"/>
    <x v="16"/>
    <s v="GM"/>
    <x v="1"/>
    <m/>
    <n v="1"/>
    <n v="1"/>
    <n v="8595.24"/>
    <n v="0"/>
    <d v="2025-05-31T00:00:00"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9"/>
    <x v="0"/>
    <m/>
    <s v="SALARIED"/>
    <x v="28"/>
    <m/>
    <m/>
    <x v="0"/>
    <x v="0"/>
    <m/>
    <m/>
    <m/>
    <m/>
    <m/>
    <m/>
    <m/>
    <s v="50AUNS"/>
    <s v="BONUS"/>
    <n v="999999999"/>
    <m/>
    <m/>
    <m/>
    <m/>
    <m/>
    <s v="ALLOWANCE"/>
    <x v="17"/>
    <s v="GM"/>
    <x v="1"/>
    <m/>
    <n v="1"/>
    <n v="1"/>
    <n v="1508.52"/>
    <n v="0"/>
    <d v="2025-05-31T00:00:00"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9"/>
    <x v="0"/>
    <m/>
    <s v="SALARIED"/>
    <x v="28"/>
    <m/>
    <m/>
    <x v="0"/>
    <x v="0"/>
    <m/>
    <m/>
    <m/>
    <m/>
    <m/>
    <m/>
    <m/>
    <s v="50AUNS"/>
    <s v="BONUS"/>
    <n v="999999999"/>
    <m/>
    <m/>
    <m/>
    <m/>
    <m/>
    <s v="ALLOWANCE"/>
    <x v="50"/>
    <s v="GM"/>
    <x v="1"/>
    <m/>
    <n v="1"/>
    <n v="1"/>
    <n v="3786.09"/>
    <n v="0"/>
    <d v="2025-05-31T00:00:00"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9"/>
    <x v="0"/>
    <m/>
    <s v="SALARIED"/>
    <x v="28"/>
    <m/>
    <m/>
    <x v="0"/>
    <x v="0"/>
    <m/>
    <m/>
    <m/>
    <m/>
    <m/>
    <m/>
    <m/>
    <s v="50AUNS"/>
    <s v="BONUS"/>
    <n v="999999999"/>
    <m/>
    <m/>
    <m/>
    <m/>
    <m/>
    <s v="ALLOWANCE"/>
    <x v="51"/>
    <s v="GM"/>
    <x v="1"/>
    <m/>
    <n v="1"/>
    <n v="1"/>
    <n v="1672.08"/>
    <n v="0"/>
    <d v="2025-05-31T00:00:00"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2"/>
    <x v="0"/>
    <m/>
    <m/>
    <x v="1"/>
    <m/>
    <m/>
    <x v="0"/>
    <x v="0"/>
    <m/>
    <m/>
    <m/>
    <m/>
    <m/>
    <m/>
    <m/>
    <s v="50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2"/>
    <x v="0"/>
    <m/>
    <m/>
    <x v="1"/>
    <m/>
    <m/>
    <x v="9"/>
    <x v="0"/>
    <m/>
    <m/>
    <m/>
    <m/>
    <m/>
    <m/>
    <m/>
    <s v="50AUNS"/>
    <s v="BONUS"/>
    <n v="999999999"/>
    <m/>
    <m/>
    <m/>
    <m/>
    <m/>
    <s v="DEDUCTION"/>
    <x v="64"/>
    <s v="FINAN"/>
    <x v="10"/>
    <m/>
    <n v="1"/>
    <n v="167.05"/>
    <n v="167.05"/>
    <n v="0"/>
    <m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2"/>
    <x v="0"/>
    <m/>
    <m/>
    <x v="1"/>
    <m/>
    <m/>
    <x v="7"/>
    <x v="0"/>
    <m/>
    <s v="SALARIED"/>
    <s v="C0944J"/>
    <m/>
    <m/>
    <m/>
    <m/>
    <s v="50AUNS"/>
    <s v="BONUS"/>
    <n v="999999999"/>
    <m/>
    <m/>
    <m/>
    <m/>
    <m/>
    <s v="DEDUCTION"/>
    <x v="20"/>
    <s v="GM"/>
    <x v="9"/>
    <m/>
    <n v="1"/>
    <n v="12496.92"/>
    <n v="12496.92"/>
    <n v="0"/>
    <m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2"/>
    <x v="0"/>
    <m/>
    <m/>
    <x v="1"/>
    <m/>
    <m/>
    <x v="7"/>
    <x v="0"/>
    <m/>
    <s v="SALARIED"/>
    <s v="C0944J"/>
    <m/>
    <m/>
    <m/>
    <m/>
    <s v="50AUNS"/>
    <s v="BONUS"/>
    <n v="999999999"/>
    <m/>
    <m/>
    <m/>
    <m/>
    <m/>
    <s v="DEDUCTION"/>
    <x v="21"/>
    <s v="GM"/>
    <x v="9"/>
    <m/>
    <n v="1"/>
    <n v="1191.46"/>
    <n v="1191.46"/>
    <n v="0"/>
    <m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2"/>
    <x v="0"/>
    <m/>
    <m/>
    <x v="1"/>
    <m/>
    <m/>
    <x v="2"/>
    <x v="0"/>
    <m/>
    <m/>
    <m/>
    <m/>
    <m/>
    <m/>
    <m/>
    <s v="50AUNS"/>
    <s v="BONUS"/>
    <n v="999999999"/>
    <m/>
    <m/>
    <m/>
    <m/>
    <m/>
    <s v="DEDUCTION"/>
    <x v="4"/>
    <m/>
    <x v="4"/>
    <m/>
    <n v="1"/>
    <n v="35748.17"/>
    <n v="35748.17"/>
    <n v="0"/>
    <m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3"/>
    <x v="0"/>
    <m/>
    <s v="SALARIED"/>
    <x v="28"/>
    <m/>
    <m/>
    <x v="1"/>
    <x v="0"/>
    <m/>
    <m/>
    <m/>
    <m/>
    <m/>
    <m/>
    <n v="4"/>
    <s v="50AUNS"/>
    <s v="BONUS"/>
    <n v="999999999"/>
    <m/>
    <m/>
    <m/>
    <m/>
    <m/>
    <s v="DEDUCTION"/>
    <x v="5"/>
    <s v="SUPER"/>
    <x v="5"/>
    <m/>
    <n v="1"/>
    <n v="170.21"/>
    <n v="170.21"/>
    <n v="0"/>
    <m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3"/>
    <x v="0"/>
    <m/>
    <s v="SALARIED"/>
    <x v="28"/>
    <m/>
    <m/>
    <x v="1"/>
    <x v="0"/>
    <m/>
    <m/>
    <m/>
    <m/>
    <m/>
    <n v="0"/>
    <n v="3"/>
    <s v="50AUNS"/>
    <s v="BONUS"/>
    <n v="999999999"/>
    <m/>
    <m/>
    <m/>
    <m/>
    <m/>
    <s v="DEDUCTION"/>
    <x v="7"/>
    <s v="SUPER"/>
    <x v="5"/>
    <m/>
    <n v="1"/>
    <n v="3914.79"/>
    <n v="3914.79"/>
    <n v="0"/>
    <m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4"/>
    <x v="0"/>
    <m/>
    <s v="SALARIED"/>
    <x v="28"/>
    <m/>
    <m/>
    <x v="3"/>
    <x v="0"/>
    <m/>
    <m/>
    <m/>
    <m/>
    <m/>
    <m/>
    <m/>
    <s v="50AUNS"/>
    <s v="BONUS"/>
    <n v="999999999"/>
    <m/>
    <m/>
    <m/>
    <m/>
    <m/>
    <s v="OTHER"/>
    <x v="8"/>
    <s v="PRT"/>
    <x v="6"/>
    <m/>
    <n v="38126.67"/>
    <n v="5.45E-2"/>
    <n v="2077.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5"/>
    <x v="0"/>
    <m/>
    <s v="SALARIED"/>
    <x v="28"/>
    <m/>
    <m/>
    <x v="4"/>
    <x v="0"/>
    <m/>
    <m/>
    <m/>
    <m/>
    <m/>
    <m/>
    <m/>
    <s v="50AUNS"/>
    <s v="BONUS"/>
    <n v="999999999"/>
    <m/>
    <m/>
    <m/>
    <m/>
    <m/>
    <s v="OTHER"/>
    <x v="9"/>
    <s v="WC"/>
    <x v="6"/>
    <m/>
    <n v="38126.67"/>
    <n v="7.0000000000000001E-3"/>
    <n v="266.8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10"/>
    <x v="0"/>
    <m/>
    <s v="SALARIED"/>
    <x v="28"/>
    <m/>
    <m/>
    <x v="8"/>
    <x v="0"/>
    <m/>
    <m/>
    <m/>
    <m/>
    <m/>
    <m/>
    <m/>
    <s v="50AUNS"/>
    <s v="BONUS"/>
    <n v="999999999"/>
    <s v="50AUNS"/>
    <m/>
    <m/>
    <m/>
    <m/>
    <s v="OTHER"/>
    <x v="23"/>
    <s v="ACC"/>
    <x v="7"/>
    <s v="LSL"/>
    <n v="2.7666599999999999"/>
    <n v="240.96564000000001"/>
    <n v="666.6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6"/>
    <x v="0"/>
    <m/>
    <s v="SALARIED"/>
    <x v="28"/>
    <m/>
    <m/>
    <x v="5"/>
    <x v="0"/>
    <m/>
    <m/>
    <m/>
    <m/>
    <m/>
    <m/>
    <m/>
    <s v="50AUNS"/>
    <s v="BONUS"/>
    <n v="999999999"/>
    <s v="50AUNS"/>
    <m/>
    <m/>
    <m/>
    <m/>
    <s v="OTHER"/>
    <x v="10"/>
    <s v="ACC"/>
    <x v="7"/>
    <s v="ANN"/>
    <n v="10.707100000000001"/>
    <n v="240.96534"/>
    <n v="2580.04"/>
    <n v="0"/>
    <d v="2025-05-3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68.400000000000006"/>
    <n v="81.123480000000001"/>
    <n v="-5548.85"/>
    <n v="-9"/>
    <d v="2025-04-07T00:00:00"/>
    <d v="2025-04-17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53.2"/>
    <n v="81.123480000000001"/>
    <n v="4315.7700000000004"/>
    <n v="7"/>
    <d v="2025-04-07T00:00:00"/>
    <d v="2025-04-15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81.123480000000001"/>
    <n v="616.54"/>
    <n v="1"/>
    <d v="2025-04-17T00:00:00"/>
    <d v="2025-04-17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1.123480000000001"/>
    <n v="13563.85"/>
    <n v="22"/>
    <d v="2025-05-01T00:00:00"/>
    <d v="2025-05-30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1.123480000000001"/>
    <n v="-205.52"/>
    <n v="-0.33329999999999999"/>
    <d v="2025-05-3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7.6"/>
    <n v="81.123480000000001"/>
    <n v="616.54"/>
    <n v="1"/>
    <d v="2025-04-16T00:00:00"/>
    <d v="2025-04-16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657"/>
    <n v="3657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701.33"/>
    <n v="9701.33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3"/>
    <x v="0"/>
    <m/>
    <s v="SALARIED"/>
    <x v="35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6.790000000000006"/>
    <n v="66.790000000000006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3"/>
    <x v="0"/>
    <m/>
    <s v="SALARIED"/>
    <x v="35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36.21"/>
    <n v="1536.21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4"/>
    <x v="0"/>
    <m/>
    <s v="SALARIED"/>
    <x v="35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961.33"/>
    <n v="5.45E-2"/>
    <n v="815.39"/>
    <n v="0"/>
    <d v="2025-05-0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5"/>
    <x v="0"/>
    <m/>
    <s v="SALARIED"/>
    <x v="35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961.33"/>
    <n v="7.0000000000000001E-3"/>
    <n v="104.73"/>
    <n v="0"/>
    <d v="2025-05-0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6"/>
    <x v="0"/>
    <m/>
    <s v="SALARIED"/>
    <x v="35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3"/>
    <n v="94.030230000000003"/>
    <n v="1205.160000000000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0"/>
    <x v="0"/>
    <m/>
    <s v="SALARIED"/>
    <x v="71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30.4"/>
    <n v="192.05466000000001"/>
    <n v="5838.46"/>
    <n v="4"/>
    <d v="2025-05-01T00:00:00"/>
    <d v="2025-05-06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0"/>
    <x v="0"/>
    <m/>
    <s v="SALARIED"/>
    <x v="71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14"/>
    <n v="192.05466000000001"/>
    <n v="21894.23"/>
    <n v="15"/>
    <d v="2025-05-12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0"/>
    <x v="0"/>
    <m/>
    <s v="SALARIED"/>
    <x v="71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92.05466000000001"/>
    <n v="-486.5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7"/>
    <x v="0"/>
    <m/>
    <s v="SALARIED"/>
    <x v="71"/>
    <m/>
    <m/>
    <x v="0"/>
    <x v="0"/>
    <m/>
    <m/>
    <m/>
    <m/>
    <m/>
    <m/>
    <m/>
    <s v="41AUNS"/>
    <s v="BONUS"/>
    <n v="999999999"/>
    <s v="41AUNS"/>
    <m/>
    <m/>
    <m/>
    <m/>
    <s v="WORK"/>
    <x v="11"/>
    <s v="LEAVE"/>
    <x v="8"/>
    <s v="ANN"/>
    <n v="22.8"/>
    <n v="192.05466000000001"/>
    <n v="4378.8500000000004"/>
    <n v="3"/>
    <d v="2025-05-07T00:00:00"/>
    <d v="2025-05-09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1"/>
    <x v="0"/>
    <m/>
    <s v="SALARIED"/>
    <x v="71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1956"/>
    <n v="11956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2"/>
    <x v="0"/>
    <m/>
    <m/>
    <x v="1"/>
    <m/>
    <m/>
    <x v="1"/>
    <x v="0"/>
    <m/>
    <m/>
    <m/>
    <m/>
    <m/>
    <m/>
    <n v="9"/>
    <s v="41AUNS"/>
    <s v="BONUS"/>
    <n v="999999999"/>
    <m/>
    <m/>
    <m/>
    <m/>
    <m/>
    <s v="DEDUCTION"/>
    <x v="3"/>
    <s v="SUPER"/>
    <x v="3"/>
    <m/>
    <n v="1"/>
    <n v="1859.55"/>
    <n v="1859.55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19476.12"/>
    <n v="19476.12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3"/>
    <x v="0"/>
    <m/>
    <s v="SALARIED"/>
    <x v="71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58.13"/>
    <n v="158.13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3"/>
    <x v="0"/>
    <m/>
    <s v="SALARIED"/>
    <x v="71"/>
    <m/>
    <m/>
    <x v="1"/>
    <x v="0"/>
    <m/>
    <m/>
    <m/>
    <m/>
    <m/>
    <m/>
    <n v="5"/>
    <s v="41AUNS"/>
    <s v="BONUS"/>
    <n v="999999999"/>
    <m/>
    <m/>
    <m/>
    <m/>
    <m/>
    <s v="DEDUCTION"/>
    <x v="6"/>
    <s v="SUPER"/>
    <x v="5"/>
    <m/>
    <n v="1"/>
    <n v="929.78"/>
    <n v="929.78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3"/>
    <x v="0"/>
    <m/>
    <s v="SALARIED"/>
    <x v="71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828.54"/>
    <n v="3828.54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4"/>
    <x v="0"/>
    <m/>
    <s v="SALARIED"/>
    <x v="71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8208.120000000003"/>
    <n v="5.45E-2"/>
    <n v="2082.3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5"/>
    <x v="0"/>
    <m/>
    <s v="SALARIED"/>
    <x v="71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8208.120000000003"/>
    <n v="7.0000000000000001E-3"/>
    <n v="267.4599999999999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10"/>
    <x v="0"/>
    <m/>
    <s v="SALARIED"/>
    <x v="71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2.7666499999999998"/>
    <n v="223.85918000000001"/>
    <n v="619.3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6"/>
    <x v="0"/>
    <m/>
    <s v="SALARIED"/>
    <x v="71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9.57742"/>
    <n v="223.85883000000001"/>
    <n v="2143.9899999999998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0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8"/>
    <n v="60.27328"/>
    <n v="2290.38"/>
    <n v="5"/>
    <d v="2025-05-01T00:00:00"/>
    <d v="2025-05-07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0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06.4"/>
    <n v="60.27328"/>
    <n v="6413.08"/>
    <n v="14"/>
    <d v="2025-05-13T00:00:00"/>
    <d v="2025-05-30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0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0.27328"/>
    <n v="-152.69"/>
    <n v="-0.33329999999999999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7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22.8"/>
    <n v="60.27328"/>
    <n v="1374.23"/>
    <n v="3"/>
    <d v="2025-05-08T00:00:00"/>
    <d v="2025-05-12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223"/>
    <n v="2223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583.59"/>
    <n v="583.59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118.41"/>
    <n v="7118.41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3"/>
    <x v="0"/>
    <m/>
    <s v="SALARIED"/>
    <x v="69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9.63"/>
    <n v="49.63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3"/>
    <x v="0"/>
    <m/>
    <s v="SALARIED"/>
    <x v="69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291.8"/>
    <n v="291.8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3"/>
    <x v="0"/>
    <m/>
    <s v="SALARIED"/>
    <x v="69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41.3800000000001"/>
    <n v="1141.3800000000001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4"/>
    <x v="0"/>
    <m/>
    <s v="SALARIED"/>
    <x v="69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407.81"/>
    <n v="5.45E-2"/>
    <n v="621.73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5"/>
    <x v="0"/>
    <m/>
    <s v="SALARIED"/>
    <x v="69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407.81"/>
    <n v="7.0000000000000001E-3"/>
    <n v="79.849999999999994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6"/>
    <x v="0"/>
    <m/>
    <s v="SALARIED"/>
    <x v="69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9.5773200000000003"/>
    <n v="70.254519999999999"/>
    <n v="672.85"/>
    <n v="0"/>
    <d v="2025-05-3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20.521419999999999"/>
    <n v="-51.99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59"/>
    <s v="LEAVE"/>
    <x v="8"/>
    <s v="PARENT"/>
    <n v="38"/>
    <n v="90.2834"/>
    <n v="3430.77"/>
    <n v="5"/>
    <d v="2025-05-01T00:00:00"/>
    <d v="2025-05-07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61"/>
    <s v="LEAVE"/>
    <x v="8"/>
    <s v="PARENT"/>
    <n v="129.19999999999999"/>
    <n v="0"/>
    <n v="0"/>
    <n v="17"/>
    <d v="2025-05-08T00:00:00"/>
    <d v="2025-05-30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1"/>
    <x v="0"/>
    <m/>
    <s v="SALARIED"/>
    <x v="72"/>
    <m/>
    <m/>
    <x v="0"/>
    <x v="0"/>
    <m/>
    <m/>
    <m/>
    <m/>
    <m/>
    <m/>
    <m/>
    <s v="30AUNS"/>
    <s v="BONUS"/>
    <n v="999999999"/>
    <m/>
    <m/>
    <m/>
    <m/>
    <m/>
    <s v="ALLOWANCE"/>
    <x v="32"/>
    <s v="OTHUTX"/>
    <x v="1"/>
    <m/>
    <n v="416.67"/>
    <n v="1"/>
    <n v="416.67"/>
    <n v="0"/>
    <d v="2025-05-31T00:00:00"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0"/>
    <x v="0"/>
    <m/>
    <s v="SALARIED"/>
    <x v="72"/>
    <m/>
    <m/>
    <x v="0"/>
    <x v="0"/>
    <m/>
    <m/>
    <m/>
    <m/>
    <m/>
    <m/>
    <m/>
    <s v="30AUNS"/>
    <s v="BONUS"/>
    <n v="999999999"/>
    <m/>
    <m/>
    <m/>
    <m/>
    <m/>
    <s v="ALLOWANCE"/>
    <x v="73"/>
    <s v="OTHTAX"/>
    <x v="1"/>
    <m/>
    <n v="183.16"/>
    <n v="1"/>
    <n v="183.16"/>
    <n v="0"/>
    <d v="2025-05-09T00:00:00"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373"/>
    <n v="373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524.79"/>
    <n v="524.79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3080.82"/>
    <n v="3080.82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3"/>
    <x v="0"/>
    <m/>
    <s v="SALARIED"/>
    <x v="72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4.33"/>
    <n v="74.33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3"/>
    <x v="0"/>
    <m/>
    <s v="SALARIED"/>
    <x v="72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261.64999999999998"/>
    <n v="261.64999999999998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3"/>
    <x v="0"/>
    <m/>
    <s v="SALARIED"/>
    <x v="72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388.56"/>
    <n v="388.56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4"/>
    <x v="0"/>
    <m/>
    <s v="SALARIED"/>
    <x v="72"/>
    <m/>
    <m/>
    <x v="3"/>
    <x v="0"/>
    <m/>
    <m/>
    <m/>
    <m/>
    <m/>
    <m/>
    <m/>
    <s v="30AUNS"/>
    <s v="BONUS"/>
    <n v="999999999"/>
    <m/>
    <m/>
    <m/>
    <m/>
    <m/>
    <s v="OTHER"/>
    <x v="30"/>
    <s v="PRT"/>
    <x v="6"/>
    <m/>
    <n v="4519.99"/>
    <n v="5.7000000000000002E-2"/>
    <n v="257.64"/>
    <n v="0"/>
    <d v="2025-05-0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5"/>
    <x v="0"/>
    <m/>
    <s v="SALARIED"/>
    <x v="72"/>
    <m/>
    <m/>
    <x v="4"/>
    <x v="0"/>
    <m/>
    <m/>
    <m/>
    <m/>
    <m/>
    <m/>
    <m/>
    <s v="30AUNS"/>
    <s v="BONUS"/>
    <n v="999999999"/>
    <m/>
    <m/>
    <m/>
    <m/>
    <m/>
    <s v="OTHER"/>
    <x v="31"/>
    <s v="WC"/>
    <x v="6"/>
    <m/>
    <n v="4103.32"/>
    <n v="7.0000000000000001E-3"/>
    <n v="28.72"/>
    <n v="0"/>
    <d v="2025-05-0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6"/>
    <x v="0"/>
    <m/>
    <s v="SALARIED"/>
    <x v="7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2.9"/>
    <n v="104.54828000000001"/>
    <n v="303.19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59.6"/>
    <n v="65.334010000000006"/>
    <n v="10427.31"/>
    <n v="21"/>
    <d v="2025-05-02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5.334010000000006"/>
    <n v="-165.52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26"/>
    <s v="LEAVE"/>
    <x v="8"/>
    <s v="PER"/>
    <n v="7.6"/>
    <n v="65.334010000000006"/>
    <n v="496.54"/>
    <n v="1"/>
    <d v="2025-05-01T00:00:00"/>
    <d v="2025-05-0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058"/>
    <n v="2058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2"/>
    <x v="0"/>
    <m/>
    <m/>
    <x v="1"/>
    <m/>
    <m/>
    <x v="9"/>
    <x v="0"/>
    <m/>
    <m/>
    <m/>
    <m/>
    <m/>
    <m/>
    <m/>
    <s v="24AUNS"/>
    <s v="BONUS"/>
    <n v="999999999"/>
    <m/>
    <m/>
    <m/>
    <m/>
    <m/>
    <s v="DEDUCTION"/>
    <x v="38"/>
    <s v="RECOV"/>
    <x v="10"/>
    <m/>
    <n v="1"/>
    <n v="1898.85"/>
    <n v="1898.85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2"/>
    <x v="0"/>
    <n v="910"/>
    <m/>
    <x v="1"/>
    <m/>
    <m/>
    <x v="7"/>
    <x v="0"/>
    <n v="910"/>
    <s v="SALARIED"/>
    <s v="C0800"/>
    <m/>
    <m/>
    <m/>
    <m/>
    <s v="24AUNS"/>
    <s v="BONUS"/>
    <n v="999999999"/>
    <m/>
    <m/>
    <m/>
    <m/>
    <m/>
    <s v="DEDUCTION"/>
    <x v="49"/>
    <s v="RECOV"/>
    <x v="10"/>
    <m/>
    <n v="1"/>
    <n v="35.25"/>
    <n v="35.25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6766.23"/>
    <n v="6766.23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3.79"/>
    <n v="53.79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237.21"/>
    <n v="1237.21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33"/>
    <s v="PRT"/>
    <x v="6"/>
    <m/>
    <n v="12049.33"/>
    <n v="6.8500000000000005E-2"/>
    <n v="825.38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34"/>
    <s v="WC"/>
    <x v="6"/>
    <m/>
    <n v="12049.33"/>
    <n v="7.0000000000000001E-3"/>
    <n v="84.3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81668"/>
    <n v="75.728660000000005"/>
    <n v="970.59"/>
    <n v="0"/>
    <d v="2025-05-31T00:00:00"/>
    <d v="2025-05-31T00:00:00"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58.502020000000002"/>
    <n v="-148.21"/>
    <n v="-0.33329999999999999"/>
    <d v="2025-05-31T00:00:00"/>
    <d v="2025-05-31T00:00:00"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59"/>
    <s v="LEAVE"/>
    <x v="8"/>
    <s v="PARENT"/>
    <n v="167.2"/>
    <n v="58.502020000000002"/>
    <n v="9781.5400000000009"/>
    <n v="22"/>
    <d v="2025-05-01T00:00:00"/>
    <d v="2025-05-30T00:00:00"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994"/>
    <n v="2994"/>
    <n v="0"/>
    <m/>
    <m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6639.33"/>
    <n v="6639.33"/>
    <n v="0"/>
    <m/>
    <m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3"/>
    <x v="0"/>
    <m/>
    <s v="SALARIED"/>
    <x v="47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8.17"/>
    <n v="48.17"/>
    <n v="0"/>
    <m/>
    <m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3"/>
    <x v="0"/>
    <m/>
    <s v="SALARIED"/>
    <x v="47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07.83"/>
    <n v="1107.83"/>
    <n v="0"/>
    <m/>
    <m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4"/>
    <x v="0"/>
    <m/>
    <s v="SALARIED"/>
    <x v="47"/>
    <m/>
    <m/>
    <x v="3"/>
    <x v="0"/>
    <m/>
    <m/>
    <m/>
    <m/>
    <m/>
    <m/>
    <m/>
    <s v="25AUNS"/>
    <s v="BONUS"/>
    <n v="999999999"/>
    <m/>
    <m/>
    <m/>
    <m/>
    <m/>
    <s v="OTHER"/>
    <x v="30"/>
    <s v="PRT"/>
    <x v="6"/>
    <m/>
    <n v="10789.33"/>
    <n v="5.7000000000000002E-2"/>
    <n v="614.99"/>
    <n v="0"/>
    <d v="2025-05-01T00:00:00"/>
    <d v="2025-05-31T00:00:00"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5"/>
    <x v="0"/>
    <m/>
    <s v="SALARIED"/>
    <x v="47"/>
    <m/>
    <m/>
    <x v="4"/>
    <x v="0"/>
    <m/>
    <m/>
    <m/>
    <m/>
    <m/>
    <m/>
    <m/>
    <s v="25AUNS"/>
    <s v="BONUS"/>
    <n v="999999999"/>
    <m/>
    <m/>
    <m/>
    <m/>
    <m/>
    <s v="OTHER"/>
    <x v="31"/>
    <s v="WC"/>
    <x v="6"/>
    <m/>
    <n v="10789.33"/>
    <n v="7.0000000000000001E-3"/>
    <n v="75.53"/>
    <n v="0"/>
    <d v="2025-05-01T00:00:00"/>
    <d v="2025-05-31T00:00:00"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6"/>
    <x v="0"/>
    <m/>
    <s v="SALARIED"/>
    <x v="47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66569999999999"/>
    <n v="67.745329999999996"/>
    <n v="871.65"/>
    <n v="0"/>
    <d v="2025-05-31T00:00:00"/>
    <d v="2025-05-31T00:00:00"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0"/>
    <x v="0"/>
    <m/>
    <s v="SALARIED"/>
    <x v="7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21.65992"/>
    <n v="1849.23"/>
    <n v="2"/>
    <d v="2025-05-01T00:00:00"/>
    <d v="2025-05-02T00:00:00"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0"/>
    <x v="0"/>
    <m/>
    <s v="SALARIED"/>
    <x v="73"/>
    <m/>
    <m/>
    <x v="0"/>
    <x v="0"/>
    <m/>
    <m/>
    <m/>
    <m/>
    <m/>
    <m/>
    <m/>
    <s v="31AUNS"/>
    <s v="BONUS"/>
    <n v="999999999"/>
    <s v="31AUNS"/>
    <m/>
    <m/>
    <m/>
    <m/>
    <s v="WORK"/>
    <x v="15"/>
    <s v="WORK"/>
    <x v="0"/>
    <m/>
    <n v="7.6"/>
    <n v="121.65992"/>
    <n v="924.62"/>
    <n v="1"/>
    <d v="2025-05-05T00:00:00"/>
    <d v="2025-05-05T00:00:00"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0"/>
    <x v="0"/>
    <m/>
    <s v="SALARIED"/>
    <x v="7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44.4"/>
    <n v="121.65992"/>
    <n v="17567.689999999999"/>
    <n v="19"/>
    <d v="2025-05-06T00:00:00"/>
    <d v="2025-05-30T00:00:00"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0"/>
    <x v="0"/>
    <m/>
    <s v="SALARIED"/>
    <x v="7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1.65992"/>
    <n v="-308.20999999999998"/>
    <n v="-0.33329999999999999"/>
    <d v="2025-05-31T00:00:00"/>
    <d v="2025-05-31T00:00:00"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1"/>
    <x v="0"/>
    <m/>
    <s v="SALARIED"/>
    <x v="73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172"/>
    <n v="7172"/>
    <n v="0"/>
    <m/>
    <m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083.5"/>
    <n v="14083.5"/>
    <n v="0"/>
    <m/>
    <m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3"/>
    <x v="0"/>
    <m/>
    <s v="SALARIED"/>
    <x v="73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0.17"/>
    <n v="100.17"/>
    <n v="0"/>
    <m/>
    <m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3"/>
    <x v="0"/>
    <m/>
    <s v="SALARIED"/>
    <x v="73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444.38"/>
    <n v="2444.38"/>
    <n v="0"/>
    <m/>
    <m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4"/>
    <x v="0"/>
    <m/>
    <s v="SALARIED"/>
    <x v="73"/>
    <m/>
    <m/>
    <x v="3"/>
    <x v="0"/>
    <m/>
    <m/>
    <m/>
    <m/>
    <m/>
    <m/>
    <m/>
    <s v="31AUNS"/>
    <s v="BONUS"/>
    <n v="999999999"/>
    <m/>
    <m/>
    <m/>
    <m/>
    <m/>
    <s v="OTHER"/>
    <x v="30"/>
    <s v="PRT"/>
    <x v="6"/>
    <m/>
    <n v="23800.05"/>
    <n v="5.7000000000000002E-2"/>
    <n v="1356.6"/>
    <n v="0"/>
    <d v="2025-05-01T00:00:00"/>
    <d v="2025-05-31T00:00:00"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5"/>
    <x v="0"/>
    <m/>
    <s v="SALARIED"/>
    <x v="73"/>
    <m/>
    <m/>
    <x v="4"/>
    <x v="0"/>
    <m/>
    <m/>
    <m/>
    <m/>
    <m/>
    <m/>
    <m/>
    <s v="31AUNS"/>
    <s v="BONUS"/>
    <n v="999999999"/>
    <m/>
    <m/>
    <m/>
    <m/>
    <m/>
    <s v="OTHER"/>
    <x v="31"/>
    <s v="WC"/>
    <x v="6"/>
    <m/>
    <n v="22577.88"/>
    <n v="7.0000000000000001E-3"/>
    <n v="158.05000000000001"/>
    <n v="0"/>
    <d v="2025-05-01T00:00:00"/>
    <d v="2025-05-31T00:00:00"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10"/>
    <x v="0"/>
    <m/>
    <s v="SALARIED"/>
    <x v="73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667099999999998"/>
    <n v="140.88212999999999"/>
    <n v="389.78"/>
    <n v="0"/>
    <d v="2025-05-31T00:00:00"/>
    <d v="2025-05-31T00:00:00"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6"/>
    <x v="0"/>
    <m/>
    <s v="SALARIED"/>
    <x v="73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7"/>
    <n v="140.88215"/>
    <n v="1805.6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0"/>
    <x v="0"/>
    <m/>
    <s v="SALARIED"/>
    <x v="1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5.27328"/>
    <n v="14257.6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0"/>
    <x v="0"/>
    <m/>
    <s v="SALARIED"/>
    <x v="1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5.27328"/>
    <n v="-216.0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666"/>
    <n v="366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29"/>
    <s v="FINAN"/>
    <x v="9"/>
    <m/>
    <n v="1"/>
    <n v="5000"/>
    <n v="500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29"/>
    <s v="FINAN"/>
    <x v="9"/>
    <m/>
    <n v="1"/>
    <n v="2000"/>
    <n v="200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661.36"/>
    <n v="661.3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2714.31"/>
    <n v="2714.3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3"/>
    <x v="0"/>
    <m/>
    <s v="SALARIED"/>
    <x v="13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0.209999999999994"/>
    <n v="70.20999999999999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3"/>
    <x v="0"/>
    <m/>
    <s v="SALARIED"/>
    <x v="13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30.68"/>
    <n v="330.6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3"/>
    <x v="0"/>
    <m/>
    <s v="SALARIED"/>
    <x v="13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14.79"/>
    <n v="1614.7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4"/>
    <x v="0"/>
    <m/>
    <s v="SALARIED"/>
    <x v="13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6057.35"/>
    <n v="5.45E-2"/>
    <n v="875.1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5"/>
    <x v="0"/>
    <m/>
    <s v="SALARIED"/>
    <x v="13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6057.35"/>
    <n v="7.0000000000000001E-3"/>
    <n v="112.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6"/>
    <x v="0"/>
    <m/>
    <s v="SALARIED"/>
    <x v="13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"/>
    <n v="99.394540000000006"/>
    <n v="1272.2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0"/>
    <x v="0"/>
    <m/>
    <s v="SALARIED"/>
    <x v="3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1.599189999999993"/>
    <n v="15315.3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0"/>
    <x v="0"/>
    <m/>
    <s v="SALARIED"/>
    <x v="3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1.599189999999993"/>
    <n v="-232.0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1"/>
    <x v="0"/>
    <m/>
    <s v="SALARIED"/>
    <x v="3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845"/>
    <n v="484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29"/>
    <s v="FINAN"/>
    <x v="9"/>
    <m/>
    <n v="1"/>
    <n v="1000"/>
    <n v="1000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29"/>
    <s v="FINAN"/>
    <x v="9"/>
    <m/>
    <n v="1"/>
    <n v="4500"/>
    <n v="4500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5960.5"/>
    <n v="5960.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3"/>
    <x v="0"/>
    <m/>
    <s v="SALARIED"/>
    <x v="3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5.42"/>
    <n v="75.4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3"/>
    <x v="0"/>
    <m/>
    <s v="SALARIED"/>
    <x v="3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75.13"/>
    <n v="1875.13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4"/>
    <x v="0"/>
    <m/>
    <s v="SALARIED"/>
    <x v="3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256.05"/>
    <n v="5.45E-2"/>
    <n v="994.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5"/>
    <x v="0"/>
    <m/>
    <s v="SALARIED"/>
    <x v="3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256.05"/>
    <n v="7.0000000000000001E-3"/>
    <n v="127.7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10"/>
    <x v="0"/>
    <m/>
    <s v="SALARIED"/>
    <x v="37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199999999998"/>
    <n v="106.76818"/>
    <n v="297.1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6"/>
    <x v="0"/>
    <m/>
    <s v="SALARIED"/>
    <x v="3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7"/>
    <n v="106.76797999999999"/>
    <n v="1368.41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3.906880000000001"/>
    <n v="14029.23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3.906880000000001"/>
    <n v="-212.56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792"/>
    <n v="379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24"/>
    <s v="SUPER"/>
    <x v="3"/>
    <m/>
    <n v="1"/>
    <n v="117.64"/>
    <n v="117.64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907.0300000000007"/>
    <n v="9907.0300000000007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9.08"/>
    <n v="69.08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3"/>
    <x v="0"/>
    <m/>
    <s v="SALARIED"/>
    <x v="24"/>
    <m/>
    <m/>
    <x v="1"/>
    <x v="0"/>
    <m/>
    <m/>
    <m/>
    <m/>
    <m/>
    <m/>
    <n v="5"/>
    <s v="26AUNS"/>
    <s v="SALES"/>
    <n v="999999999"/>
    <m/>
    <m/>
    <m/>
    <m/>
    <m/>
    <s v="DEDUCTION"/>
    <x v="25"/>
    <s v="SUPER"/>
    <x v="5"/>
    <m/>
    <n v="1"/>
    <n v="58.82"/>
    <n v="58.8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88.92"/>
    <n v="1588.9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33"/>
    <s v="PRT"/>
    <x v="6"/>
    <m/>
    <n v="15533.49"/>
    <n v="6.8500000000000005E-2"/>
    <n v="1064.04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34"/>
    <s v="WC"/>
    <x v="6"/>
    <m/>
    <n v="15533.49"/>
    <n v="7.0000000000000001E-3"/>
    <n v="108.73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1.9333400000000001"/>
    <n v="97.256559999999993"/>
    <n v="188.03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79997"/>
    <n v="97.256479999999996"/>
    <n v="1244.880000000000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98.8"/>
    <n v="69.486649999999997"/>
    <n v="6865.28"/>
    <n v="13"/>
    <d v="2025-05-02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1356"/>
    <n v="135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24"/>
    <s v="SUPER"/>
    <x v="3"/>
    <m/>
    <n v="1"/>
    <n v="235.29"/>
    <n v="235.2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5273.99"/>
    <n v="5273.9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34.33"/>
    <n v="34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3"/>
    <x v="0"/>
    <m/>
    <s v="SALARIED"/>
    <x v="24"/>
    <m/>
    <m/>
    <x v="1"/>
    <x v="0"/>
    <m/>
    <m/>
    <m/>
    <m/>
    <m/>
    <m/>
    <n v="5"/>
    <s v="25AUNS"/>
    <s v="BONUS"/>
    <n v="999999999"/>
    <m/>
    <m/>
    <m/>
    <m/>
    <m/>
    <s v="DEDUCTION"/>
    <x v="25"/>
    <s v="SUPER"/>
    <x v="5"/>
    <m/>
    <n v="1"/>
    <n v="117.64"/>
    <n v="117.6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789.51"/>
    <n v="789.5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7806.76"/>
    <n v="5.45E-2"/>
    <n v="425.4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7806.76"/>
    <n v="7.0000000000000001E-3"/>
    <n v="54.6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10"/>
    <x v="0"/>
    <m/>
    <s v="SALARIED"/>
    <x v="24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1.63334"/>
    <n v="80.993549999999999"/>
    <n v="132.2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7.5999800000000004"/>
    <n v="80.993639999999999"/>
    <n v="615.54999999999995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0"/>
    <x v="0"/>
    <m/>
    <s v="SALARIED"/>
    <x v="74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53.2"/>
    <n v="141.29554999999999"/>
    <n v="7516.92"/>
    <n v="7"/>
    <d v="2025-05-01T00:00:00"/>
    <d v="2025-05-09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0"/>
    <x v="0"/>
    <m/>
    <s v="SALARIED"/>
    <x v="74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06.4"/>
    <n v="141.29554999999999"/>
    <n v="15033.85"/>
    <n v="14"/>
    <d v="2025-05-13T00:00:00"/>
    <d v="2025-05-30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0"/>
    <x v="0"/>
    <m/>
    <s v="SALARIED"/>
    <x v="74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41.29554999999999"/>
    <n v="-357.9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7"/>
    <x v="0"/>
    <m/>
    <s v="SALARIED"/>
    <x v="74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7.6"/>
    <n v="141.29554999999999"/>
    <n v="1073.8499999999999"/>
    <n v="1"/>
    <d v="2025-05-12T00:00:00"/>
    <d v="2025-05-12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9"/>
    <x v="0"/>
    <m/>
    <s v="SALARIED"/>
    <x v="74"/>
    <m/>
    <m/>
    <x v="0"/>
    <x v="0"/>
    <m/>
    <m/>
    <m/>
    <m/>
    <m/>
    <m/>
    <m/>
    <s v="40AUNS"/>
    <s v="BONUS"/>
    <n v="999999999"/>
    <m/>
    <m/>
    <m/>
    <m/>
    <m/>
    <s v="ALLOWANCE"/>
    <x v="50"/>
    <s v="GM"/>
    <x v="1"/>
    <m/>
    <n v="1"/>
    <n v="1"/>
    <n v="1508.25"/>
    <n v="0"/>
    <d v="2025-05-31T00:00:00"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9"/>
    <x v="0"/>
    <m/>
    <s v="SALARIED"/>
    <x v="74"/>
    <m/>
    <m/>
    <x v="0"/>
    <x v="0"/>
    <m/>
    <m/>
    <m/>
    <m/>
    <m/>
    <m/>
    <m/>
    <s v="40AUNS"/>
    <s v="BONUS"/>
    <n v="999999999"/>
    <m/>
    <m/>
    <m/>
    <m/>
    <m/>
    <s v="ALLOWANCE"/>
    <x v="16"/>
    <s v="GM"/>
    <x v="1"/>
    <m/>
    <n v="1"/>
    <n v="1"/>
    <n v="2810.43"/>
    <n v="0"/>
    <d v="2025-05-31T00:00:00"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9"/>
    <x v="0"/>
    <m/>
    <s v="SALARIED"/>
    <x v="74"/>
    <m/>
    <m/>
    <x v="0"/>
    <x v="0"/>
    <m/>
    <m/>
    <m/>
    <m/>
    <m/>
    <m/>
    <m/>
    <s v="40AUNS"/>
    <s v="BONUS"/>
    <n v="999999999"/>
    <m/>
    <m/>
    <m/>
    <m/>
    <m/>
    <s v="ALLOWANCE"/>
    <x v="17"/>
    <s v="GM"/>
    <x v="1"/>
    <m/>
    <n v="1"/>
    <n v="1"/>
    <n v="283.12"/>
    <n v="0"/>
    <d v="2025-05-31T00:00:00"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2"/>
    <x v="0"/>
    <m/>
    <m/>
    <x v="1"/>
    <m/>
    <m/>
    <x v="6"/>
    <x v="0"/>
    <m/>
    <s v="SALARIED"/>
    <s v="C1040"/>
    <m/>
    <m/>
    <m/>
    <m/>
    <s v="40AUNS"/>
    <s v="BONUS"/>
    <n v="999999999"/>
    <m/>
    <m/>
    <m/>
    <m/>
    <m/>
    <s v="DEDUCTION"/>
    <x v="18"/>
    <s v="GM"/>
    <x v="9"/>
    <m/>
    <n v="1"/>
    <n v="49.78"/>
    <n v="49.78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2"/>
    <x v="0"/>
    <m/>
    <m/>
    <x v="1"/>
    <m/>
    <m/>
    <x v="7"/>
    <x v="0"/>
    <m/>
    <s v="SALARIED"/>
    <s v="C1040"/>
    <m/>
    <m/>
    <m/>
    <m/>
    <s v="40AUNS"/>
    <s v="BONUS"/>
    <n v="999999999"/>
    <m/>
    <m/>
    <m/>
    <m/>
    <m/>
    <s v="DEDUCTION"/>
    <x v="20"/>
    <s v="GM"/>
    <x v="9"/>
    <m/>
    <n v="1"/>
    <n v="7648.17"/>
    <n v="7648.17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2"/>
    <x v="0"/>
    <m/>
    <m/>
    <x v="1"/>
    <m/>
    <m/>
    <x v="7"/>
    <x v="0"/>
    <m/>
    <s v="SALARIED"/>
    <s v="C1040"/>
    <m/>
    <m/>
    <m/>
    <m/>
    <s v="40AUNS"/>
    <s v="BONUS"/>
    <n v="999999999"/>
    <m/>
    <m/>
    <m/>
    <m/>
    <m/>
    <s v="DEDUCTION"/>
    <x v="21"/>
    <s v="GM"/>
    <x v="9"/>
    <m/>
    <n v="1"/>
    <n v="814.33"/>
    <n v="814.33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2"/>
    <x v="0"/>
    <m/>
    <m/>
    <x v="1"/>
    <m/>
    <m/>
    <x v="1"/>
    <x v="0"/>
    <m/>
    <m/>
    <m/>
    <m/>
    <m/>
    <m/>
    <n v="8"/>
    <s v="40AUNS"/>
    <s v="BONUS"/>
    <n v="999999999"/>
    <m/>
    <m/>
    <m/>
    <m/>
    <m/>
    <s v="DEDUCTION"/>
    <x v="48"/>
    <s v="SUPER"/>
    <x v="3"/>
    <m/>
    <n v="1"/>
    <n v="1163.33"/>
    <n v="1163.33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8192.86"/>
    <n v="18192.86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3"/>
    <x v="0"/>
    <m/>
    <s v="SALARIED"/>
    <x v="74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16.33"/>
    <n v="116.33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3"/>
    <x v="0"/>
    <m/>
    <s v="SALARIED"/>
    <x v="74"/>
    <m/>
    <m/>
    <x v="1"/>
    <x v="0"/>
    <m/>
    <m/>
    <m/>
    <m/>
    <m/>
    <m/>
    <n v="5"/>
    <s v="40AUNS"/>
    <s v="BONUS"/>
    <n v="999999999"/>
    <m/>
    <m/>
    <m/>
    <m/>
    <m/>
    <s v="DEDUCTION"/>
    <x v="6"/>
    <s v="SUPER"/>
    <x v="5"/>
    <m/>
    <n v="1"/>
    <n v="684.04"/>
    <n v="684.04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3"/>
    <x v="0"/>
    <m/>
    <s v="SALARIED"/>
    <x v="74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675.67"/>
    <n v="2675.67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4"/>
    <x v="0"/>
    <m/>
    <s v="SALARIED"/>
    <x v="74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6742.71"/>
    <n v="5.45E-2"/>
    <n v="1457.48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5"/>
    <x v="0"/>
    <m/>
    <s v="SALARIED"/>
    <x v="74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6742.71"/>
    <n v="7.0000000000000001E-3"/>
    <n v="187.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10"/>
    <x v="0"/>
    <m/>
    <s v="SALARIED"/>
    <x v="74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399999999999"/>
    <n v="164.69422"/>
    <n v="458.4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6"/>
    <x v="0"/>
    <m/>
    <s v="SALARIED"/>
    <x v="74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1.78694"/>
    <n v="164.69414"/>
    <n v="1941.24"/>
    <n v="0"/>
    <d v="2025-05-31T00:00:00"/>
    <d v="2025-05-31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0"/>
    <x v="0"/>
    <m/>
    <s v="SALARIED"/>
    <x v="36"/>
    <m/>
    <m/>
    <x v="0"/>
    <x v="0"/>
    <m/>
    <m/>
    <m/>
    <m/>
    <m/>
    <m/>
    <m/>
    <s v="51AUNS"/>
    <s v="BONUS"/>
    <n v="999999999"/>
    <s v="51AUNS"/>
    <m/>
    <m/>
    <m/>
    <m/>
    <s v="WORK"/>
    <x v="0"/>
    <s v="WORK"/>
    <x v="0"/>
    <m/>
    <n v="-159.6"/>
    <n v="267.66194000000002"/>
    <n v="-42718.85"/>
    <n v="-21"/>
    <d v="2025-03-03T00:00:00"/>
    <d v="2025-03-31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0"/>
    <x v="0"/>
    <m/>
    <s v="SALARIED"/>
    <x v="36"/>
    <m/>
    <m/>
    <x v="0"/>
    <x v="0"/>
    <m/>
    <m/>
    <m/>
    <m/>
    <m/>
    <m/>
    <m/>
    <s v="51AUNS"/>
    <s v="BONUS"/>
    <n v="999999999"/>
    <s v="51AUNS"/>
    <m/>
    <m/>
    <m/>
    <m/>
    <s v="WORK"/>
    <x v="0"/>
    <s v="WORK"/>
    <x v="0"/>
    <m/>
    <n v="98.8"/>
    <n v="267.66194000000002"/>
    <n v="26445"/>
    <n v="13"/>
    <d v="2025-03-03T00:00:00"/>
    <d v="2025-03-19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0"/>
    <x v="0"/>
    <m/>
    <s v="SALARIED"/>
    <x v="36"/>
    <m/>
    <m/>
    <x v="0"/>
    <x v="0"/>
    <m/>
    <m/>
    <m/>
    <m/>
    <m/>
    <m/>
    <m/>
    <s v="51AUNS"/>
    <s v="BONUS"/>
    <n v="999999999"/>
    <s v="51AUNS"/>
    <m/>
    <m/>
    <m/>
    <m/>
    <s v="WORK"/>
    <x v="0"/>
    <s v="WORK"/>
    <x v="0"/>
    <m/>
    <n v="-98.8"/>
    <n v="267.66194000000002"/>
    <n v="-26445"/>
    <n v="-13"/>
    <d v="2025-04-01T00:00:00"/>
    <d v="2025-04-17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0"/>
    <x v="0"/>
    <m/>
    <s v="SALARIED"/>
    <x v="36"/>
    <m/>
    <m/>
    <x v="0"/>
    <x v="0"/>
    <m/>
    <m/>
    <m/>
    <m/>
    <m/>
    <m/>
    <m/>
    <s v="51AUNS"/>
    <s v="BONUS"/>
    <n v="999999999"/>
    <s v="51AUNS"/>
    <m/>
    <m/>
    <m/>
    <m/>
    <s v="WORK"/>
    <x v="0"/>
    <s v="WORK"/>
    <x v="0"/>
    <m/>
    <n v="167.2"/>
    <n v="267.66194000000002"/>
    <n v="44753.08"/>
    <n v="22"/>
    <d v="2025-05-01T00:00:00"/>
    <d v="2025-05-30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0"/>
    <x v="0"/>
    <m/>
    <s v="SALARIED"/>
    <x v="36"/>
    <m/>
    <m/>
    <x v="0"/>
    <x v="0"/>
    <m/>
    <m/>
    <m/>
    <m/>
    <m/>
    <m/>
    <m/>
    <s v="51AUNS"/>
    <s v="BONUS"/>
    <n v="999999999"/>
    <s v="51AUNS"/>
    <m/>
    <m/>
    <m/>
    <m/>
    <s v="WORK"/>
    <x v="0"/>
    <s v="WORK"/>
    <x v="0"/>
    <m/>
    <n v="-2.5333299999999999"/>
    <n v="267.66194000000002"/>
    <n v="-678.08"/>
    <n v="-0.33329999999999999"/>
    <d v="2025-05-31T00:00:00"/>
    <d v="2025-05-31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0"/>
    <x v="0"/>
    <m/>
    <s v="SALARIED"/>
    <x v="36"/>
    <m/>
    <m/>
    <x v="0"/>
    <x v="0"/>
    <m/>
    <m/>
    <m/>
    <m/>
    <m/>
    <m/>
    <m/>
    <s v="51AUNS"/>
    <s v="BONUS"/>
    <n v="999999999"/>
    <s v="51AUNS"/>
    <m/>
    <m/>
    <m/>
    <m/>
    <s v="WORK"/>
    <x v="62"/>
    <s v="LEAVE"/>
    <x v="8"/>
    <s v="OTH"/>
    <n v="60.8"/>
    <n v="267.66194000000002"/>
    <n v="16273.85"/>
    <n v="8"/>
    <d v="2025-03-20T00:00:00"/>
    <d v="2025-03-31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0"/>
    <x v="0"/>
    <m/>
    <s v="SALARIED"/>
    <x v="36"/>
    <m/>
    <m/>
    <x v="0"/>
    <x v="0"/>
    <m/>
    <m/>
    <m/>
    <m/>
    <m/>
    <m/>
    <m/>
    <s v="51AUNS"/>
    <s v="BONUS"/>
    <n v="999999999"/>
    <s v="51AUNS"/>
    <m/>
    <m/>
    <m/>
    <m/>
    <s v="WORK"/>
    <x v="62"/>
    <s v="LEAVE"/>
    <x v="8"/>
    <s v="OTH"/>
    <n v="98.8"/>
    <n v="267.66194000000002"/>
    <n v="26445"/>
    <n v="13"/>
    <d v="2025-04-01T00:00:00"/>
    <d v="2025-04-17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9"/>
    <x v="0"/>
    <m/>
    <s v="SALARIED"/>
    <x v="36"/>
    <m/>
    <m/>
    <x v="0"/>
    <x v="0"/>
    <m/>
    <m/>
    <m/>
    <m/>
    <m/>
    <m/>
    <m/>
    <s v="51AUNS"/>
    <s v="BONUS"/>
    <n v="999999999"/>
    <m/>
    <m/>
    <m/>
    <m/>
    <m/>
    <s v="ALLOWANCE"/>
    <x v="16"/>
    <s v="GM"/>
    <x v="1"/>
    <m/>
    <n v="1"/>
    <n v="1"/>
    <n v="5954.32"/>
    <n v="0"/>
    <d v="2025-05-31T00:00:00"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9"/>
    <x v="0"/>
    <m/>
    <s v="SALARIED"/>
    <x v="36"/>
    <m/>
    <m/>
    <x v="0"/>
    <x v="0"/>
    <m/>
    <m/>
    <m/>
    <m/>
    <m/>
    <m/>
    <m/>
    <s v="51AUNS"/>
    <s v="BONUS"/>
    <n v="999999999"/>
    <m/>
    <m/>
    <m/>
    <m/>
    <m/>
    <s v="ALLOWANCE"/>
    <x v="17"/>
    <s v="GM"/>
    <x v="1"/>
    <m/>
    <n v="1"/>
    <n v="1"/>
    <n v="296.95"/>
    <n v="0"/>
    <d v="2025-05-31T00:00:00"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2"/>
    <x v="0"/>
    <m/>
    <m/>
    <x v="1"/>
    <m/>
    <m/>
    <x v="0"/>
    <x v="0"/>
    <m/>
    <m/>
    <m/>
    <m/>
    <m/>
    <m/>
    <m/>
    <s v="51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2"/>
    <x v="0"/>
    <m/>
    <m/>
    <x v="1"/>
    <m/>
    <m/>
    <x v="6"/>
    <x v="0"/>
    <m/>
    <s v="SALARIED"/>
    <s v="C0777"/>
    <m/>
    <m/>
    <m/>
    <m/>
    <s v="51AUNS"/>
    <s v="BONUS"/>
    <n v="999999999"/>
    <m/>
    <m/>
    <m/>
    <m/>
    <m/>
    <s v="DEDUCTION"/>
    <x v="18"/>
    <s v="GM"/>
    <x v="9"/>
    <m/>
    <n v="1"/>
    <n v="160.51"/>
    <n v="160.51"/>
    <n v="0"/>
    <m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2"/>
    <x v="0"/>
    <m/>
    <m/>
    <x v="1"/>
    <m/>
    <m/>
    <x v="7"/>
    <x v="0"/>
    <m/>
    <s v="SALARIED"/>
    <s v="C0777"/>
    <m/>
    <m/>
    <m/>
    <m/>
    <s v="51AUNS"/>
    <s v="BONUS"/>
    <n v="999999999"/>
    <m/>
    <m/>
    <m/>
    <m/>
    <m/>
    <s v="DEDUCTION"/>
    <x v="21"/>
    <s v="GM"/>
    <x v="9"/>
    <m/>
    <n v="1"/>
    <n v="881.5"/>
    <n v="881.5"/>
    <n v="0"/>
    <m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2"/>
    <x v="0"/>
    <m/>
    <m/>
    <x v="1"/>
    <m/>
    <m/>
    <x v="7"/>
    <x v="0"/>
    <m/>
    <s v="SALARIED"/>
    <s v="C0777"/>
    <m/>
    <m/>
    <m/>
    <m/>
    <s v="51AUNS"/>
    <s v="BONUS"/>
    <n v="999999999"/>
    <m/>
    <m/>
    <m/>
    <m/>
    <m/>
    <s v="DEDUCTION"/>
    <x v="20"/>
    <s v="GM"/>
    <x v="9"/>
    <m/>
    <n v="1"/>
    <n v="17011.919999999998"/>
    <n v="17011.919999999998"/>
    <n v="0"/>
    <m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2"/>
    <x v="0"/>
    <m/>
    <m/>
    <x v="1"/>
    <m/>
    <m/>
    <x v="2"/>
    <x v="0"/>
    <m/>
    <m/>
    <m/>
    <m/>
    <m/>
    <m/>
    <m/>
    <s v="51AUNS"/>
    <s v="BONUS"/>
    <n v="999999999"/>
    <m/>
    <m/>
    <m/>
    <m/>
    <m/>
    <s v="DEDUCTION"/>
    <x v="4"/>
    <m/>
    <x v="4"/>
    <m/>
    <n v="1"/>
    <n v="32272.34"/>
    <n v="32272.34"/>
    <n v="0"/>
    <m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3"/>
    <x v="0"/>
    <m/>
    <s v="SALARIED"/>
    <x v="36"/>
    <m/>
    <m/>
    <x v="1"/>
    <x v="0"/>
    <m/>
    <m/>
    <m/>
    <m/>
    <m/>
    <m/>
    <n v="4"/>
    <s v="51AUNS"/>
    <s v="BONUS"/>
    <n v="999999999"/>
    <m/>
    <m/>
    <m/>
    <m/>
    <m/>
    <s v="DEDUCTION"/>
    <x v="5"/>
    <s v="SUPER"/>
    <x v="5"/>
    <m/>
    <n v="1"/>
    <n v="220.38"/>
    <n v="220.38"/>
    <n v="0"/>
    <m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3"/>
    <x v="0"/>
    <m/>
    <s v="SALARIED"/>
    <x v="36"/>
    <m/>
    <m/>
    <x v="1"/>
    <x v="0"/>
    <m/>
    <m/>
    <m/>
    <m/>
    <m/>
    <n v="0"/>
    <n v="3"/>
    <s v="51AUNS"/>
    <s v="BONUS"/>
    <n v="999999999"/>
    <m/>
    <m/>
    <m/>
    <m/>
    <m/>
    <s v="DEDUCTION"/>
    <x v="7"/>
    <s v="SUPER"/>
    <x v="5"/>
    <m/>
    <n v="1"/>
    <n v="5068.63"/>
    <n v="5068.63"/>
    <n v="0"/>
    <m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4"/>
    <x v="0"/>
    <m/>
    <s v="SALARIED"/>
    <x v="36"/>
    <m/>
    <m/>
    <x v="3"/>
    <x v="0"/>
    <m/>
    <m/>
    <m/>
    <m/>
    <m/>
    <m/>
    <m/>
    <s v="51AUNS"/>
    <s v="BONUS"/>
    <n v="999999999"/>
    <m/>
    <m/>
    <m/>
    <m/>
    <m/>
    <s v="OTHER"/>
    <x v="8"/>
    <s v="PRT"/>
    <x v="6"/>
    <m/>
    <n v="49364.01"/>
    <n v="5.45E-2"/>
    <n v="2690.34"/>
    <n v="0"/>
    <d v="2025-05-01T00:00:00"/>
    <d v="2025-05-31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5"/>
    <x v="0"/>
    <m/>
    <s v="SALARIED"/>
    <x v="36"/>
    <m/>
    <m/>
    <x v="4"/>
    <x v="0"/>
    <m/>
    <m/>
    <m/>
    <m/>
    <m/>
    <m/>
    <m/>
    <s v="51AUNS"/>
    <s v="BONUS"/>
    <n v="999999999"/>
    <m/>
    <m/>
    <m/>
    <m/>
    <m/>
    <s v="OTHER"/>
    <x v="9"/>
    <s v="WC"/>
    <x v="6"/>
    <m/>
    <n v="49364.01"/>
    <n v="7.0000000000000001E-3"/>
    <n v="345.55"/>
    <n v="0"/>
    <d v="2025-05-01T00:00:00"/>
    <d v="2025-05-31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10"/>
    <x v="0"/>
    <m/>
    <s v="SALARIED"/>
    <x v="36"/>
    <m/>
    <m/>
    <x v="8"/>
    <x v="0"/>
    <m/>
    <m/>
    <m/>
    <m/>
    <m/>
    <m/>
    <m/>
    <s v="51AUNS"/>
    <s v="BONUS"/>
    <n v="999999999"/>
    <s v="51AUNS"/>
    <m/>
    <m/>
    <m/>
    <m/>
    <s v="OTHER"/>
    <x v="23"/>
    <s v="ACC"/>
    <x v="7"/>
    <s v="LSL"/>
    <n v="2.7666599999999999"/>
    <n v="311.98629"/>
    <n v="863.16"/>
    <n v="0"/>
    <d v="2025-05-31T00:00:00"/>
    <d v="2025-05-31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6"/>
    <x v="0"/>
    <m/>
    <s v="SALARIED"/>
    <x v="36"/>
    <m/>
    <m/>
    <x v="5"/>
    <x v="0"/>
    <m/>
    <m/>
    <m/>
    <m/>
    <m/>
    <m/>
    <m/>
    <s v="51AUNS"/>
    <s v="BONUS"/>
    <n v="999999999"/>
    <s v="51AUNS"/>
    <m/>
    <m/>
    <m/>
    <m/>
    <s v="OTHER"/>
    <x v="10"/>
    <s v="ACC"/>
    <x v="7"/>
    <s v="ANN"/>
    <n v="12.866669999999999"/>
    <n v="311.98671000000002"/>
    <n v="4014.23"/>
    <n v="0"/>
    <d v="2025-05-31T00:00:00"/>
    <d v="2025-05-31T00:00:00"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0"/>
    <x v="0"/>
    <m/>
    <s v="SALARIED"/>
    <x v="5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192.91498000000001"/>
    <n v="32255.38"/>
    <n v="22"/>
    <d v="2025-05-01T00:00:00"/>
    <d v="2025-05-30T00:00:00"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0"/>
    <x v="0"/>
    <m/>
    <s v="SALARIED"/>
    <x v="5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92.91498000000001"/>
    <n v="-488.71"/>
    <n v="-0.33329999999999999"/>
    <d v="2025-05-31T00:00:00"/>
    <d v="2025-05-31T00:00:00"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9"/>
    <x v="0"/>
    <m/>
    <s v="SALARIED"/>
    <x v="52"/>
    <m/>
    <m/>
    <x v="0"/>
    <x v="0"/>
    <m/>
    <m/>
    <m/>
    <m/>
    <m/>
    <m/>
    <m/>
    <s v="41AUNS"/>
    <s v="BONUS"/>
    <n v="999999999"/>
    <m/>
    <m/>
    <m/>
    <m/>
    <m/>
    <s v="ALLOWANCE"/>
    <x v="16"/>
    <s v="GM"/>
    <x v="1"/>
    <m/>
    <n v="1"/>
    <n v="1"/>
    <n v="8161.21"/>
    <n v="0"/>
    <d v="2025-05-31T00:00:00"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9"/>
    <x v="0"/>
    <m/>
    <s v="SALARIED"/>
    <x v="52"/>
    <m/>
    <m/>
    <x v="0"/>
    <x v="0"/>
    <m/>
    <m/>
    <m/>
    <m/>
    <m/>
    <m/>
    <m/>
    <s v="41AUNS"/>
    <s v="BONUS"/>
    <n v="999999999"/>
    <m/>
    <m/>
    <m/>
    <m/>
    <m/>
    <s v="ALLOWANCE"/>
    <x v="17"/>
    <s v="GM"/>
    <x v="1"/>
    <m/>
    <n v="1"/>
    <n v="1"/>
    <n v="1088.5"/>
    <n v="0"/>
    <d v="2025-05-31T00:00:00"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9"/>
    <x v="0"/>
    <m/>
    <s v="SALARIED"/>
    <x v="52"/>
    <m/>
    <m/>
    <x v="0"/>
    <x v="0"/>
    <m/>
    <m/>
    <m/>
    <m/>
    <m/>
    <m/>
    <m/>
    <s v="41AUNS"/>
    <s v="BONUS"/>
    <n v="999999999"/>
    <m/>
    <m/>
    <m/>
    <m/>
    <m/>
    <s v="ALLOWANCE"/>
    <x v="50"/>
    <s v="GM"/>
    <x v="1"/>
    <m/>
    <n v="1"/>
    <n v="1"/>
    <n v="2839.56"/>
    <n v="0"/>
    <d v="2025-05-31T00:00:00"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9"/>
    <x v="0"/>
    <m/>
    <s v="SALARIED"/>
    <x v="52"/>
    <m/>
    <m/>
    <x v="0"/>
    <x v="0"/>
    <m/>
    <m/>
    <m/>
    <m/>
    <m/>
    <m/>
    <m/>
    <s v="41AUNS"/>
    <s v="BONUS"/>
    <n v="999999999"/>
    <m/>
    <m/>
    <m/>
    <m/>
    <m/>
    <s v="ALLOWANCE"/>
    <x v="51"/>
    <s v="GM"/>
    <x v="1"/>
    <m/>
    <n v="1"/>
    <n v="1"/>
    <n v="1588.33"/>
    <n v="0"/>
    <d v="2025-05-31T00:00:00"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2"/>
    <x v="0"/>
    <m/>
    <m/>
    <x v="1"/>
    <m/>
    <m/>
    <x v="7"/>
    <x v="0"/>
    <m/>
    <s v="SALARIED"/>
    <s v="C1043"/>
    <m/>
    <m/>
    <m/>
    <m/>
    <s v="41AUNS"/>
    <s v="BONUS"/>
    <n v="999999999"/>
    <m/>
    <m/>
    <m/>
    <m/>
    <m/>
    <s v="DEDUCTION"/>
    <x v="20"/>
    <s v="GM"/>
    <x v="9"/>
    <m/>
    <n v="1"/>
    <n v="11473.17"/>
    <n v="11473.17"/>
    <n v="0"/>
    <m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2"/>
    <x v="0"/>
    <m/>
    <m/>
    <x v="1"/>
    <m/>
    <m/>
    <x v="7"/>
    <x v="0"/>
    <m/>
    <s v="SALARIED"/>
    <s v="C1043"/>
    <m/>
    <m/>
    <m/>
    <m/>
    <s v="41AUNS"/>
    <s v="BONUS"/>
    <n v="999999999"/>
    <m/>
    <m/>
    <m/>
    <m/>
    <m/>
    <s v="DEDUCTION"/>
    <x v="21"/>
    <s v="GM"/>
    <x v="9"/>
    <m/>
    <n v="1"/>
    <n v="1111.83"/>
    <n v="1111.83"/>
    <n v="0"/>
    <m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2"/>
    <x v="1"/>
    <n v="310"/>
    <m/>
    <x v="1"/>
    <m/>
    <m/>
    <x v="7"/>
    <x v="1"/>
    <n v="310"/>
    <s v="SALARIED"/>
    <s v="C1043"/>
    <m/>
    <m/>
    <m/>
    <m/>
    <s v="41AUNS"/>
    <s v="BONUS"/>
    <n v="999999999"/>
    <m/>
    <m/>
    <m/>
    <m/>
    <m/>
    <s v="DEDUCTION"/>
    <x v="22"/>
    <s v="GM"/>
    <x v="9"/>
    <m/>
    <n v="1"/>
    <n v="-26851.55"/>
    <n v="-26851.55"/>
    <n v="0"/>
    <m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59710.82"/>
    <n v="59710.82"/>
    <n v="0"/>
    <m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3"/>
    <x v="0"/>
    <m/>
    <s v="SALARIED"/>
    <x v="52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58.83000000000001"/>
    <n v="158.83000000000001"/>
    <n v="0"/>
    <m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3"/>
    <x v="0"/>
    <m/>
    <s v="SALARIED"/>
    <x v="52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653.17"/>
    <n v="3653.17"/>
    <n v="0"/>
    <m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4"/>
    <x v="0"/>
    <m/>
    <s v="SALARIED"/>
    <x v="52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5578.67"/>
    <n v="5.45E-2"/>
    <n v="1939.04"/>
    <n v="0"/>
    <d v="2025-05-01T00:00:00"/>
    <d v="2025-05-31T00:00:00"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5"/>
    <x v="0"/>
    <m/>
    <s v="SALARIED"/>
    <x v="52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5578.67"/>
    <n v="7.0000000000000001E-3"/>
    <n v="249.05"/>
    <n v="0"/>
    <d v="2025-05-01T00:00:00"/>
    <d v="2025-05-31T00:00:00"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10"/>
    <x v="0"/>
    <m/>
    <s v="SALARIED"/>
    <x v="52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2.7833100000000002"/>
    <n v="224.86177000000001"/>
    <n v="625.86"/>
    <n v="0"/>
    <d v="2025-05-31T00:00:00"/>
    <d v="2025-05-31T00:00:00"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6"/>
    <x v="0"/>
    <m/>
    <s v="SALARIED"/>
    <x v="52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12.8"/>
    <n v="224.86171999999999"/>
    <n v="2878.23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3.19838"/>
    <n v="13910.77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3.19838"/>
    <n v="-210.7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471"/>
    <n v="3471"/>
    <n v="0"/>
    <m/>
    <m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24"/>
    <s v="SUPER"/>
    <x v="3"/>
    <m/>
    <n v="1"/>
    <n v="823.53"/>
    <n v="823.53"/>
    <n v="0"/>
    <m/>
    <m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405.4699999999993"/>
    <n v="9405.4699999999993"/>
    <n v="0"/>
    <m/>
    <m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3"/>
    <x v="0"/>
    <m/>
    <s v="SALARIED"/>
    <x v="5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8.5"/>
    <n v="68.5"/>
    <n v="0"/>
    <m/>
    <m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3"/>
    <x v="0"/>
    <m/>
    <s v="SALARIED"/>
    <x v="5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402.78"/>
    <n v="402.78"/>
    <n v="0"/>
    <m/>
    <m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3"/>
    <x v="0"/>
    <m/>
    <s v="SALARIED"/>
    <x v="5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75.5"/>
    <n v="1575.5"/>
    <n v="0"/>
    <m/>
    <m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4"/>
    <x v="0"/>
    <m/>
    <s v="SALARIED"/>
    <x v="5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746.78"/>
    <n v="5.45E-2"/>
    <n v="858.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5"/>
    <x v="0"/>
    <m/>
    <s v="SALARIED"/>
    <x v="5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746.78"/>
    <n v="7.0000000000000001E-3"/>
    <n v="110.23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6"/>
    <x v="0"/>
    <m/>
    <s v="SALARIED"/>
    <x v="5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7"/>
    <n v="96.976039999999998"/>
    <n v="1242.910000000000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0"/>
    <x v="0"/>
    <m/>
    <s v="SALARIED"/>
    <x v="2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159.6"/>
    <n v="112.5"/>
    <n v="-17955"/>
    <n v="-21"/>
    <d v="2025-03-03T00:00:00"/>
    <d v="2025-03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0"/>
    <x v="0"/>
    <m/>
    <s v="SALARIED"/>
    <x v="2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6"/>
    <n v="112.5"/>
    <n v="8550"/>
    <n v="10"/>
    <d v="2025-03-03T00:00:00"/>
    <d v="2025-03-14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0"/>
    <x v="0"/>
    <m/>
    <s v="SALARIED"/>
    <x v="2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68.400000000000006"/>
    <n v="112.5"/>
    <n v="7695"/>
    <n v="9"/>
    <d v="2025-03-19T00:00:00"/>
    <d v="2025-03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0"/>
    <x v="0"/>
    <m/>
    <s v="SALARIED"/>
    <x v="2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36.80000000000001"/>
    <n v="112.5"/>
    <n v="15390"/>
    <n v="18"/>
    <d v="2025-05-07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0"/>
    <x v="0"/>
    <m/>
    <s v="SALARIED"/>
    <x v="2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2.5"/>
    <n v="-28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0"/>
    <x v="0"/>
    <m/>
    <s v="SALARIED"/>
    <x v="27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15.2"/>
    <n v="112.5"/>
    <n v="1710"/>
    <n v="2"/>
    <d v="2025-03-17T00:00:00"/>
    <d v="2025-03-18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7"/>
    <x v="0"/>
    <m/>
    <s v="SALARIED"/>
    <x v="27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30.4"/>
    <n v="112.5"/>
    <n v="3420"/>
    <n v="4"/>
    <d v="2025-05-01T00:00:00"/>
    <d v="2025-05-06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1"/>
    <x v="0"/>
    <m/>
    <s v="SALARIED"/>
    <x v="27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465"/>
    <n v="6465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282.17"/>
    <n v="13282.17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3"/>
    <x v="0"/>
    <m/>
    <s v="SALARIED"/>
    <x v="27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2.63"/>
    <n v="92.63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3"/>
    <x v="0"/>
    <m/>
    <s v="SALARIED"/>
    <x v="27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70.92"/>
    <n v="2270.92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4"/>
    <x v="0"/>
    <m/>
    <s v="SALARIED"/>
    <x v="27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110.720000000001"/>
    <n v="5.45E-2"/>
    <n v="1205.0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5"/>
    <x v="0"/>
    <m/>
    <s v="SALARIED"/>
    <x v="27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110.720000000001"/>
    <n v="7.0000000000000001E-3"/>
    <n v="154.7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10"/>
    <x v="0"/>
    <m/>
    <s v="SALARIED"/>
    <x v="27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399999999999"/>
    <n v="131.13022000000001"/>
    <n v="364.9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6"/>
    <x v="0"/>
    <m/>
    <s v="SALARIED"/>
    <x v="27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8.4976699999999994"/>
    <n v="131.13005999999999"/>
    <n v="1114.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0"/>
    <x v="0"/>
    <m/>
    <s v="SALARIED"/>
    <x v="23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6.862350000000006"/>
    <n v="16195.3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0"/>
    <x v="0"/>
    <m/>
    <s v="SALARIED"/>
    <x v="23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6.862350000000006"/>
    <n v="-245.3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1"/>
    <x v="0"/>
    <m/>
    <s v="SALARIED"/>
    <x v="23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11"/>
    <x v="0"/>
    <m/>
    <s v="SALARIED"/>
    <x v="23"/>
    <m/>
    <m/>
    <x v="0"/>
    <x v="0"/>
    <m/>
    <m/>
    <m/>
    <m/>
    <m/>
    <m/>
    <m/>
    <s v="30AUNS"/>
    <s v="BONUS"/>
    <n v="999999999"/>
    <m/>
    <m/>
    <m/>
    <m/>
    <m/>
    <s v="ALLOWANCE"/>
    <x v="27"/>
    <s v="OTHUTX"/>
    <x v="1"/>
    <m/>
    <n v="1"/>
    <n v="1"/>
    <n v="-1226.92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676"/>
    <n v="4676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269.25"/>
    <n v="11269.25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3"/>
    <x v="0"/>
    <m/>
    <s v="SALARIED"/>
    <x v="23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9.75"/>
    <n v="79.75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3"/>
    <x v="0"/>
    <m/>
    <s v="SALARIED"/>
    <x v="23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33.7"/>
    <n v="1833.7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4"/>
    <x v="0"/>
    <m/>
    <s v="SALARIED"/>
    <x v="23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858.7"/>
    <n v="5.45E-2"/>
    <n v="973.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5"/>
    <x v="0"/>
    <m/>
    <s v="SALARIED"/>
    <x v="23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858.7"/>
    <n v="7.0000000000000001E-3"/>
    <n v="125.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6"/>
    <x v="0"/>
    <m/>
    <s v="SALARIED"/>
    <x v="23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599999999999"/>
    <n v="112.9028"/>
    <n v="1447.0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2.874489999999994"/>
    <n v="12184.6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2.874489999999994"/>
    <n v="-184.6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129"/>
    <n v="312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871"/>
    <n v="887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0"/>
    <n v="6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80"/>
    <n v="138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440"/>
    <n v="5.45E-2"/>
    <n v="732.4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440"/>
    <n v="7.0000000000000001E-3"/>
    <n v="94.0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68"/>
    <n v="84.468829999999997"/>
    <n v="1082.60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98.8"/>
    <n v="87.601209999999995"/>
    <n v="-8655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68.400000000000006"/>
    <n v="87.601209999999995"/>
    <n v="5991.92"/>
    <n v="9"/>
    <d v="2025-04-01T00:00:00"/>
    <d v="2025-04-1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2.8"/>
    <n v="87.601209999999995"/>
    <n v="1997.31"/>
    <n v="3"/>
    <d v="2025-04-15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7.601209999999995"/>
    <n v="14646.92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7.601209999999995"/>
    <n v="-221.9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53"/>
    <s v="LEAVE"/>
    <x v="8"/>
    <s v="PER"/>
    <n v="7.6"/>
    <n v="87.601209999999995"/>
    <n v="665.77"/>
    <n v="1"/>
    <d v="2025-04-14T00:00:00"/>
    <d v="2025-04-14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1"/>
    <x v="0"/>
    <m/>
    <s v="SALARIED"/>
    <x v="2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550"/>
    <n v="455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097.17"/>
    <n v="11097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3"/>
    <x v="0"/>
    <m/>
    <s v="SALARIED"/>
    <x v="2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2.13"/>
    <n v="72.1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3"/>
    <x v="0"/>
    <m/>
    <s v="SALARIED"/>
    <x v="2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799.42"/>
    <n v="1799.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4"/>
    <x v="0"/>
    <m/>
    <s v="SALARIED"/>
    <x v="24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518.72"/>
    <n v="5.45E-2"/>
    <n v="954.7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5"/>
    <x v="0"/>
    <m/>
    <s v="SALARIED"/>
    <x v="24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518.72"/>
    <n v="7.0000000000000001E-3"/>
    <n v="122.6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6"/>
    <x v="0"/>
    <m/>
    <s v="SALARIED"/>
    <x v="2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74"/>
    <n v="101.63491"/>
    <n v="1307.7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0"/>
    <x v="0"/>
    <m/>
    <s v="SALARIED"/>
    <x v="24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167.2"/>
    <n v="49.08907"/>
    <n v="8207.6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0"/>
    <x v="0"/>
    <m/>
    <s v="SALARIED"/>
    <x v="24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-2.5333299999999999"/>
    <n v="49.08907"/>
    <n v="-124.3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2"/>
    <x v="0"/>
    <m/>
    <m/>
    <x v="1"/>
    <m/>
    <m/>
    <x v="0"/>
    <x v="0"/>
    <m/>
    <m/>
    <m/>
    <m/>
    <m/>
    <m/>
    <m/>
    <s v="23AUNS"/>
    <s v="BONUS"/>
    <n v="999999999"/>
    <m/>
    <m/>
    <m/>
    <m/>
    <m/>
    <s v="DEDUCTION"/>
    <x v="2"/>
    <s v="TAX"/>
    <x v="2"/>
    <m/>
    <n v="1"/>
    <n v="2270"/>
    <n v="227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2"/>
    <x v="0"/>
    <m/>
    <m/>
    <x v="1"/>
    <m/>
    <m/>
    <x v="2"/>
    <x v="0"/>
    <m/>
    <m/>
    <m/>
    <m/>
    <m/>
    <m/>
    <m/>
    <s v="23AUNS"/>
    <s v="BONUS"/>
    <n v="999999999"/>
    <m/>
    <m/>
    <m/>
    <m/>
    <m/>
    <s v="DEDUCTION"/>
    <x v="4"/>
    <m/>
    <x v="4"/>
    <m/>
    <n v="1"/>
    <n v="5813.33"/>
    <n v="5813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3"/>
    <x v="0"/>
    <m/>
    <s v="SALARIED"/>
    <x v="24"/>
    <m/>
    <m/>
    <x v="1"/>
    <x v="0"/>
    <m/>
    <m/>
    <m/>
    <m/>
    <m/>
    <m/>
    <n v="4"/>
    <s v="23AUNS"/>
    <s v="BONUS"/>
    <n v="999999999"/>
    <m/>
    <m/>
    <m/>
    <m/>
    <m/>
    <s v="DEDUCTION"/>
    <x v="5"/>
    <s v="SUPER"/>
    <x v="5"/>
    <m/>
    <n v="1"/>
    <n v="40.42"/>
    <n v="40.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3"/>
    <x v="0"/>
    <m/>
    <s v="SALARIED"/>
    <x v="24"/>
    <m/>
    <m/>
    <x v="1"/>
    <x v="0"/>
    <m/>
    <m/>
    <m/>
    <m/>
    <m/>
    <n v="0"/>
    <n v="3"/>
    <s v="23AUNS"/>
    <s v="BONUS"/>
    <n v="999999999"/>
    <m/>
    <m/>
    <m/>
    <m/>
    <m/>
    <s v="DEDUCTION"/>
    <x v="7"/>
    <s v="SUPER"/>
    <x v="5"/>
    <m/>
    <n v="1"/>
    <n v="929.58"/>
    <n v="929.5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4"/>
    <x v="0"/>
    <m/>
    <s v="SALARIED"/>
    <x v="24"/>
    <m/>
    <m/>
    <x v="3"/>
    <x v="0"/>
    <m/>
    <m/>
    <m/>
    <m/>
    <m/>
    <m/>
    <m/>
    <s v="23AUNS"/>
    <s v="BONUS"/>
    <n v="999999999"/>
    <m/>
    <m/>
    <m/>
    <m/>
    <m/>
    <s v="OTHER"/>
    <x v="8"/>
    <s v="PRT"/>
    <x v="6"/>
    <m/>
    <n v="9053.33"/>
    <n v="5.45E-2"/>
    <n v="493.4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5"/>
    <x v="0"/>
    <m/>
    <s v="SALARIED"/>
    <x v="24"/>
    <m/>
    <m/>
    <x v="4"/>
    <x v="0"/>
    <m/>
    <m/>
    <m/>
    <m/>
    <m/>
    <m/>
    <m/>
    <s v="23AUNS"/>
    <s v="BONUS"/>
    <n v="999999999"/>
    <m/>
    <m/>
    <m/>
    <m/>
    <m/>
    <s v="OTHER"/>
    <x v="9"/>
    <s v="WC"/>
    <x v="6"/>
    <m/>
    <n v="9053.33"/>
    <n v="7.0000000000000001E-3"/>
    <n v="63.3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6"/>
    <x v="0"/>
    <m/>
    <s v="SALARIED"/>
    <x v="24"/>
    <m/>
    <m/>
    <x v="5"/>
    <x v="0"/>
    <m/>
    <m/>
    <m/>
    <m/>
    <m/>
    <m/>
    <m/>
    <s v="23AUNS"/>
    <s v="BONUS"/>
    <n v="999999999"/>
    <s v="23AUNS"/>
    <m/>
    <m/>
    <m/>
    <m/>
    <s v="OTHER"/>
    <x v="10"/>
    <s v="ACC"/>
    <x v="7"/>
    <s v="ANN"/>
    <n v="12.81672"/>
    <n v="57.218229999999998"/>
    <n v="733.3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0"/>
    <x v="0"/>
    <m/>
    <s v="SALARIED"/>
    <x v="3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0.5"/>
    <n v="114.97976"/>
    <n v="18454.25"/>
    <n v="21.118400000000001"/>
    <d v="2025-05-01T00:00:00"/>
    <d v="2025-05-29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0"/>
    <x v="0"/>
    <m/>
    <s v="SALARIED"/>
    <x v="3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0.16667000000000001"/>
    <n v="114.97976"/>
    <n v="19.16"/>
    <n v="2.1899999999999999E-2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7"/>
    <x v="0"/>
    <m/>
    <s v="SALARIED"/>
    <x v="35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4"/>
    <n v="114.97976"/>
    <n v="459.92"/>
    <n v="0.52629999999999999"/>
    <d v="2025-05-30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1"/>
    <x v="0"/>
    <m/>
    <s v="SALARIED"/>
    <x v="35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8"/>
    <x v="0"/>
    <m/>
    <s v="SALARIED"/>
    <x v="35"/>
    <m/>
    <m/>
    <x v="0"/>
    <x v="0"/>
    <m/>
    <m/>
    <m/>
    <m/>
    <m/>
    <m/>
    <m/>
    <s v="31AUNS"/>
    <s v="BONUS"/>
    <n v="999999999"/>
    <m/>
    <m/>
    <m/>
    <m/>
    <m/>
    <s v="ALLOWANCE"/>
    <x v="12"/>
    <s v="OTHTAX"/>
    <x v="1"/>
    <m/>
    <n v="127.98"/>
    <n v="1"/>
    <n v="127.98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712"/>
    <n v="671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571.48"/>
    <n v="13571.4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3"/>
    <x v="0"/>
    <m/>
    <s v="SALARIED"/>
    <x v="3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4.67"/>
    <n v="94.6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3"/>
    <x v="0"/>
    <m/>
    <s v="SALARIED"/>
    <x v="3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17.88"/>
    <n v="2317.8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4"/>
    <x v="0"/>
    <m/>
    <s v="SALARIED"/>
    <x v="35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568.05"/>
    <n v="5.45E-2"/>
    <n v="1229.9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5"/>
    <x v="0"/>
    <m/>
    <s v="SALARIED"/>
    <x v="35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568.05"/>
    <n v="7.0000000000000001E-3"/>
    <n v="157.979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10"/>
    <x v="0"/>
    <m/>
    <s v="SALARIED"/>
    <x v="35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800000000002"/>
    <n v="134.02051"/>
    <n v="373.0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6"/>
    <x v="0"/>
    <m/>
    <s v="SALARIED"/>
    <x v="3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24836"/>
    <n v="134.0204"/>
    <n v="1641.53"/>
    <n v="0"/>
    <d v="2025-05-3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88.512150000000005"/>
    <n v="1345.38"/>
    <n v="2"/>
    <d v="2025-05-01T00:00:00"/>
    <d v="2025-05-02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29.19999999999999"/>
    <n v="88.512150000000005"/>
    <n v="11435.77"/>
    <n v="17"/>
    <d v="2025-05-08T00:00:00"/>
    <d v="2025-05-30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8.512150000000005"/>
    <n v="-224.23"/>
    <n v="-0.33329999999999999"/>
    <d v="2025-05-3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7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22.8"/>
    <n v="88.512150000000005"/>
    <n v="2018.08"/>
    <n v="3"/>
    <d v="2025-05-05T00:00:00"/>
    <d v="2025-05-07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1"/>
    <x v="0"/>
    <m/>
    <s v="SALARIED"/>
    <x v="35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8"/>
    <x v="0"/>
    <m/>
    <s v="SALARIED"/>
    <x v="35"/>
    <m/>
    <m/>
    <x v="0"/>
    <x v="0"/>
    <m/>
    <m/>
    <m/>
    <m/>
    <m/>
    <m/>
    <m/>
    <s v="30AUNS"/>
    <s v="BONUS"/>
    <n v="999999999"/>
    <m/>
    <m/>
    <m/>
    <m/>
    <m/>
    <s v="ALLOWANCE"/>
    <x v="12"/>
    <s v="OTHTAX"/>
    <x v="1"/>
    <m/>
    <n v="130.69"/>
    <n v="1"/>
    <n v="130.69"/>
    <n v="0"/>
    <d v="2025-05-31T00:00:00"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667"/>
    <n v="4667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260.86"/>
    <n v="11260.86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3"/>
    <x v="0"/>
    <m/>
    <s v="SALARIED"/>
    <x v="3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2.88"/>
    <n v="72.88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3"/>
    <x v="0"/>
    <m/>
    <s v="SALARIED"/>
    <x v="3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16.67"/>
    <n v="1816.67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4"/>
    <x v="0"/>
    <m/>
    <s v="SALARIED"/>
    <x v="35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686.72"/>
    <n v="5.45E-2"/>
    <n v="963.93"/>
    <n v="0"/>
    <d v="2025-05-0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5"/>
    <x v="0"/>
    <m/>
    <s v="SALARIED"/>
    <x v="35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686.72"/>
    <n v="7.0000000000000001E-3"/>
    <n v="123.81"/>
    <n v="0"/>
    <d v="2025-05-0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10"/>
    <x v="0"/>
    <m/>
    <s v="SALARIED"/>
    <x v="35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667000000000002"/>
    <n v="103.16983999999999"/>
    <n v="285.44"/>
    <n v="0"/>
    <d v="2025-05-3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6"/>
    <x v="0"/>
    <m/>
    <s v="SALARIED"/>
    <x v="3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9.5608400000000007"/>
    <n v="103.16981"/>
    <n v="986.39"/>
    <n v="0"/>
    <d v="2025-05-31T00:00:00"/>
    <d v="2025-05-31T00:00:00"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0"/>
    <x v="0"/>
    <m/>
    <s v="SALARIED"/>
    <x v="2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0.69838"/>
    <n v="20180.77"/>
    <n v="22"/>
    <d v="2025-05-01T00:00:00"/>
    <d v="2025-05-30T00:00:00"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0"/>
    <x v="0"/>
    <m/>
    <s v="SALARIED"/>
    <x v="2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0.69838"/>
    <n v="-305.77"/>
    <n v="-0.33329999999999999"/>
    <d v="2025-05-31T00:00:00"/>
    <d v="2025-05-31T00:00:00"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1"/>
    <x v="0"/>
    <m/>
    <s v="SALARIED"/>
    <x v="26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098"/>
    <n v="7098"/>
    <n v="0"/>
    <m/>
    <m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999.17"/>
    <n v="13999.17"/>
    <n v="0"/>
    <m/>
    <m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14"/>
    <x v="0"/>
    <m/>
    <s v="SALARIED"/>
    <x v="26"/>
    <m/>
    <m/>
    <x v="11"/>
    <x v="0"/>
    <m/>
    <m/>
    <m/>
    <m/>
    <m/>
    <m/>
    <n v="1"/>
    <s v="31AUNS"/>
    <s v="BONUS"/>
    <n v="999999999"/>
    <m/>
    <m/>
    <m/>
    <m/>
    <m/>
    <s v="DEDUCTION"/>
    <x v="41"/>
    <s v="SUPER"/>
    <x v="5"/>
    <m/>
    <n v="1"/>
    <n v="163.98"/>
    <n v="163.98"/>
    <n v="0"/>
    <m/>
    <m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14"/>
    <x v="0"/>
    <m/>
    <s v="SALARIED"/>
    <x v="26"/>
    <m/>
    <m/>
    <x v="11"/>
    <x v="0"/>
    <m/>
    <m/>
    <m/>
    <m/>
    <m/>
    <m/>
    <n v="1"/>
    <s v="31AUNS"/>
    <s v="BONUS"/>
    <n v="999999999"/>
    <m/>
    <m/>
    <m/>
    <m/>
    <m/>
    <s v="DEDUCTION"/>
    <x v="42"/>
    <s v="SUPER"/>
    <x v="5"/>
    <m/>
    <n v="1"/>
    <n v="1885.77"/>
    <n v="1885.77"/>
    <n v="0"/>
    <m/>
    <m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3"/>
    <x v="0"/>
    <m/>
    <s v="SALARIED"/>
    <x v="26"/>
    <m/>
    <m/>
    <x v="12"/>
    <x v="0"/>
    <m/>
    <m/>
    <m/>
    <m/>
    <m/>
    <m/>
    <n v="2"/>
    <s v="31AUNS"/>
    <s v="BONUS"/>
    <n v="999999999"/>
    <m/>
    <m/>
    <m/>
    <m/>
    <m/>
    <s v="DEDUCTION"/>
    <x v="43"/>
    <s v="SUPER"/>
    <x v="5"/>
    <m/>
    <n v="1"/>
    <n v="540.4"/>
    <n v="540.4"/>
    <n v="0"/>
    <m/>
    <m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4"/>
    <x v="0"/>
    <m/>
    <s v="SALARIED"/>
    <x v="26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637.57"/>
    <n v="5.45E-2"/>
    <n v="1179.25"/>
    <n v="0"/>
    <d v="2025-05-01T00:00:00"/>
    <d v="2025-05-31T00:00:00"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5"/>
    <x v="0"/>
    <m/>
    <s v="SALARIED"/>
    <x v="26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637.57"/>
    <n v="7.0000000000000001E-3"/>
    <n v="151.46"/>
    <n v="0"/>
    <d v="2025-05-01T00:00:00"/>
    <d v="2025-05-31T00:00:00"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10"/>
    <x v="0"/>
    <m/>
    <s v="SALARIED"/>
    <x v="26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29"/>
    <n v="140.68602000000001"/>
    <n v="391.57"/>
    <n v="0"/>
    <d v="2025-05-31T00:00:00"/>
    <d v="2025-05-31T00:00:00"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6"/>
    <x v="0"/>
    <m/>
    <s v="SALARIED"/>
    <x v="26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6"/>
    <n v="140.68608"/>
    <n v="1810.1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0"/>
    <x v="0"/>
    <m/>
    <s v="SALARIED"/>
    <x v="3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7.74290999999999"/>
    <n v="18014.6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0"/>
    <x v="0"/>
    <m/>
    <s v="SALARIED"/>
    <x v="3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7.74290999999999"/>
    <n v="-272.9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1"/>
    <x v="0"/>
    <m/>
    <s v="SALARIED"/>
    <x v="3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8"/>
    <x v="0"/>
    <m/>
    <s v="SALARIED"/>
    <x v="37"/>
    <m/>
    <m/>
    <x v="0"/>
    <x v="0"/>
    <m/>
    <m/>
    <m/>
    <m/>
    <m/>
    <m/>
    <m/>
    <s v="30AUNS"/>
    <s v="BONUS"/>
    <n v="999999999"/>
    <m/>
    <m/>
    <m/>
    <m/>
    <m/>
    <s v="ALLOWANCE"/>
    <x v="12"/>
    <s v="OTHTAX"/>
    <x v="1"/>
    <m/>
    <n v="472.67"/>
    <n v="1"/>
    <n v="472.6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6318"/>
    <n v="6318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29"/>
    <s v="FINAN"/>
    <x v="9"/>
    <m/>
    <n v="1"/>
    <n v="200"/>
    <n v="200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918.51"/>
    <n v="12918.51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3"/>
    <x v="0"/>
    <m/>
    <s v="SALARIED"/>
    <x v="3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8.71"/>
    <n v="88.71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3"/>
    <x v="0"/>
    <m/>
    <s v="SALARIED"/>
    <x v="3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180.84"/>
    <n v="2180.8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4"/>
    <x v="0"/>
    <m/>
    <s v="SALARIED"/>
    <x v="3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1233.39"/>
    <n v="5.45E-2"/>
    <n v="1157.2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5"/>
    <x v="0"/>
    <m/>
    <s v="SALARIED"/>
    <x v="3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1233.39"/>
    <n v="7.0000000000000001E-3"/>
    <n v="148.6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6"/>
    <x v="0"/>
    <m/>
    <s v="SALARIED"/>
    <x v="3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65"/>
    <n v="125.58514"/>
    <n v="1615.86"/>
    <n v="0"/>
    <d v="2025-05-31T00:00:00"/>
    <d v="2025-05-31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0"/>
    <x v="0"/>
    <m/>
    <s v="SALARIED"/>
    <x v="4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7.6"/>
    <n v="88.208500000000001"/>
    <n v="670.38"/>
    <n v="1"/>
    <d v="2025-05-01T00:00:00"/>
    <d v="2025-05-01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0"/>
    <x v="0"/>
    <m/>
    <s v="SALARIED"/>
    <x v="4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30.4"/>
    <n v="88.208500000000001"/>
    <n v="2681.54"/>
    <n v="4"/>
    <d v="2025-05-05T00:00:00"/>
    <d v="2025-05-08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0"/>
    <x v="0"/>
    <m/>
    <s v="SALARIED"/>
    <x v="4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14"/>
    <n v="88.208500000000001"/>
    <n v="10055.77"/>
    <n v="15"/>
    <d v="2025-05-12T00:00:00"/>
    <d v="2025-05-30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0"/>
    <x v="0"/>
    <m/>
    <s v="SALARIED"/>
    <x v="4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8.208500000000001"/>
    <n v="-223.45"/>
    <n v="-0.33329999999999999"/>
    <d v="2025-05-31T00:00:00"/>
    <d v="2025-05-31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7"/>
    <x v="0"/>
    <m/>
    <s v="SALARIED"/>
    <x v="42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7.6"/>
    <n v="88.208500000000001"/>
    <n v="670.38"/>
    <n v="1"/>
    <d v="2025-05-02T00:00:00"/>
    <d v="2025-05-02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7"/>
    <x v="0"/>
    <m/>
    <s v="SALARIED"/>
    <x v="42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7.6"/>
    <n v="88.208500000000001"/>
    <n v="670.38"/>
    <n v="1"/>
    <d v="2025-05-09T00:00:00"/>
    <d v="2025-05-09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1"/>
    <x v="0"/>
    <m/>
    <s v="SALARIED"/>
    <x v="42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589"/>
    <n v="4589"/>
    <n v="0"/>
    <m/>
    <m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158.17"/>
    <n v="11158.17"/>
    <n v="0"/>
    <m/>
    <m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3"/>
    <x v="0"/>
    <m/>
    <s v="SALARIED"/>
    <x v="42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2.63"/>
    <n v="72.63"/>
    <n v="0"/>
    <m/>
    <m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3"/>
    <x v="0"/>
    <m/>
    <s v="SALARIED"/>
    <x v="42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10.92"/>
    <n v="1810.92"/>
    <n v="0"/>
    <m/>
    <m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4"/>
    <x v="0"/>
    <m/>
    <s v="SALARIED"/>
    <x v="42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630.72"/>
    <n v="5.45E-2"/>
    <n v="960.87"/>
    <n v="0"/>
    <d v="2025-05-01T00:00:00"/>
    <d v="2025-05-31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5"/>
    <x v="0"/>
    <m/>
    <s v="SALARIED"/>
    <x v="42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630.72"/>
    <n v="7.0000000000000001E-3"/>
    <n v="123.42"/>
    <n v="0"/>
    <d v="2025-05-01T00:00:00"/>
    <d v="2025-05-31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6"/>
    <x v="0"/>
    <m/>
    <s v="SALARIED"/>
    <x v="4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0.657019999999999"/>
    <n v="102.81579000000001"/>
    <n v="1095.71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5"/>
    <n v="12540"/>
    <n v="22"/>
    <d v="2025-05-01T00:00:00"/>
    <d v="2025-05-30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5"/>
    <n v="-190"/>
    <n v="-0.33329999999999999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852"/>
    <n v="3852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498"/>
    <n v="8498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1.75"/>
    <n v="61.75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20.25"/>
    <n v="1420.25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57"/>
    <s v="PRT"/>
    <x v="6"/>
    <m/>
    <n v="13832"/>
    <n v="5.8000000000000003E-2"/>
    <n v="802.26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58"/>
    <s v="WC"/>
    <x v="6"/>
    <m/>
    <n v="13832"/>
    <n v="7.0000000000000001E-3"/>
    <n v="96.82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10"/>
    <x v="0"/>
    <m/>
    <s v="SALARIED"/>
    <x v="24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667099999999998"/>
    <n v="87.4649"/>
    <n v="241.99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79998"/>
    <n v="87.464979999999997"/>
    <n v="1119.5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0"/>
    <x v="0"/>
    <m/>
    <s v="SALARIED"/>
    <x v="5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98.8"/>
    <n v="98.279349999999994"/>
    <n v="-9710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0"/>
    <x v="0"/>
    <m/>
    <s v="SALARIED"/>
    <x v="5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76"/>
    <n v="98.279349999999994"/>
    <n v="7469.23"/>
    <n v="10"/>
    <d v="2025-04-01T00:00:00"/>
    <d v="2025-04-14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0"/>
    <x v="0"/>
    <m/>
    <s v="SALARIED"/>
    <x v="5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76"/>
    <n v="98.279349999999994"/>
    <n v="7469.23"/>
    <n v="10"/>
    <d v="2025-05-01T00:00:00"/>
    <d v="2025-05-14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0"/>
    <x v="0"/>
    <m/>
    <s v="SALARIED"/>
    <x v="5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76"/>
    <n v="98.279349999999994"/>
    <n v="7469.23"/>
    <n v="10"/>
    <d v="2025-05-19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0"/>
    <x v="0"/>
    <m/>
    <s v="SALARIED"/>
    <x v="5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8.279349999999994"/>
    <n v="-248.9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0"/>
    <x v="0"/>
    <m/>
    <s v="SALARIED"/>
    <x v="52"/>
    <m/>
    <m/>
    <x v="0"/>
    <x v="0"/>
    <m/>
    <m/>
    <m/>
    <m/>
    <m/>
    <m/>
    <m/>
    <s v="30AUNS"/>
    <s v="BONUS"/>
    <n v="999999999"/>
    <s v="30AUNS"/>
    <m/>
    <m/>
    <m/>
    <m/>
    <s v="WORK"/>
    <x v="26"/>
    <s v="LEAVE"/>
    <x v="8"/>
    <s v="PER"/>
    <n v="22.8"/>
    <n v="98.279349999999994"/>
    <n v="2240.77"/>
    <n v="3"/>
    <d v="2025-04-15T00:00:00"/>
    <d v="2025-04-17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7"/>
    <x v="0"/>
    <m/>
    <s v="SALARIED"/>
    <x v="52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15.2"/>
    <n v="98.279349999999994"/>
    <n v="1493.85"/>
    <n v="2"/>
    <d v="2025-05-15T00:00:00"/>
    <d v="2025-05-16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1"/>
    <x v="0"/>
    <m/>
    <s v="SALARIED"/>
    <x v="52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8"/>
    <x v="0"/>
    <m/>
    <s v="SALARIED"/>
    <x v="52"/>
    <m/>
    <m/>
    <x v="0"/>
    <x v="0"/>
    <m/>
    <m/>
    <m/>
    <m/>
    <m/>
    <m/>
    <m/>
    <s v="30AUNS"/>
    <s v="BONUS"/>
    <n v="999999999"/>
    <m/>
    <m/>
    <m/>
    <m/>
    <m/>
    <s v="ALLOWANCE"/>
    <x v="12"/>
    <s v="OTHTAX"/>
    <x v="1"/>
    <m/>
    <n v="387"/>
    <n v="1"/>
    <n v="387"/>
    <n v="0"/>
    <d v="2025-05-31T00:00:00"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542"/>
    <n v="5542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250.5"/>
    <n v="12250.5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3"/>
    <x v="0"/>
    <m/>
    <s v="SALARIED"/>
    <x v="52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0.92"/>
    <n v="80.92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3"/>
    <x v="0"/>
    <m/>
    <s v="SALARIED"/>
    <x v="52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01.63"/>
    <n v="2001.63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4"/>
    <x v="0"/>
    <m/>
    <s v="SALARIED"/>
    <x v="52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488.05"/>
    <n v="5.45E-2"/>
    <n v="1062.09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5"/>
    <x v="0"/>
    <m/>
    <s v="SALARIED"/>
    <x v="52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488.05"/>
    <n v="7.0000000000000001E-3"/>
    <n v="136.419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6"/>
    <x v="0"/>
    <m/>
    <s v="SALARIED"/>
    <x v="5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0.64053"/>
    <n v="114.55445"/>
    <n v="1218.92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0"/>
    <x v="0"/>
    <m/>
    <s v="SALARIED"/>
    <x v="18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167.2"/>
    <n v="95.69838"/>
    <n v="16000.77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0"/>
    <x v="0"/>
    <m/>
    <s v="SALARIED"/>
    <x v="18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-2.5333299999999999"/>
    <n v="95.69838"/>
    <n v="-242.44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1"/>
    <x v="0"/>
    <m/>
    <s v="SALARIED"/>
    <x v="18"/>
    <m/>
    <m/>
    <x v="0"/>
    <x v="0"/>
    <m/>
    <m/>
    <m/>
    <m/>
    <m/>
    <m/>
    <m/>
    <s v="30AUSA"/>
    <s v="SALE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8"/>
    <x v="0"/>
    <m/>
    <s v="SALARIED"/>
    <x v="18"/>
    <m/>
    <m/>
    <x v="0"/>
    <x v="0"/>
    <m/>
    <m/>
    <m/>
    <m/>
    <m/>
    <m/>
    <m/>
    <s v="30AUSA"/>
    <s v="SALES"/>
    <n v="999999999"/>
    <m/>
    <m/>
    <m/>
    <m/>
    <m/>
    <s v="ALLOWANCE"/>
    <x v="12"/>
    <s v="OTHTAX"/>
    <x v="1"/>
    <m/>
    <n v="649.59"/>
    <n v="1"/>
    <n v="649.59"/>
    <n v="0"/>
    <d v="2025-05-31T00:00:00"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2"/>
    <x v="0"/>
    <m/>
    <m/>
    <x v="1"/>
    <m/>
    <m/>
    <x v="0"/>
    <x v="0"/>
    <m/>
    <m/>
    <m/>
    <m/>
    <m/>
    <m/>
    <m/>
    <s v="30AUSA"/>
    <s v="SALES"/>
    <n v="999999999"/>
    <m/>
    <m/>
    <m/>
    <m/>
    <m/>
    <s v="DEDUCTION"/>
    <x v="2"/>
    <s v="TAX"/>
    <x v="2"/>
    <m/>
    <n v="1"/>
    <n v="5755"/>
    <n v="5755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2"/>
    <x v="0"/>
    <m/>
    <m/>
    <x v="1"/>
    <m/>
    <m/>
    <x v="2"/>
    <x v="0"/>
    <m/>
    <m/>
    <m/>
    <m/>
    <m/>
    <m/>
    <m/>
    <s v="30AUSA"/>
    <s v="SALES"/>
    <n v="999999999"/>
    <m/>
    <m/>
    <m/>
    <m/>
    <m/>
    <s v="DEDUCTION"/>
    <x v="4"/>
    <m/>
    <x v="4"/>
    <m/>
    <n v="1"/>
    <n v="12486.25"/>
    <n v="12486.25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3"/>
    <x v="0"/>
    <m/>
    <s v="SALARIED"/>
    <x v="18"/>
    <m/>
    <m/>
    <x v="1"/>
    <x v="0"/>
    <m/>
    <m/>
    <m/>
    <m/>
    <m/>
    <m/>
    <n v="4"/>
    <s v="30AUSA"/>
    <s v="SALES"/>
    <n v="999999999"/>
    <m/>
    <m/>
    <m/>
    <m/>
    <m/>
    <s v="DEDUCTION"/>
    <x v="5"/>
    <s v="SUPER"/>
    <x v="5"/>
    <m/>
    <n v="1"/>
    <n v="78.790000000000006"/>
    <n v="78.790000000000006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3"/>
    <x v="0"/>
    <m/>
    <s v="SALARIED"/>
    <x v="18"/>
    <m/>
    <m/>
    <x v="1"/>
    <x v="0"/>
    <m/>
    <m/>
    <m/>
    <m/>
    <m/>
    <n v="0"/>
    <n v="3"/>
    <s v="30AUSA"/>
    <s v="SALES"/>
    <n v="999999999"/>
    <m/>
    <m/>
    <m/>
    <m/>
    <m/>
    <s v="DEDUCTION"/>
    <x v="7"/>
    <s v="SUPER"/>
    <x v="5"/>
    <m/>
    <n v="1"/>
    <n v="1812.21"/>
    <n v="1812.21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4"/>
    <x v="0"/>
    <m/>
    <s v="SALARIED"/>
    <x v="18"/>
    <m/>
    <m/>
    <x v="3"/>
    <x v="0"/>
    <m/>
    <m/>
    <m/>
    <m/>
    <m/>
    <m/>
    <m/>
    <s v="30AUSA"/>
    <s v="SALES"/>
    <n v="999999999"/>
    <m/>
    <m/>
    <m/>
    <m/>
    <m/>
    <s v="OTHER"/>
    <x v="33"/>
    <s v="PRT"/>
    <x v="6"/>
    <m/>
    <n v="19482.66"/>
    <n v="6.8500000000000005E-2"/>
    <n v="1334.56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5"/>
    <x v="0"/>
    <m/>
    <s v="SALARIED"/>
    <x v="18"/>
    <m/>
    <m/>
    <x v="4"/>
    <x v="0"/>
    <m/>
    <m/>
    <m/>
    <m/>
    <m/>
    <m/>
    <m/>
    <s v="30AUSA"/>
    <s v="SALES"/>
    <n v="999999999"/>
    <m/>
    <m/>
    <m/>
    <m/>
    <m/>
    <s v="OTHER"/>
    <x v="34"/>
    <s v="WC"/>
    <x v="6"/>
    <m/>
    <n v="19482.66"/>
    <n v="7.0000000000000001E-3"/>
    <n v="136.38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10"/>
    <x v="0"/>
    <m/>
    <s v="SALARIED"/>
    <x v="18"/>
    <m/>
    <m/>
    <x v="8"/>
    <x v="0"/>
    <m/>
    <m/>
    <m/>
    <m/>
    <m/>
    <m/>
    <m/>
    <s v="30AUSA"/>
    <s v="SALES"/>
    <n v="999999999"/>
    <s v="30AUSA"/>
    <m/>
    <m/>
    <m/>
    <m/>
    <s v="OTHER"/>
    <x v="23"/>
    <s v="ACC"/>
    <x v="7"/>
    <s v="LSL"/>
    <n v="4.1499899999999998"/>
    <n v="111.02918"/>
    <n v="460.77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6"/>
    <x v="0"/>
    <m/>
    <s v="SALARIED"/>
    <x v="18"/>
    <m/>
    <m/>
    <x v="5"/>
    <x v="0"/>
    <m/>
    <m/>
    <m/>
    <m/>
    <m/>
    <m/>
    <m/>
    <s v="30AUSA"/>
    <s v="SALES"/>
    <n v="999999999"/>
    <s v="30AUSA"/>
    <m/>
    <m/>
    <m/>
    <m/>
    <s v="OTHER"/>
    <x v="10"/>
    <s v="ACC"/>
    <x v="7"/>
    <s v="ANN"/>
    <n v="12.81662"/>
    <n v="111.02927"/>
    <n v="1423.02"/>
    <n v="0"/>
    <d v="2025-05-31T00:00:00"/>
    <d v="2025-05-31T00:00:00"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0"/>
    <x v="0"/>
    <m/>
    <s v="SALARIED"/>
    <x v="6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01.21456999999999"/>
    <n v="16923.080000000002"/>
    <n v="22"/>
    <d v="2025-05-01T00:00:00"/>
    <d v="2025-05-30T00:00:00"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0"/>
    <x v="0"/>
    <m/>
    <s v="SALARIED"/>
    <x v="6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1.21456999999999"/>
    <n v="-256.41000000000003"/>
    <n v="-0.33329999999999999"/>
    <d v="2025-05-31T00:00:00"/>
    <d v="2025-05-31T00:00:00"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1"/>
    <x v="0"/>
    <m/>
    <s v="SALARIED"/>
    <x v="61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4316"/>
    <n v="4316"/>
    <n v="0"/>
    <m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38"/>
    <s v="RECOV"/>
    <x v="10"/>
    <m/>
    <n v="1"/>
    <n v="1854.68"/>
    <n v="1854.68"/>
    <n v="0"/>
    <m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2"/>
    <x v="0"/>
    <n v="710"/>
    <m/>
    <x v="1"/>
    <m/>
    <m/>
    <x v="7"/>
    <x v="0"/>
    <n v="710"/>
    <s v="SALARIED"/>
    <s v="C0764"/>
    <m/>
    <m/>
    <m/>
    <m/>
    <s v="31AUNS"/>
    <s v="BONUS"/>
    <n v="999999999"/>
    <m/>
    <m/>
    <m/>
    <m/>
    <m/>
    <s v="DEDUCTION"/>
    <x v="49"/>
    <s v="RECOV"/>
    <x v="10"/>
    <m/>
    <n v="1"/>
    <n v="7.35"/>
    <n v="7.35"/>
    <n v="0"/>
    <m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"/>
    <s v="SUPER"/>
    <x v="3"/>
    <m/>
    <n v="1"/>
    <n v="980"/>
    <n v="980"/>
    <n v="0"/>
    <m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0730.81"/>
    <n v="10730.81"/>
    <n v="0"/>
    <m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3"/>
    <x v="0"/>
    <m/>
    <s v="SALARIED"/>
    <x v="61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3.33"/>
    <n v="83.33"/>
    <n v="0"/>
    <m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3"/>
    <x v="0"/>
    <m/>
    <s v="SALARIED"/>
    <x v="61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490"/>
    <n v="490"/>
    <n v="0"/>
    <m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3"/>
    <x v="0"/>
    <m/>
    <s v="SALARIED"/>
    <x v="61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057.2199999999998"/>
    <n v="2057.2199999999998"/>
    <n v="0"/>
    <m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4"/>
    <x v="0"/>
    <m/>
    <s v="SALARIED"/>
    <x v="61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0519.39"/>
    <n v="5.45E-2"/>
    <n v="1118.31"/>
    <n v="0"/>
    <d v="2025-05-01T00:00:00"/>
    <d v="2025-05-31T00:00:00"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5"/>
    <x v="0"/>
    <m/>
    <s v="SALARIED"/>
    <x v="61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0519.39"/>
    <n v="7.0000000000000001E-3"/>
    <n v="143.63999999999999"/>
    <n v="0"/>
    <d v="2025-05-01T00:00:00"/>
    <d v="2025-05-31T00:00:00"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10"/>
    <x v="0"/>
    <m/>
    <s v="SALARIED"/>
    <x v="61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28"/>
    <n v="117.97591"/>
    <n v="328.36"/>
    <n v="0"/>
    <d v="2025-05-31T00:00:00"/>
    <d v="2025-05-31T00:00:00"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6"/>
    <x v="0"/>
    <m/>
    <s v="SALARIED"/>
    <x v="61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0001"/>
    <n v="117.97569"/>
    <n v="1510.0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0"/>
    <x v="0"/>
    <m/>
    <s v="SALARIED"/>
    <x v="5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5333299999999999"/>
    <n v="0"/>
    <n v="0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0"/>
    <x v="0"/>
    <m/>
    <s v="SALARIED"/>
    <x v="5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1.5"/>
    <n v="0"/>
    <n v="0"/>
    <n v="-0.1973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0"/>
    <x v="0"/>
    <m/>
    <s v="SALARIED"/>
    <x v="51"/>
    <m/>
    <m/>
    <x v="0"/>
    <x v="0"/>
    <m/>
    <m/>
    <m/>
    <m/>
    <m/>
    <m/>
    <m/>
    <s v="26AUNS"/>
    <s v="SALES"/>
    <n v="999999999"/>
    <s v="26AUNS"/>
    <m/>
    <m/>
    <m/>
    <m/>
    <s v="WORK"/>
    <x v="65"/>
    <s v="LEAVE"/>
    <x v="8"/>
    <s v="OTH"/>
    <n v="-68.400000000000006"/>
    <n v="0"/>
    <n v="0"/>
    <n v="-9"/>
    <d v="2025-04-18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15"/>
    <x v="0"/>
    <m/>
    <s v="SALARIED"/>
    <x v="51"/>
    <m/>
    <m/>
    <x v="0"/>
    <x v="0"/>
    <m/>
    <m/>
    <m/>
    <m/>
    <m/>
    <m/>
    <m/>
    <s v="26AUNS"/>
    <s v="SALES"/>
    <n v="999999999"/>
    <m/>
    <m/>
    <m/>
    <m/>
    <m/>
    <s v="ALLOWANCE"/>
    <x v="74"/>
    <s v="OTHTAX"/>
    <x v="1"/>
    <m/>
    <n v="1"/>
    <n v="1"/>
    <n v="28671.9"/>
    <n v="0"/>
    <d v="2025-04-17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7"/>
    <x v="0"/>
    <m/>
    <s v="SALARIED"/>
    <x v="51"/>
    <m/>
    <m/>
    <x v="0"/>
    <x v="0"/>
    <m/>
    <m/>
    <m/>
    <m/>
    <m/>
    <m/>
    <m/>
    <s v="26AUNS"/>
    <s v="SALES"/>
    <n v="999999999"/>
    <s v="26AUNS"/>
    <m/>
    <m/>
    <m/>
    <m/>
    <s v="WORK"/>
    <x v="75"/>
    <s v="PAYOUT"/>
    <x v="12"/>
    <s v="ANN"/>
    <n v="155.81666999999999"/>
    <n v="70.69838"/>
    <n v="11015.99"/>
    <n v="20.502199999999998"/>
    <d v="2025-04-17T00:00:00"/>
    <d v="2025-04-17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683"/>
    <n v="4683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76"/>
    <s v="FINAN"/>
    <x v="9"/>
    <m/>
    <n v="1"/>
    <n v="35004.89"/>
    <n v="35004.89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3"/>
    <x v="0"/>
    <m/>
    <s v="SALARIED"/>
    <x v="5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4"/>
    <x v="0"/>
    <m/>
    <s v="SALARIED"/>
    <x v="5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635.89"/>
    <n v="5.45E-2"/>
    <n v="797.6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5"/>
    <x v="0"/>
    <m/>
    <s v="SALARIED"/>
    <x v="5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1015.99"/>
    <n v="7.0000000000000001E-3"/>
    <n v="77.1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6"/>
    <x v="0"/>
    <m/>
    <s v="SALARIED"/>
    <x v="5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34.42909"/>
    <n v="16.227820000000001"/>
    <n v="-2181.4899999999998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0"/>
    <x v="0"/>
    <m/>
    <s v="SALARIED"/>
    <x v="7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14.27126"/>
    <n v="-2605.38"/>
    <n v="-3"/>
    <d v="2025-04-28T00:00:00"/>
    <d v="2025-04-30T00:00:00"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0"/>
    <x v="0"/>
    <m/>
    <s v="SALARIED"/>
    <x v="7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.6"/>
    <n v="114.27126"/>
    <n v="868.46"/>
    <n v="1"/>
    <d v="2025-04-30T00:00:00"/>
    <d v="2025-04-30T00:00:00"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0"/>
    <x v="0"/>
    <m/>
    <s v="SALARIED"/>
    <x v="7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4.27126"/>
    <n v="19106.150000000001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0"/>
    <x v="0"/>
    <m/>
    <s v="SALARIED"/>
    <x v="7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4.27126"/>
    <n v="-289.4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7"/>
    <x v="0"/>
    <m/>
    <s v="SALARIED"/>
    <x v="71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15.2"/>
    <n v="114.27126"/>
    <n v="1736.92"/>
    <n v="2"/>
    <d v="2025-04-28T00:00:00"/>
    <d v="2025-04-29T00:00:00"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1"/>
    <x v="0"/>
    <m/>
    <s v="SALARIED"/>
    <x v="71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080"/>
    <n v="6080"/>
    <n v="0"/>
    <m/>
    <m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"/>
    <s v="SUPER"/>
    <x v="3"/>
    <m/>
    <n v="1"/>
    <n v="1106.42"/>
    <n v="1106.42"/>
    <n v="0"/>
    <m/>
    <m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852.42"/>
    <n v="12852.42"/>
    <n v="0"/>
    <m/>
    <m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3"/>
    <x v="0"/>
    <m/>
    <s v="SALARIED"/>
    <x v="71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4.08"/>
    <n v="94.08"/>
    <n v="0"/>
    <m/>
    <m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3"/>
    <x v="0"/>
    <m/>
    <s v="SALARIED"/>
    <x v="71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553.21"/>
    <n v="553.21"/>
    <n v="0"/>
    <m/>
    <m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3"/>
    <x v="0"/>
    <m/>
    <s v="SALARIED"/>
    <x v="71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04.4699999999998"/>
    <n v="2304.4699999999998"/>
    <n v="0"/>
    <m/>
    <m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4"/>
    <x v="0"/>
    <m/>
    <s v="SALARIED"/>
    <x v="71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990.6"/>
    <n v="5.45E-2"/>
    <n v="1252.99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5"/>
    <x v="0"/>
    <m/>
    <s v="SALARIED"/>
    <x v="71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990.6"/>
    <n v="7.0000000000000001E-3"/>
    <n v="160.93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6"/>
    <x v="0"/>
    <m/>
    <s v="SALARIED"/>
    <x v="71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0.657120000000001"/>
    <n v="133.19452000000001"/>
    <n v="1419.4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7.2"/>
    <n v="62.550609999999999"/>
    <n v="10458.45999999999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2.550609999999999"/>
    <n v="-158.4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344"/>
    <n v="234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2"/>
    <x v="0"/>
    <m/>
    <m/>
    <x v="1"/>
    <m/>
    <m/>
    <x v="1"/>
    <x v="0"/>
    <m/>
    <m/>
    <m/>
    <m/>
    <m/>
    <m/>
    <n v="9"/>
    <s v="24AUNS"/>
    <s v="BONUS"/>
    <n v="999999999"/>
    <m/>
    <m/>
    <m/>
    <m/>
    <m/>
    <s v="DEDUCTION"/>
    <x v="24"/>
    <s v="SUPER"/>
    <x v="3"/>
    <m/>
    <n v="1"/>
    <n v="588.24"/>
    <n v="588.2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7367.76"/>
    <n v="7367.7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1.5"/>
    <n v="51.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3"/>
    <x v="0"/>
    <m/>
    <s v="SALARIED"/>
    <x v="24"/>
    <m/>
    <m/>
    <x v="1"/>
    <x v="0"/>
    <m/>
    <m/>
    <m/>
    <m/>
    <m/>
    <m/>
    <n v="5"/>
    <s v="24AUNS"/>
    <s v="BONUS"/>
    <n v="999999999"/>
    <m/>
    <m/>
    <m/>
    <m/>
    <m/>
    <s v="DEDUCTION"/>
    <x v="25"/>
    <s v="SUPER"/>
    <x v="5"/>
    <m/>
    <n v="1"/>
    <n v="294.12"/>
    <n v="294.1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184.5"/>
    <n v="1184.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1830.12"/>
    <n v="5.45E-2"/>
    <n v="644.7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1830.12"/>
    <n v="7.0000000000000001E-3"/>
    <n v="82.8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816660000000001"/>
    <n v="72.909009999999995"/>
    <n v="934.4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45.6"/>
    <n v="75"/>
    <n v="3420"/>
    <n v="6"/>
    <d v="2025-05-01T00:00:00"/>
    <d v="2025-05-08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5.0999999999999996"/>
    <n v="75"/>
    <n v="382.5"/>
    <n v="0.67110000000000003"/>
    <d v="2025-05-09T00:00:00"/>
    <d v="2025-05-09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68.400000000000006"/>
    <n v="75"/>
    <n v="5130"/>
    <n v="9"/>
    <d v="2025-05-12T00:00:00"/>
    <d v="2025-05-22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5.0999999999999996"/>
    <n v="75"/>
    <n v="382.5"/>
    <n v="0.67110000000000003"/>
    <d v="2025-05-23T00:00:00"/>
    <d v="2025-05-23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8"/>
    <n v="75"/>
    <n v="2850"/>
    <n v="5"/>
    <d v="2025-05-2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5"/>
    <n v="-190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52"/>
    <s v="LEAVE"/>
    <x v="8"/>
    <s v="OTH"/>
    <n v="2.5"/>
    <n v="75"/>
    <n v="187.5"/>
    <n v="0.32890000000000003"/>
    <d v="2025-05-09T00:00:00"/>
    <d v="2025-05-09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52"/>
    <s v="LEAVE"/>
    <x v="8"/>
    <s v="OTH"/>
    <n v="2.5"/>
    <n v="75"/>
    <n v="187.5"/>
    <n v="0.32890000000000003"/>
    <d v="2025-05-23T00:00:00"/>
    <d v="2025-05-23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267"/>
    <n v="32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083"/>
    <n v="908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1.75"/>
    <n v="61.7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20.25"/>
    <n v="1420.2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832"/>
    <n v="5.45E-2"/>
    <n v="753.8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832"/>
    <n v="7.0000000000000001E-3"/>
    <n v="96.8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10"/>
    <x v="0"/>
    <m/>
    <s v="SALARIED"/>
    <x v="24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666400000000002"/>
    <n v="87.420119999999997"/>
    <n v="241.8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63"/>
    <n v="87.420010000000005"/>
    <n v="1120.43"/>
    <n v="0"/>
    <d v="2025-05-31T00:00:00"/>
    <d v="2025-05-31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3369"/>
    <s v="Reg Mgr"/>
    <s v="NTHRYK"/>
    <s v="NA"/>
    <s v="Regional Manager"/>
    <s v="Salary - Shared Services"/>
    <s v="Dir 2- Finance"/>
    <s v="F"/>
    <s v="F"/>
    <n v="4.33"/>
    <x v="0"/>
    <x v="0"/>
    <m/>
    <m/>
    <x v="1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167.2"/>
    <n v="1.0000000000000001E-5"/>
    <n v="0"/>
    <n v="22"/>
    <d v="2025-05-01T00:00:00"/>
    <d v="2025-05-30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3369"/>
    <s v="Reg Mgr"/>
    <s v="NTHRYK"/>
    <s v="NA"/>
    <s v="Regional Manager"/>
    <s v="Salary - Shared Services"/>
    <s v="Dir 2- Finance"/>
    <s v="F"/>
    <s v="F"/>
    <n v="4.33"/>
    <x v="0"/>
    <x v="0"/>
    <m/>
    <m/>
    <x v="1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-2.5333299999999999"/>
    <n v="1.0000000000000001E-5"/>
    <n v="0"/>
    <n v="-0.33329999999999999"/>
    <d v="2025-05-31T00:00:00"/>
    <d v="2025-05-31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3369"/>
    <s v="Reg Mgr"/>
    <s v="NTHRYK"/>
    <s v="NA"/>
    <s v="Regional Manager"/>
    <s v="Salary - Shared Services"/>
    <s v="Dir 2- Finance"/>
    <s v="F"/>
    <s v="F"/>
    <n v="4.33"/>
    <x v="2"/>
    <x v="0"/>
    <m/>
    <m/>
    <x v="1"/>
    <m/>
    <m/>
    <x v="0"/>
    <x v="0"/>
    <m/>
    <m/>
    <m/>
    <m/>
    <m/>
    <m/>
    <m/>
    <s v="50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3369"/>
    <s v="Reg Mgr"/>
    <s v="NTHRYK"/>
    <s v="NA"/>
    <s v="Regional Manager"/>
    <s v="Salary - Shared Services"/>
    <s v="Dir 2- Finance"/>
    <s v="F"/>
    <s v="F"/>
    <n v="4.33"/>
    <x v="2"/>
    <x v="0"/>
    <m/>
    <m/>
    <x v="1"/>
    <m/>
    <m/>
    <x v="2"/>
    <x v="0"/>
    <m/>
    <m/>
    <m/>
    <m/>
    <m/>
    <m/>
    <m/>
    <s v="50AUNS"/>
    <s v="BONUS"/>
    <n v="999999999"/>
    <m/>
    <m/>
    <m/>
    <m/>
    <m/>
    <s v="DEDUCTION"/>
    <x v="4"/>
    <m/>
    <x v="4"/>
    <m/>
    <n v="1"/>
    <n v="0"/>
    <n v="0"/>
    <n v="0"/>
    <m/>
    <m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0"/>
    <x v="0"/>
    <m/>
    <s v="SALARIED"/>
    <x v="2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9.827939999999998"/>
    <n v="15019.23"/>
    <n v="22"/>
    <d v="2025-05-01T00:00:00"/>
    <d v="2025-05-30T00:00:00"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0"/>
    <x v="0"/>
    <m/>
    <s v="SALARIED"/>
    <x v="2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9.827939999999998"/>
    <n v="-227.56"/>
    <n v="-0.33329999999999999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1"/>
    <x v="0"/>
    <m/>
    <s v="SALARIED"/>
    <x v="26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299"/>
    <n v="4299"/>
    <n v="0"/>
    <m/>
    <m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2"/>
    <x v="0"/>
    <m/>
    <m/>
    <x v="1"/>
    <m/>
    <m/>
    <x v="9"/>
    <x v="0"/>
    <m/>
    <m/>
    <m/>
    <m/>
    <m/>
    <m/>
    <m/>
    <s v="30AUNS"/>
    <s v="BONUS"/>
    <n v="999999999"/>
    <m/>
    <m/>
    <m/>
    <m/>
    <m/>
    <s v="DEDUCTION"/>
    <x v="38"/>
    <s v="RECOV"/>
    <x v="10"/>
    <m/>
    <n v="1"/>
    <n v="1011.55"/>
    <n v="1011.55"/>
    <n v="0"/>
    <m/>
    <m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0703.29"/>
    <n v="10703.29"/>
    <n v="0"/>
    <m/>
    <m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3"/>
    <x v="0"/>
    <m/>
    <s v="SALARIED"/>
    <x v="26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3.959999999999994"/>
    <n v="73.959999999999994"/>
    <n v="0"/>
    <m/>
    <m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3"/>
    <x v="0"/>
    <m/>
    <s v="SALARIED"/>
    <x v="26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41.59"/>
    <n v="1841.59"/>
    <n v="0"/>
    <m/>
    <m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4"/>
    <x v="0"/>
    <m/>
    <s v="SALARIED"/>
    <x v="26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929.39"/>
    <n v="5.45E-2"/>
    <n v="977.15"/>
    <n v="0"/>
    <d v="2025-05-01T00:00:00"/>
    <d v="2025-05-31T00:00:00"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5"/>
    <x v="0"/>
    <m/>
    <s v="SALARIED"/>
    <x v="26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929.39"/>
    <n v="7.0000000000000001E-3"/>
    <n v="125.51"/>
    <n v="0"/>
    <d v="2025-05-01T00:00:00"/>
    <d v="2025-05-31T00:00:00"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6"/>
    <x v="0"/>
    <m/>
    <s v="SALARIED"/>
    <x v="26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7"/>
    <n v="104.70348"/>
    <n v="1341.95"/>
    <n v="0"/>
    <d v="2025-05-31T00:00:00"/>
    <d v="2025-05-31T00:00:00"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0"/>
    <x v="0"/>
    <m/>
    <s v="SALARIED"/>
    <x v="7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7.96559000000001"/>
    <n v="19723.849999999999"/>
    <n v="22"/>
    <d v="2025-05-01T00:00:00"/>
    <d v="2025-05-30T00:00:00"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0"/>
    <x v="0"/>
    <m/>
    <s v="SALARIED"/>
    <x v="7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7.96559000000001"/>
    <n v="-298.85000000000002"/>
    <n v="-0.33329999999999999"/>
    <d v="2025-05-31T00:00:00"/>
    <d v="2025-05-31T00:00:00"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1"/>
    <x v="0"/>
    <m/>
    <s v="SALARIED"/>
    <x v="75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864"/>
    <n v="6864"/>
    <n v="0"/>
    <m/>
    <m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69"/>
    <s v="CHARIT"/>
    <x v="10"/>
    <m/>
    <n v="1"/>
    <n v="50"/>
    <n v="50"/>
    <n v="0"/>
    <m/>
    <m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733.17"/>
    <n v="13733.17"/>
    <n v="0"/>
    <m/>
    <m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3"/>
    <x v="0"/>
    <m/>
    <s v="SALARIED"/>
    <x v="7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7.13"/>
    <n v="97.13"/>
    <n v="0"/>
    <m/>
    <m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3"/>
    <x v="0"/>
    <m/>
    <s v="SALARIED"/>
    <x v="7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74.42"/>
    <n v="2374.42"/>
    <n v="0"/>
    <m/>
    <m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4"/>
    <x v="0"/>
    <m/>
    <s v="SALARIED"/>
    <x v="75"/>
    <m/>
    <m/>
    <x v="3"/>
    <x v="0"/>
    <m/>
    <m/>
    <m/>
    <m/>
    <m/>
    <m/>
    <m/>
    <s v="31AUNS"/>
    <s v="BONUS"/>
    <n v="999999999"/>
    <m/>
    <m/>
    <m/>
    <m/>
    <m/>
    <s v="OTHER"/>
    <x v="33"/>
    <s v="PRT"/>
    <x v="6"/>
    <m/>
    <n v="23118.720000000001"/>
    <n v="6.8500000000000005E-2"/>
    <n v="1583.63"/>
    <n v="0"/>
    <d v="2025-05-01T00:00:00"/>
    <d v="2025-05-31T00:00:00"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5"/>
    <x v="0"/>
    <m/>
    <s v="SALARIED"/>
    <x v="75"/>
    <m/>
    <m/>
    <x v="4"/>
    <x v="0"/>
    <m/>
    <m/>
    <m/>
    <m/>
    <m/>
    <m/>
    <m/>
    <s v="31AUNS"/>
    <s v="BONUS"/>
    <n v="999999999"/>
    <m/>
    <m/>
    <m/>
    <m/>
    <m/>
    <s v="OTHER"/>
    <x v="34"/>
    <s v="WC"/>
    <x v="6"/>
    <m/>
    <n v="23118.720000000001"/>
    <n v="7.0000000000000001E-3"/>
    <n v="161.83000000000001"/>
    <n v="0"/>
    <d v="2025-05-01T00:00:00"/>
    <d v="2025-05-31T00:00:00"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6"/>
    <x v="0"/>
    <m/>
    <s v="SALARIED"/>
    <x v="7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4"/>
    <n v="136.73396"/>
    <n v="1752.4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0"/>
    <n v="0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61"/>
    <s v="LEAVE"/>
    <x v="8"/>
    <s v="PARENT"/>
    <n v="167.2"/>
    <n v="0"/>
    <n v="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0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73"/>
    <s v="OTHTAX"/>
    <x v="1"/>
    <m/>
    <n v="10989.6"/>
    <n v="1"/>
    <n v="10989.6"/>
    <n v="0"/>
    <d v="2025-05-08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1248"/>
    <n v="124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741.6"/>
    <n v="9741.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9.21"/>
    <n v="59.2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59.21"/>
    <n v="5.45E-2"/>
    <n v="3.2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59.21"/>
    <n v="7.0000000000000001E-3"/>
    <n v="0.4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4.0832899999999999"/>
    <n v="83.35436"/>
    <n v="340.3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98.8"/>
    <n v="74.342110000000005"/>
    <n v="-7345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68.400000000000006"/>
    <n v="74.342110000000005"/>
    <n v="5085"/>
    <n v="9"/>
    <d v="2025-04-01T00:00:00"/>
    <d v="2025-04-1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2.8"/>
    <n v="74.342110000000005"/>
    <n v="1695"/>
    <n v="3"/>
    <d v="2025-04-15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4.342110000000005"/>
    <n v="1243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4.342110000000005"/>
    <n v="-188.3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53"/>
    <s v="LEAVE"/>
    <x v="8"/>
    <s v="PER"/>
    <n v="7.6"/>
    <n v="74.342110000000005"/>
    <n v="565"/>
    <n v="1"/>
    <d v="2025-04-14T00:00:00"/>
    <d v="2025-04-14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224"/>
    <n v="322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017.67"/>
    <n v="9017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1.21"/>
    <n v="61.2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07.79"/>
    <n v="1407.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710.67"/>
    <n v="5.45E-2"/>
    <n v="747.2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710.67"/>
    <n v="7.0000000000000001E-3"/>
    <n v="95.9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0006"/>
    <n v="86.169899999999998"/>
    <n v="1102.9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5.2"/>
    <n v="75.404859999999999"/>
    <n v="1146.1500000000001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15"/>
    <s v="WORK"/>
    <x v="0"/>
    <m/>
    <n v="7.6"/>
    <n v="75.404859999999999"/>
    <n v="573.08000000000004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44.4"/>
    <n v="75.404859999999999"/>
    <n v="10888.46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5.404859999999999"/>
    <n v="-191.0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8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12"/>
    <s v="OTHTAX"/>
    <x v="1"/>
    <m/>
    <n v="757.8"/>
    <n v="1"/>
    <n v="757.8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588"/>
    <n v="358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586.4699999999993"/>
    <n v="9586.469999999999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2.08"/>
    <n v="62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27.92"/>
    <n v="1427.9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906.67"/>
    <n v="5.45E-2"/>
    <n v="757.9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906.67"/>
    <n v="7.0000000000000001E-3"/>
    <n v="97.3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59"/>
    <n v="87.318860000000001"/>
    <n v="1119.130000000000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5.657889999999995"/>
    <n v="1265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5.657889999999995"/>
    <n v="-191.6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1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56"/>
    <s v="OTHUTX"/>
    <x v="1"/>
    <m/>
    <n v="411"/>
    <n v="0.88"/>
    <n v="361.68"/>
    <n v="0"/>
    <d v="2025-02-13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8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12"/>
    <s v="OTHTAX"/>
    <x v="1"/>
    <m/>
    <n v="256.52"/>
    <n v="1"/>
    <n v="256.52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350"/>
    <n v="335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147.01"/>
    <n v="147.0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579.52"/>
    <n v="9579.5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2.29"/>
    <n v="62.2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3"/>
    <x v="0"/>
    <m/>
    <s v="SALARIED"/>
    <x v="24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73.5"/>
    <n v="73.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32.71"/>
    <n v="1432.7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4026.83"/>
    <n v="5.45E-2"/>
    <n v="764.4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4026.83"/>
    <n v="7.0000000000000001E-3"/>
    <n v="98.1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79998"/>
    <n v="88.186859999999996"/>
    <n v="1128.79"/>
    <n v="0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7.6"/>
    <n v="65.890690000000006"/>
    <n v="500.77"/>
    <n v="1"/>
    <d v="2025-05-01T00:00:00"/>
    <d v="2025-05-0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8"/>
    <n v="65.890690000000006"/>
    <n v="2503.85"/>
    <n v="5"/>
    <d v="2025-05-05T00:00:00"/>
    <d v="2025-05-09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.6"/>
    <n v="65.890690000000006"/>
    <n v="237.21"/>
    <n v="0.47370000000000001"/>
    <d v="2025-05-12T00:00:00"/>
    <d v="2025-05-12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06.4"/>
    <n v="65.890690000000006"/>
    <n v="7010.77"/>
    <n v="14"/>
    <d v="2025-05-13T00:00:00"/>
    <d v="2025-05-30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5.890690000000006"/>
    <n v="-166.93"/>
    <n v="-0.33329999999999999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7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7.6"/>
    <n v="65.890690000000006"/>
    <n v="500.77"/>
    <n v="1"/>
    <d v="2025-05-02T00:00:00"/>
    <d v="2025-05-02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4"/>
    <n v="65.890690000000006"/>
    <n v="263.56"/>
    <n v="0.52629999999999999"/>
    <d v="2025-05-12T00:00:00"/>
    <d v="2025-05-12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708"/>
    <n v="2708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142"/>
    <n v="8142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3"/>
    <x v="0"/>
    <m/>
    <s v="SALARIED"/>
    <x v="47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4.25"/>
    <n v="54.25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3"/>
    <x v="0"/>
    <m/>
    <s v="SALARIED"/>
    <x v="47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247.75"/>
    <n v="1247.75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4"/>
    <x v="0"/>
    <m/>
    <s v="SALARIED"/>
    <x v="47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2152"/>
    <n v="5.45E-2"/>
    <n v="662.28"/>
    <n v="0"/>
    <d v="2025-05-0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5"/>
    <x v="0"/>
    <m/>
    <s v="SALARIED"/>
    <x v="47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2152"/>
    <n v="7.0000000000000001E-3"/>
    <n v="85.06"/>
    <n v="0"/>
    <d v="2025-05-0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6"/>
    <x v="0"/>
    <m/>
    <s v="SALARIED"/>
    <x v="47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1.720370000000001"/>
    <n v="76.802189999999996"/>
    <n v="900.15"/>
    <n v="0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56"/>
    <s v="Sr Site Manager"/>
    <s v="NTHRYW"/>
    <s v="GEN"/>
    <s v="Permanent Full Time"/>
    <s v="Salary - Base"/>
    <s v="Senior Principal Scientist, Clinica"/>
    <s v="F"/>
    <s v="F"/>
    <n v="1.7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0"/>
    <n v="0"/>
    <n v="-0.33329999999999999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56"/>
    <s v="Sr Site Manager"/>
    <s v="NTHRYW"/>
    <s v="GEN"/>
    <s v="Permanent Full Time"/>
    <s v="Salary - Base"/>
    <s v="Senior Principal Scientist, Clinica"/>
    <s v="F"/>
    <s v="F"/>
    <n v="1.7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61"/>
    <s v="LEAVE"/>
    <x v="8"/>
    <s v="PARENT"/>
    <n v="167.2"/>
    <n v="0"/>
    <n v="0"/>
    <n v="22"/>
    <d v="2025-05-01T00:00:00"/>
    <d v="2025-05-30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56"/>
    <s v="Sr Site Manager"/>
    <s v="NTHRYW"/>
    <s v="GEN"/>
    <s v="Permanent Full Time"/>
    <s v="Salary - Base"/>
    <s v="Senior Principal Scientist, Clinica"/>
    <s v="F"/>
    <s v="F"/>
    <n v="1.7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56"/>
    <s v="Sr Site Manager"/>
    <s v="NTHRYW"/>
    <s v="GEN"/>
    <s v="Permanent Full Time"/>
    <s v="Salary - Base"/>
    <s v="Senior Principal Scientist, Clinica"/>
    <s v="F"/>
    <s v="F"/>
    <n v="1.7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0"/>
    <n v="0"/>
    <n v="0"/>
    <m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56"/>
    <s v="Sr Site Manager"/>
    <s v="NTHRYW"/>
    <s v="GEN"/>
    <s v="Permanent Full Time"/>
    <s v="Salary - Base"/>
    <s v="Senior Principal Scientist, Clinica"/>
    <s v="F"/>
    <s v="F"/>
    <n v="1.78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-4.6665999999999999"/>
    <n v="86.662670000000006"/>
    <n v="-404.4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9.291499999999999"/>
    <n v="-251.5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68"/>
    <s v="LEAVE"/>
    <x v="8"/>
    <s v="OTH"/>
    <n v="167.2"/>
    <n v="99.291499999999999"/>
    <n v="16601.54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1"/>
    <x v="0"/>
    <m/>
    <s v="SALARIED"/>
    <x v="2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443"/>
    <n v="544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129.17"/>
    <n v="12129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3"/>
    <x v="0"/>
    <m/>
    <s v="SALARIED"/>
    <x v="2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1.75"/>
    <n v="81.7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3"/>
    <x v="0"/>
    <m/>
    <s v="SALARIED"/>
    <x v="2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20.8"/>
    <n v="2020.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4"/>
    <x v="0"/>
    <m/>
    <s v="SALARIED"/>
    <x v="24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674.72"/>
    <n v="5.45E-2"/>
    <n v="1072.2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5"/>
    <x v="0"/>
    <m/>
    <s v="SALARIED"/>
    <x v="24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674.72"/>
    <n v="7.0000000000000001E-3"/>
    <n v="137.7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6"/>
    <x v="0"/>
    <m/>
    <s v="SALARIED"/>
    <x v="2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10000000001"/>
    <n v="115.7342"/>
    <n v="1483.3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29.19999999999999"/>
    <n v="58.805669999999999"/>
    <n v="7597.69"/>
    <n v="17"/>
    <d v="2025-05-01T00:00:00"/>
    <d v="2025-05-23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58.805669999999999"/>
    <n v="-148.9799999999999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7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11"/>
    <s v="LEAVE"/>
    <x v="8"/>
    <s v="ANN"/>
    <n v="38"/>
    <n v="58.805669999999999"/>
    <n v="2234.62"/>
    <n v="5"/>
    <d v="2025-05-2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3012"/>
    <n v="301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6671.33"/>
    <n v="6671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48.42"/>
    <n v="48.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113.58"/>
    <n v="1113.5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0845.33"/>
    <n v="5.45E-2"/>
    <n v="591.0700000000000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0845.33"/>
    <n v="7.0000000000000001E-3"/>
    <n v="75.9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7.4180200000000003"/>
    <n v="68.543899999999994"/>
    <n v="508.46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0"/>
    <x v="0"/>
    <m/>
    <s v="SALARIED"/>
    <x v="7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93.977729999999994"/>
    <n v="1428.46"/>
    <n v="2"/>
    <d v="2025-05-01T00:00:00"/>
    <d v="2025-05-02T00:00:00"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0"/>
    <x v="0"/>
    <m/>
    <s v="SALARIED"/>
    <x v="76"/>
    <m/>
    <m/>
    <x v="0"/>
    <x v="0"/>
    <m/>
    <m/>
    <m/>
    <m/>
    <m/>
    <m/>
    <m/>
    <s v="30AUNS"/>
    <s v="BONUS"/>
    <n v="999999999"/>
    <s v="30AUNS"/>
    <m/>
    <m/>
    <m/>
    <m/>
    <s v="WORK"/>
    <x v="15"/>
    <s v="WORK"/>
    <x v="0"/>
    <m/>
    <n v="7.6"/>
    <n v="93.977729999999994"/>
    <n v="714.23"/>
    <n v="1"/>
    <d v="2025-05-05T00:00:00"/>
    <d v="2025-05-05T00:00:00"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0"/>
    <x v="0"/>
    <m/>
    <s v="SALARIED"/>
    <x v="7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44.4"/>
    <n v="93.977729999999994"/>
    <n v="13570.38"/>
    <n v="19"/>
    <d v="2025-05-06T00:00:00"/>
    <d v="2025-05-30T00:00:00"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0"/>
    <x v="0"/>
    <m/>
    <s v="SALARIED"/>
    <x v="7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3.977729999999994"/>
    <n v="-238.07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1"/>
    <x v="0"/>
    <m/>
    <s v="SALARIED"/>
    <x v="76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606"/>
    <n v="4606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909.93"/>
    <n v="909.93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181.24"/>
    <n v="11181.24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3"/>
    <x v="0"/>
    <m/>
    <s v="SALARIED"/>
    <x v="76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7.38"/>
    <n v="77.38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3"/>
    <x v="0"/>
    <m/>
    <s v="SALARIED"/>
    <x v="76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454.97"/>
    <n v="454.97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3"/>
    <x v="0"/>
    <m/>
    <s v="SALARIED"/>
    <x v="76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20.17"/>
    <n v="1920.17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4"/>
    <x v="0"/>
    <m/>
    <s v="SALARIED"/>
    <x v="76"/>
    <m/>
    <m/>
    <x v="3"/>
    <x v="0"/>
    <m/>
    <m/>
    <m/>
    <m/>
    <m/>
    <m/>
    <m/>
    <s v="30AUNS"/>
    <s v="BONUS"/>
    <n v="999999999"/>
    <m/>
    <m/>
    <m/>
    <m/>
    <m/>
    <s v="OTHER"/>
    <x v="30"/>
    <s v="PRT"/>
    <x v="6"/>
    <m/>
    <n v="19149.689999999999"/>
    <n v="5.7000000000000002E-2"/>
    <n v="1091.53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5"/>
    <x v="0"/>
    <m/>
    <s v="SALARIED"/>
    <x v="76"/>
    <m/>
    <m/>
    <x v="4"/>
    <x v="0"/>
    <m/>
    <m/>
    <m/>
    <m/>
    <m/>
    <m/>
    <m/>
    <s v="30AUNS"/>
    <s v="BONUS"/>
    <n v="999999999"/>
    <m/>
    <m/>
    <m/>
    <m/>
    <m/>
    <s v="OTHER"/>
    <x v="31"/>
    <s v="WC"/>
    <x v="6"/>
    <m/>
    <n v="17927.52"/>
    <n v="7.0000000000000001E-3"/>
    <n v="125.49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10"/>
    <x v="0"/>
    <m/>
    <s v="SALARIED"/>
    <x v="76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399999999999"/>
    <n v="108.82608"/>
    <n v="302.89999999999998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6"/>
    <x v="0"/>
    <m/>
    <s v="SALARIED"/>
    <x v="76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7"/>
    <n v="108.82623"/>
    <n v="1394.7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5.506069999999994"/>
    <n v="12624.6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5.506069999999994"/>
    <n v="-191.2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298"/>
    <n v="329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135.33"/>
    <n v="9135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2.17"/>
    <n v="62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29.83"/>
    <n v="1429.8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925.33"/>
    <n v="5.45E-2"/>
    <n v="758.9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925.33"/>
    <n v="7.0000000000000001E-3"/>
    <n v="97.4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6674"/>
    <n v="88.009860000000003"/>
    <n v="1132.400000000000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.5333299999999999"/>
    <n v="75.506069999999994"/>
    <n v="191.29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98.8"/>
    <n v="75.506069999999994"/>
    <n v="-7460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91.2"/>
    <n v="75.506069999999994"/>
    <n v="6886.15"/>
    <n v="12"/>
    <d v="2025-04-01T00:00:00"/>
    <d v="2025-04-16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.6"/>
    <n v="75.506069999999994"/>
    <n v="271.82"/>
    <n v="0.47370000000000001"/>
    <d v="2025-04-17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5.506069999999994"/>
    <n v="-191.28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5.506069999999994"/>
    <n v="12624.6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5.506069999999994"/>
    <n v="-191.2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53"/>
    <s v="LEAVE"/>
    <x v="8"/>
    <s v="PER"/>
    <n v="4"/>
    <n v="75.506069999999994"/>
    <n v="302.02"/>
    <n v="0.52629999999999999"/>
    <d v="2025-04-17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4416"/>
    <n v="441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017.33"/>
    <n v="8017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2.17"/>
    <n v="62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29.83"/>
    <n v="1429.8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925.33"/>
    <n v="5.45E-2"/>
    <n v="758.9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925.33"/>
    <n v="7.0000000000000001E-3"/>
    <n v="97.4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5004"/>
    <n v="88.009839999999997"/>
    <n v="1130.93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3.481780000000001"/>
    <n v="12286.15"/>
    <n v="22"/>
    <d v="2025-05-01T00:00:00"/>
    <d v="2025-05-30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3.481780000000001"/>
    <n v="-186.15"/>
    <n v="-0.33329999999999999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168"/>
    <n v="3168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932"/>
    <n v="8932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0.5"/>
    <n v="60.5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91.5"/>
    <n v="1391.5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57"/>
    <s v="PRT"/>
    <x v="6"/>
    <m/>
    <n v="13552"/>
    <n v="5.8000000000000003E-2"/>
    <n v="786.02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58"/>
    <s v="WC"/>
    <x v="6"/>
    <m/>
    <n v="13552"/>
    <n v="7.0000000000000001E-3"/>
    <n v="94.86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700000000001"/>
    <n v="85.69444"/>
    <n v="1098.3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0.394739999999999"/>
    <n v="1177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0.394739999999999"/>
    <n v="-178.3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952"/>
    <n v="395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639.67"/>
    <n v="7639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7.96"/>
    <n v="57.9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33.04"/>
    <n v="1333.0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2982.67"/>
    <n v="5.45E-2"/>
    <n v="707.5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2982.67"/>
    <n v="7.0000000000000001E-3"/>
    <n v="90.8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5"/>
    <n v="82.052139999999994"/>
    <n v="1054.36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91.2"/>
    <n v="73.127529999999993"/>
    <n v="-6669.23"/>
    <n v="-12"/>
    <d v="2025-04-01T00:00:00"/>
    <d v="2025-04-16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53.2"/>
    <n v="73.127529999999993"/>
    <n v="3890.38"/>
    <n v="7"/>
    <d v="2025-04-01T00:00:00"/>
    <d v="2025-04-09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2.8"/>
    <n v="73.127529999999993"/>
    <n v="1667.31"/>
    <n v="3"/>
    <d v="2025-04-14T00:00:00"/>
    <d v="2025-04-16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44.4"/>
    <n v="73.127529999999993"/>
    <n v="10559.62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3.127529999999993"/>
    <n v="-185.2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15.2"/>
    <n v="73.127529999999993"/>
    <n v="1111.54"/>
    <n v="2"/>
    <d v="2025-04-10T00:00:00"/>
    <d v="2025-04-1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46"/>
    <s v="LEAVE"/>
    <x v="8"/>
    <s v="OTH"/>
    <n v="15.2"/>
    <n v="73.127529999999993"/>
    <n v="1111.54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7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7.6"/>
    <n v="73.127529999999993"/>
    <n v="555.77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142"/>
    <n v="31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899.67"/>
    <n v="8899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0.21"/>
    <n v="60.2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84.79"/>
    <n v="1384.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486.67"/>
    <n v="5.45E-2"/>
    <n v="735.0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486.67"/>
    <n v="7.0000000000000001E-3"/>
    <n v="94.4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1.720319999999999"/>
    <n v="85.237440000000007"/>
    <n v="999.0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2.8"/>
    <n v="75.202430000000007"/>
    <n v="-1714.62"/>
    <n v="-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7.6"/>
    <n v="75.202430000000007"/>
    <n v="571.54"/>
    <n v="1"/>
    <d v="2025-04-28T00:00:00"/>
    <d v="2025-04-28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7.6"/>
    <n v="75.202430000000007"/>
    <n v="571.54"/>
    <n v="1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5.202430000000007"/>
    <n v="12573.8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5.202430000000007"/>
    <n v="-190.5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7.6"/>
    <n v="75.202430000000007"/>
    <n v="571.54"/>
    <n v="1"/>
    <d v="2025-04-29T00:00:00"/>
    <d v="2025-04-29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220"/>
    <n v="322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146.12"/>
    <n v="146.1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017.2099999999991"/>
    <n v="9017.209999999999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1.92"/>
    <n v="61.9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3"/>
    <x v="0"/>
    <m/>
    <s v="SALARIED"/>
    <x v="24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73.06"/>
    <n v="73.0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24.08"/>
    <n v="1424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942.39"/>
    <n v="5.45E-2"/>
    <n v="759.8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942.39"/>
    <n v="7.0000000000000001E-3"/>
    <n v="97.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700000000001"/>
    <n v="87.655950000000004"/>
    <n v="1123.46"/>
    <n v="0"/>
    <d v="2025-05-31T00:00:00"/>
    <d v="2025-05-31T00:00:00"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0"/>
    <x v="0"/>
    <m/>
    <s v="SALARIED"/>
    <x v="7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2.965590000000006"/>
    <n v="15543.85"/>
    <n v="22"/>
    <d v="2025-05-01T00:00:00"/>
    <d v="2025-05-30T00:00:00"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0"/>
    <x v="0"/>
    <m/>
    <s v="SALARIED"/>
    <x v="7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2.965590000000006"/>
    <n v="-235.52"/>
    <n v="-0.33329999999999999"/>
    <d v="2025-05-31T00:00:00"/>
    <d v="2025-05-31T00:00:00"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1"/>
    <x v="0"/>
    <m/>
    <s v="SALARIED"/>
    <x v="7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11"/>
    <x v="0"/>
    <m/>
    <s v="SALARIED"/>
    <x v="77"/>
    <m/>
    <m/>
    <x v="0"/>
    <x v="0"/>
    <m/>
    <m/>
    <m/>
    <m/>
    <m/>
    <m/>
    <m/>
    <s v="30AUNS"/>
    <s v="BONUS"/>
    <n v="999999999"/>
    <m/>
    <m/>
    <m/>
    <m/>
    <m/>
    <s v="ALLOWANCE"/>
    <x v="27"/>
    <s v="OTHUTX"/>
    <x v="1"/>
    <m/>
    <n v="1"/>
    <n v="1"/>
    <n v="-1177.56"/>
    <n v="0"/>
    <d v="2025-05-31T00:00:00"/>
    <m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086"/>
    <n v="4086"/>
    <n v="0"/>
    <m/>
    <m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900.13"/>
    <n v="900.13"/>
    <n v="0"/>
    <m/>
    <m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0366.81"/>
    <n v="10366.81"/>
    <n v="0"/>
    <m/>
    <m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3"/>
    <x v="0"/>
    <m/>
    <s v="SALARIED"/>
    <x v="7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6.540000000000006"/>
    <n v="76.540000000000006"/>
    <n v="0"/>
    <m/>
    <m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3"/>
    <x v="0"/>
    <m/>
    <s v="SALARIED"/>
    <x v="77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450.07"/>
    <n v="450.07"/>
    <n v="0"/>
    <m/>
    <m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3"/>
    <x v="0"/>
    <m/>
    <s v="SALARIED"/>
    <x v="7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765.59"/>
    <n v="1765.59"/>
    <n v="0"/>
    <m/>
    <m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4"/>
    <x v="0"/>
    <m/>
    <s v="SALARIED"/>
    <x v="7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645.14"/>
    <n v="5.45E-2"/>
    <n v="961.66"/>
    <n v="0"/>
    <d v="2025-05-01T00:00:00"/>
    <d v="2025-05-31T00:00:00"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5"/>
    <x v="0"/>
    <m/>
    <s v="SALARIED"/>
    <x v="7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645.14"/>
    <n v="7.0000000000000001E-3"/>
    <n v="123.52"/>
    <n v="0"/>
    <d v="2025-05-01T00:00:00"/>
    <d v="2025-05-31T00:00:00"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6"/>
    <x v="0"/>
    <m/>
    <s v="SALARIED"/>
    <x v="7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0007"/>
    <n v="107.75644"/>
    <n v="1379.29"/>
    <n v="0"/>
    <d v="2025-05-31T00:00:00"/>
    <d v="2025-05-31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98.8"/>
    <n v="86.032390000000007"/>
    <n v="-8500"/>
    <n v="-13"/>
    <d v="2025-04-01T00:00:00"/>
    <d v="2025-04-17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60.8"/>
    <n v="86.032390000000007"/>
    <n v="5230.7700000000004"/>
    <n v="8"/>
    <d v="2025-04-01T00:00:00"/>
    <d v="2025-04-10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30.4"/>
    <n v="86.032390000000007"/>
    <n v="2615.38"/>
    <n v="4"/>
    <d v="2025-04-14T00:00:00"/>
    <d v="2025-04-17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9.6"/>
    <n v="86.032390000000007"/>
    <n v="13730.77"/>
    <n v="21"/>
    <d v="2025-05-02T00:00:00"/>
    <d v="2025-05-30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6.032390000000007"/>
    <n v="-217.95"/>
    <n v="-0.33329999999999999"/>
    <d v="2025-05-31T00:00:00"/>
    <d v="2025-05-31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26"/>
    <s v="LEAVE"/>
    <x v="8"/>
    <s v="PER"/>
    <n v="7.6"/>
    <n v="86.032390000000007"/>
    <n v="653.85"/>
    <n v="1"/>
    <d v="2025-04-11T00:00:00"/>
    <d v="2025-04-11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26"/>
    <s v="LEAVE"/>
    <x v="8"/>
    <s v="PER"/>
    <n v="7.6"/>
    <n v="86.032390000000007"/>
    <n v="653.85"/>
    <n v="1"/>
    <d v="2025-05-01T00:00:00"/>
    <d v="2025-05-01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1"/>
    <x v="0"/>
    <m/>
    <s v="SALARIED"/>
    <x v="38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125"/>
    <n v="4125"/>
    <n v="0"/>
    <m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833"/>
    <n v="833"/>
    <n v="0"/>
    <m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0430.84"/>
    <n v="10430.84"/>
    <n v="0"/>
    <m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3"/>
    <x v="0"/>
    <m/>
    <s v="SALARIED"/>
    <x v="38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0.83"/>
    <n v="70.83"/>
    <n v="0"/>
    <m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3"/>
    <x v="0"/>
    <m/>
    <s v="SALARIED"/>
    <x v="38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416.5"/>
    <n v="416.5"/>
    <n v="0"/>
    <m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3"/>
    <x v="0"/>
    <m/>
    <s v="SALARIED"/>
    <x v="38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769.72"/>
    <n v="1769.72"/>
    <n v="0"/>
    <m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4"/>
    <x v="0"/>
    <m/>
    <s v="SALARIED"/>
    <x v="38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645.89"/>
    <n v="5.45E-2"/>
    <n v="961.7"/>
    <n v="0"/>
    <d v="2025-05-01T00:00:00"/>
    <d v="2025-05-31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5"/>
    <x v="0"/>
    <m/>
    <s v="SALARIED"/>
    <x v="38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645.89"/>
    <n v="7.0000000000000001E-3"/>
    <n v="123.52"/>
    <n v="0"/>
    <d v="2025-05-01T00:00:00"/>
    <d v="2025-05-31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6"/>
    <x v="0"/>
    <m/>
    <s v="SALARIED"/>
    <x v="38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700000000001"/>
    <n v="100.27932"/>
    <n v="1285.2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5.2"/>
    <n v="64.423079999999999"/>
    <n v="979.23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3.6"/>
    <n v="64.423079999999999"/>
    <n v="231.92"/>
    <n v="0.4737000000000000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44.4"/>
    <n v="64.423079999999999"/>
    <n v="9302.69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4.423079999999999"/>
    <n v="-163.1999999999999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26"/>
    <s v="LEAVE"/>
    <x v="8"/>
    <s v="PER"/>
    <n v="4"/>
    <n v="64.423079999999999"/>
    <n v="257.69"/>
    <n v="0.52629999999999999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630"/>
    <n v="263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7978.33"/>
    <n v="7978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3.04"/>
    <n v="53.0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219.96"/>
    <n v="1219.9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1881.33"/>
    <n v="5.45E-2"/>
    <n v="647.5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1881.33"/>
    <n v="7.0000000000000001E-3"/>
    <n v="83.1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79998"/>
    <n v="75.091520000000003"/>
    <n v="961.1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0"/>
    <x v="0"/>
    <m/>
    <s v="SALARIED"/>
    <x v="5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40.33401000000001"/>
    <n v="23463.8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0"/>
    <x v="0"/>
    <m/>
    <s v="SALARIED"/>
    <x v="5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40.33401000000001"/>
    <n v="-355.5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1"/>
    <x v="0"/>
    <m/>
    <s v="SALARIED"/>
    <x v="50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827"/>
    <n v="8827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948"/>
    <n v="15948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3"/>
    <x v="0"/>
    <m/>
    <s v="SALARIED"/>
    <x v="50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15.54"/>
    <n v="115.54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3"/>
    <x v="0"/>
    <m/>
    <s v="SALARIED"/>
    <x v="50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849.13"/>
    <n v="2849.13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4"/>
    <x v="0"/>
    <m/>
    <s v="SALARIED"/>
    <x v="50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7739.67"/>
    <n v="5.45E-2"/>
    <n v="1511.8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5"/>
    <x v="0"/>
    <m/>
    <s v="SALARIED"/>
    <x v="50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7739.67"/>
    <n v="7.0000000000000001E-3"/>
    <n v="194.1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10"/>
    <x v="0"/>
    <m/>
    <s v="SALARIED"/>
    <x v="50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399999999999"/>
    <n v="163.57326"/>
    <n v="455.2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6"/>
    <x v="0"/>
    <m/>
    <s v="SALARIED"/>
    <x v="50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16700000000001"/>
    <n v="163.57330999999999"/>
    <n v="2096.4699999999998"/>
    <n v="0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0"/>
    <x v="0"/>
    <m/>
    <s v="SALARIED"/>
    <x v="1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55.870449999999998"/>
    <n v="9341.5400000000009"/>
    <n v="22"/>
    <d v="2025-05-01T00:00:00"/>
    <d v="2025-05-30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0"/>
    <x v="0"/>
    <m/>
    <s v="SALARIED"/>
    <x v="1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55.870449999999998"/>
    <n v="-141.54"/>
    <n v="-0.33329999999999999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180"/>
    <n v="2180"/>
    <n v="0"/>
    <m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020"/>
    <n v="7020"/>
    <n v="0"/>
    <m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3"/>
    <x v="0"/>
    <m/>
    <s v="SALARIED"/>
    <x v="11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6"/>
    <n v="46"/>
    <n v="0"/>
    <m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3"/>
    <x v="0"/>
    <m/>
    <s v="SALARIED"/>
    <x v="11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058"/>
    <n v="1058"/>
    <n v="0"/>
    <m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4"/>
    <x v="0"/>
    <m/>
    <s v="SALARIED"/>
    <x v="11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0304"/>
    <n v="5.45E-2"/>
    <n v="561.57000000000005"/>
    <n v="0"/>
    <d v="2025-05-0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5"/>
    <x v="0"/>
    <m/>
    <s v="SALARIED"/>
    <x v="11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0304"/>
    <n v="7.0000000000000001E-3"/>
    <n v="72.13"/>
    <n v="0"/>
    <d v="2025-05-0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6"/>
    <x v="0"/>
    <m/>
    <s v="SALARIED"/>
    <x v="11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750000000001"/>
    <n v="65.122600000000006"/>
    <n v="834.6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98.8"/>
    <n v="69.078950000000006"/>
    <n v="-6825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45.6"/>
    <n v="69.078950000000006"/>
    <n v="3150"/>
    <n v="6"/>
    <d v="2025-04-01T00:00:00"/>
    <d v="2025-04-08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38"/>
    <n v="69.078950000000006"/>
    <n v="2625"/>
    <n v="5"/>
    <d v="2025-04-11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83.6"/>
    <n v="69.078950000000006"/>
    <n v="5775"/>
    <n v="11"/>
    <d v="2025-05-01T00:00:00"/>
    <d v="2025-05-15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60.8"/>
    <n v="69.078950000000006"/>
    <n v="4200"/>
    <n v="8"/>
    <d v="2025-05-2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9.078950000000006"/>
    <n v="-17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26"/>
    <s v="LEAVE"/>
    <x v="8"/>
    <s v="PER"/>
    <n v="15.2"/>
    <n v="69.078950000000006"/>
    <n v="1050"/>
    <n v="2"/>
    <d v="2025-04-09T00:00:00"/>
    <d v="2025-04-1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7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11"/>
    <s v="LEAVE"/>
    <x v="8"/>
    <s v="ANN"/>
    <n v="22.8"/>
    <n v="69.078950000000006"/>
    <n v="1575"/>
    <n v="3"/>
    <d v="2025-05-16T00:00:00"/>
    <d v="2025-05-2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8"/>
    <x v="0"/>
    <m/>
    <s v="SALARIED"/>
    <x v="24"/>
    <m/>
    <m/>
    <x v="0"/>
    <x v="0"/>
    <m/>
    <m/>
    <m/>
    <m/>
    <m/>
    <m/>
    <m/>
    <s v="24AUNS"/>
    <s v="BONUS"/>
    <n v="999999999"/>
    <m/>
    <m/>
    <m/>
    <m/>
    <m/>
    <s v="ALLOWANCE"/>
    <x v="12"/>
    <s v="OTHTAX"/>
    <x v="1"/>
    <m/>
    <n v="570"/>
    <n v="1"/>
    <n v="570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3107"/>
    <n v="310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8838"/>
    <n v="883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6.88"/>
    <n v="56.8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308.1300000000001"/>
    <n v="1308.130000000000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2740.01"/>
    <n v="5.45E-2"/>
    <n v="694.3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2740.01"/>
    <n v="7.0000000000000001E-3"/>
    <n v="89.1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9.6684300000000007"/>
    <n v="80.14537"/>
    <n v="774.88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1.81174"/>
    <n v="12006.92"/>
    <n v="22"/>
    <d v="2025-05-01T00:00:00"/>
    <d v="2025-05-30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1.81174"/>
    <n v="-181.92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059"/>
    <n v="3059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766"/>
    <n v="8766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3"/>
    <x v="0"/>
    <m/>
    <s v="SALARIED"/>
    <x v="3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9.13"/>
    <n v="59.13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3"/>
    <x v="0"/>
    <m/>
    <s v="SALARIED"/>
    <x v="3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59.88"/>
    <n v="1359.88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4"/>
    <x v="0"/>
    <m/>
    <s v="SALARIED"/>
    <x v="3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244.01"/>
    <n v="5.45E-2"/>
    <n v="721.8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5"/>
    <x v="0"/>
    <m/>
    <s v="SALARIED"/>
    <x v="3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244.01"/>
    <n v="7.0000000000000001E-3"/>
    <n v="92.71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6"/>
    <x v="0"/>
    <m/>
    <s v="SALARIED"/>
    <x v="3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0002"/>
    <n v="83.703779999999995"/>
    <n v="1071.4100000000001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65.789469999999994"/>
    <n v="11000"/>
    <n v="22"/>
    <d v="2025-05-01T00:00:00"/>
    <d v="2025-05-30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65.789469999999994"/>
    <n v="-166.67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704"/>
    <n v="2704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129.33"/>
    <n v="8129.33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3"/>
    <x v="0"/>
    <m/>
    <s v="SALARIED"/>
    <x v="3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4.17"/>
    <n v="54.17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3"/>
    <x v="0"/>
    <m/>
    <s v="SALARIED"/>
    <x v="3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245.83"/>
    <n v="1245.83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4"/>
    <x v="0"/>
    <m/>
    <s v="SALARIED"/>
    <x v="3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2133.33"/>
    <n v="5.45E-2"/>
    <n v="661.27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5"/>
    <x v="0"/>
    <m/>
    <s v="SALARIED"/>
    <x v="3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2133.33"/>
    <n v="7.0000000000000001E-3"/>
    <n v="84.93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6"/>
    <x v="0"/>
    <m/>
    <s v="SALARIED"/>
    <x v="3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2"/>
    <n v="76.684209999999993"/>
    <n v="982.8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0"/>
    <x v="0"/>
    <m/>
    <s v="SALARIED"/>
    <x v="12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38"/>
    <n v="104.90891000000001"/>
    <n v="3986.54"/>
    <n v="5"/>
    <d v="2025-05-01T00:00:00"/>
    <d v="2025-05-07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0"/>
    <x v="0"/>
    <m/>
    <s v="SALARIED"/>
    <x v="12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121.6"/>
    <n v="104.90891000000001"/>
    <n v="12756.92"/>
    <n v="16"/>
    <d v="2025-05-09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0"/>
    <x v="0"/>
    <m/>
    <s v="SALARIED"/>
    <x v="12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-2.5333299999999999"/>
    <n v="104.90891000000001"/>
    <n v="-265.7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0"/>
    <x v="0"/>
    <m/>
    <s v="SALARIED"/>
    <x v="12"/>
    <m/>
    <m/>
    <x v="0"/>
    <x v="0"/>
    <m/>
    <m/>
    <m/>
    <m/>
    <m/>
    <m/>
    <m/>
    <s v="30AUSA"/>
    <s v="SALES"/>
    <n v="999999999"/>
    <s v="30AUSA"/>
    <m/>
    <m/>
    <m/>
    <m/>
    <s v="WORK"/>
    <x v="53"/>
    <s v="LEAVE"/>
    <x v="8"/>
    <s v="PER"/>
    <n v="7.6"/>
    <n v="104.90891000000001"/>
    <n v="797.31"/>
    <n v="1"/>
    <d v="2025-05-08T00:00:00"/>
    <d v="2025-05-08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1"/>
    <x v="0"/>
    <m/>
    <s v="SALARIED"/>
    <x v="12"/>
    <m/>
    <m/>
    <x v="0"/>
    <x v="0"/>
    <m/>
    <m/>
    <m/>
    <m/>
    <m/>
    <m/>
    <m/>
    <s v="30AUSA"/>
    <s v="SALE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2"/>
    <x v="0"/>
    <m/>
    <m/>
    <x v="1"/>
    <m/>
    <m/>
    <x v="0"/>
    <x v="0"/>
    <m/>
    <m/>
    <m/>
    <m/>
    <m/>
    <m/>
    <m/>
    <s v="30AUSA"/>
    <s v="SALES"/>
    <n v="999999999"/>
    <m/>
    <m/>
    <m/>
    <m/>
    <m/>
    <s v="DEDUCTION"/>
    <x v="2"/>
    <s v="TAX"/>
    <x v="2"/>
    <m/>
    <n v="1"/>
    <n v="5941"/>
    <n v="5941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2"/>
    <x v="0"/>
    <m/>
    <m/>
    <x v="1"/>
    <m/>
    <m/>
    <x v="1"/>
    <x v="0"/>
    <m/>
    <m/>
    <m/>
    <m/>
    <m/>
    <m/>
    <n v="9"/>
    <s v="30AUSA"/>
    <s v="SALES"/>
    <n v="999999999"/>
    <m/>
    <m/>
    <m/>
    <m/>
    <m/>
    <s v="DEDUCTION"/>
    <x v="24"/>
    <s v="SUPER"/>
    <x v="3"/>
    <m/>
    <n v="1"/>
    <n v="470.59"/>
    <n v="470.59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2"/>
    <x v="0"/>
    <m/>
    <m/>
    <x v="1"/>
    <m/>
    <m/>
    <x v="2"/>
    <x v="0"/>
    <m/>
    <m/>
    <m/>
    <m/>
    <m/>
    <m/>
    <m/>
    <s v="30AUSA"/>
    <s v="SALES"/>
    <n v="999999999"/>
    <m/>
    <m/>
    <m/>
    <m/>
    <m/>
    <s v="DEDUCTION"/>
    <x v="4"/>
    <m/>
    <x v="4"/>
    <m/>
    <n v="1"/>
    <n v="12696.74"/>
    <n v="12696.7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3"/>
    <x v="0"/>
    <m/>
    <s v="SALARIED"/>
    <x v="12"/>
    <m/>
    <m/>
    <x v="1"/>
    <x v="0"/>
    <m/>
    <m/>
    <m/>
    <m/>
    <m/>
    <m/>
    <n v="4"/>
    <s v="30AUSA"/>
    <s v="SALES"/>
    <n v="999999999"/>
    <m/>
    <m/>
    <m/>
    <m/>
    <m/>
    <s v="DEDUCTION"/>
    <x v="5"/>
    <s v="SUPER"/>
    <x v="5"/>
    <m/>
    <n v="1"/>
    <n v="86.38"/>
    <n v="86.38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3"/>
    <x v="0"/>
    <m/>
    <s v="SALARIED"/>
    <x v="12"/>
    <m/>
    <m/>
    <x v="1"/>
    <x v="0"/>
    <m/>
    <m/>
    <m/>
    <m/>
    <m/>
    <m/>
    <n v="5"/>
    <s v="30AUSA"/>
    <s v="SALES"/>
    <n v="999999999"/>
    <m/>
    <m/>
    <m/>
    <m/>
    <m/>
    <s v="DEDUCTION"/>
    <x v="25"/>
    <s v="SUPER"/>
    <x v="5"/>
    <m/>
    <n v="1"/>
    <n v="235.3"/>
    <n v="235.3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3"/>
    <x v="0"/>
    <m/>
    <s v="SALARIED"/>
    <x v="12"/>
    <m/>
    <m/>
    <x v="1"/>
    <x v="0"/>
    <m/>
    <m/>
    <m/>
    <m/>
    <m/>
    <n v="0"/>
    <n v="3"/>
    <s v="30AUSA"/>
    <s v="SALES"/>
    <n v="999999999"/>
    <m/>
    <m/>
    <m/>
    <m/>
    <m/>
    <s v="DEDUCTION"/>
    <x v="7"/>
    <s v="SUPER"/>
    <x v="5"/>
    <m/>
    <n v="1"/>
    <n v="1986.63"/>
    <n v="1986.63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4"/>
    <x v="0"/>
    <m/>
    <s v="SALARIED"/>
    <x v="12"/>
    <m/>
    <m/>
    <x v="3"/>
    <x v="0"/>
    <m/>
    <m/>
    <m/>
    <m/>
    <m/>
    <m/>
    <m/>
    <s v="30AUSA"/>
    <s v="SALES"/>
    <n v="999999999"/>
    <m/>
    <m/>
    <m/>
    <m/>
    <m/>
    <s v="OTHER"/>
    <x v="8"/>
    <s v="PRT"/>
    <x v="6"/>
    <m/>
    <n v="21416.639999999999"/>
    <n v="5.45E-2"/>
    <n v="1167.2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5"/>
    <x v="0"/>
    <m/>
    <s v="SALARIED"/>
    <x v="12"/>
    <m/>
    <m/>
    <x v="4"/>
    <x v="0"/>
    <m/>
    <m/>
    <m/>
    <m/>
    <m/>
    <m/>
    <m/>
    <s v="30AUSA"/>
    <s v="SALES"/>
    <n v="999999999"/>
    <m/>
    <m/>
    <m/>
    <m/>
    <m/>
    <s v="OTHER"/>
    <x v="9"/>
    <s v="WC"/>
    <x v="6"/>
    <m/>
    <n v="21416.639999999999"/>
    <n v="7.0000000000000001E-3"/>
    <n v="149.919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10"/>
    <x v="0"/>
    <m/>
    <s v="SALARIED"/>
    <x v="12"/>
    <m/>
    <m/>
    <x v="8"/>
    <x v="0"/>
    <m/>
    <m/>
    <m/>
    <m/>
    <m/>
    <m/>
    <m/>
    <s v="30AUSA"/>
    <s v="SALES"/>
    <n v="999999999"/>
    <s v="30AUSA"/>
    <m/>
    <m/>
    <m/>
    <m/>
    <s v="OTHER"/>
    <x v="23"/>
    <s v="ACC"/>
    <x v="7"/>
    <s v="LSL"/>
    <n v="2.7834099999999999"/>
    <n v="122.28166"/>
    <n v="340.3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6"/>
    <x v="0"/>
    <m/>
    <s v="SALARIED"/>
    <x v="12"/>
    <m/>
    <m/>
    <x v="5"/>
    <x v="0"/>
    <m/>
    <m/>
    <m/>
    <m/>
    <m/>
    <m/>
    <m/>
    <s v="30AUSA"/>
    <s v="SALES"/>
    <n v="999999999"/>
    <s v="30AUSA"/>
    <m/>
    <m/>
    <m/>
    <m/>
    <s v="OTHER"/>
    <x v="10"/>
    <s v="ACC"/>
    <x v="7"/>
    <s v="ANN"/>
    <n v="12.816700000000001"/>
    <n v="122.28187"/>
    <n v="1567.25"/>
    <n v="0"/>
    <d v="2025-05-31T00:00:00"/>
    <d v="2025-05-31T00:00:00"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0"/>
    <x v="0"/>
    <m/>
    <s v="SALARIED"/>
    <x v="69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25.55668"/>
    <n v="1908.46"/>
    <n v="2"/>
    <d v="2025-05-01T00:00:00"/>
    <d v="2025-05-02T00:00:00"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0"/>
    <x v="0"/>
    <m/>
    <s v="SALARIED"/>
    <x v="69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6"/>
    <n v="125.55668"/>
    <n v="9542.31"/>
    <n v="10"/>
    <d v="2025-05-19T00:00:00"/>
    <d v="2025-05-30T00:00:00"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0"/>
    <x v="0"/>
    <m/>
    <s v="SALARIED"/>
    <x v="69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5.55668"/>
    <n v="-318.08"/>
    <n v="-0.33329999999999999"/>
    <d v="2025-05-31T00:00:00"/>
    <d v="2025-05-31T00:00:00"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7"/>
    <x v="0"/>
    <m/>
    <s v="SALARIED"/>
    <x v="69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6"/>
    <n v="125.55668"/>
    <n v="9542.31"/>
    <n v="10"/>
    <d v="2025-05-05T00:00:00"/>
    <d v="2025-05-16T00:00:00"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1"/>
    <x v="0"/>
    <m/>
    <s v="SALARIED"/>
    <x v="69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475"/>
    <n v="7475"/>
    <n v="0"/>
    <m/>
    <m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422.17"/>
    <n v="14422.17"/>
    <n v="0"/>
    <m/>
    <m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3"/>
    <x v="0"/>
    <m/>
    <s v="SALARIED"/>
    <x v="69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3.38"/>
    <n v="103.38"/>
    <n v="0"/>
    <m/>
    <m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3"/>
    <x v="0"/>
    <m/>
    <s v="SALARIED"/>
    <x v="69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518.17"/>
    <n v="2518.17"/>
    <n v="0"/>
    <m/>
    <m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4"/>
    <x v="0"/>
    <m/>
    <s v="SALARIED"/>
    <x v="69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4518.720000000001"/>
    <n v="5.45E-2"/>
    <n v="1336.27"/>
    <n v="0"/>
    <d v="2025-05-01T00:00:00"/>
    <d v="2025-05-31T00:00:00"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5"/>
    <x v="0"/>
    <m/>
    <s v="SALARIED"/>
    <x v="69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4518.720000000001"/>
    <n v="7.0000000000000001E-3"/>
    <n v="171.63"/>
    <n v="0"/>
    <d v="2025-05-01T00:00:00"/>
    <d v="2025-05-31T00:00:00"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10"/>
    <x v="0"/>
    <m/>
    <s v="SALARIED"/>
    <x v="69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5"/>
    <n v="146.34881999999999"/>
    <n v="407.34"/>
    <n v="0"/>
    <d v="2025-05-31T00:00:00"/>
    <d v="2025-05-31T00:00:00"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6"/>
    <x v="0"/>
    <m/>
    <s v="SALARIED"/>
    <x v="69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2.0691700000000002"/>
    <n v="146.34854000000001"/>
    <n v="302.8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0"/>
    <x v="0"/>
    <m/>
    <s v="SALARIED"/>
    <x v="3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2"/>
    <n v="76.619429999999994"/>
    <n v="11646.15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0"/>
    <x v="0"/>
    <m/>
    <s v="SALARIED"/>
    <x v="3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6.619429999999994"/>
    <n v="-194.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7"/>
    <x v="0"/>
    <m/>
    <s v="SALARIED"/>
    <x v="37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15.2"/>
    <n v="76.619429999999994"/>
    <n v="1164.6199999999999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367"/>
    <n v="3367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29"/>
    <s v="FINAN"/>
    <x v="9"/>
    <m/>
    <n v="1"/>
    <n v="1000"/>
    <n v="1000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249.67"/>
    <n v="8249.67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3"/>
    <x v="0"/>
    <m/>
    <s v="SALARIED"/>
    <x v="3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3.08"/>
    <n v="63.08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3"/>
    <x v="0"/>
    <m/>
    <s v="SALARIED"/>
    <x v="3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50.92"/>
    <n v="1450.9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4"/>
    <x v="0"/>
    <m/>
    <s v="SALARIED"/>
    <x v="3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130.67"/>
    <n v="5.45E-2"/>
    <n v="770.1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5"/>
    <x v="0"/>
    <m/>
    <s v="SALARIED"/>
    <x v="3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130.67"/>
    <n v="7.0000000000000001E-3"/>
    <n v="98.9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10"/>
    <x v="0"/>
    <m/>
    <s v="SALARIED"/>
    <x v="37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000000000001"/>
    <n v="89.307649999999995"/>
    <n v="248.5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6"/>
    <x v="0"/>
    <m/>
    <s v="SALARIED"/>
    <x v="3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0.657209999999999"/>
    <n v="89.30762"/>
    <n v="951.77"/>
    <n v="0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0"/>
    <x v="0"/>
    <m/>
    <s v="SALARIED"/>
    <x v="7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8.9"/>
    <n v="115.43522"/>
    <n v="19497.009999999998"/>
    <n v="22.223700000000001"/>
    <d v="2025-05-01T00:00:00"/>
    <d v="2025-05-30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0"/>
    <x v="0"/>
    <m/>
    <s v="SALARIED"/>
    <x v="7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4.2333299999999996"/>
    <n v="115.43522"/>
    <n v="-488.68"/>
    <n v="-0.55700000000000005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1"/>
    <x v="0"/>
    <m/>
    <s v="SALARIED"/>
    <x v="78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397"/>
    <n v="7397"/>
    <n v="0"/>
    <m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833.5"/>
    <n v="12833.5"/>
    <n v="0"/>
    <m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3"/>
    <x v="0"/>
    <m/>
    <s v="SALARIED"/>
    <x v="78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5.04"/>
    <n v="95.04"/>
    <n v="0"/>
    <m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3"/>
    <x v="0"/>
    <m/>
    <s v="SALARIED"/>
    <x v="78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26.5100000000002"/>
    <n v="2326.5100000000002"/>
    <n v="0"/>
    <m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4"/>
    <x v="0"/>
    <m/>
    <s v="SALARIED"/>
    <x v="78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652.05"/>
    <n v="5.45E-2"/>
    <n v="1234.54"/>
    <n v="0"/>
    <d v="2025-05-0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5"/>
    <x v="0"/>
    <m/>
    <s v="SALARIED"/>
    <x v="78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652.05"/>
    <n v="7.0000000000000001E-3"/>
    <n v="158.56"/>
    <n v="0"/>
    <d v="2025-05-0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10"/>
    <x v="0"/>
    <m/>
    <s v="SALARIED"/>
    <x v="78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999700000000001"/>
    <n v="134.55144000000001"/>
    <n v="376.74"/>
    <n v="0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6"/>
    <x v="0"/>
    <m/>
    <s v="SALARIED"/>
    <x v="78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3.000019999999999"/>
    <n v="134.55133000000001"/>
    <n v="1749.17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69.078950000000006"/>
    <n v="1050"/>
    <n v="2"/>
    <d v="2025-05-01T00:00:00"/>
    <d v="2025-05-02T00:00:00"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15"/>
    <s v="WORK"/>
    <x v="0"/>
    <m/>
    <n v="7.6"/>
    <n v="69.078950000000006"/>
    <n v="525"/>
    <n v="1"/>
    <d v="2025-05-05T00:00:00"/>
    <d v="2025-05-05T00:00:00"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44.4"/>
    <n v="69.078950000000006"/>
    <n v="9975"/>
    <n v="19"/>
    <d v="2025-05-06T00:00:00"/>
    <d v="2025-05-30T00:00:00"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69.078950000000006"/>
    <n v="-175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1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8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12"/>
    <s v="OTHTAX"/>
    <x v="1"/>
    <m/>
    <n v="159.99"/>
    <n v="1"/>
    <n v="159.99"/>
    <n v="0"/>
    <d v="2025-05-31T00:00:00"/>
    <m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662"/>
    <n v="3662"/>
    <n v="0"/>
    <m/>
    <m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706.32"/>
    <n v="9706.32"/>
    <n v="0"/>
    <m/>
    <m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3"/>
    <x v="0"/>
    <m/>
    <s v="SALARIED"/>
    <x v="50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56.88"/>
    <n v="56.88"/>
    <n v="0"/>
    <m/>
    <m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3"/>
    <x v="0"/>
    <m/>
    <s v="SALARIED"/>
    <x v="50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308.1300000000001"/>
    <n v="1308.1300000000001"/>
    <n v="0"/>
    <m/>
    <m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4"/>
    <x v="0"/>
    <m/>
    <s v="SALARIED"/>
    <x v="50"/>
    <m/>
    <m/>
    <x v="3"/>
    <x v="0"/>
    <m/>
    <m/>
    <m/>
    <m/>
    <m/>
    <m/>
    <m/>
    <s v="26AUSA"/>
    <s v="BONUS"/>
    <n v="999999999"/>
    <m/>
    <m/>
    <m/>
    <m/>
    <m/>
    <s v="OTHER"/>
    <x v="30"/>
    <s v="PRT"/>
    <x v="6"/>
    <m/>
    <n v="14573.34"/>
    <n v="5.7000000000000002E-2"/>
    <n v="830.68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5"/>
    <x v="0"/>
    <m/>
    <s v="SALARIED"/>
    <x v="50"/>
    <m/>
    <m/>
    <x v="4"/>
    <x v="0"/>
    <m/>
    <m/>
    <m/>
    <m/>
    <m/>
    <m/>
    <m/>
    <s v="26AUSA"/>
    <s v="BONUS"/>
    <n v="999999999"/>
    <m/>
    <m/>
    <m/>
    <m/>
    <m/>
    <s v="OTHER"/>
    <x v="31"/>
    <s v="WC"/>
    <x v="6"/>
    <m/>
    <n v="12740.01"/>
    <n v="7.0000000000000001E-3"/>
    <n v="89.18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6"/>
    <x v="0"/>
    <m/>
    <s v="SALARIED"/>
    <x v="50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8"/>
    <n v="79.993409999999997"/>
    <n v="1025.2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0"/>
    <x v="0"/>
    <m/>
    <s v="SALARIED"/>
    <x v="7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8.14776999999999"/>
    <n v="18082.31000000000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0"/>
    <x v="0"/>
    <m/>
    <s v="SALARIED"/>
    <x v="7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8.14776999999999"/>
    <n v="-273.9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11"/>
    <x v="0"/>
    <m/>
    <s v="SALARIED"/>
    <x v="79"/>
    <m/>
    <m/>
    <x v="0"/>
    <x v="0"/>
    <m/>
    <m/>
    <m/>
    <m/>
    <m/>
    <m/>
    <m/>
    <s v="30AUNS"/>
    <s v="BONUS"/>
    <n v="999999999"/>
    <m/>
    <m/>
    <m/>
    <m/>
    <m/>
    <s v="ALLOWANCE"/>
    <x v="27"/>
    <s v="OTHUTX"/>
    <x v="1"/>
    <m/>
    <n v="1"/>
    <n v="1"/>
    <n v="-1369.8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1"/>
    <x v="0"/>
    <m/>
    <s v="SALARIED"/>
    <x v="79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8"/>
    <x v="0"/>
    <m/>
    <s v="SALARIED"/>
    <x v="79"/>
    <m/>
    <m/>
    <x v="0"/>
    <x v="0"/>
    <m/>
    <m/>
    <m/>
    <m/>
    <m/>
    <m/>
    <m/>
    <s v="30AUNS"/>
    <s v="BONUS"/>
    <n v="999999999"/>
    <m/>
    <m/>
    <m/>
    <m/>
    <m/>
    <s v="ALLOWANCE"/>
    <x v="12"/>
    <s v="OTHTAX"/>
    <x v="1"/>
    <m/>
    <n v="238"/>
    <n v="1"/>
    <n v="238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554"/>
    <n v="455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2"/>
    <x v="0"/>
    <m/>
    <m/>
    <x v="1"/>
    <m/>
    <m/>
    <x v="9"/>
    <x v="0"/>
    <m/>
    <m/>
    <m/>
    <m/>
    <m/>
    <m/>
    <m/>
    <s v="30AUNS"/>
    <s v="BONUS"/>
    <n v="999999999"/>
    <m/>
    <m/>
    <m/>
    <m/>
    <m/>
    <s v="DEDUCTION"/>
    <x v="38"/>
    <s v="RECOV"/>
    <x v="10"/>
    <m/>
    <n v="1"/>
    <n v="2182.16"/>
    <n v="2182.1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2"/>
    <x v="0"/>
    <n v="310"/>
    <m/>
    <x v="1"/>
    <m/>
    <m/>
    <x v="7"/>
    <x v="0"/>
    <n v="310"/>
    <s v="SALARIED"/>
    <s v="C0598"/>
    <m/>
    <m/>
    <m/>
    <m/>
    <s v="30AUNS"/>
    <s v="BONUS"/>
    <n v="999999999"/>
    <m/>
    <m/>
    <m/>
    <m/>
    <m/>
    <s v="DEDUCTION"/>
    <x v="49"/>
    <s v="RECOV"/>
    <x v="10"/>
    <m/>
    <n v="1"/>
    <n v="58.82"/>
    <n v="58.8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103.65"/>
    <n v="11103.6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3"/>
    <x v="0"/>
    <m/>
    <s v="SALARIED"/>
    <x v="79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9.04"/>
    <n v="89.0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3"/>
    <x v="0"/>
    <m/>
    <s v="SALARIED"/>
    <x v="79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30.97"/>
    <n v="2030.97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4"/>
    <x v="0"/>
    <m/>
    <s v="SALARIED"/>
    <x v="79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780.64"/>
    <n v="5.45E-2"/>
    <n v="1078.0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5"/>
    <x v="0"/>
    <m/>
    <s v="SALARIED"/>
    <x v="79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780.64"/>
    <n v="7.0000000000000001E-3"/>
    <n v="138.4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6"/>
    <x v="0"/>
    <m/>
    <s v="SALARIED"/>
    <x v="79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60000000001"/>
    <n v="126.05701999999999"/>
    <n v="1615.6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0"/>
    <x v="0"/>
    <m/>
    <s v="SALARIED"/>
    <x v="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7.71254999999999"/>
    <n v="19681.54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0"/>
    <x v="0"/>
    <m/>
    <s v="SALARIED"/>
    <x v="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7.71254999999999"/>
    <n v="-298.2099999999999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1"/>
    <x v="0"/>
    <m/>
    <s v="SALARIED"/>
    <x v="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8"/>
    <x v="0"/>
    <m/>
    <s v="SALARIED"/>
    <x v="4"/>
    <m/>
    <m/>
    <x v="0"/>
    <x v="0"/>
    <m/>
    <m/>
    <m/>
    <m/>
    <m/>
    <m/>
    <m/>
    <s v="31AUNS"/>
    <s v="BONUS"/>
    <n v="999999999"/>
    <m/>
    <m/>
    <m/>
    <m/>
    <m/>
    <s v="ALLOWANCE"/>
    <x v="12"/>
    <s v="OTHTAX"/>
    <x v="1"/>
    <m/>
    <n v="130"/>
    <n v="1"/>
    <n v="130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929"/>
    <n v="6929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29"/>
    <s v="FINAN"/>
    <x v="9"/>
    <m/>
    <n v="1"/>
    <n v="10000"/>
    <n v="10000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3806.5"/>
    <n v="3806.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3"/>
    <x v="0"/>
    <m/>
    <s v="SALARIED"/>
    <x v="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6.92"/>
    <n v="96.9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3"/>
    <x v="0"/>
    <m/>
    <s v="SALARIED"/>
    <x v="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69.63"/>
    <n v="2369.63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4"/>
    <x v="0"/>
    <m/>
    <s v="SALARIED"/>
    <x v="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3072.05"/>
    <n v="5.45E-2"/>
    <n v="1257.4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5"/>
    <x v="0"/>
    <m/>
    <s v="SALARIED"/>
    <x v="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3072.05"/>
    <n v="7.0000000000000001E-3"/>
    <n v="161.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10"/>
    <x v="0"/>
    <m/>
    <s v="SALARIED"/>
    <x v="4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666499999999998"/>
    <n v="137.20563999999999"/>
    <n v="379.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6"/>
    <x v="0"/>
    <m/>
    <s v="SALARIED"/>
    <x v="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60000000001"/>
    <n v="137.20579000000001"/>
    <n v="1758.52"/>
    <n v="0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5.2"/>
    <n v="63.967610000000001"/>
    <n v="972.31"/>
    <n v="2"/>
    <d v="2025-05-01T00:00:00"/>
    <d v="2025-05-02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15"/>
    <s v="WORK"/>
    <x v="0"/>
    <m/>
    <n v="7.6"/>
    <n v="63.967610000000001"/>
    <n v="486.15"/>
    <n v="1"/>
    <d v="2025-05-05T00:00:00"/>
    <d v="2025-05-05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44.4"/>
    <n v="63.967610000000001"/>
    <n v="9236.92"/>
    <n v="19"/>
    <d v="2025-05-06T00:00:00"/>
    <d v="2025-05-30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3.967610000000001"/>
    <n v="-162.05000000000001"/>
    <n v="-0.33329999999999999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16"/>
    <x v="0"/>
    <m/>
    <s v="SALARIED"/>
    <x v="47"/>
    <m/>
    <m/>
    <x v="0"/>
    <x v="0"/>
    <m/>
    <m/>
    <m/>
    <m/>
    <m/>
    <m/>
    <m/>
    <s v="25AUNS"/>
    <s v="BONUS"/>
    <n v="999999999"/>
    <m/>
    <m/>
    <m/>
    <m/>
    <m/>
    <s v="ALLOWANCE"/>
    <x v="77"/>
    <s v="OTHTAX"/>
    <x v="1"/>
    <m/>
    <n v="5000"/>
    <n v="1"/>
    <n v="5000"/>
    <n v="0"/>
    <d v="2025-03-31T00:00:00"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4507"/>
    <n v="4507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76"/>
    <s v="FINAN"/>
    <x v="9"/>
    <m/>
    <n v="1"/>
    <n v="3097"/>
    <n v="3097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929.33"/>
    <n v="7929.33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3"/>
    <x v="0"/>
    <m/>
    <s v="SALARIED"/>
    <x v="47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2.67"/>
    <n v="52.67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3"/>
    <x v="0"/>
    <m/>
    <s v="SALARIED"/>
    <x v="47"/>
    <m/>
    <m/>
    <x v="1"/>
    <x v="0"/>
    <m/>
    <m/>
    <m/>
    <m/>
    <m/>
    <n v="575"/>
    <n v="3"/>
    <s v="25AUNS"/>
    <s v="BONUS"/>
    <n v="999999999"/>
    <m/>
    <m/>
    <m/>
    <m/>
    <m/>
    <s v="DEDUCTION"/>
    <x v="7"/>
    <s v="SUPER"/>
    <x v="5"/>
    <m/>
    <n v="1"/>
    <n v="1786.33"/>
    <n v="1786.33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4"/>
    <x v="0"/>
    <m/>
    <s v="SALARIED"/>
    <x v="47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7372.330000000002"/>
    <n v="5.45E-2"/>
    <n v="946.79"/>
    <n v="0"/>
    <d v="2025-05-0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5"/>
    <x v="0"/>
    <m/>
    <s v="SALARIED"/>
    <x v="47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7372.330000000002"/>
    <n v="7.0000000000000001E-3"/>
    <n v="121.61"/>
    <n v="0"/>
    <d v="2025-05-0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6"/>
    <x v="0"/>
    <m/>
    <s v="SALARIED"/>
    <x v="47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689999999999"/>
    <n v="74.0745"/>
    <n v="949.39"/>
    <n v="0"/>
    <d v="2025-05-31T00:00:00"/>
    <d v="2025-05-31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0"/>
    <x v="0"/>
    <m/>
    <s v="SALARIED"/>
    <x v="49"/>
    <m/>
    <m/>
    <x v="0"/>
    <x v="0"/>
    <m/>
    <m/>
    <m/>
    <m/>
    <m/>
    <m/>
    <m/>
    <s v="NONE"/>
    <s v="NONE"/>
    <n v="999999999"/>
    <s v="NONE"/>
    <m/>
    <m/>
    <m/>
    <m/>
    <s v="WORK"/>
    <x v="0"/>
    <s v="WORK"/>
    <x v="0"/>
    <m/>
    <n v="0"/>
    <n v="445.96760999999998"/>
    <n v="-75593.460000000006"/>
    <n v="0"/>
    <d v="2025-05-31T00:00:00"/>
    <d v="2025-05-31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0"/>
    <x v="0"/>
    <m/>
    <s v="SALARIED"/>
    <x v="49"/>
    <m/>
    <m/>
    <x v="0"/>
    <x v="0"/>
    <m/>
    <m/>
    <m/>
    <m/>
    <m/>
    <m/>
    <m/>
    <s v="NONE"/>
    <s v="NONE"/>
    <n v="999999999"/>
    <s v="NONE"/>
    <m/>
    <m/>
    <m/>
    <m/>
    <s v="WORK"/>
    <x v="0"/>
    <s v="WORK"/>
    <x v="0"/>
    <m/>
    <n v="167.2"/>
    <n v="445.96760999999998"/>
    <n v="74565.78"/>
    <n v="22"/>
    <d v="2025-05-01T00:00:00"/>
    <d v="2025-05-30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0"/>
    <x v="0"/>
    <m/>
    <s v="SALARIED"/>
    <x v="49"/>
    <m/>
    <m/>
    <x v="0"/>
    <x v="0"/>
    <m/>
    <m/>
    <m/>
    <m/>
    <m/>
    <m/>
    <m/>
    <s v="NONE"/>
    <s v="NONE"/>
    <n v="999999999"/>
    <s v="NONE"/>
    <m/>
    <m/>
    <m/>
    <m/>
    <s v="WORK"/>
    <x v="0"/>
    <s v="WORK"/>
    <x v="0"/>
    <m/>
    <n v="-2.5333299999999999"/>
    <n v="445.96760999999998"/>
    <n v="-1129.78"/>
    <n v="-0.33329999999999999"/>
    <d v="2025-05-31T00:00:00"/>
    <d v="2025-05-31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0"/>
    <x v="0"/>
    <m/>
    <s v="SALARIED"/>
    <x v="49"/>
    <m/>
    <m/>
    <x v="0"/>
    <x v="0"/>
    <m/>
    <m/>
    <m/>
    <m/>
    <m/>
    <m/>
    <m/>
    <s v="NONE"/>
    <s v="NONE"/>
    <n v="999999999"/>
    <s v="NONE"/>
    <m/>
    <m/>
    <m/>
    <m/>
    <s v="WORK"/>
    <x v="0"/>
    <s v="WORK"/>
    <x v="0"/>
    <m/>
    <n v="0"/>
    <n v="445.96760999999998"/>
    <n v="-0.35"/>
    <n v="0"/>
    <d v="2025-05-31T00:00:00"/>
    <d v="2025-05-31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0"/>
    <x v="0"/>
    <m/>
    <s v="SALARIED"/>
    <x v="49"/>
    <m/>
    <m/>
    <x v="0"/>
    <x v="0"/>
    <m/>
    <m/>
    <m/>
    <m/>
    <m/>
    <m/>
    <m/>
    <s v="NONE"/>
    <s v="NONE"/>
    <n v="999999999"/>
    <m/>
    <m/>
    <m/>
    <m/>
    <m/>
    <s v="ALLOWANCE"/>
    <x v="78"/>
    <s v="OTHTAX"/>
    <x v="1"/>
    <m/>
    <n v="1"/>
    <n v="1"/>
    <n v="109920.81"/>
    <n v="0"/>
    <d v="2025-05-31T00:00:00"/>
    <m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2"/>
    <x v="0"/>
    <m/>
    <m/>
    <x v="1"/>
    <m/>
    <m/>
    <x v="0"/>
    <x v="0"/>
    <m/>
    <m/>
    <m/>
    <m/>
    <m/>
    <m/>
    <m/>
    <s v="NONE"/>
    <s v="NONE"/>
    <n v="999999999"/>
    <m/>
    <m/>
    <m/>
    <m/>
    <m/>
    <s v="DEDUCTION"/>
    <x v="2"/>
    <s v="TAX"/>
    <x v="2"/>
    <m/>
    <n v="1"/>
    <n v="107763"/>
    <n v="107763"/>
    <n v="0"/>
    <m/>
    <m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2"/>
    <x v="0"/>
    <m/>
    <m/>
    <x v="1"/>
    <m/>
    <m/>
    <x v="6"/>
    <x v="0"/>
    <m/>
    <s v="SALARIED"/>
    <s v="C0760"/>
    <m/>
    <m/>
    <m/>
    <m/>
    <s v="NONE"/>
    <s v="NONE"/>
    <n v="999999999"/>
    <m/>
    <m/>
    <m/>
    <m/>
    <m/>
    <s v="DEDUCTION"/>
    <x v="79"/>
    <s v="GM"/>
    <x v="9"/>
    <m/>
    <n v="1"/>
    <n v="43461"/>
    <n v="43461"/>
    <n v="0"/>
    <m/>
    <m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2"/>
    <x v="0"/>
    <m/>
    <m/>
    <x v="1"/>
    <m/>
    <m/>
    <x v="6"/>
    <x v="0"/>
    <m/>
    <s v="SALARIED"/>
    <s v="C0760"/>
    <m/>
    <m/>
    <m/>
    <m/>
    <s v="NONE"/>
    <s v="NONE"/>
    <n v="999999999"/>
    <m/>
    <m/>
    <m/>
    <m/>
    <m/>
    <s v="DEDUCTION"/>
    <x v="79"/>
    <s v="GM"/>
    <x v="9"/>
    <m/>
    <n v="1"/>
    <n v="-43461"/>
    <n v="-43461"/>
    <n v="0"/>
    <m/>
    <m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2"/>
    <x v="0"/>
    <m/>
    <m/>
    <x v="1"/>
    <m/>
    <m/>
    <x v="2"/>
    <x v="0"/>
    <m/>
    <m/>
    <m/>
    <m/>
    <m/>
    <m/>
    <m/>
    <s v="NONE"/>
    <s v="NONE"/>
    <n v="999999999"/>
    <m/>
    <m/>
    <m/>
    <m/>
    <m/>
    <s v="DEDUCTION"/>
    <x v="4"/>
    <m/>
    <x v="4"/>
    <m/>
    <n v="1"/>
    <n v="0"/>
    <n v="0"/>
    <n v="0"/>
    <m/>
    <m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4"/>
    <x v="0"/>
    <m/>
    <s v="SALARIED"/>
    <x v="49"/>
    <m/>
    <m/>
    <x v="3"/>
    <x v="0"/>
    <m/>
    <m/>
    <m/>
    <m/>
    <m/>
    <m/>
    <m/>
    <s v="NONE"/>
    <s v="NONE"/>
    <n v="999999999"/>
    <m/>
    <m/>
    <m/>
    <m/>
    <m/>
    <s v="OTHER"/>
    <x v="8"/>
    <s v="PRT"/>
    <x v="6"/>
    <m/>
    <n v="107763"/>
    <n v="5.45E-2"/>
    <n v="5873.08"/>
    <n v="0"/>
    <d v="2025-05-01T00:00:00"/>
    <d v="2025-05-31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5"/>
    <x v="0"/>
    <m/>
    <s v="SALARIED"/>
    <x v="49"/>
    <m/>
    <m/>
    <x v="4"/>
    <x v="0"/>
    <m/>
    <m/>
    <m/>
    <m/>
    <m/>
    <m/>
    <m/>
    <s v="NONE"/>
    <s v="NONE"/>
    <n v="999999999"/>
    <m/>
    <m/>
    <m/>
    <m/>
    <m/>
    <s v="OTHER"/>
    <x v="9"/>
    <s v="WC"/>
    <x v="6"/>
    <m/>
    <n v="107763"/>
    <n v="7.0000000000000001E-3"/>
    <n v="754.3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09.31174"/>
    <n v="1661.54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36.80000000000001"/>
    <n v="109.31174"/>
    <n v="14953.85"/>
    <n v="18"/>
    <d v="2025-05-07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9.31174"/>
    <n v="-276.9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7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.6"/>
    <n v="109.31174"/>
    <n v="830.77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7.6"/>
    <n v="109.31174"/>
    <n v="830.77"/>
    <n v="1"/>
    <d v="2025-05-06T00:00:00"/>
    <d v="2025-05-06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1"/>
    <x v="0"/>
    <m/>
    <s v="SALARIED"/>
    <x v="13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8"/>
    <x v="0"/>
    <m/>
    <s v="SALARIED"/>
    <x v="13"/>
    <m/>
    <m/>
    <x v="0"/>
    <x v="0"/>
    <m/>
    <m/>
    <m/>
    <m/>
    <m/>
    <m/>
    <m/>
    <s v="31AUNS"/>
    <s v="BONUS"/>
    <n v="999999999"/>
    <m/>
    <m/>
    <m/>
    <m/>
    <m/>
    <s v="ALLOWANCE"/>
    <x v="12"/>
    <s v="OTHTAX"/>
    <x v="1"/>
    <m/>
    <n v="78.3"/>
    <n v="1"/>
    <n v="78.3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5811"/>
    <n v="581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24"/>
    <s v="SUPER"/>
    <x v="3"/>
    <m/>
    <n v="1"/>
    <n v="941.18"/>
    <n v="941.1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548.29"/>
    <n v="12548.2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3"/>
    <x v="0"/>
    <m/>
    <s v="SALARIED"/>
    <x v="13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0"/>
    <n v="9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3"/>
    <x v="0"/>
    <m/>
    <s v="SALARIED"/>
    <x v="13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529.20000000000005"/>
    <n v="529.2000000000000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3"/>
    <x v="0"/>
    <m/>
    <s v="SALARIED"/>
    <x v="13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10.5500000000002"/>
    <n v="2210.550000000000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4"/>
    <x v="0"/>
    <m/>
    <s v="SALARIED"/>
    <x v="13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051.919999999998"/>
    <n v="5.45E-2"/>
    <n v="1201.8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5"/>
    <x v="0"/>
    <m/>
    <s v="SALARIED"/>
    <x v="13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051.919999999998"/>
    <n v="7.0000000000000001E-3"/>
    <n v="154.360000000000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10"/>
    <x v="0"/>
    <m/>
    <s v="SALARIED"/>
    <x v="13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29"/>
    <n v="127.41396"/>
    <n v="354.6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6"/>
    <x v="0"/>
    <m/>
    <s v="SALARIED"/>
    <x v="13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1.736879999999999"/>
    <n v="127.41376"/>
    <n v="1495.4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0"/>
    <x v="0"/>
    <m/>
    <s v="SALARIED"/>
    <x v="3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8"/>
    <n v="77.682190000000006"/>
    <n v="2951.92"/>
    <n v="5"/>
    <d v="2025-05-26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0"/>
    <x v="0"/>
    <m/>
    <s v="SALARIED"/>
    <x v="3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7.682190000000006"/>
    <n v="-196.7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0"/>
    <x v="0"/>
    <m/>
    <s v="SALARIED"/>
    <x v="37"/>
    <m/>
    <m/>
    <x v="0"/>
    <x v="0"/>
    <m/>
    <m/>
    <m/>
    <m/>
    <m/>
    <m/>
    <m/>
    <s v="25AUNS"/>
    <s v="BONUS"/>
    <n v="999999999"/>
    <s v="25AUNS"/>
    <m/>
    <m/>
    <m/>
    <m/>
    <s v="WORK"/>
    <x v="68"/>
    <s v="LEAVE"/>
    <x v="8"/>
    <s v="OTH"/>
    <n v="129.19999999999999"/>
    <n v="77.682190000000006"/>
    <n v="10036.540000000001"/>
    <n v="17"/>
    <d v="2025-05-01T00:00:00"/>
    <d v="2025-05-23T00:00:00"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17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ALLOWANCE"/>
    <x v="80"/>
    <s v="OTHTAX"/>
    <x v="1"/>
    <m/>
    <n v="2361"/>
    <n v="1"/>
    <n v="2361"/>
    <n v="0"/>
    <d v="2025-05-15T00:00:00"/>
    <m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4121"/>
    <n v="4121"/>
    <n v="0"/>
    <m/>
    <m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602.49"/>
    <n v="602.49"/>
    <n v="0"/>
    <m/>
    <m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10429.18"/>
    <n v="10429.18"/>
    <n v="0"/>
    <m/>
    <m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3"/>
    <x v="0"/>
    <m/>
    <s v="SALARIED"/>
    <x v="37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3.96"/>
    <n v="63.96"/>
    <n v="0"/>
    <m/>
    <m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3"/>
    <x v="0"/>
    <m/>
    <s v="SALARIED"/>
    <x v="37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301.24"/>
    <n v="301.24"/>
    <n v="0"/>
    <m/>
    <m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3"/>
    <x v="0"/>
    <m/>
    <s v="SALARIED"/>
    <x v="37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742.56"/>
    <n v="1742.56"/>
    <n v="0"/>
    <m/>
    <m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4"/>
    <x v="0"/>
    <m/>
    <s v="SALARIED"/>
    <x v="37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7260.43"/>
    <n v="5.45E-2"/>
    <n v="940.6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5"/>
    <x v="0"/>
    <m/>
    <s v="SALARIED"/>
    <x v="37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7260.43"/>
    <n v="7.0000000000000001E-3"/>
    <n v="120.8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6"/>
    <x v="0"/>
    <m/>
    <s v="SALARIED"/>
    <x v="37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64"/>
    <n v="90.546350000000004"/>
    <n v="1160.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0"/>
    <x v="0"/>
    <m/>
    <s v="SALARIED"/>
    <x v="7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10.62752999999999"/>
    <n v="-2522.31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0"/>
    <x v="0"/>
    <m/>
    <s v="SALARIED"/>
    <x v="7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0.62752999999999"/>
    <n v="18496.91999999999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0"/>
    <x v="0"/>
    <m/>
    <s v="SALARIED"/>
    <x v="7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0.62752999999999"/>
    <n v="-280.2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7"/>
    <x v="0"/>
    <m/>
    <s v="SALARIED"/>
    <x v="76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22.8"/>
    <n v="110.62752999999999"/>
    <n v="2522.31"/>
    <n v="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1"/>
    <x v="0"/>
    <m/>
    <s v="SALARIED"/>
    <x v="76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318"/>
    <n v="631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120.84"/>
    <n v="13120.8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3"/>
    <x v="0"/>
    <m/>
    <s v="SALARIED"/>
    <x v="76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1.08"/>
    <n v="91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3"/>
    <x v="0"/>
    <m/>
    <s v="SALARIED"/>
    <x v="76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35.4699999999998"/>
    <n v="2235.469999999999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4"/>
    <x v="0"/>
    <m/>
    <s v="SALARIED"/>
    <x v="76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765.39"/>
    <n v="5.45E-2"/>
    <n v="1186.2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5"/>
    <x v="0"/>
    <m/>
    <s v="SALARIED"/>
    <x v="76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765.39"/>
    <n v="7.0000000000000001E-3"/>
    <n v="152.360000000000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10"/>
    <x v="0"/>
    <m/>
    <s v="SALARIED"/>
    <x v="76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800000000002"/>
    <n v="128.94754"/>
    <n v="358.9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6"/>
    <x v="0"/>
    <m/>
    <s v="SALARIED"/>
    <x v="76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9.5774699999999999"/>
    <n v="128.94740999999999"/>
    <n v="1234.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2"/>
    <n v="84.665989999999994"/>
    <n v="12869.23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4.665989999999994"/>
    <n v="-214.4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7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15.2"/>
    <n v="84.665989999999994"/>
    <n v="1286.92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475"/>
    <n v="3475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38"/>
    <s v="RECOV"/>
    <x v="10"/>
    <m/>
    <n v="1"/>
    <n v="1054.4000000000001"/>
    <n v="1054.4000000000001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412.27"/>
    <n v="9412.27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3"/>
    <x v="0"/>
    <m/>
    <s v="SALARIED"/>
    <x v="5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9.709999999999994"/>
    <n v="69.709999999999994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3"/>
    <x v="0"/>
    <m/>
    <s v="SALARIED"/>
    <x v="5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03.29"/>
    <n v="1603.29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4"/>
    <x v="0"/>
    <m/>
    <s v="SALARIED"/>
    <x v="5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614.67"/>
    <n v="5.45E-2"/>
    <n v="85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5"/>
    <x v="0"/>
    <m/>
    <s v="SALARIED"/>
    <x v="5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614.67"/>
    <n v="7.0000000000000001E-3"/>
    <n v="109.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10"/>
    <x v="0"/>
    <m/>
    <s v="SALARIED"/>
    <x v="5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666300000000001"/>
    <n v="98.686850000000007"/>
    <n v="273.0299999999999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6"/>
    <x v="0"/>
    <m/>
    <s v="SALARIED"/>
    <x v="5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0.64044"/>
    <n v="98.686710000000005"/>
    <n v="1050.07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0"/>
    <x v="0"/>
    <m/>
    <s v="SALARIED"/>
    <x v="1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91.2"/>
    <n v="69.989879999999999"/>
    <n v="6383.08"/>
    <n v="12"/>
    <d v="2025-05-01T00:00:00"/>
    <d v="2025-05-16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0"/>
    <x v="0"/>
    <m/>
    <s v="SALARIED"/>
    <x v="1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60.8"/>
    <n v="69.989879999999999"/>
    <n v="4255.38"/>
    <n v="8"/>
    <d v="2025-05-21T00:00:00"/>
    <d v="2025-05-30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0"/>
    <x v="0"/>
    <m/>
    <s v="SALARIED"/>
    <x v="1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9.989879999999999"/>
    <n v="-177.31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7"/>
    <x v="0"/>
    <m/>
    <s v="SALARIED"/>
    <x v="14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15.2"/>
    <n v="69.989879999999999"/>
    <n v="1063.8499999999999"/>
    <n v="2"/>
    <d v="2025-05-19T00:00:00"/>
    <d v="2025-05-20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1"/>
    <x v="0"/>
    <m/>
    <s v="SALARIED"/>
    <x v="14"/>
    <m/>
    <m/>
    <x v="0"/>
    <x v="0"/>
    <m/>
    <m/>
    <m/>
    <m/>
    <m/>
    <m/>
    <m/>
    <s v="25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11"/>
    <x v="0"/>
    <m/>
    <s v="SALARIED"/>
    <x v="14"/>
    <m/>
    <m/>
    <x v="0"/>
    <x v="0"/>
    <m/>
    <m/>
    <m/>
    <m/>
    <m/>
    <m/>
    <m/>
    <s v="25AUNS"/>
    <s v="BONUS"/>
    <n v="999999999"/>
    <m/>
    <m/>
    <m/>
    <m/>
    <m/>
    <s v="ALLOWANCE"/>
    <x v="27"/>
    <s v="OTHUTX"/>
    <x v="1"/>
    <m/>
    <n v="1"/>
    <n v="1"/>
    <n v="-886.54"/>
    <n v="0"/>
    <d v="2025-05-31T00:00:00"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8"/>
    <x v="0"/>
    <m/>
    <s v="SALARIED"/>
    <x v="14"/>
    <m/>
    <m/>
    <x v="0"/>
    <x v="0"/>
    <m/>
    <m/>
    <m/>
    <m/>
    <m/>
    <m/>
    <m/>
    <s v="25AUNS"/>
    <s v="BONUS"/>
    <n v="999999999"/>
    <m/>
    <m/>
    <m/>
    <m/>
    <m/>
    <s v="ALLOWANCE"/>
    <x v="12"/>
    <s v="OTHTAX"/>
    <x v="1"/>
    <m/>
    <n v="699"/>
    <n v="1"/>
    <n v="699"/>
    <n v="0"/>
    <d v="2025-05-31T00:00:00"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584"/>
    <n v="3584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586.7900000000009"/>
    <n v="9586.7900000000009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3"/>
    <x v="0"/>
    <m/>
    <s v="SALARIED"/>
    <x v="1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7.63"/>
    <n v="57.63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3"/>
    <x v="0"/>
    <m/>
    <s v="SALARIED"/>
    <x v="1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223.42"/>
    <n v="1223.42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4"/>
    <x v="0"/>
    <m/>
    <s v="SALARIED"/>
    <x v="14"/>
    <m/>
    <m/>
    <x v="3"/>
    <x v="0"/>
    <m/>
    <m/>
    <m/>
    <m/>
    <m/>
    <m/>
    <m/>
    <s v="25AUNS"/>
    <s v="BONUS"/>
    <n v="999999999"/>
    <m/>
    <m/>
    <m/>
    <m/>
    <m/>
    <s v="OTHER"/>
    <x v="33"/>
    <s v="PRT"/>
    <x v="6"/>
    <m/>
    <n v="13752.84"/>
    <n v="6.8500000000000005E-2"/>
    <n v="942.07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5"/>
    <x v="0"/>
    <m/>
    <s v="SALARIED"/>
    <x v="14"/>
    <m/>
    <m/>
    <x v="4"/>
    <x v="0"/>
    <m/>
    <m/>
    <m/>
    <m/>
    <m/>
    <m/>
    <m/>
    <s v="25AUNS"/>
    <s v="BONUS"/>
    <n v="999999999"/>
    <m/>
    <m/>
    <m/>
    <m/>
    <m/>
    <s v="OTHER"/>
    <x v="34"/>
    <s v="WC"/>
    <x v="6"/>
    <m/>
    <n v="13752.84"/>
    <n v="7.0000000000000001E-3"/>
    <n v="96.27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6"/>
    <x v="0"/>
    <m/>
    <s v="SALARIED"/>
    <x v="1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0.71368"/>
    <n v="81.125259999999997"/>
    <n v="869.15"/>
    <n v="0"/>
    <d v="2025-05-31T00:00:00"/>
    <d v="2025-05-31T00:00:00"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0"/>
    <x v="0"/>
    <m/>
    <s v="SALARIED"/>
    <x v="8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53.2"/>
    <n v="151.21457000000001"/>
    <n v="8044.62"/>
    <n v="7"/>
    <d v="2025-05-01T00:00:00"/>
    <d v="2025-05-09T00:00:00"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0"/>
    <x v="0"/>
    <m/>
    <s v="SALARIED"/>
    <x v="8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06.4"/>
    <n v="151.21457000000001"/>
    <n v="16089.23"/>
    <n v="14"/>
    <d v="2025-05-13T00:00:00"/>
    <d v="2025-05-30T00:00:00"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0"/>
    <x v="0"/>
    <m/>
    <s v="SALARIED"/>
    <x v="8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51.21457000000001"/>
    <n v="-383.08"/>
    <n v="-0.33329999999999999"/>
    <d v="2025-05-31T00:00:00"/>
    <d v="2025-05-31T00:00:00"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0"/>
    <x v="0"/>
    <m/>
    <s v="SALARIED"/>
    <x v="80"/>
    <m/>
    <m/>
    <x v="0"/>
    <x v="0"/>
    <m/>
    <m/>
    <m/>
    <m/>
    <m/>
    <m/>
    <m/>
    <s v="40AUNS"/>
    <s v="BONUS"/>
    <n v="999999999"/>
    <s v="40AUNS"/>
    <m/>
    <m/>
    <m/>
    <m/>
    <s v="WORK"/>
    <x v="26"/>
    <s v="LEAVE"/>
    <x v="8"/>
    <s v="PER"/>
    <n v="7.6"/>
    <n v="151.21457000000001"/>
    <n v="1149.23"/>
    <n v="1"/>
    <d v="2025-05-12T00:00:00"/>
    <d v="2025-05-12T00:00:00"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1"/>
    <x v="0"/>
    <m/>
    <s v="SALARIED"/>
    <x v="80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9668"/>
    <n v="9668"/>
    <n v="0"/>
    <m/>
    <m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6898.669999999998"/>
    <n v="16898.669999999998"/>
    <n v="0"/>
    <m/>
    <m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3"/>
    <x v="0"/>
    <m/>
    <s v="SALARIED"/>
    <x v="80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24.5"/>
    <n v="124.5"/>
    <n v="0"/>
    <m/>
    <m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3"/>
    <x v="0"/>
    <m/>
    <s v="SALARIED"/>
    <x v="80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3055.17"/>
    <n v="3055.17"/>
    <n v="0"/>
    <m/>
    <m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4"/>
    <x v="0"/>
    <m/>
    <s v="SALARIED"/>
    <x v="80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9746.34"/>
    <n v="5.45E-2"/>
    <n v="1621.18"/>
    <n v="0"/>
    <d v="2025-05-01T00:00:00"/>
    <d v="2025-05-31T00:00:00"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5"/>
    <x v="0"/>
    <m/>
    <s v="SALARIED"/>
    <x v="80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9746.34"/>
    <n v="7.0000000000000001E-3"/>
    <n v="208.22"/>
    <n v="0"/>
    <d v="2025-05-01T00:00:00"/>
    <d v="2025-05-31T00:00:00"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10"/>
    <x v="0"/>
    <m/>
    <s v="SALARIED"/>
    <x v="80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666599999999999"/>
    <n v="176.25584000000001"/>
    <n v="487.64"/>
    <n v="0"/>
    <d v="2025-05-31T00:00:00"/>
    <d v="2025-05-31T00:00:00"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6"/>
    <x v="0"/>
    <m/>
    <s v="SALARIED"/>
    <x v="80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16660000000001"/>
    <n v="176.25575000000001"/>
    <n v="2259.0100000000002"/>
    <n v="0"/>
    <d v="2025-05-31T00:00:00"/>
    <d v="2025-05-31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0"/>
    <x v="0"/>
    <m/>
    <s v="SALARIED"/>
    <x v="8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.5333299999999999"/>
    <n v="99.696359999999999"/>
    <n v="252.57"/>
    <n v="0.33329999999999999"/>
    <d v="2025-04-30T00:00:00"/>
    <d v="2025-04-30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0"/>
    <x v="0"/>
    <m/>
    <s v="SALARIED"/>
    <x v="8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98.8"/>
    <n v="99.696359999999999"/>
    <n v="-9850"/>
    <n v="-13"/>
    <d v="2025-04-01T00:00:00"/>
    <d v="2025-04-17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0"/>
    <x v="0"/>
    <m/>
    <s v="SALARIED"/>
    <x v="8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68.400000000000006"/>
    <n v="99.696359999999999"/>
    <n v="6819.23"/>
    <n v="9"/>
    <d v="2025-04-01T00:00:00"/>
    <d v="2025-04-11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0"/>
    <x v="0"/>
    <m/>
    <s v="SALARIED"/>
    <x v="8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99.696359999999999"/>
    <n v="1515.38"/>
    <n v="2"/>
    <d v="2025-04-16T00:00:00"/>
    <d v="2025-04-17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0"/>
    <x v="0"/>
    <m/>
    <s v="SALARIED"/>
    <x v="8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9.696359999999999"/>
    <n v="-252.56"/>
    <n v="-0.33329999999999999"/>
    <d v="2025-04-30T00:00:00"/>
    <d v="2025-04-30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0"/>
    <x v="0"/>
    <m/>
    <s v="SALARIED"/>
    <x v="8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9.696359999999999"/>
    <n v="16669.23"/>
    <n v="22"/>
    <d v="2025-05-01T00:00:00"/>
    <d v="2025-05-30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0"/>
    <x v="0"/>
    <m/>
    <s v="SALARIED"/>
    <x v="8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9.696359999999999"/>
    <n v="-252.56"/>
    <n v="-0.33329999999999999"/>
    <d v="2025-05-31T00:00:00"/>
    <d v="2025-05-31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0"/>
    <x v="0"/>
    <m/>
    <s v="SALARIED"/>
    <x v="81"/>
    <m/>
    <m/>
    <x v="0"/>
    <x v="0"/>
    <m/>
    <m/>
    <m/>
    <m/>
    <m/>
    <m/>
    <m/>
    <s v="30AUNS"/>
    <s v="BONUS"/>
    <n v="999999999"/>
    <s v="30AUNS"/>
    <m/>
    <m/>
    <m/>
    <m/>
    <s v="WORK"/>
    <x v="26"/>
    <s v="LEAVE"/>
    <x v="8"/>
    <s v="PER"/>
    <n v="15.2"/>
    <n v="99.696359999999999"/>
    <n v="1515.38"/>
    <n v="2"/>
    <d v="2025-04-14T00:00:00"/>
    <d v="2025-04-15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1"/>
    <x v="0"/>
    <m/>
    <s v="SALARIED"/>
    <x v="81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473"/>
    <n v="5473"/>
    <n v="0"/>
    <m/>
    <m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165.84"/>
    <n v="12165.84"/>
    <n v="0"/>
    <m/>
    <m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3"/>
    <x v="0"/>
    <m/>
    <s v="SALARIED"/>
    <x v="81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2.08"/>
    <n v="82.08"/>
    <n v="0"/>
    <m/>
    <m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3"/>
    <x v="0"/>
    <m/>
    <s v="SALARIED"/>
    <x v="81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28.47"/>
    <n v="2028.47"/>
    <n v="0"/>
    <m/>
    <m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4"/>
    <x v="0"/>
    <m/>
    <s v="SALARIED"/>
    <x v="81"/>
    <m/>
    <m/>
    <x v="3"/>
    <x v="0"/>
    <m/>
    <m/>
    <m/>
    <m/>
    <m/>
    <m/>
    <m/>
    <s v="30AUNS"/>
    <s v="BONUS"/>
    <n v="999999999"/>
    <m/>
    <m/>
    <m/>
    <m/>
    <m/>
    <s v="OTHER"/>
    <x v="33"/>
    <s v="PRT"/>
    <x v="6"/>
    <m/>
    <n v="19749.39"/>
    <n v="6.8500000000000005E-2"/>
    <n v="1352.83"/>
    <n v="0"/>
    <d v="2025-05-01T00:00:00"/>
    <d v="2025-05-31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5"/>
    <x v="0"/>
    <m/>
    <s v="SALARIED"/>
    <x v="81"/>
    <m/>
    <m/>
    <x v="4"/>
    <x v="0"/>
    <m/>
    <m/>
    <m/>
    <m/>
    <m/>
    <m/>
    <m/>
    <s v="30AUNS"/>
    <s v="BONUS"/>
    <n v="999999999"/>
    <m/>
    <m/>
    <m/>
    <m/>
    <m/>
    <s v="OTHER"/>
    <x v="34"/>
    <s v="WC"/>
    <x v="6"/>
    <m/>
    <n v="19749.39"/>
    <n v="7.0000000000000001E-3"/>
    <n v="138.25"/>
    <n v="0"/>
    <d v="2025-05-01T00:00:00"/>
    <d v="2025-05-31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6"/>
    <x v="0"/>
    <m/>
    <s v="SALARIED"/>
    <x v="81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59"/>
    <n v="115.55804000000001"/>
    <n v="1481.06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0"/>
    <x v="0"/>
    <m/>
    <s v="SALARIED"/>
    <x v="6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86.336029999999994"/>
    <n v="1312.31"/>
    <n v="2"/>
    <d v="2025-05-01T00:00:00"/>
    <d v="2025-05-02T00:00:00"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0"/>
    <x v="0"/>
    <m/>
    <s v="SALARIED"/>
    <x v="64"/>
    <m/>
    <m/>
    <x v="0"/>
    <x v="0"/>
    <m/>
    <m/>
    <m/>
    <m/>
    <m/>
    <m/>
    <m/>
    <s v="30AUNS"/>
    <s v="BONUS"/>
    <n v="999999999"/>
    <s v="30AUNS"/>
    <m/>
    <m/>
    <m/>
    <m/>
    <s v="WORK"/>
    <x v="15"/>
    <s v="WORK"/>
    <x v="0"/>
    <m/>
    <n v="7.6"/>
    <n v="86.336029999999994"/>
    <n v="656.15"/>
    <n v="1"/>
    <d v="2025-05-05T00:00:00"/>
    <d v="2025-05-05T00:00:00"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0"/>
    <x v="0"/>
    <m/>
    <s v="SALARIED"/>
    <x v="6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44.4"/>
    <n v="86.336029999999994"/>
    <n v="12466.92"/>
    <n v="19"/>
    <d v="2025-05-06T00:00:00"/>
    <d v="2025-05-30T00:00:00"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0"/>
    <x v="0"/>
    <m/>
    <s v="SALARIED"/>
    <x v="6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6.336029999999994"/>
    <n v="-218.71"/>
    <n v="-0.33329999999999999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1"/>
    <x v="0"/>
    <m/>
    <s v="SALARIED"/>
    <x v="6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468"/>
    <n v="4468"/>
    <n v="0"/>
    <m/>
    <m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0970.84"/>
    <n v="10970.84"/>
    <n v="0"/>
    <m/>
    <m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3"/>
    <x v="0"/>
    <m/>
    <s v="SALARIED"/>
    <x v="6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1.08"/>
    <n v="71.08"/>
    <n v="0"/>
    <m/>
    <m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3"/>
    <x v="0"/>
    <m/>
    <s v="SALARIED"/>
    <x v="6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775.47"/>
    <n v="1775.47"/>
    <n v="0"/>
    <m/>
    <m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4"/>
    <x v="0"/>
    <m/>
    <s v="SALARIED"/>
    <x v="64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285.39"/>
    <n v="5.45E-2"/>
    <n v="942.05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5"/>
    <x v="0"/>
    <m/>
    <s v="SALARIED"/>
    <x v="64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285.39"/>
    <n v="7.0000000000000001E-3"/>
    <n v="121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6"/>
    <x v="0"/>
    <m/>
    <s v="SALARIED"/>
    <x v="6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73"/>
    <n v="99.977130000000002"/>
    <n v="1281.3800000000001"/>
    <n v="0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0"/>
    <x v="0"/>
    <m/>
    <s v="SALARIED"/>
    <x v="8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183.50201999999999"/>
    <n v="30681.54"/>
    <n v="22"/>
    <d v="2025-05-01T00:00:00"/>
    <d v="2025-05-30T00:00:00"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0"/>
    <x v="0"/>
    <m/>
    <s v="SALARIED"/>
    <x v="8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83.50201999999999"/>
    <n v="-464.87"/>
    <n v="-0.33329999999999999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9"/>
    <x v="0"/>
    <m/>
    <s v="SALARIED"/>
    <x v="82"/>
    <m/>
    <m/>
    <x v="0"/>
    <x v="0"/>
    <m/>
    <m/>
    <m/>
    <m/>
    <m/>
    <m/>
    <m/>
    <s v="41AUNS"/>
    <s v="BONUS"/>
    <n v="999999999"/>
    <m/>
    <m/>
    <m/>
    <m/>
    <m/>
    <s v="ALLOWANCE"/>
    <x v="17"/>
    <s v="GM"/>
    <x v="1"/>
    <m/>
    <n v="1"/>
    <n v="1"/>
    <n v="465.49"/>
    <n v="0"/>
    <d v="2025-05-31T00:00:00"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9"/>
    <x v="0"/>
    <m/>
    <s v="SALARIED"/>
    <x v="82"/>
    <m/>
    <m/>
    <x v="0"/>
    <x v="0"/>
    <m/>
    <m/>
    <m/>
    <m/>
    <m/>
    <m/>
    <m/>
    <s v="41AUNS"/>
    <s v="BONUS"/>
    <n v="999999999"/>
    <m/>
    <m/>
    <m/>
    <m/>
    <m/>
    <s v="ALLOWANCE"/>
    <x v="50"/>
    <s v="GM"/>
    <x v="1"/>
    <m/>
    <n v="1"/>
    <n v="1"/>
    <n v="3170.14"/>
    <n v="0"/>
    <d v="2025-05-31T00:00:00"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9"/>
    <x v="0"/>
    <m/>
    <s v="SALARIED"/>
    <x v="82"/>
    <m/>
    <m/>
    <x v="0"/>
    <x v="0"/>
    <m/>
    <m/>
    <m/>
    <m/>
    <m/>
    <m/>
    <m/>
    <s v="41AUNS"/>
    <s v="BONUS"/>
    <n v="999999999"/>
    <m/>
    <m/>
    <m/>
    <m/>
    <m/>
    <s v="ALLOWANCE"/>
    <x v="16"/>
    <s v="GM"/>
    <x v="1"/>
    <m/>
    <n v="1"/>
    <n v="1"/>
    <n v="107.2"/>
    <n v="0"/>
    <d v="2025-05-31T00:00:00"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9"/>
    <x v="0"/>
    <m/>
    <s v="SALARIED"/>
    <x v="82"/>
    <m/>
    <m/>
    <x v="0"/>
    <x v="0"/>
    <m/>
    <m/>
    <m/>
    <m/>
    <m/>
    <m/>
    <m/>
    <s v="41AUNS"/>
    <s v="BONUS"/>
    <n v="999999999"/>
    <m/>
    <m/>
    <m/>
    <m/>
    <m/>
    <s v="ALLOWANCE"/>
    <x v="16"/>
    <s v="GM"/>
    <x v="1"/>
    <m/>
    <n v="1"/>
    <n v="1"/>
    <n v="5818.93"/>
    <n v="0"/>
    <d v="2025-05-31T00:00:00"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2"/>
    <x v="0"/>
    <m/>
    <m/>
    <x v="1"/>
    <m/>
    <m/>
    <x v="6"/>
    <x v="0"/>
    <m/>
    <s v="SALARIED"/>
    <s v="C1000"/>
    <m/>
    <m/>
    <m/>
    <m/>
    <s v="41AUNS"/>
    <s v="BONUS"/>
    <n v="999999999"/>
    <m/>
    <m/>
    <m/>
    <m/>
    <m/>
    <s v="DEDUCTION"/>
    <x v="18"/>
    <s v="GM"/>
    <x v="9"/>
    <m/>
    <n v="1"/>
    <n v="1444.62"/>
    <n v="1444.62"/>
    <n v="0"/>
    <m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2"/>
    <x v="0"/>
    <m/>
    <m/>
    <x v="1"/>
    <m/>
    <m/>
    <x v="7"/>
    <x v="0"/>
    <m/>
    <s v="SALARIED"/>
    <s v="C1000"/>
    <m/>
    <m/>
    <m/>
    <m/>
    <s v="41AUNS"/>
    <s v="BONUS"/>
    <n v="999999999"/>
    <m/>
    <m/>
    <m/>
    <m/>
    <m/>
    <s v="DEDUCTION"/>
    <x v="20"/>
    <s v="GM"/>
    <x v="9"/>
    <m/>
    <n v="1"/>
    <n v="10775.67"/>
    <n v="10775.67"/>
    <n v="0"/>
    <m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2"/>
    <x v="0"/>
    <m/>
    <m/>
    <x v="1"/>
    <m/>
    <m/>
    <x v="7"/>
    <x v="0"/>
    <m/>
    <s v="SALARIED"/>
    <s v="C1000"/>
    <m/>
    <m/>
    <m/>
    <m/>
    <s v="41AUNS"/>
    <s v="BONUS"/>
    <n v="999999999"/>
    <m/>
    <m/>
    <m/>
    <m/>
    <m/>
    <s v="DEDUCTION"/>
    <x v="21"/>
    <s v="GM"/>
    <x v="9"/>
    <m/>
    <n v="1"/>
    <n v="1057.58"/>
    <n v="1057.58"/>
    <n v="0"/>
    <m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26500.560000000001"/>
    <n v="26500.560000000001"/>
    <n v="0"/>
    <m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3"/>
    <x v="0"/>
    <m/>
    <s v="SALARIED"/>
    <x v="82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51.08000000000001"/>
    <n v="151.08000000000001"/>
    <n v="0"/>
    <m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3"/>
    <x v="0"/>
    <m/>
    <s v="SALARIED"/>
    <x v="82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474.92"/>
    <n v="3474.92"/>
    <n v="0"/>
    <m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4"/>
    <x v="0"/>
    <m/>
    <s v="SALARIED"/>
    <x v="82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3842.67"/>
    <n v="5.45E-2"/>
    <n v="1844.43"/>
    <n v="0"/>
    <d v="2025-05-01T00:00:00"/>
    <d v="2025-05-31T00:00:00"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5"/>
    <x v="0"/>
    <m/>
    <s v="SALARIED"/>
    <x v="82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3842.67"/>
    <n v="7.0000000000000001E-3"/>
    <n v="236.9"/>
    <n v="0"/>
    <d v="2025-05-01T00:00:00"/>
    <d v="2025-05-31T00:00:00"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10"/>
    <x v="0"/>
    <m/>
    <s v="SALARIED"/>
    <x v="82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1.66665"/>
    <n v="213.89014"/>
    <n v="356.48"/>
    <n v="0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6"/>
    <x v="0"/>
    <m/>
    <s v="SALARIED"/>
    <x v="82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7.7166300000000003"/>
    <n v="213.89"/>
    <n v="1650.51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0"/>
    <x v="0"/>
    <m/>
    <s v="SALARIED"/>
    <x v="3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21.6"/>
    <n v="169.98988"/>
    <n v="20670.77"/>
    <n v="16"/>
    <d v="2025-05-09T00:00:00"/>
    <d v="2025-05-30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0"/>
    <x v="0"/>
    <m/>
    <s v="SALARIED"/>
    <x v="3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69.98988"/>
    <n v="-430.6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7"/>
    <x v="0"/>
    <m/>
    <s v="SALARIED"/>
    <x v="32"/>
    <m/>
    <m/>
    <x v="0"/>
    <x v="0"/>
    <m/>
    <m/>
    <m/>
    <m/>
    <m/>
    <m/>
    <m/>
    <s v="41AUNS"/>
    <s v="BONUS"/>
    <n v="999999999"/>
    <s v="41AUNS"/>
    <m/>
    <m/>
    <m/>
    <m/>
    <s v="WORK"/>
    <x v="11"/>
    <s v="LEAVE"/>
    <x v="8"/>
    <s v="ANN"/>
    <n v="45.6"/>
    <n v="169.98988"/>
    <n v="7751.54"/>
    <n v="6"/>
    <d v="2025-05-01T00:00:00"/>
    <d v="2025-05-08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1"/>
    <x v="0"/>
    <m/>
    <s v="SALARIED"/>
    <x v="32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1124"/>
    <n v="11124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18534.34"/>
    <n v="18534.34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3"/>
    <x v="0"/>
    <m/>
    <s v="SALARIED"/>
    <x v="32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39.96"/>
    <n v="139.96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3"/>
    <x v="0"/>
    <m/>
    <s v="SALARIED"/>
    <x v="32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410.71"/>
    <n v="3410.71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4"/>
    <x v="0"/>
    <m/>
    <s v="SALARIED"/>
    <x v="32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3209.01"/>
    <n v="5.45E-2"/>
    <n v="1809.89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5"/>
    <x v="0"/>
    <m/>
    <s v="SALARIED"/>
    <x v="32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3209.01"/>
    <n v="7.0000000000000001E-3"/>
    <n v="232.46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6"/>
    <x v="0"/>
    <m/>
    <s v="SALARIED"/>
    <x v="32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6.33819"/>
    <n v="198.14016000000001"/>
    <n v="1255.84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.2"/>
    <n v="69.129549999999995"/>
    <n v="1050.77"/>
    <n v="2"/>
    <d v="2025-05-29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69.129549999999995"/>
    <n v="-175.1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68"/>
    <s v="LEAVE"/>
    <x v="8"/>
    <s v="OTH"/>
    <n v="152"/>
    <n v="69.129549999999995"/>
    <n v="10507.69"/>
    <n v="20"/>
    <d v="2025-05-01T00:00:00"/>
    <d v="2025-05-28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1"/>
    <x v="0"/>
    <m/>
    <s v="SALARIED"/>
    <x v="44"/>
    <m/>
    <m/>
    <x v="0"/>
    <x v="0"/>
    <m/>
    <m/>
    <m/>
    <m/>
    <m/>
    <m/>
    <m/>
    <s v="26AUNS"/>
    <s v="SALE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601"/>
    <n v="360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615.66"/>
    <n v="9615.6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3"/>
    <x v="0"/>
    <m/>
    <s v="SALARIED"/>
    <x v="4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6.92"/>
    <n v="56.9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3"/>
    <x v="0"/>
    <m/>
    <s v="SALARIED"/>
    <x v="4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09.08"/>
    <n v="1309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4"/>
    <x v="0"/>
    <m/>
    <s v="SALARIED"/>
    <x v="4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582.66"/>
    <n v="5.45E-2"/>
    <n v="794.7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5"/>
    <x v="0"/>
    <m/>
    <s v="SALARIED"/>
    <x v="4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582.66"/>
    <n v="7.0000000000000001E-3"/>
    <n v="102.0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6"/>
    <x v="0"/>
    <m/>
    <s v="SALARIED"/>
    <x v="4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66630000000001"/>
    <n v="80.577430000000007"/>
    <n v="1036.7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.2"/>
    <n v="83.60324"/>
    <n v="1270.77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7.6"/>
    <n v="83.60324"/>
    <n v="635.38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44.4"/>
    <n v="83.60324"/>
    <n v="12072.31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3.60324"/>
    <n v="-211.7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818"/>
    <n v="381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948.67"/>
    <n v="9948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8.83"/>
    <n v="68.8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83.17"/>
    <n v="1583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418.67"/>
    <n v="5.45E-2"/>
    <n v="840.3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418.67"/>
    <n v="7.0000000000000001E-3"/>
    <n v="107.9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3"/>
    <n v="96.812529999999995"/>
    <n v="1240.8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1.224699999999999"/>
    <n v="13580.77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1.224699999999999"/>
    <n v="-205.7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8"/>
    <x v="0"/>
    <m/>
    <s v="SALARIED"/>
    <x v="24"/>
    <m/>
    <m/>
    <x v="0"/>
    <x v="0"/>
    <m/>
    <m/>
    <m/>
    <m/>
    <m/>
    <m/>
    <m/>
    <s v="26AUNS"/>
    <s v="SALES"/>
    <n v="999999999"/>
    <m/>
    <m/>
    <m/>
    <m/>
    <m/>
    <s v="ALLOWANCE"/>
    <x v="12"/>
    <s v="OTHTAX"/>
    <x v="1"/>
    <m/>
    <n v="89"/>
    <n v="1"/>
    <n v="89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701"/>
    <n v="370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763"/>
    <n v="976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6.88"/>
    <n v="66.8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38.13"/>
    <n v="1538.1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980.01"/>
    <n v="5.45E-2"/>
    <n v="816.4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980.01"/>
    <n v="7.0000000000000001E-3"/>
    <n v="104.8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999999999999"/>
    <n v="94.675579999999997"/>
    <n v="263.5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00039999999999"/>
    <n v="94.675489999999996"/>
    <n v="1211.84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1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30.4"/>
    <n v="69.850200000000001"/>
    <n v="-2123.4499999999998"/>
    <n v="-4"/>
    <d v="2025-01-28T00:00:00"/>
    <d v="2025-01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152"/>
    <n v="69.850200000000001"/>
    <n v="-10617.23"/>
    <n v="-20"/>
    <d v="2025-02-03T00:00:00"/>
    <d v="2025-02-28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14"/>
    <n v="69.850200000000001"/>
    <n v="7962.92"/>
    <n v="15"/>
    <d v="2025-02-10T00:00:00"/>
    <d v="2025-02-28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2.165989999999994"/>
    <n v="12066.1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2.165989999999994"/>
    <n v="-182.8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1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30.4"/>
    <n v="69.850200000000001"/>
    <n v="2123.4499999999998"/>
    <n v="4"/>
    <d v="2025-01-28T00:00:00"/>
    <d v="2025-01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38"/>
    <n v="69.850200000000001"/>
    <n v="2654.31"/>
    <n v="5"/>
    <d v="2025-02-03T00:00:00"/>
    <d v="2025-02-0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973"/>
    <n v="297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279.26"/>
    <n v="279.2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631.07"/>
    <n v="8631.0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9.42"/>
    <n v="59.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3"/>
    <x v="0"/>
    <m/>
    <s v="SALARIED"/>
    <x v="24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139.63"/>
    <n v="139.6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66.58"/>
    <n v="1366.5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448.96"/>
    <n v="5.45E-2"/>
    <n v="732.9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448.96"/>
    <n v="7.0000000000000001E-3"/>
    <n v="94.1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660000000001"/>
    <n v="83.726960000000005"/>
    <n v="1073.0999999999999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2.8"/>
    <n v="72.469639999999998"/>
    <n v="1652.31"/>
    <n v="3"/>
    <d v="2025-05-01T00:00:00"/>
    <d v="2025-05-05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36.80000000000001"/>
    <n v="72.469639999999998"/>
    <n v="9913.85"/>
    <n v="18"/>
    <d v="2025-05-07T00:00:00"/>
    <d v="2025-05-30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2.469639999999998"/>
    <n v="-183.6"/>
    <n v="-0.33329999999999999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7.6"/>
    <n v="72.469639999999998"/>
    <n v="550.77"/>
    <n v="1"/>
    <d v="2025-05-06T00:00:00"/>
    <d v="2025-05-06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8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12"/>
    <s v="OTHTAX"/>
    <x v="1"/>
    <m/>
    <n v="139"/>
    <n v="1"/>
    <n v="139"/>
    <n v="0"/>
    <d v="2025-05-31T00:00:00"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155"/>
    <n v="3155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917.33"/>
    <n v="8917.33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9.67"/>
    <n v="59.67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72.33"/>
    <n v="1372.33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57"/>
    <s v="PRT"/>
    <x v="6"/>
    <m/>
    <n v="13365.33"/>
    <n v="5.8000000000000003E-2"/>
    <n v="775.19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58"/>
    <s v="WC"/>
    <x v="6"/>
    <m/>
    <n v="13365.33"/>
    <n v="7.0000000000000001E-3"/>
    <n v="93.56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5005"/>
    <n v="84.514070000000004"/>
    <n v="1086.01"/>
    <n v="0"/>
    <d v="2025-05-31T00:00:00"/>
    <d v="2025-05-31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159.6"/>
    <n v="122.26721000000001"/>
    <n v="-19513.849999999999"/>
    <n v="-21"/>
    <d v="2025-03-03T00:00:00"/>
    <d v="2025-03-31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83.6"/>
    <n v="122.26721000000001"/>
    <n v="10221.540000000001"/>
    <n v="11"/>
    <d v="2025-03-03T00:00:00"/>
    <d v="2025-03-17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3.2"/>
    <n v="122.26721000000001"/>
    <n v="6504.62"/>
    <n v="7"/>
    <d v="2025-03-21T00:00:00"/>
    <d v="2025-03-31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.5333299999999999"/>
    <n v="122.26721000000001"/>
    <n v="309.75"/>
    <n v="0.33329999999999999"/>
    <d v="2025-04-30T00:00:00"/>
    <d v="2025-04-30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22.26721000000001"/>
    <n v="-2787.69"/>
    <n v="-3"/>
    <d v="2025-04-28T00:00:00"/>
    <d v="2025-04-30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98.8"/>
    <n v="122.26721000000001"/>
    <n v="-12080"/>
    <n v="-13"/>
    <d v="2025-04-01T00:00:00"/>
    <d v="2025-04-17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30.4"/>
    <n v="122.26721000000001"/>
    <n v="3716.92"/>
    <n v="4"/>
    <d v="2025-04-01T00:00:00"/>
    <d v="2025-04-04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30.4"/>
    <n v="122.26721000000001"/>
    <n v="3716.92"/>
    <n v="4"/>
    <d v="2025-04-14T00:00:00"/>
    <d v="2025-04-17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22.26721000000001"/>
    <n v="1858.46"/>
    <n v="2"/>
    <d v="2025-04-29T00:00:00"/>
    <d v="2025-04-30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2.26721000000001"/>
    <n v="-309.74"/>
    <n v="-0.33329999999999999"/>
    <d v="2025-04-30T00:00:00"/>
    <d v="2025-04-30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2.26721000000001"/>
    <n v="20443.080000000002"/>
    <n v="22"/>
    <d v="2025-05-01T00:00:00"/>
    <d v="2025-05-30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2.26721000000001"/>
    <n v="-309.75"/>
    <n v="-0.33329999999999999"/>
    <d v="2025-05-31T00:00:00"/>
    <d v="2025-05-31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22.8"/>
    <n v="122.26721000000001"/>
    <n v="2787.69"/>
    <n v="3"/>
    <d v="2025-03-18T00:00:00"/>
    <d v="2025-03-20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38"/>
    <n v="122.26721000000001"/>
    <n v="4646.1499999999996"/>
    <n v="5"/>
    <d v="2025-04-07T00:00:00"/>
    <d v="2025-04-11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7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.6"/>
    <n v="122.26721000000001"/>
    <n v="929.23"/>
    <n v="1"/>
    <d v="2025-04-28T00:00:00"/>
    <d v="2025-04-28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1"/>
    <x v="0"/>
    <m/>
    <s v="SALARIED"/>
    <x v="77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9355"/>
    <n v="9355"/>
    <n v="0"/>
    <m/>
    <m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000.5"/>
    <n v="12000.5"/>
    <n v="0"/>
    <m/>
    <m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3"/>
    <x v="0"/>
    <m/>
    <s v="SALARIED"/>
    <x v="77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0.67"/>
    <n v="100.67"/>
    <n v="0"/>
    <m/>
    <m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3"/>
    <x v="0"/>
    <m/>
    <s v="SALARIED"/>
    <x v="77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455.88"/>
    <n v="2455.88"/>
    <n v="0"/>
    <m/>
    <m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4"/>
    <x v="0"/>
    <m/>
    <s v="SALARIED"/>
    <x v="77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3912.05"/>
    <n v="5.45E-2"/>
    <n v="1303.21"/>
    <n v="0"/>
    <d v="2025-05-01T00:00:00"/>
    <d v="2025-05-31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5"/>
    <x v="0"/>
    <m/>
    <s v="SALARIED"/>
    <x v="77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3912.05"/>
    <n v="7.0000000000000001E-3"/>
    <n v="167.38"/>
    <n v="0"/>
    <d v="2025-05-01T00:00:00"/>
    <d v="2025-05-31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6"/>
    <x v="0"/>
    <m/>
    <s v="SALARIED"/>
    <x v="77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1.7369"/>
    <n v="142.51464000000001"/>
    <n v="1672.6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6.19432999999999"/>
    <n v="19427.68999999999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6.19432999999999"/>
    <n v="-294.3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1"/>
    <x v="0"/>
    <m/>
    <s v="SALARIED"/>
    <x v="2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747"/>
    <n v="674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608.5"/>
    <n v="13608.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3"/>
    <x v="0"/>
    <m/>
    <s v="SALARIED"/>
    <x v="2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5.67"/>
    <n v="95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3"/>
    <x v="0"/>
    <m/>
    <s v="SALARIED"/>
    <x v="2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40.88"/>
    <n v="2340.8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4"/>
    <x v="0"/>
    <m/>
    <s v="SALARIED"/>
    <x v="2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792.05"/>
    <n v="5.45E-2"/>
    <n v="1242.1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5"/>
    <x v="0"/>
    <m/>
    <s v="SALARIED"/>
    <x v="2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792.05"/>
    <n v="7.0000000000000001E-3"/>
    <n v="159.5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10"/>
    <x v="0"/>
    <m/>
    <s v="SALARIED"/>
    <x v="24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800000000002"/>
    <n v="135.43604999999999"/>
    <n v="376.9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6"/>
    <x v="0"/>
    <m/>
    <s v="SALARIED"/>
    <x v="2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6"/>
    <n v="135.43608"/>
    <n v="1742.6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5.678139999999999"/>
    <n v="14325.3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5.678139999999999"/>
    <n v="-217.0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952"/>
    <n v="395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156.33"/>
    <n v="10156.3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3"/>
    <x v="0"/>
    <m/>
    <s v="SALARIED"/>
    <x v="1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0.540000000000006"/>
    <n v="70.54000000000000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3"/>
    <x v="0"/>
    <m/>
    <s v="SALARIED"/>
    <x v="1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22.46"/>
    <n v="1622.4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4"/>
    <x v="0"/>
    <m/>
    <s v="SALARIED"/>
    <x v="1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801.33"/>
    <n v="5.45E-2"/>
    <n v="861.1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5"/>
    <x v="0"/>
    <m/>
    <s v="SALARIED"/>
    <x v="1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801.33"/>
    <n v="7.0000000000000001E-3"/>
    <n v="110.6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10"/>
    <x v="0"/>
    <m/>
    <s v="SALARIED"/>
    <x v="1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199999999998"/>
    <n v="99.866349999999997"/>
    <n v="277.9599999999999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6"/>
    <x v="0"/>
    <m/>
    <s v="SALARIED"/>
    <x v="1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2"/>
    <n v="99.866429999999994"/>
    <n v="1279.9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0"/>
    <x v="0"/>
    <m/>
    <s v="SALARIED"/>
    <x v="3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9.34918999999999"/>
    <n v="21627.1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0"/>
    <x v="0"/>
    <m/>
    <s v="SALARIED"/>
    <x v="3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9.34918999999999"/>
    <n v="-327.6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1"/>
    <x v="0"/>
    <m/>
    <s v="SALARIED"/>
    <x v="37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354"/>
    <n v="735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38"/>
    <s v="RECOV"/>
    <x v="10"/>
    <m/>
    <n v="1"/>
    <n v="883.27"/>
    <n v="883.27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36"/>
    <s v="FINAN"/>
    <x v="10"/>
    <m/>
    <n v="1"/>
    <n v="764.16"/>
    <n v="764.1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2"/>
    <x v="0"/>
    <m/>
    <m/>
    <x v="1"/>
    <m/>
    <m/>
    <x v="10"/>
    <x v="0"/>
    <m/>
    <m/>
    <m/>
    <m/>
    <m/>
    <m/>
    <m/>
    <s v="31AUNS"/>
    <s v="BONUS"/>
    <n v="999999999"/>
    <m/>
    <m/>
    <m/>
    <m/>
    <m/>
    <s v="DEDUCTION"/>
    <x v="37"/>
    <s v="FINAN"/>
    <x v="10"/>
    <m/>
    <n v="1"/>
    <n v="76.42"/>
    <n v="76.4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443.82"/>
    <n v="13443.8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3"/>
    <x v="0"/>
    <m/>
    <s v="SALARIED"/>
    <x v="37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6.5"/>
    <n v="106.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3"/>
    <x v="0"/>
    <m/>
    <s v="SALARIED"/>
    <x v="37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589.9899999999998"/>
    <n v="2589.9899999999998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4"/>
    <x v="0"/>
    <m/>
    <s v="SALARIED"/>
    <x v="37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5218.16"/>
    <n v="5.45E-2"/>
    <n v="1374.3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5"/>
    <x v="0"/>
    <m/>
    <s v="SALARIED"/>
    <x v="37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5218.16"/>
    <n v="7.0000000000000001E-3"/>
    <n v="176.5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10"/>
    <x v="0"/>
    <m/>
    <s v="SALARIED"/>
    <x v="37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899999999998"/>
    <n v="150.76938000000001"/>
    <n v="419.6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6"/>
    <x v="0"/>
    <m/>
    <s v="SALARIED"/>
    <x v="37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799939999999999"/>
    <n v="150.76946000000001"/>
    <n v="1929.84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0"/>
    <x v="0"/>
    <m/>
    <s v="SALARIED"/>
    <x v="4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6.49798"/>
    <n v="19478.46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0"/>
    <x v="0"/>
    <m/>
    <s v="SALARIED"/>
    <x v="4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6.49798"/>
    <n v="-295.13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1"/>
    <x v="0"/>
    <m/>
    <s v="SALARIED"/>
    <x v="4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11"/>
    <x v="0"/>
    <m/>
    <s v="SALARIED"/>
    <x v="44"/>
    <m/>
    <m/>
    <x v="0"/>
    <x v="0"/>
    <m/>
    <m/>
    <m/>
    <m/>
    <m/>
    <m/>
    <m/>
    <s v="31AUNS"/>
    <s v="BONUS"/>
    <n v="999999999"/>
    <m/>
    <m/>
    <m/>
    <m/>
    <m/>
    <s v="ALLOWANCE"/>
    <x v="27"/>
    <s v="OTHUTX"/>
    <x v="1"/>
    <m/>
    <n v="1"/>
    <n v="1"/>
    <n v="-1475.64"/>
    <n v="0"/>
    <d v="2025-05-31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8"/>
    <x v="0"/>
    <m/>
    <s v="SALARIED"/>
    <x v="44"/>
    <m/>
    <m/>
    <x v="0"/>
    <x v="0"/>
    <m/>
    <m/>
    <m/>
    <m/>
    <m/>
    <m/>
    <m/>
    <s v="31AUNS"/>
    <s v="BONUS"/>
    <n v="999999999"/>
    <m/>
    <m/>
    <m/>
    <m/>
    <m/>
    <s v="ALLOWANCE"/>
    <x v="12"/>
    <s v="OTHTAX"/>
    <x v="1"/>
    <m/>
    <n v="780"/>
    <n v="1"/>
    <n v="780"/>
    <n v="0"/>
    <d v="2025-05-31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444"/>
    <n v="6444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265.86"/>
    <n v="13265.86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3"/>
    <x v="0"/>
    <m/>
    <s v="SALARIED"/>
    <x v="4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5.92"/>
    <n v="95.9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3"/>
    <x v="0"/>
    <m/>
    <s v="SALARIED"/>
    <x v="4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176.9299999999998"/>
    <n v="2176.9299999999998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4"/>
    <x v="0"/>
    <m/>
    <s v="SALARIED"/>
    <x v="44"/>
    <m/>
    <m/>
    <x v="3"/>
    <x v="0"/>
    <m/>
    <m/>
    <m/>
    <m/>
    <m/>
    <m/>
    <m/>
    <s v="31AUNS"/>
    <s v="BONUS"/>
    <n v="999999999"/>
    <m/>
    <m/>
    <m/>
    <m/>
    <m/>
    <s v="OTHER"/>
    <x v="33"/>
    <s v="PRT"/>
    <x v="6"/>
    <m/>
    <n v="21202.71"/>
    <n v="6.8500000000000005E-2"/>
    <n v="1452.39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5"/>
    <x v="0"/>
    <m/>
    <s v="SALARIED"/>
    <x v="44"/>
    <m/>
    <m/>
    <x v="4"/>
    <x v="0"/>
    <m/>
    <m/>
    <m/>
    <m/>
    <m/>
    <m/>
    <m/>
    <s v="31AUNS"/>
    <s v="BONUS"/>
    <n v="999999999"/>
    <m/>
    <m/>
    <m/>
    <m/>
    <m/>
    <s v="OTHER"/>
    <x v="34"/>
    <s v="WC"/>
    <x v="6"/>
    <m/>
    <n v="21202.71"/>
    <n v="7.0000000000000001E-3"/>
    <n v="148.41999999999999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6"/>
    <x v="0"/>
    <m/>
    <s v="SALARIED"/>
    <x v="4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60000000001"/>
    <n v="135.03283999999999"/>
    <n v="1730.67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0"/>
    <x v="0"/>
    <m/>
    <s v="SALARIED"/>
    <x v="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38"/>
    <n v="93.927130000000005"/>
    <n v="3569.23"/>
    <n v="5"/>
    <d v="2025-05-05T00:00:00"/>
    <d v="2025-05-09T00:00:00"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0"/>
    <x v="0"/>
    <m/>
    <s v="SALARIED"/>
    <x v="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3.927130000000005"/>
    <n v="-237.94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0"/>
    <x v="0"/>
    <m/>
    <s v="SALARIED"/>
    <x v="5"/>
    <m/>
    <m/>
    <x v="0"/>
    <x v="0"/>
    <m/>
    <m/>
    <m/>
    <m/>
    <m/>
    <m/>
    <m/>
    <s v="30AUNS"/>
    <s v="BONUS"/>
    <n v="999999999"/>
    <s v="30AUNS"/>
    <m/>
    <m/>
    <m/>
    <m/>
    <s v="WORK"/>
    <x v="53"/>
    <s v="LEAVE"/>
    <x v="8"/>
    <s v="PER"/>
    <n v="15.2"/>
    <n v="93.927130000000005"/>
    <n v="1427.69"/>
    <n v="2"/>
    <d v="2025-05-01T00:00:00"/>
    <d v="2025-05-02T00:00:00"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0"/>
    <x v="0"/>
    <m/>
    <s v="SALARIED"/>
    <x v="5"/>
    <m/>
    <m/>
    <x v="0"/>
    <x v="0"/>
    <m/>
    <m/>
    <m/>
    <m/>
    <m/>
    <m/>
    <m/>
    <s v="30AUNS"/>
    <s v="BONUS"/>
    <n v="999999999"/>
    <s v="30AUNS"/>
    <m/>
    <m/>
    <m/>
    <m/>
    <s v="WORK"/>
    <x v="68"/>
    <s v="LEAVE"/>
    <x v="8"/>
    <s v="OTH"/>
    <n v="114"/>
    <n v="93.927130000000005"/>
    <n v="10707.69"/>
    <n v="15"/>
    <d v="2025-05-12T00:00:00"/>
    <d v="2025-05-30T00:00:00"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1"/>
    <x v="0"/>
    <m/>
    <s v="SALARIED"/>
    <x v="5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027"/>
    <n v="5027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661.84"/>
    <n v="11661.84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3"/>
    <x v="0"/>
    <m/>
    <s v="SALARIED"/>
    <x v="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7.33"/>
    <n v="77.33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3"/>
    <x v="0"/>
    <m/>
    <s v="SALARIED"/>
    <x v="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19.22"/>
    <n v="1919.22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4"/>
    <x v="0"/>
    <m/>
    <s v="SALARIED"/>
    <x v="5"/>
    <m/>
    <m/>
    <x v="3"/>
    <x v="0"/>
    <m/>
    <m/>
    <m/>
    <m/>
    <m/>
    <m/>
    <m/>
    <s v="30AUNS"/>
    <s v="BONUS"/>
    <n v="999999999"/>
    <m/>
    <m/>
    <m/>
    <m/>
    <m/>
    <s v="OTHER"/>
    <x v="33"/>
    <s v="PRT"/>
    <x v="6"/>
    <m/>
    <n v="18685.39"/>
    <n v="6.8500000000000005E-2"/>
    <n v="1279.9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5"/>
    <x v="0"/>
    <m/>
    <s v="SALARIED"/>
    <x v="5"/>
    <m/>
    <m/>
    <x v="4"/>
    <x v="0"/>
    <m/>
    <m/>
    <m/>
    <m/>
    <m/>
    <m/>
    <m/>
    <s v="30AUNS"/>
    <s v="BONUS"/>
    <n v="999999999"/>
    <m/>
    <m/>
    <m/>
    <m/>
    <m/>
    <s v="OTHER"/>
    <x v="34"/>
    <s v="WC"/>
    <x v="6"/>
    <m/>
    <n v="18685.39"/>
    <n v="7.0000000000000001E-3"/>
    <n v="130.80000000000001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10"/>
    <x v="0"/>
    <m/>
    <s v="SALARIED"/>
    <x v="5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000000000001"/>
    <n v="108.87076"/>
    <n v="303.02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6"/>
    <x v="0"/>
    <m/>
    <s v="SALARIED"/>
    <x v="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4"/>
    <n v="108.87097"/>
    <n v="1395.36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8.238870000000006"/>
    <n v="13081.54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8.238870000000006"/>
    <n v="-198.21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1"/>
    <x v="0"/>
    <m/>
    <s v="SALARIED"/>
    <x v="4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11"/>
    <x v="0"/>
    <m/>
    <s v="SALARIED"/>
    <x v="48"/>
    <m/>
    <m/>
    <x v="0"/>
    <x v="0"/>
    <m/>
    <m/>
    <m/>
    <m/>
    <m/>
    <m/>
    <m/>
    <s v="26AUSA"/>
    <s v="BONUS"/>
    <n v="999999999"/>
    <m/>
    <m/>
    <m/>
    <m/>
    <m/>
    <s v="ALLOWANCE"/>
    <x v="27"/>
    <s v="OTHUTX"/>
    <x v="1"/>
    <m/>
    <n v="1"/>
    <n v="1"/>
    <n v="-991.03"/>
    <n v="0"/>
    <d v="2025-05-31T00:00:00"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800"/>
    <n v="3800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925.6299999999992"/>
    <n v="9925.6299999999992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3"/>
    <x v="0"/>
    <m/>
    <s v="SALARIED"/>
    <x v="4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4.42"/>
    <n v="64.42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3"/>
    <x v="0"/>
    <m/>
    <s v="SALARIED"/>
    <x v="4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367.61"/>
    <n v="1367.61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4"/>
    <x v="0"/>
    <m/>
    <s v="SALARIED"/>
    <x v="48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5157.66"/>
    <n v="6.8500000000000005E-2"/>
    <n v="1038.3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5"/>
    <x v="0"/>
    <m/>
    <s v="SALARIED"/>
    <x v="48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5157.66"/>
    <n v="7.0000000000000001E-3"/>
    <n v="106.1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6"/>
    <x v="0"/>
    <m/>
    <s v="SALARIED"/>
    <x v="4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60000000001"/>
    <n v="90.68665"/>
    <n v="1162.3"/>
    <n v="0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91.2"/>
    <n v="78.036439999999999"/>
    <n v="7116.92"/>
    <n v="12"/>
    <d v="2025-05-05T00:00:00"/>
    <d v="2025-05-28T00:00:00"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7.6"/>
    <n v="78.036439999999999"/>
    <n v="593.08000000000004"/>
    <n v="1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1"/>
    <x v="0"/>
    <m/>
    <s v="SALARIED"/>
    <x v="4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100"/>
    <n v="1"/>
    <n v="1100"/>
    <n v="0"/>
    <d v="2025-05-31T00:00:00"/>
    <m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81"/>
    <s v="OTHER"/>
    <x v="11"/>
    <m/>
    <n v="15.2"/>
    <n v="78.036439999999999"/>
    <n v="1186.1500000000001"/>
    <n v="2"/>
    <d v="2025-03-01T00:00:00"/>
    <d v="2025-03-01T00:00:00"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2435"/>
    <n v="2435"/>
    <n v="0"/>
    <m/>
    <m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7561.15"/>
    <n v="7561.15"/>
    <n v="0"/>
    <m/>
    <m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3"/>
    <x v="0"/>
    <m/>
    <s v="SALARIED"/>
    <x v="4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38.549999999999997"/>
    <n v="38.549999999999997"/>
    <n v="0"/>
    <m/>
    <m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3"/>
    <x v="0"/>
    <m/>
    <s v="SALARIED"/>
    <x v="48"/>
    <m/>
    <m/>
    <x v="1"/>
    <x v="0"/>
    <m/>
    <m/>
    <m/>
    <m/>
    <m/>
    <n v="136.41"/>
    <n v="3"/>
    <s v="26AUSA"/>
    <s v="BONUS"/>
    <n v="999999999"/>
    <m/>
    <m/>
    <m/>
    <m/>
    <m/>
    <s v="DEDUCTION"/>
    <x v="7"/>
    <s v="SUPER"/>
    <x v="5"/>
    <m/>
    <n v="1"/>
    <n v="1023.06"/>
    <n v="1023.06"/>
    <n v="0"/>
    <m/>
    <m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4"/>
    <x v="0"/>
    <m/>
    <s v="SALARIED"/>
    <x v="48"/>
    <m/>
    <m/>
    <x v="3"/>
    <x v="0"/>
    <m/>
    <m/>
    <m/>
    <m/>
    <m/>
    <m/>
    <m/>
    <s v="26AUSA"/>
    <s v="BONUS"/>
    <n v="999999999"/>
    <m/>
    <m/>
    <m/>
    <m/>
    <m/>
    <s v="OTHER"/>
    <x v="13"/>
    <s v="PRT"/>
    <x v="6"/>
    <m/>
    <n v="11057.76"/>
    <n v="4.9500000000000002E-2"/>
    <n v="547.36"/>
    <n v="0"/>
    <d v="2025-05-0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5"/>
    <x v="0"/>
    <m/>
    <s v="SALARIED"/>
    <x v="48"/>
    <m/>
    <m/>
    <x v="4"/>
    <x v="0"/>
    <m/>
    <m/>
    <m/>
    <m/>
    <m/>
    <m/>
    <m/>
    <s v="26AUSA"/>
    <s v="BONUS"/>
    <n v="999999999"/>
    <m/>
    <m/>
    <m/>
    <m/>
    <m/>
    <s v="OTHER"/>
    <x v="14"/>
    <s v="WC"/>
    <x v="6"/>
    <m/>
    <n v="11057.76"/>
    <n v="7.0000000000000001E-3"/>
    <n v="77.400000000000006"/>
    <n v="0"/>
    <d v="2025-05-0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10"/>
    <x v="0"/>
    <m/>
    <s v="SALARIED"/>
    <x v="48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6500499999999998"/>
    <n v="90.537909999999997"/>
    <n v="239.93"/>
    <n v="0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6"/>
    <x v="0"/>
    <m/>
    <s v="SALARIED"/>
    <x v="4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8.1834299999999995"/>
    <n v="90.53783"/>
    <n v="740.9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0"/>
    <x v="0"/>
    <m/>
    <s v="SALARIED"/>
    <x v="5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78.18826"/>
    <n v="13073.0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0"/>
    <x v="0"/>
    <m/>
    <s v="SALARIED"/>
    <x v="5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78.18826"/>
    <n v="-198.0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1"/>
    <x v="0"/>
    <m/>
    <s v="SALARIED"/>
    <x v="59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3796"/>
    <n v="379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378.53"/>
    <n v="378.5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9922.64"/>
    <n v="9922.6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3"/>
    <x v="0"/>
    <m/>
    <s v="SALARIED"/>
    <x v="59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64.38"/>
    <n v="64.3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3"/>
    <x v="0"/>
    <m/>
    <s v="SALARIED"/>
    <x v="59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189.26"/>
    <n v="189.2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3"/>
    <x v="0"/>
    <m/>
    <s v="SALARIED"/>
    <x v="59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621.17"/>
    <n v="1621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4"/>
    <x v="0"/>
    <m/>
    <s v="SALARIED"/>
    <x v="59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5971.98"/>
    <n v="5.45E-2"/>
    <n v="870.4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5"/>
    <x v="0"/>
    <m/>
    <s v="SALARIED"/>
    <x v="59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5971.98"/>
    <n v="7.0000000000000001E-3"/>
    <n v="111.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10"/>
    <x v="0"/>
    <m/>
    <s v="SALARIED"/>
    <x v="59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666300000000001"/>
    <n v="91.136139999999997"/>
    <n v="252.1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6"/>
    <x v="0"/>
    <m/>
    <s v="SALARIED"/>
    <x v="59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79996"/>
    <n v="91.136219999999994"/>
    <n v="1166.5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76.163970000000006"/>
    <n v="1157.69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15"/>
    <s v="WORK"/>
    <x v="0"/>
    <m/>
    <n v="7.6"/>
    <n v="76.163970000000006"/>
    <n v="578.85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44.4"/>
    <n v="76.163970000000006"/>
    <n v="10998.08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6.163970000000006"/>
    <n v="-192.9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1"/>
    <x v="0"/>
    <m/>
    <s v="SALARIED"/>
    <x v="4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056"/>
    <n v="4056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319"/>
    <n v="10319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3"/>
    <x v="0"/>
    <m/>
    <s v="SALARIED"/>
    <x v="4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2.71"/>
    <n v="62.71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3"/>
    <x v="0"/>
    <m/>
    <s v="SALARIED"/>
    <x v="4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42.29"/>
    <n v="1442.29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4"/>
    <x v="0"/>
    <m/>
    <s v="SALARIED"/>
    <x v="48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5880"/>
    <n v="5.45E-2"/>
    <n v="865.4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5"/>
    <x v="0"/>
    <m/>
    <s v="SALARIED"/>
    <x v="48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5880"/>
    <n v="7.0000000000000001E-3"/>
    <n v="111.1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6"/>
    <x v="0"/>
    <m/>
    <s v="SALARIED"/>
    <x v="4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79997"/>
    <n v="88.197869999999995"/>
    <n v="1128.93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7.834010000000006"/>
    <n v="13013.85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7.834010000000006"/>
    <n v="-197.18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1"/>
    <x v="0"/>
    <m/>
    <s v="SALARIED"/>
    <x v="15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926"/>
    <n v="3926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3"/>
    <s v="SUPER"/>
    <x v="3"/>
    <m/>
    <n v="1"/>
    <n v="603.66999999999996"/>
    <n v="603.66999999999996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120.33"/>
    <n v="10120.33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3"/>
    <x v="0"/>
    <m/>
    <s v="SALARIED"/>
    <x v="15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4.08"/>
    <n v="64.08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3"/>
    <x v="0"/>
    <m/>
    <s v="SALARIED"/>
    <x v="15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301.83"/>
    <n v="301.83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3"/>
    <x v="0"/>
    <m/>
    <s v="SALARIED"/>
    <x v="15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73.92"/>
    <n v="1473.92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4"/>
    <x v="0"/>
    <m/>
    <s v="SALARIED"/>
    <x v="15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6489.830000000002"/>
    <n v="6.8500000000000005E-2"/>
    <n v="1129.5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5"/>
    <x v="0"/>
    <m/>
    <s v="SALARIED"/>
    <x v="15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6489.830000000002"/>
    <n v="7.0000000000000001E-3"/>
    <n v="115.43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6"/>
    <x v="0"/>
    <m/>
    <s v="SALARIED"/>
    <x v="15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71"/>
    <n v="90.217380000000006"/>
    <n v="1156.29"/>
    <n v="0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7.6"/>
    <n v="80.921049999999994"/>
    <n v="615"/>
    <n v="1"/>
    <d v="2025-05-01T00:00:00"/>
    <d v="2025-05-01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21.6"/>
    <n v="80.921049999999994"/>
    <n v="9840"/>
    <n v="16"/>
    <d v="2025-05-05T00:00:00"/>
    <d v="2025-05-26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2.8"/>
    <n v="80.921049999999994"/>
    <n v="1845"/>
    <n v="3"/>
    <d v="2025-05-28T00:00:00"/>
    <d v="2025-05-30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0.921049999999994"/>
    <n v="-205"/>
    <n v="-0.33329999999999999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7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7.6"/>
    <n v="80.921049999999994"/>
    <n v="615"/>
    <n v="1"/>
    <d v="2025-05-02T00:00:00"/>
    <d v="2025-05-02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53"/>
    <s v="LEAVE"/>
    <x v="8"/>
    <s v="PER"/>
    <n v="7.6"/>
    <n v="80.921049999999994"/>
    <n v="615"/>
    <n v="1"/>
    <d v="2025-05-27T00:00:00"/>
    <d v="2025-05-27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1"/>
    <x v="0"/>
    <m/>
    <s v="SALARIED"/>
    <x v="12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238"/>
    <n v="4238"/>
    <n v="0"/>
    <m/>
    <m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3"/>
    <s v="SUPER"/>
    <x v="3"/>
    <m/>
    <n v="1"/>
    <n v="313.14"/>
    <n v="313.14"/>
    <n v="0"/>
    <m/>
    <m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607.19"/>
    <n v="10607.19"/>
    <n v="0"/>
    <m/>
    <m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3"/>
    <x v="0"/>
    <m/>
    <s v="SALARIED"/>
    <x v="12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6.63"/>
    <n v="66.63"/>
    <n v="0"/>
    <m/>
    <m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3"/>
    <x v="0"/>
    <m/>
    <s v="SALARIED"/>
    <x v="12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156.57"/>
    <n v="156.57"/>
    <n v="0"/>
    <m/>
    <m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3"/>
    <x v="0"/>
    <m/>
    <s v="SALARIED"/>
    <x v="12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532.38"/>
    <n v="1532.38"/>
    <n v="0"/>
    <m/>
    <m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4"/>
    <x v="0"/>
    <m/>
    <s v="SALARIED"/>
    <x v="12"/>
    <m/>
    <m/>
    <x v="3"/>
    <x v="0"/>
    <m/>
    <m/>
    <m/>
    <m/>
    <m/>
    <m/>
    <m/>
    <s v="26AUSA"/>
    <s v="BONUS"/>
    <n v="999999999"/>
    <m/>
    <m/>
    <m/>
    <m/>
    <m/>
    <s v="OTHER"/>
    <x v="13"/>
    <s v="PRT"/>
    <x v="6"/>
    <m/>
    <n v="16913.91"/>
    <n v="4.9500000000000002E-2"/>
    <n v="837.24"/>
    <n v="0"/>
    <d v="2025-05-0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5"/>
    <x v="0"/>
    <m/>
    <s v="SALARIED"/>
    <x v="12"/>
    <m/>
    <m/>
    <x v="4"/>
    <x v="0"/>
    <m/>
    <m/>
    <m/>
    <m/>
    <m/>
    <m/>
    <m/>
    <s v="26AUSA"/>
    <s v="BONUS"/>
    <n v="999999999"/>
    <m/>
    <m/>
    <m/>
    <m/>
    <m/>
    <s v="OTHER"/>
    <x v="14"/>
    <s v="WC"/>
    <x v="6"/>
    <m/>
    <n v="16913.91"/>
    <n v="7.0000000000000001E-3"/>
    <n v="118.4"/>
    <n v="0"/>
    <d v="2025-05-0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10"/>
    <x v="0"/>
    <m/>
    <s v="SALARIED"/>
    <x v="12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4.1667100000000001"/>
    <n v="93.884630000000001"/>
    <n v="391.19"/>
    <n v="0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6"/>
    <x v="0"/>
    <m/>
    <s v="SALARIED"/>
    <x v="12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1.7506"/>
    <n v="93.884569999999997"/>
    <n v="1103.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11.28543000000001"/>
    <n v="-2537.31"/>
    <n v="-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11.28543000000001"/>
    <n v="1691.54"/>
    <n v="2"/>
    <d v="2025-04-28T00:00:00"/>
    <d v="2025-04-29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3.6"/>
    <n v="111.28543000000001"/>
    <n v="400.63"/>
    <n v="0.47370000000000001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1.28543000000001"/>
    <n v="18606.91999999999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1.28543000000001"/>
    <n v="-281.9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53"/>
    <s v="LEAVE"/>
    <x v="8"/>
    <s v="PER"/>
    <n v="4"/>
    <n v="111.28543000000001"/>
    <n v="445.14"/>
    <n v="0.526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1"/>
    <x v="0"/>
    <m/>
    <s v="SALARIED"/>
    <x v="13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370"/>
    <n v="637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177.17"/>
    <n v="13177.1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3"/>
    <x v="0"/>
    <m/>
    <s v="SALARIED"/>
    <x v="13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1.63"/>
    <n v="91.6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3"/>
    <x v="0"/>
    <m/>
    <s v="SALARIED"/>
    <x v="13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47.92"/>
    <n v="2247.9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4"/>
    <x v="0"/>
    <m/>
    <s v="SALARIED"/>
    <x v="13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886.720000000001"/>
    <n v="5.45E-2"/>
    <n v="1192.8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5"/>
    <x v="0"/>
    <m/>
    <s v="SALARIED"/>
    <x v="13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886.720000000001"/>
    <n v="7.0000000000000001E-3"/>
    <n v="153.2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6"/>
    <x v="0"/>
    <m/>
    <s v="SALARIED"/>
    <x v="13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3"/>
    <n v="129.71429000000001"/>
    <n v="1662.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0"/>
    <x v="0"/>
    <m/>
    <s v="SALARIED"/>
    <x v="7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76"/>
    <n v="89.625510000000006"/>
    <n v="-6811.54"/>
    <n v="-10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0"/>
    <x v="0"/>
    <m/>
    <s v="SALARIED"/>
    <x v="7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38"/>
    <n v="89.625510000000006"/>
    <n v="3405.77"/>
    <n v="5"/>
    <d v="2025-04-01T00:00:00"/>
    <d v="2025-04-08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0"/>
    <x v="0"/>
    <m/>
    <s v="SALARIED"/>
    <x v="7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2.8"/>
    <n v="89.625510000000006"/>
    <n v="2043.46"/>
    <n v="3"/>
    <d v="2025-04-14T00:00:00"/>
    <d v="2025-04-17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0"/>
    <x v="0"/>
    <m/>
    <s v="SALARIED"/>
    <x v="7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36.80000000000001"/>
    <n v="89.625510000000006"/>
    <n v="12260.77"/>
    <n v="18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0"/>
    <x v="0"/>
    <m/>
    <s v="SALARIED"/>
    <x v="7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5.0666700000000002"/>
    <n v="89.625510000000006"/>
    <n v="-454.1"/>
    <n v="-0.66669999999999996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0"/>
    <x v="0"/>
    <m/>
    <s v="SALARIED"/>
    <x v="79"/>
    <m/>
    <m/>
    <x v="0"/>
    <x v="0"/>
    <m/>
    <m/>
    <m/>
    <m/>
    <m/>
    <m/>
    <m/>
    <s v="30AUNS"/>
    <s v="BONUS"/>
    <n v="999999999"/>
    <s v="30AUNS"/>
    <m/>
    <m/>
    <m/>
    <m/>
    <s v="WORK"/>
    <x v="26"/>
    <s v="LEAVE"/>
    <x v="8"/>
    <s v="PER"/>
    <n v="15.2"/>
    <n v="89.625510000000006"/>
    <n v="1362.31"/>
    <n v="2"/>
    <d v="2025-04-10T00:00:00"/>
    <d v="2025-04-1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1"/>
    <x v="0"/>
    <m/>
    <s v="SALARIED"/>
    <x v="79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977.73"/>
    <n v="1"/>
    <n v="977.73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3436"/>
    <n v="343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9348.4"/>
    <n v="9348.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3"/>
    <x v="0"/>
    <m/>
    <s v="SALARIED"/>
    <x v="79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59.04"/>
    <n v="59.0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3"/>
    <x v="0"/>
    <m/>
    <s v="SALARIED"/>
    <x v="79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470.21"/>
    <n v="1470.21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4"/>
    <x v="0"/>
    <m/>
    <s v="SALARIED"/>
    <x v="79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4313.65"/>
    <n v="5.45E-2"/>
    <n v="780.0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5"/>
    <x v="0"/>
    <m/>
    <s v="SALARIED"/>
    <x v="79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4313.65"/>
    <n v="7.0000000000000001E-3"/>
    <n v="100.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10"/>
    <x v="0"/>
    <m/>
    <s v="SALARIED"/>
    <x v="79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3000500000000001"/>
    <n v="104.46729999999999"/>
    <n v="240.2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6"/>
    <x v="0"/>
    <m/>
    <s v="SALARIED"/>
    <x v="79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0.71673"/>
    <n v="104.46751"/>
    <n v="1119.55"/>
    <n v="0"/>
    <d v="2025-05-31T00:00:00"/>
    <d v="2025-05-31T00:00:00"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0"/>
    <x v="0"/>
    <m/>
    <s v="SALARIED"/>
    <x v="5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4.54452999999999"/>
    <n v="20823.849999999999"/>
    <n v="22"/>
    <d v="2025-05-01T00:00:00"/>
    <d v="2025-05-30T00:00:00"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0"/>
    <x v="0"/>
    <m/>
    <s v="SALARIED"/>
    <x v="5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4.54452999999999"/>
    <n v="-315.52"/>
    <n v="-0.33329999999999999"/>
    <d v="2025-05-31T00:00:00"/>
    <d v="2025-05-31T00:00:00"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1"/>
    <x v="0"/>
    <m/>
    <s v="SALARIED"/>
    <x v="55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829"/>
    <n v="6829"/>
    <n v="0"/>
    <m/>
    <m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"/>
    <s v="SUPER"/>
    <x v="3"/>
    <m/>
    <n v="1"/>
    <n v="1205.8900000000001"/>
    <n v="1205.8900000000001"/>
    <n v="0"/>
    <m/>
    <m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695.61"/>
    <n v="13695.61"/>
    <n v="0"/>
    <m/>
    <m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3"/>
    <x v="0"/>
    <m/>
    <s v="SALARIED"/>
    <x v="5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2.54"/>
    <n v="102.54"/>
    <n v="0"/>
    <m/>
    <m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3"/>
    <x v="0"/>
    <m/>
    <s v="SALARIED"/>
    <x v="55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602.95000000000005"/>
    <n v="602.95000000000005"/>
    <n v="0"/>
    <m/>
    <m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3"/>
    <x v="0"/>
    <m/>
    <s v="SALARIED"/>
    <x v="5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499.0100000000002"/>
    <n v="2499.0100000000002"/>
    <n v="0"/>
    <m/>
    <m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4"/>
    <x v="0"/>
    <m/>
    <s v="SALARIED"/>
    <x v="55"/>
    <m/>
    <m/>
    <x v="3"/>
    <x v="0"/>
    <m/>
    <m/>
    <m/>
    <m/>
    <m/>
    <m/>
    <m/>
    <s v="31AUNS"/>
    <s v="BONUS"/>
    <n v="999999999"/>
    <m/>
    <m/>
    <m/>
    <m/>
    <m/>
    <s v="OTHER"/>
    <x v="13"/>
    <s v="PRT"/>
    <x v="6"/>
    <m/>
    <n v="24935"/>
    <n v="4.9500000000000002E-2"/>
    <n v="1234.28"/>
    <n v="0"/>
    <d v="2025-05-01T00:00:00"/>
    <d v="2025-05-31T00:00:00"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5"/>
    <x v="0"/>
    <m/>
    <s v="SALARIED"/>
    <x v="55"/>
    <m/>
    <m/>
    <x v="4"/>
    <x v="0"/>
    <m/>
    <m/>
    <m/>
    <m/>
    <m/>
    <m/>
    <m/>
    <s v="31AUNS"/>
    <s v="BONUS"/>
    <n v="999999999"/>
    <m/>
    <m/>
    <m/>
    <m/>
    <m/>
    <s v="OTHER"/>
    <x v="14"/>
    <s v="WC"/>
    <x v="6"/>
    <m/>
    <n v="24935"/>
    <n v="7.0000000000000001E-3"/>
    <n v="174.55"/>
    <n v="0"/>
    <d v="2025-05-01T00:00:00"/>
    <d v="2025-05-31T00:00:00"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10"/>
    <x v="0"/>
    <m/>
    <s v="SALARIED"/>
    <x v="55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4.1666699999999999"/>
    <n v="144.49668"/>
    <n v="602.07000000000005"/>
    <n v="0"/>
    <d v="2025-05-31T00:00:00"/>
    <d v="2025-05-31T00:00:00"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6"/>
    <x v="0"/>
    <m/>
    <s v="SALARIED"/>
    <x v="5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69999999999"/>
    <n v="144.4966"/>
    <n v="1859.1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0"/>
    <x v="0"/>
    <m/>
    <s v="SALARIED"/>
    <x v="3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33.75505999999999"/>
    <n v="22363.8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0"/>
    <x v="0"/>
    <m/>
    <s v="SALARIED"/>
    <x v="3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33.75505999999999"/>
    <n v="-338.8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1"/>
    <x v="0"/>
    <m/>
    <s v="SALARIED"/>
    <x v="35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8108"/>
    <n v="810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29"/>
    <s v="FINAN"/>
    <x v="9"/>
    <m/>
    <n v="1"/>
    <n v="1000"/>
    <n v="100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139.17"/>
    <n v="14139.1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3"/>
    <x v="0"/>
    <m/>
    <s v="SALARIED"/>
    <x v="3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10.13"/>
    <n v="110.1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3"/>
    <x v="0"/>
    <m/>
    <s v="SALARIED"/>
    <x v="3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673.42"/>
    <n v="2673.4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4"/>
    <x v="0"/>
    <m/>
    <s v="SALARIED"/>
    <x v="35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6030.720000000001"/>
    <n v="5.45E-2"/>
    <n v="1418.6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5"/>
    <x v="0"/>
    <m/>
    <s v="SALARIED"/>
    <x v="35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6030.720000000001"/>
    <n v="7.0000000000000001E-3"/>
    <n v="182.2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10"/>
    <x v="0"/>
    <m/>
    <s v="SALARIED"/>
    <x v="35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600000000001"/>
    <n v="155.9051"/>
    <n v="433.9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6"/>
    <x v="0"/>
    <m/>
    <s v="SALARIED"/>
    <x v="3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9"/>
    <n v="155.9049"/>
    <n v="2005.9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102.58096999999999"/>
    <n v="1559.23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15"/>
    <s v="WORK"/>
    <x v="0"/>
    <m/>
    <n v="7.6"/>
    <n v="102.58096999999999"/>
    <n v="779.62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44.4"/>
    <n v="102.58096999999999"/>
    <n v="14812.69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2.58096999999999"/>
    <n v="-259.8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1"/>
    <x v="0"/>
    <m/>
    <s v="SALARIED"/>
    <x v="35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694"/>
    <n v="569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419.84"/>
    <n v="12419.8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3"/>
    <x v="0"/>
    <m/>
    <s v="SALARIED"/>
    <x v="3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4.46"/>
    <n v="84.4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3"/>
    <x v="0"/>
    <m/>
    <s v="SALARIED"/>
    <x v="3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83.09"/>
    <n v="2083.0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4"/>
    <x v="0"/>
    <m/>
    <s v="SALARIED"/>
    <x v="35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0281.39"/>
    <n v="5.45E-2"/>
    <n v="1105.33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5"/>
    <x v="0"/>
    <m/>
    <s v="SALARIED"/>
    <x v="35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0281.39"/>
    <n v="7.0000000000000001E-3"/>
    <n v="141.9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6"/>
    <x v="0"/>
    <m/>
    <s v="SALARIED"/>
    <x v="3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0003"/>
    <n v="118.78879000000001"/>
    <n v="1520.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0"/>
    <x v="0"/>
    <m/>
    <s v="SALARIED"/>
    <x v="7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45.14169999999999"/>
    <n v="-3309.23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0"/>
    <x v="0"/>
    <m/>
    <s v="SALARIED"/>
    <x v="7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45.14169999999999"/>
    <n v="24267.6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0"/>
    <x v="0"/>
    <m/>
    <s v="SALARIED"/>
    <x v="7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45.14169999999999"/>
    <n v="-367.6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7"/>
    <x v="0"/>
    <m/>
    <s v="SALARIED"/>
    <x v="70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22.8"/>
    <n v="145.14169999999999"/>
    <n v="3309.23"/>
    <n v="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1"/>
    <x v="0"/>
    <m/>
    <s v="SALARIED"/>
    <x v="70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8987"/>
    <n v="8987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6135.17"/>
    <n v="16135.17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3"/>
    <x v="0"/>
    <m/>
    <s v="SALARIED"/>
    <x v="70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19.5"/>
    <n v="119.5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3"/>
    <x v="0"/>
    <m/>
    <s v="SALARIED"/>
    <x v="70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889.05"/>
    <n v="2889.05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4"/>
    <x v="0"/>
    <m/>
    <s v="SALARIED"/>
    <x v="70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8130.720000000001"/>
    <n v="5.45E-2"/>
    <n v="1533.1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5"/>
    <x v="0"/>
    <m/>
    <s v="SALARIED"/>
    <x v="70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8130.720000000001"/>
    <n v="7.0000000000000001E-3"/>
    <n v="196.9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10"/>
    <x v="0"/>
    <m/>
    <s v="SALARIED"/>
    <x v="70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000000000001"/>
    <n v="169.17687000000001"/>
    <n v="470.8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6"/>
    <x v="0"/>
    <m/>
    <s v="SALARIED"/>
    <x v="70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9.57742"/>
    <n v="169.17707999999999"/>
    <n v="1620.28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0"/>
    <x v="0"/>
    <m/>
    <s v="SALARIED"/>
    <x v="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83.6"/>
    <n v="95.799599999999998"/>
    <n v="8008.85"/>
    <n v="11"/>
    <d v="2025-05-01T00:00:00"/>
    <d v="2025-05-15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0"/>
    <x v="0"/>
    <m/>
    <s v="SALARIED"/>
    <x v="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5.799599999999998"/>
    <n v="-242.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7"/>
    <x v="0"/>
    <m/>
    <s v="SALARIED"/>
    <x v="7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7.6"/>
    <n v="95.799599999999998"/>
    <n v="728.08"/>
    <n v="1"/>
    <d v="2025-05-16T00:00:00"/>
    <d v="2025-05-16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0"/>
    <x v="0"/>
    <m/>
    <s v="SALARIED"/>
    <x v="7"/>
    <m/>
    <m/>
    <x v="0"/>
    <x v="0"/>
    <m/>
    <m/>
    <m/>
    <m/>
    <m/>
    <m/>
    <m/>
    <s v="30AUNS"/>
    <s v="BONUS"/>
    <n v="999999999"/>
    <s v="30AUNS"/>
    <m/>
    <m/>
    <m/>
    <m/>
    <s v="WORK"/>
    <x v="59"/>
    <s v="LEAVE"/>
    <x v="8"/>
    <s v="PARENT"/>
    <n v="76"/>
    <n v="95.799599999999998"/>
    <n v="7280.77"/>
    <n v="10"/>
    <d v="2025-05-19T00:00:00"/>
    <d v="2025-05-30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1"/>
    <x v="0"/>
    <m/>
    <s v="SALARIED"/>
    <x v="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170"/>
    <n v="5170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827.17"/>
    <n v="11827.17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3"/>
    <x v="0"/>
    <m/>
    <s v="SALARIED"/>
    <x v="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8.88"/>
    <n v="78.88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3"/>
    <x v="0"/>
    <m/>
    <s v="SALARIED"/>
    <x v="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54.67"/>
    <n v="1954.67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4"/>
    <x v="0"/>
    <m/>
    <s v="SALARIED"/>
    <x v="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030.72"/>
    <n v="5.45E-2"/>
    <n v="1037.17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5"/>
    <x v="0"/>
    <m/>
    <s v="SALARIED"/>
    <x v="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030.72"/>
    <n v="7.0000000000000001E-3"/>
    <n v="133.2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6"/>
    <x v="0"/>
    <m/>
    <s v="SALARIED"/>
    <x v="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1.78697"/>
    <n v="111.66398"/>
    <n v="1316.18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0"/>
    <x v="0"/>
    <m/>
    <s v="SALARIED"/>
    <x v="5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2"/>
    <n v="80.41498"/>
    <n v="12223.08"/>
    <n v="20"/>
    <d v="2025-05-05T00:00:00"/>
    <d v="2025-05-30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0"/>
    <x v="0"/>
    <m/>
    <s v="SALARIED"/>
    <x v="5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0.41498"/>
    <n v="-203.72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7"/>
    <x v="0"/>
    <m/>
    <s v="SALARIED"/>
    <x v="55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15.2"/>
    <n v="80.41498"/>
    <n v="1222.31"/>
    <n v="2"/>
    <d v="2025-05-01T00:00:00"/>
    <d v="2025-05-02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1"/>
    <x v="0"/>
    <m/>
    <s v="SALARIED"/>
    <x v="55"/>
    <m/>
    <m/>
    <x v="0"/>
    <x v="0"/>
    <m/>
    <m/>
    <m/>
    <m/>
    <m/>
    <m/>
    <m/>
    <s v="30AUNS"/>
    <s v="BONUS"/>
    <n v="999999999"/>
    <m/>
    <m/>
    <m/>
    <m/>
    <m/>
    <s v="ALLOWANCE"/>
    <x v="32"/>
    <s v="OTHUTX"/>
    <x v="1"/>
    <m/>
    <n v="1"/>
    <n v="1833.33"/>
    <n v="1833.33"/>
    <n v="0"/>
    <d v="2025-05-31T00:00:00"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325"/>
    <n v="4325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29"/>
    <s v="FINAN"/>
    <x v="9"/>
    <m/>
    <n v="1"/>
    <n v="1833.33"/>
    <n v="1833.33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2"/>
    <x v="0"/>
    <m/>
    <m/>
    <x v="1"/>
    <m/>
    <m/>
    <x v="9"/>
    <x v="0"/>
    <m/>
    <m/>
    <m/>
    <m/>
    <m/>
    <m/>
    <m/>
    <s v="30AUNS"/>
    <s v="BONUS"/>
    <n v="999999999"/>
    <m/>
    <m/>
    <m/>
    <m/>
    <m/>
    <s v="DEDUCTION"/>
    <x v="64"/>
    <s v="FINAN"/>
    <x v="10"/>
    <m/>
    <n v="1"/>
    <n v="107.15"/>
    <n v="107.15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8809.52"/>
    <n v="8809.52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3"/>
    <x v="0"/>
    <m/>
    <s v="SALARIED"/>
    <x v="5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66.209999999999994"/>
    <n v="66.209999999999994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3"/>
    <x v="0"/>
    <m/>
    <s v="SALARIED"/>
    <x v="5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522.79"/>
    <n v="1522.79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4"/>
    <x v="0"/>
    <m/>
    <s v="SALARIED"/>
    <x v="55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6664"/>
    <n v="5.45E-2"/>
    <n v="908.19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5"/>
    <x v="0"/>
    <m/>
    <s v="SALARIED"/>
    <x v="55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6664"/>
    <n v="7.0000000000000001E-3"/>
    <n v="116.65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10"/>
    <x v="0"/>
    <m/>
    <s v="SALARIED"/>
    <x v="55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700000000001"/>
    <n v="93.731700000000004"/>
    <n v="260.89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6"/>
    <x v="0"/>
    <m/>
    <s v="SALARIED"/>
    <x v="5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0.69051"/>
    <n v="93.731740000000002"/>
    <n v="1002.04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0"/>
    <x v="0"/>
    <m/>
    <s v="SALARIED"/>
    <x v="43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2.8"/>
    <n v="102.22672"/>
    <n v="-2330.77"/>
    <n v="-3"/>
    <d v="2025-04-22T00:00:00"/>
    <d v="2025-04-24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0"/>
    <x v="0"/>
    <m/>
    <s v="SALARIED"/>
    <x v="43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2.22672"/>
    <n v="17092.310000000001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0"/>
    <x v="0"/>
    <m/>
    <s v="SALARIED"/>
    <x v="43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2.22672"/>
    <n v="-258.9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7"/>
    <x v="0"/>
    <m/>
    <s v="SALARIED"/>
    <x v="43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22.8"/>
    <n v="102.22672"/>
    <n v="2330.77"/>
    <n v="3"/>
    <d v="2025-04-22T00:00:00"/>
    <d v="2025-04-24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1"/>
    <x v="0"/>
    <m/>
    <s v="SALARIED"/>
    <x v="43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668"/>
    <n v="5668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387.5"/>
    <n v="12387.5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3"/>
    <x v="0"/>
    <m/>
    <s v="SALARIED"/>
    <x v="43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4.17"/>
    <n v="84.17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3"/>
    <x v="0"/>
    <m/>
    <s v="SALARIED"/>
    <x v="43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76.38"/>
    <n v="2076.38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4"/>
    <x v="0"/>
    <m/>
    <s v="SALARIED"/>
    <x v="43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0216.05"/>
    <n v="5.45E-2"/>
    <n v="1101.77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5"/>
    <x v="0"/>
    <m/>
    <s v="SALARIED"/>
    <x v="43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0216.05"/>
    <n v="7.0000000000000001E-3"/>
    <n v="141.51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6"/>
    <x v="0"/>
    <m/>
    <s v="SALARIED"/>
    <x v="43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9.6274200000000008"/>
    <n v="119.1555"/>
    <n v="1147.1600000000001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2.8"/>
    <n v="112.60120999999999"/>
    <n v="-2567.31"/>
    <n v="-3"/>
    <d v="2025-04-28T00:00:00"/>
    <d v="2025-04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4.5166700000000004"/>
    <n v="112.60120999999999"/>
    <n v="508.58"/>
    <n v="0.59430000000000005"/>
    <d v="2025-04-28T00:00:00"/>
    <d v="2025-04-28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112.60120999999999"/>
    <n v="1711.54"/>
    <n v="2"/>
    <d v="2025-04-29T00:00:00"/>
    <d v="2025-04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2"/>
    <n v="112.60120999999999"/>
    <n v="17115.38"/>
    <n v="20"/>
    <d v="2025-05-05T00:00:00"/>
    <d v="2025-05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12.60120999999999"/>
    <n v="-285.2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53"/>
    <s v="LEAVE"/>
    <x v="8"/>
    <s v="PER"/>
    <n v="3.0833300000000001"/>
    <n v="112.60120999999999"/>
    <n v="347.19"/>
    <n v="0.40570000000000001"/>
    <d v="2025-04-28T00:00:00"/>
    <d v="2025-04-28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7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15.2"/>
    <n v="112.60120999999999"/>
    <n v="1711.54"/>
    <n v="2"/>
    <d v="2025-05-01T00:00:00"/>
    <d v="2025-05-02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1"/>
    <x v="0"/>
    <m/>
    <s v="SALARIED"/>
    <x v="72"/>
    <m/>
    <m/>
    <x v="0"/>
    <x v="0"/>
    <m/>
    <m/>
    <m/>
    <m/>
    <m/>
    <m/>
    <m/>
    <s v="30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6552"/>
    <n v="6552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435.73"/>
    <n v="435.73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3387.27"/>
    <n v="13387.27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3"/>
    <x v="0"/>
    <m/>
    <s v="SALARIED"/>
    <x v="72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92.71"/>
    <n v="92.71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3"/>
    <x v="0"/>
    <m/>
    <s v="SALARIED"/>
    <x v="72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216.94"/>
    <n v="216.94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3"/>
    <x v="0"/>
    <m/>
    <s v="SALARIED"/>
    <x v="72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132.29"/>
    <n v="2132.29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4"/>
    <x v="0"/>
    <m/>
    <s v="SALARIED"/>
    <x v="72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2816.94"/>
    <n v="5.45E-2"/>
    <n v="1243.5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5"/>
    <x v="0"/>
    <m/>
    <s v="SALARIED"/>
    <x v="72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2816.94"/>
    <n v="7.0000000000000001E-3"/>
    <n v="159.7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10"/>
    <x v="0"/>
    <m/>
    <s v="SALARIED"/>
    <x v="72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600000000001"/>
    <n v="131.24784"/>
    <n v="365.31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6"/>
    <x v="0"/>
    <m/>
    <s v="SALARIED"/>
    <x v="7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0.70721"/>
    <n v="131.24800999999999"/>
    <n v="1405.3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8.259110000000007"/>
    <n v="14756.92"/>
    <n v="22"/>
    <d v="2025-05-01T00:00:00"/>
    <d v="2025-05-30T00:00:00"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8.259110000000007"/>
    <n v="-223.59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1"/>
    <x v="0"/>
    <m/>
    <s v="SALARIED"/>
    <x v="72"/>
    <m/>
    <m/>
    <x v="0"/>
    <x v="0"/>
    <m/>
    <m/>
    <m/>
    <m/>
    <m/>
    <m/>
    <m/>
    <s v="30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463"/>
    <n v="4463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29"/>
    <s v="FINAN"/>
    <x v="9"/>
    <m/>
    <n v="1"/>
    <n v="300"/>
    <n v="300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9"/>
    <s v="SUPER"/>
    <x v="3"/>
    <m/>
    <n v="1"/>
    <n v="941.18"/>
    <n v="941.18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0662.48"/>
    <n v="10662.48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3"/>
    <x v="0"/>
    <m/>
    <s v="SALARIED"/>
    <x v="72"/>
    <m/>
    <m/>
    <x v="1"/>
    <x v="0"/>
    <m/>
    <m/>
    <m/>
    <m/>
    <m/>
    <m/>
    <n v="5"/>
    <s v="30AUNS"/>
    <s v="BONUS"/>
    <n v="999999999"/>
    <m/>
    <m/>
    <m/>
    <m/>
    <m/>
    <s v="DEDUCTION"/>
    <x v="63"/>
    <s v="SUPER"/>
    <x v="5"/>
    <m/>
    <n v="1"/>
    <n v="427.28"/>
    <n v="427.28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14"/>
    <x v="0"/>
    <m/>
    <s v="SALARIED"/>
    <x v="72"/>
    <m/>
    <m/>
    <x v="11"/>
    <x v="0"/>
    <m/>
    <m/>
    <m/>
    <m/>
    <m/>
    <m/>
    <n v="1"/>
    <s v="30AUNS"/>
    <s v="BONUS"/>
    <n v="999999999"/>
    <m/>
    <m/>
    <m/>
    <m/>
    <m/>
    <s v="DEDUCTION"/>
    <x v="41"/>
    <s v="SUPER"/>
    <x v="5"/>
    <m/>
    <n v="1"/>
    <n v="145.33000000000001"/>
    <n v="145.33000000000001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14"/>
    <x v="0"/>
    <m/>
    <s v="SALARIED"/>
    <x v="72"/>
    <m/>
    <m/>
    <x v="11"/>
    <x v="0"/>
    <m/>
    <m/>
    <m/>
    <m/>
    <m/>
    <m/>
    <n v="1"/>
    <s v="30AUNS"/>
    <s v="BONUS"/>
    <n v="999999999"/>
    <m/>
    <m/>
    <m/>
    <m/>
    <m/>
    <s v="DEDUCTION"/>
    <x v="42"/>
    <s v="SUPER"/>
    <x v="5"/>
    <m/>
    <n v="1"/>
    <n v="1671.33"/>
    <n v="1671.33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3"/>
    <x v="0"/>
    <m/>
    <s v="SALARIED"/>
    <x v="72"/>
    <m/>
    <m/>
    <x v="12"/>
    <x v="0"/>
    <m/>
    <m/>
    <m/>
    <m/>
    <m/>
    <m/>
    <n v="2"/>
    <s v="30AUNS"/>
    <s v="BONUS"/>
    <n v="999999999"/>
    <m/>
    <m/>
    <m/>
    <m/>
    <m/>
    <s v="DEDUCTION"/>
    <x v="43"/>
    <s v="SUPER"/>
    <x v="5"/>
    <m/>
    <n v="1"/>
    <n v="0"/>
    <n v="0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4"/>
    <x v="0"/>
    <m/>
    <s v="SALARIED"/>
    <x v="72"/>
    <m/>
    <m/>
    <x v="3"/>
    <x v="0"/>
    <m/>
    <m/>
    <m/>
    <m/>
    <m/>
    <m/>
    <m/>
    <s v="30AUNS"/>
    <s v="BONUS"/>
    <n v="999999999"/>
    <m/>
    <m/>
    <m/>
    <m/>
    <m/>
    <s v="OTHER"/>
    <x v="33"/>
    <s v="PRT"/>
    <x v="6"/>
    <m/>
    <n v="16793.939999999999"/>
    <n v="6.8500000000000005E-2"/>
    <n v="1150.3800000000001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5"/>
    <x v="0"/>
    <m/>
    <s v="SALARIED"/>
    <x v="72"/>
    <m/>
    <m/>
    <x v="4"/>
    <x v="0"/>
    <m/>
    <m/>
    <m/>
    <m/>
    <m/>
    <m/>
    <m/>
    <s v="30AUNS"/>
    <s v="BONUS"/>
    <n v="999999999"/>
    <m/>
    <m/>
    <m/>
    <m/>
    <m/>
    <s v="OTHER"/>
    <x v="34"/>
    <s v="WC"/>
    <x v="6"/>
    <m/>
    <n v="16793.939999999999"/>
    <n v="7.0000000000000001E-3"/>
    <n v="117.56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10"/>
    <x v="0"/>
    <m/>
    <s v="SALARIED"/>
    <x v="72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5"/>
    <n v="102.30118"/>
    <n v="284.74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6"/>
    <x v="0"/>
    <m/>
    <s v="SALARIED"/>
    <x v="7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720000000001"/>
    <n v="102.30113"/>
    <n v="1316.28"/>
    <n v="0"/>
    <d v="2025-05-3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103.64372"/>
    <n v="1575.38"/>
    <n v="2"/>
    <d v="2025-05-01T00:00:00"/>
    <d v="2025-05-02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15"/>
    <s v="WORK"/>
    <x v="0"/>
    <m/>
    <n v="7.6"/>
    <n v="103.64372"/>
    <n v="787.69"/>
    <n v="1"/>
    <d v="2025-05-05T00:00:00"/>
    <d v="2025-05-05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44.4"/>
    <n v="103.64372"/>
    <n v="14966.15"/>
    <n v="19"/>
    <d v="2025-05-06T00:00:00"/>
    <d v="2025-05-30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3.64372"/>
    <n v="-262.55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1"/>
    <x v="0"/>
    <m/>
    <s v="SALARIED"/>
    <x v="72"/>
    <m/>
    <m/>
    <x v="0"/>
    <x v="0"/>
    <m/>
    <m/>
    <m/>
    <m/>
    <m/>
    <m/>
    <m/>
    <s v="30AUNS"/>
    <s v="BONUS"/>
    <n v="999999999"/>
    <m/>
    <m/>
    <m/>
    <m/>
    <m/>
    <s v="ALLOWANCE"/>
    <x v="32"/>
    <s v="OTHUTX"/>
    <x v="1"/>
    <m/>
    <n v="1"/>
    <n v="1"/>
    <n v="1975"/>
    <n v="0"/>
    <d v="2025-05-31T00:00:00"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13"/>
    <x v="0"/>
    <m/>
    <s v="SALARIED"/>
    <x v="72"/>
    <m/>
    <m/>
    <x v="0"/>
    <x v="0"/>
    <m/>
    <m/>
    <m/>
    <m/>
    <m/>
    <m/>
    <m/>
    <s v="30AUNS"/>
    <s v="BONUS"/>
    <n v="999999999"/>
    <m/>
    <m/>
    <m/>
    <m/>
    <m/>
    <s v="ALLOWANCE"/>
    <x v="82"/>
    <s v="OTHTAX"/>
    <x v="1"/>
    <m/>
    <n v="1000"/>
    <n v="1"/>
    <n v="1000"/>
    <n v="0"/>
    <d v="2025-05-06T00:00:00"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6379"/>
    <n v="6379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9"/>
    <s v="SUPER"/>
    <x v="3"/>
    <m/>
    <n v="1"/>
    <n v="470.59"/>
    <n v="470.59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3192.08"/>
    <n v="13192.08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3"/>
    <x v="0"/>
    <m/>
    <s v="SALARIED"/>
    <x v="72"/>
    <m/>
    <m/>
    <x v="1"/>
    <x v="0"/>
    <m/>
    <m/>
    <m/>
    <m/>
    <m/>
    <m/>
    <n v="5"/>
    <s v="30AUNS"/>
    <s v="BONUS"/>
    <n v="999999999"/>
    <m/>
    <m/>
    <m/>
    <m/>
    <m/>
    <s v="DEDUCTION"/>
    <x v="40"/>
    <s v="SUPER"/>
    <x v="5"/>
    <m/>
    <n v="1"/>
    <n v="235.29"/>
    <n v="235.29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14"/>
    <x v="0"/>
    <m/>
    <s v="SALARIED"/>
    <x v="72"/>
    <m/>
    <m/>
    <x v="11"/>
    <x v="0"/>
    <m/>
    <m/>
    <m/>
    <m/>
    <m/>
    <m/>
    <n v="1"/>
    <s v="30AUNS"/>
    <s v="BONUS"/>
    <n v="999999999"/>
    <m/>
    <m/>
    <m/>
    <m/>
    <m/>
    <s v="DEDUCTION"/>
    <x v="41"/>
    <s v="SUPER"/>
    <x v="5"/>
    <m/>
    <n v="1"/>
    <n v="170.67"/>
    <n v="170.67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14"/>
    <x v="0"/>
    <m/>
    <s v="SALARIED"/>
    <x v="72"/>
    <m/>
    <m/>
    <x v="11"/>
    <x v="0"/>
    <m/>
    <m/>
    <m/>
    <m/>
    <m/>
    <m/>
    <n v="1"/>
    <s v="30AUNS"/>
    <s v="BONUS"/>
    <n v="999999999"/>
    <m/>
    <m/>
    <m/>
    <m/>
    <m/>
    <s v="DEDUCTION"/>
    <x v="42"/>
    <s v="SUPER"/>
    <x v="5"/>
    <m/>
    <n v="1"/>
    <n v="1962.67"/>
    <n v="1962.67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3"/>
    <x v="0"/>
    <m/>
    <s v="SALARIED"/>
    <x v="72"/>
    <m/>
    <m/>
    <x v="12"/>
    <x v="0"/>
    <m/>
    <m/>
    <m/>
    <m/>
    <m/>
    <m/>
    <n v="2"/>
    <s v="30AUNS"/>
    <s v="BONUS"/>
    <n v="999999999"/>
    <m/>
    <m/>
    <m/>
    <m/>
    <m/>
    <s v="DEDUCTION"/>
    <x v="43"/>
    <s v="SUPER"/>
    <x v="5"/>
    <m/>
    <n v="1"/>
    <n v="114.99"/>
    <n v="114.99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4"/>
    <x v="0"/>
    <m/>
    <s v="SALARIED"/>
    <x v="72"/>
    <m/>
    <m/>
    <x v="3"/>
    <x v="0"/>
    <m/>
    <m/>
    <m/>
    <m/>
    <m/>
    <m/>
    <m/>
    <s v="30AUNS"/>
    <s v="BONUS"/>
    <n v="999999999"/>
    <m/>
    <m/>
    <m/>
    <m/>
    <m/>
    <s v="OTHER"/>
    <x v="30"/>
    <s v="PRT"/>
    <x v="6"/>
    <m/>
    <n v="20391.95"/>
    <n v="5.7000000000000002E-2"/>
    <n v="1162.3399999999999"/>
    <n v="0"/>
    <d v="2025-05-0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5"/>
    <x v="0"/>
    <m/>
    <s v="SALARIED"/>
    <x v="72"/>
    <m/>
    <m/>
    <x v="4"/>
    <x v="0"/>
    <m/>
    <m/>
    <m/>
    <m/>
    <m/>
    <m/>
    <m/>
    <s v="30AUNS"/>
    <s v="BONUS"/>
    <n v="999999999"/>
    <m/>
    <m/>
    <m/>
    <m/>
    <m/>
    <s v="OTHER"/>
    <x v="31"/>
    <s v="WC"/>
    <x v="6"/>
    <m/>
    <n v="18416.95"/>
    <n v="7.0000000000000001E-3"/>
    <n v="128.91999999999999"/>
    <n v="0"/>
    <d v="2025-05-0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10"/>
    <x v="0"/>
    <m/>
    <s v="SALARIED"/>
    <x v="72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000000000001"/>
    <n v="120.0194"/>
    <n v="334.05"/>
    <n v="0"/>
    <d v="2025-05-3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6"/>
    <x v="0"/>
    <m/>
    <s v="SALARIED"/>
    <x v="7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669999999999"/>
    <n v="120.0194"/>
    <n v="1544.25"/>
    <n v="0"/>
    <d v="2025-05-31T00:00:00"/>
    <d v="2025-05-31T00:00:00"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2.8"/>
    <n v="102.22672"/>
    <n v="2330.77"/>
    <n v="3"/>
    <d v="2025-05-01T00:00:00"/>
    <d v="2025-05-05T00:00:00"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36.80000000000001"/>
    <n v="102.22672"/>
    <n v="13984.62"/>
    <n v="18"/>
    <d v="2025-05-07T00:00:00"/>
    <d v="2025-05-30T00:00:00"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2.22672"/>
    <n v="-258.98"/>
    <n v="-0.33329999999999999"/>
    <d v="2025-05-31T00:00:00"/>
    <d v="2025-05-31T00:00:00"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26"/>
    <s v="LEAVE"/>
    <x v="8"/>
    <s v="PER"/>
    <n v="7.6"/>
    <n v="102.22672"/>
    <n v="776.92"/>
    <n v="1"/>
    <d v="2025-05-06T00:00:00"/>
    <d v="2025-05-06T00:00:00"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1"/>
    <x v="0"/>
    <m/>
    <s v="SALARIED"/>
    <x v="72"/>
    <m/>
    <m/>
    <x v="0"/>
    <x v="0"/>
    <m/>
    <m/>
    <m/>
    <m/>
    <m/>
    <m/>
    <m/>
    <s v="30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8"/>
    <x v="0"/>
    <m/>
    <s v="SALARIED"/>
    <x v="72"/>
    <m/>
    <m/>
    <x v="0"/>
    <x v="0"/>
    <m/>
    <m/>
    <m/>
    <m/>
    <m/>
    <m/>
    <m/>
    <s v="30AUNS"/>
    <s v="BONUS"/>
    <n v="999999999"/>
    <m/>
    <m/>
    <m/>
    <m/>
    <m/>
    <s v="ALLOWANCE"/>
    <x v="12"/>
    <s v="OTHTAX"/>
    <x v="1"/>
    <m/>
    <n v="64.62"/>
    <n v="1"/>
    <n v="64.62"/>
    <n v="0"/>
    <d v="2025-05-31T00:00:00"/>
    <m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798"/>
    <n v="5798"/>
    <n v="0"/>
    <m/>
    <m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395.58"/>
    <n v="395.58"/>
    <n v="0"/>
    <m/>
    <m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537.7"/>
    <n v="12537.7"/>
    <n v="0"/>
    <m/>
    <m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3"/>
    <x v="0"/>
    <m/>
    <s v="SALARIED"/>
    <x v="72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4.17"/>
    <n v="84.17"/>
    <n v="0"/>
    <m/>
    <m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3"/>
    <x v="0"/>
    <m/>
    <s v="SALARIED"/>
    <x v="72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197.79"/>
    <n v="197.79"/>
    <n v="0"/>
    <m/>
    <m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3"/>
    <x v="0"/>
    <m/>
    <s v="SALARIED"/>
    <x v="72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35.83"/>
    <n v="1935.83"/>
    <n v="0"/>
    <m/>
    <m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4"/>
    <x v="0"/>
    <m/>
    <s v="SALARIED"/>
    <x v="72"/>
    <m/>
    <m/>
    <x v="3"/>
    <x v="0"/>
    <m/>
    <m/>
    <m/>
    <m/>
    <m/>
    <m/>
    <m/>
    <s v="30AUNS"/>
    <s v="BONUS"/>
    <n v="999999999"/>
    <m/>
    <m/>
    <m/>
    <m/>
    <m/>
    <s v="OTHER"/>
    <x v="57"/>
    <s v="PRT"/>
    <x v="6"/>
    <m/>
    <n v="20884.45"/>
    <n v="5.8000000000000003E-2"/>
    <n v="1211.3"/>
    <n v="0"/>
    <d v="2025-05-01T00:00:00"/>
    <d v="2025-05-31T00:00:00"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5"/>
    <x v="0"/>
    <m/>
    <s v="SALARIED"/>
    <x v="72"/>
    <m/>
    <m/>
    <x v="4"/>
    <x v="0"/>
    <m/>
    <m/>
    <m/>
    <m/>
    <m/>
    <m/>
    <m/>
    <s v="30AUNS"/>
    <s v="BONUS"/>
    <n v="999999999"/>
    <m/>
    <m/>
    <m/>
    <m/>
    <m/>
    <s v="OTHER"/>
    <x v="58"/>
    <s v="WC"/>
    <x v="6"/>
    <m/>
    <n v="20884.45"/>
    <n v="7.0000000000000001E-3"/>
    <n v="146.19"/>
    <n v="0"/>
    <d v="2025-05-01T00:00:00"/>
    <d v="2025-05-31T00:00:00"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10"/>
    <x v="0"/>
    <m/>
    <s v="SALARIED"/>
    <x v="72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299999999999"/>
    <n v="119.21691"/>
    <n v="331.82"/>
    <n v="0"/>
    <d v="2025-05-31T00:00:00"/>
    <d v="2025-05-31T00:00:00"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6"/>
    <x v="0"/>
    <m/>
    <s v="SALARIED"/>
    <x v="7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73"/>
    <n v="119.21677"/>
    <n v="1533.9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0"/>
    <x v="0"/>
    <m/>
    <s v="SALARIED"/>
    <x v="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1.761129999999994"/>
    <n v="11998.46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0"/>
    <x v="0"/>
    <m/>
    <s v="SALARIED"/>
    <x v="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1.761129999999994"/>
    <n v="-181.7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055"/>
    <n v="305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761.67"/>
    <n v="8761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3"/>
    <x v="0"/>
    <m/>
    <s v="SALARIED"/>
    <x v="2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9.08"/>
    <n v="59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3"/>
    <x v="0"/>
    <m/>
    <s v="SALARIED"/>
    <x v="2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58.92"/>
    <n v="1358.9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4"/>
    <x v="0"/>
    <m/>
    <s v="SALARIED"/>
    <x v="2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234.67"/>
    <n v="5.45E-2"/>
    <n v="721.2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5"/>
    <x v="0"/>
    <m/>
    <s v="SALARIED"/>
    <x v="2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234.67"/>
    <n v="7.0000000000000001E-3"/>
    <n v="92.6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10"/>
    <x v="0"/>
    <m/>
    <s v="SALARIED"/>
    <x v="2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199999999998"/>
    <n v="83.644710000000003"/>
    <n v="232.8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6"/>
    <x v="0"/>
    <m/>
    <s v="SALARIED"/>
    <x v="2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00000000001"/>
    <n v="83.644769999999994"/>
    <n v="1072.0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0"/>
    <x v="0"/>
    <m/>
    <s v="SALARIED"/>
    <x v="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6.265180000000001"/>
    <n v="12751.54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0"/>
    <x v="0"/>
    <m/>
    <s v="SALARIED"/>
    <x v="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6.265180000000001"/>
    <n v="-193.2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8"/>
    <x v="0"/>
    <m/>
    <s v="SALARIED"/>
    <x v="2"/>
    <m/>
    <m/>
    <x v="0"/>
    <x v="0"/>
    <m/>
    <m/>
    <m/>
    <m/>
    <m/>
    <m/>
    <m/>
    <s v="26AUNS"/>
    <s v="SALES"/>
    <n v="999999999"/>
    <m/>
    <m/>
    <m/>
    <m/>
    <m/>
    <s v="ALLOWANCE"/>
    <x v="12"/>
    <s v="OTHTAX"/>
    <x v="1"/>
    <m/>
    <n v="40.58"/>
    <n v="1"/>
    <n v="40.58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077"/>
    <n v="307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738.43"/>
    <n v="738.4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783.48"/>
    <n v="8783.4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3"/>
    <x v="0"/>
    <m/>
    <s v="SALARIED"/>
    <x v="2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2.79"/>
    <n v="62.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3"/>
    <x v="0"/>
    <m/>
    <s v="SALARIED"/>
    <x v="2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69.22"/>
    <n v="369.2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3"/>
    <x v="0"/>
    <m/>
    <s v="SALARIED"/>
    <x v="2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44.21"/>
    <n v="1444.2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4"/>
    <x v="0"/>
    <m/>
    <s v="SALARIED"/>
    <x v="2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434.55"/>
    <n v="5.45E-2"/>
    <n v="786.6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5"/>
    <x v="0"/>
    <m/>
    <s v="SALARIED"/>
    <x v="2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434.55"/>
    <n v="7.0000000000000001E-3"/>
    <n v="101.0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10"/>
    <x v="0"/>
    <m/>
    <s v="SALARIED"/>
    <x v="2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29"/>
    <n v="88.894800000000004"/>
    <n v="247.4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6"/>
    <x v="0"/>
    <m/>
    <s v="SALARIED"/>
    <x v="2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3"/>
    <n v="88.894660000000002"/>
    <n v="1139.3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0"/>
    <x v="0"/>
    <m/>
    <s v="SALARIED"/>
    <x v="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2.8"/>
    <n v="89.524289999999993"/>
    <n v="2041.15"/>
    <n v="3"/>
    <d v="2025-05-01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0"/>
    <x v="0"/>
    <m/>
    <s v="SALARIED"/>
    <x v="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.6"/>
    <n v="89.524289999999993"/>
    <n v="232.76"/>
    <n v="0.34210000000000002"/>
    <d v="2025-05-06T00:00:00"/>
    <d v="2025-05-06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0"/>
    <x v="0"/>
    <m/>
    <s v="SALARIED"/>
    <x v="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36.80000000000001"/>
    <n v="89.524289999999993"/>
    <n v="12246.92"/>
    <n v="18"/>
    <d v="2025-05-07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0"/>
    <x v="0"/>
    <m/>
    <s v="SALARIED"/>
    <x v="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9.524289999999993"/>
    <n v="-226.7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0"/>
    <x v="0"/>
    <m/>
    <s v="SALARIED"/>
    <x v="2"/>
    <m/>
    <m/>
    <x v="0"/>
    <x v="0"/>
    <m/>
    <m/>
    <m/>
    <m/>
    <m/>
    <m/>
    <m/>
    <s v="30AUNS"/>
    <s v="BONUS"/>
    <n v="999999999"/>
    <s v="30AUNS"/>
    <m/>
    <m/>
    <m/>
    <m/>
    <s v="WORK"/>
    <x v="52"/>
    <s v="LEAVE"/>
    <x v="8"/>
    <s v="OTH"/>
    <n v="5"/>
    <n v="89.524289999999993"/>
    <n v="447.62"/>
    <n v="0.65790000000000004"/>
    <d v="2025-05-06T00:00:00"/>
    <d v="2025-05-06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1"/>
    <x v="0"/>
    <m/>
    <s v="SALARIED"/>
    <x v="2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684"/>
    <n v="468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279.84"/>
    <n v="11279.8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3"/>
    <x v="0"/>
    <m/>
    <s v="SALARIED"/>
    <x v="2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3.709999999999994"/>
    <n v="73.70999999999999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3"/>
    <x v="0"/>
    <m/>
    <s v="SALARIED"/>
    <x v="2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35.84"/>
    <n v="1835.8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4"/>
    <x v="0"/>
    <m/>
    <s v="SALARIED"/>
    <x v="2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873.39"/>
    <n v="5.45E-2"/>
    <n v="974.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5"/>
    <x v="0"/>
    <m/>
    <s v="SALARIED"/>
    <x v="2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873.39"/>
    <n v="7.0000000000000001E-3"/>
    <n v="125.1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10"/>
    <x v="0"/>
    <m/>
    <s v="SALARIED"/>
    <x v="2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666599999999999"/>
    <n v="104.34965"/>
    <n v="288.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6"/>
    <x v="0"/>
    <m/>
    <s v="SALARIED"/>
    <x v="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4"/>
    <n v="104.34950000000001"/>
    <n v="1337.4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0"/>
    <x v="0"/>
    <m/>
    <s v="SALARIED"/>
    <x v="3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8.410929999999993"/>
    <n v="14782.3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0"/>
    <x v="0"/>
    <m/>
    <s v="SALARIED"/>
    <x v="3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8.410929999999993"/>
    <n v="-223.9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1"/>
    <x v="0"/>
    <m/>
    <s v="SALARIED"/>
    <x v="3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602"/>
    <n v="460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178.5"/>
    <n v="11178.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3"/>
    <x v="0"/>
    <m/>
    <s v="SALARIED"/>
    <x v="3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2.790000000000006"/>
    <n v="72.79000000000000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3"/>
    <x v="0"/>
    <m/>
    <s v="SALARIED"/>
    <x v="3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14.76"/>
    <n v="1814.7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4"/>
    <x v="0"/>
    <m/>
    <s v="SALARIED"/>
    <x v="3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668.05"/>
    <n v="5.45E-2"/>
    <n v="962.9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5"/>
    <x v="0"/>
    <m/>
    <s v="SALARIED"/>
    <x v="3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668.05"/>
    <n v="7.0000000000000001E-3"/>
    <n v="123.6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6"/>
    <x v="0"/>
    <m/>
    <s v="SALARIED"/>
    <x v="3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60000000001"/>
    <n v="103.0518"/>
    <n v="1320.7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0"/>
    <x v="0"/>
    <m/>
    <s v="SALARIED"/>
    <x v="37"/>
    <m/>
    <m/>
    <x v="0"/>
    <x v="0"/>
    <m/>
    <m/>
    <m/>
    <m/>
    <m/>
    <m/>
    <m/>
    <s v="40AUSA"/>
    <s v="SALES"/>
    <n v="999999999"/>
    <s v="40AUSA"/>
    <m/>
    <m/>
    <m/>
    <m/>
    <s v="WORK"/>
    <x v="0"/>
    <s v="WORK"/>
    <x v="0"/>
    <m/>
    <n v="167.2"/>
    <n v="139.17004"/>
    <n v="23269.23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0"/>
    <x v="0"/>
    <m/>
    <s v="SALARIED"/>
    <x v="37"/>
    <m/>
    <m/>
    <x v="0"/>
    <x v="0"/>
    <m/>
    <m/>
    <m/>
    <m/>
    <m/>
    <m/>
    <m/>
    <s v="40AUSA"/>
    <s v="SALES"/>
    <n v="999999999"/>
    <s v="40AUSA"/>
    <m/>
    <m/>
    <m/>
    <m/>
    <s v="WORK"/>
    <x v="0"/>
    <s v="WORK"/>
    <x v="0"/>
    <m/>
    <n v="-2.5333299999999999"/>
    <n v="139.17004"/>
    <n v="-352.5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1"/>
    <x v="0"/>
    <m/>
    <s v="SALARIED"/>
    <x v="37"/>
    <m/>
    <m/>
    <x v="0"/>
    <x v="0"/>
    <m/>
    <m/>
    <m/>
    <m/>
    <m/>
    <m/>
    <m/>
    <s v="40AUSA"/>
    <s v="SALE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2"/>
    <x v="0"/>
    <m/>
    <m/>
    <x v="1"/>
    <m/>
    <m/>
    <x v="0"/>
    <x v="0"/>
    <m/>
    <m/>
    <m/>
    <m/>
    <m/>
    <m/>
    <m/>
    <s v="40AUSA"/>
    <s v="SALES"/>
    <n v="999999999"/>
    <m/>
    <m/>
    <m/>
    <m/>
    <m/>
    <s v="DEDUCTION"/>
    <x v="2"/>
    <s v="TAX"/>
    <x v="2"/>
    <m/>
    <n v="1"/>
    <n v="8736"/>
    <n v="873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2"/>
    <x v="0"/>
    <m/>
    <m/>
    <x v="1"/>
    <m/>
    <m/>
    <x v="2"/>
    <x v="0"/>
    <m/>
    <m/>
    <m/>
    <m/>
    <m/>
    <m/>
    <m/>
    <s v="40AUSA"/>
    <s v="SALES"/>
    <n v="999999999"/>
    <m/>
    <m/>
    <m/>
    <m/>
    <m/>
    <s v="DEDUCTION"/>
    <x v="4"/>
    <m/>
    <x v="4"/>
    <m/>
    <n v="1"/>
    <n v="15847.34"/>
    <n v="15847.3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3"/>
    <x v="0"/>
    <m/>
    <s v="SALARIED"/>
    <x v="37"/>
    <m/>
    <m/>
    <x v="1"/>
    <x v="0"/>
    <m/>
    <m/>
    <m/>
    <m/>
    <m/>
    <m/>
    <n v="4"/>
    <s v="40AUSA"/>
    <s v="SALES"/>
    <n v="999999999"/>
    <m/>
    <m/>
    <m/>
    <m/>
    <m/>
    <s v="DEDUCTION"/>
    <x v="5"/>
    <s v="SUPER"/>
    <x v="5"/>
    <m/>
    <n v="1"/>
    <n v="114.58"/>
    <n v="114.58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3"/>
    <x v="0"/>
    <m/>
    <s v="SALARIED"/>
    <x v="37"/>
    <m/>
    <m/>
    <x v="1"/>
    <x v="0"/>
    <m/>
    <m/>
    <m/>
    <m/>
    <m/>
    <n v="0"/>
    <n v="3"/>
    <s v="40AUSA"/>
    <s v="SALES"/>
    <n v="999999999"/>
    <m/>
    <m/>
    <m/>
    <m/>
    <m/>
    <s v="DEDUCTION"/>
    <x v="7"/>
    <s v="SUPER"/>
    <x v="5"/>
    <m/>
    <n v="1"/>
    <n v="2827.08"/>
    <n v="2827.08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4"/>
    <x v="0"/>
    <m/>
    <s v="SALARIED"/>
    <x v="37"/>
    <m/>
    <m/>
    <x v="3"/>
    <x v="0"/>
    <m/>
    <m/>
    <m/>
    <m/>
    <m/>
    <m/>
    <m/>
    <s v="40AUSA"/>
    <s v="SALES"/>
    <n v="999999999"/>
    <m/>
    <m/>
    <m/>
    <m/>
    <m/>
    <s v="OTHER"/>
    <x v="8"/>
    <s v="PRT"/>
    <x v="6"/>
    <m/>
    <n v="27525"/>
    <n v="5.45E-2"/>
    <n v="1500.1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5"/>
    <x v="0"/>
    <m/>
    <s v="SALARIED"/>
    <x v="37"/>
    <m/>
    <m/>
    <x v="4"/>
    <x v="0"/>
    <m/>
    <m/>
    <m/>
    <m/>
    <m/>
    <m/>
    <m/>
    <s v="40AUSA"/>
    <s v="SALES"/>
    <n v="999999999"/>
    <m/>
    <m/>
    <m/>
    <m/>
    <m/>
    <s v="OTHER"/>
    <x v="9"/>
    <s v="WC"/>
    <x v="6"/>
    <m/>
    <n v="27525"/>
    <n v="7.0000000000000001E-3"/>
    <n v="192.6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6"/>
    <x v="0"/>
    <m/>
    <s v="SALARIED"/>
    <x v="37"/>
    <m/>
    <m/>
    <x v="5"/>
    <x v="0"/>
    <m/>
    <m/>
    <m/>
    <m/>
    <m/>
    <m/>
    <m/>
    <s v="40AUSA"/>
    <s v="SALES"/>
    <n v="999999999"/>
    <s v="40AUSA"/>
    <m/>
    <m/>
    <m/>
    <m/>
    <s v="OTHER"/>
    <x v="10"/>
    <s v="ACC"/>
    <x v="7"/>
    <s v="ANN"/>
    <n v="12.81663"/>
    <n v="162.21659"/>
    <n v="2079.070000000000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.5333299999999999"/>
    <n v="82.742909999999995"/>
    <n v="209.63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2.8"/>
    <n v="82.742909999999995"/>
    <n v="-1886.54"/>
    <n v="-3"/>
    <d v="2025-04-15T00:00:00"/>
    <d v="2025-04-17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3.6"/>
    <n v="82.742909999999995"/>
    <n v="297.87"/>
    <n v="0.47370000000000001"/>
    <d v="2025-04-15T00:00:00"/>
    <d v="2025-04-15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82.742909999999995"/>
    <n v="1257.69"/>
    <n v="2"/>
    <d v="2025-04-16T00:00:00"/>
    <d v="2025-04-17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2.742909999999995"/>
    <n v="-209.62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82.742909999999995"/>
    <n v="13834.6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2.742909999999995"/>
    <n v="-209.6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26"/>
    <s v="LEAVE"/>
    <x v="8"/>
    <s v="PER"/>
    <n v="4"/>
    <n v="82.742909999999995"/>
    <n v="330.97"/>
    <n v="0.52629999999999999"/>
    <d v="2025-04-15T00:00:00"/>
    <d v="2025-04-15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1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11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27"/>
    <s v="OTHUTX"/>
    <x v="1"/>
    <m/>
    <n v="1"/>
    <n v="1"/>
    <n v="-1048.08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13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35"/>
    <s v="OTHTAX"/>
    <x v="1"/>
    <m/>
    <n v="640"/>
    <n v="1"/>
    <n v="640"/>
    <n v="0"/>
    <d v="2025-05-01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320"/>
    <n v="4320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54"/>
    <s v="FINAN"/>
    <x v="10"/>
    <m/>
    <n v="1"/>
    <n v="1505.02"/>
    <n v="1505.02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225.23"/>
    <n v="9225.23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3"/>
    <x v="0"/>
    <m/>
    <s v="SALARIED"/>
    <x v="50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8.13"/>
    <n v="68.13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3"/>
    <x v="0"/>
    <m/>
    <s v="SALARIED"/>
    <x v="50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519.95"/>
    <n v="1519.95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4"/>
    <x v="0"/>
    <m/>
    <s v="SALARIED"/>
    <x v="50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6638.330000000002"/>
    <n v="5.45E-2"/>
    <n v="906.7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5"/>
    <x v="0"/>
    <m/>
    <s v="SALARIED"/>
    <x v="50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6638.330000000002"/>
    <n v="7.0000000000000001E-3"/>
    <n v="116.4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10"/>
    <x v="0"/>
    <m/>
    <s v="SALARIED"/>
    <x v="50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666499999999998"/>
    <n v="96.445160000000001"/>
    <n v="266.8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6"/>
    <x v="0"/>
    <m/>
    <s v="SALARIED"/>
    <x v="50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10000000001"/>
    <n v="96.445160000000001"/>
    <n v="1236.09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0"/>
    <x v="0"/>
    <m/>
    <s v="SALARIED"/>
    <x v="8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7.2"/>
    <n v="53.137650000000001"/>
    <n v="8884.620000000000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0"/>
    <x v="0"/>
    <m/>
    <s v="SALARIED"/>
    <x v="8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53.137650000000001"/>
    <n v="-134.6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13"/>
    <x v="0"/>
    <m/>
    <s v="SALARIED"/>
    <x v="83"/>
    <m/>
    <m/>
    <x v="0"/>
    <x v="0"/>
    <m/>
    <m/>
    <m/>
    <m/>
    <m/>
    <m/>
    <m/>
    <s v="24AUNS"/>
    <s v="BONUS"/>
    <n v="999999999"/>
    <m/>
    <m/>
    <m/>
    <m/>
    <m/>
    <s v="ALLOWANCE"/>
    <x v="35"/>
    <s v="OTHTAX"/>
    <x v="1"/>
    <m/>
    <n v="640"/>
    <n v="1"/>
    <n v="640"/>
    <n v="0"/>
    <d v="2025-05-0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240"/>
    <n v="224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7150"/>
    <n v="715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3"/>
    <x v="0"/>
    <m/>
    <s v="SALARIED"/>
    <x v="83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43.75"/>
    <n v="43.7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3"/>
    <x v="0"/>
    <m/>
    <s v="SALARIED"/>
    <x v="83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079.8499999999999"/>
    <n v="1079.849999999999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4"/>
    <x v="0"/>
    <m/>
    <s v="SALARIED"/>
    <x v="83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0513.6"/>
    <n v="5.45E-2"/>
    <n v="572.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5"/>
    <x v="0"/>
    <m/>
    <s v="SALARIED"/>
    <x v="83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0513.6"/>
    <n v="7.0000000000000001E-3"/>
    <n v="73.59999999999999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6"/>
    <x v="0"/>
    <m/>
    <s v="SALARIED"/>
    <x v="83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81668"/>
    <n v="61.937260000000002"/>
    <n v="793.8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59.7166"/>
    <n v="9984.620000000000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59.7166"/>
    <n v="-151.2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13"/>
    <x v="0"/>
    <m/>
    <s v="SALARIED"/>
    <x v="83"/>
    <m/>
    <m/>
    <x v="0"/>
    <x v="0"/>
    <m/>
    <m/>
    <m/>
    <m/>
    <m/>
    <m/>
    <m/>
    <s v="25AUNS"/>
    <s v="BONUS"/>
    <n v="999999999"/>
    <m/>
    <m/>
    <m/>
    <m/>
    <m/>
    <s v="ALLOWANCE"/>
    <x v="35"/>
    <s v="OTHTAX"/>
    <x v="1"/>
    <m/>
    <n v="1280"/>
    <n v="1"/>
    <n v="1280"/>
    <n v="0"/>
    <d v="2025-05-0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0"/>
    <x v="0"/>
    <m/>
    <s v="SALARIED"/>
    <x v="83"/>
    <m/>
    <m/>
    <x v="0"/>
    <x v="0"/>
    <m/>
    <m/>
    <m/>
    <m/>
    <m/>
    <m/>
    <m/>
    <s v="25AUNS"/>
    <s v="BONUS"/>
    <n v="999999999"/>
    <m/>
    <m/>
    <m/>
    <m/>
    <m/>
    <s v="ALLOWANCE"/>
    <x v="78"/>
    <s v="OTHTAX"/>
    <x v="1"/>
    <m/>
    <n v="774.95"/>
    <n v="1"/>
    <n v="774.95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085"/>
    <n v="308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803.2800000000007"/>
    <n v="8803.280000000000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3"/>
    <x v="0"/>
    <m/>
    <s v="SALARIED"/>
    <x v="83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9.17"/>
    <n v="49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3"/>
    <x v="0"/>
    <m/>
    <s v="SALARIED"/>
    <x v="83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278.03"/>
    <n v="1278.0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4"/>
    <x v="0"/>
    <m/>
    <s v="SALARIED"/>
    <x v="83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215.48"/>
    <n v="5.45E-2"/>
    <n v="720.2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5"/>
    <x v="0"/>
    <m/>
    <s v="SALARIED"/>
    <x v="83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215.48"/>
    <n v="7.0000000000000001E-3"/>
    <n v="92.5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6"/>
    <x v="0"/>
    <m/>
    <s v="SALARIED"/>
    <x v="83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77"/>
    <n v="69.605680000000007"/>
    <n v="892.1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45.6"/>
    <n v="63.25911"/>
    <n v="2884.62"/>
    <n v="6"/>
    <d v="2025-05-01T00:00:00"/>
    <d v="2025-05-08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14"/>
    <n v="63.25911"/>
    <n v="7211.54"/>
    <n v="15"/>
    <d v="2025-05-12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3.25911"/>
    <n v="-160.2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7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11"/>
    <s v="LEAVE"/>
    <x v="8"/>
    <s v="ANN"/>
    <n v="7.6"/>
    <n v="63.25911"/>
    <n v="480.77"/>
    <n v="1"/>
    <d v="2025-05-09T00:00:00"/>
    <d v="2025-05-09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570"/>
    <n v="257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7846.67"/>
    <n v="7846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2.08"/>
    <n v="52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197.92"/>
    <n v="1197.9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1666.67"/>
    <n v="5.45E-2"/>
    <n v="635.8300000000000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1666.67"/>
    <n v="7.0000000000000001E-3"/>
    <n v="81.6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1.73692"/>
    <n v="73.734840000000005"/>
    <n v="865.4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0"/>
    <x v="0"/>
    <m/>
    <s v="SALARIED"/>
    <x v="16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0.4"/>
    <n v="83.502020000000002"/>
    <n v="2538.46"/>
    <n v="4"/>
    <d v="2025-04-14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0"/>
    <x v="0"/>
    <m/>
    <s v="SALARIED"/>
    <x v="16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15.2"/>
    <n v="83.502020000000002"/>
    <n v="1269.23"/>
    <n v="2"/>
    <d v="2025-04-18T00:00:00"/>
    <d v="2025-04-2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0"/>
    <x v="0"/>
    <m/>
    <s v="SALARIED"/>
    <x v="16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2.8"/>
    <n v="83.502020000000002"/>
    <n v="1903.85"/>
    <n v="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0"/>
    <x v="0"/>
    <m/>
    <s v="SALARIED"/>
    <x v="16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7.6"/>
    <n v="83.502020000000002"/>
    <n v="634.62"/>
    <n v="1"/>
    <d v="2025-04-25T00:00:00"/>
    <d v="2025-04-25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0"/>
    <x v="0"/>
    <m/>
    <s v="SALARIED"/>
    <x v="16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2.8"/>
    <n v="83.502020000000002"/>
    <n v="1903.85"/>
    <n v="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0"/>
    <x v="0"/>
    <m/>
    <s v="SALARIED"/>
    <x v="16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1.5"/>
    <n v="83.502020000000002"/>
    <n v="-125.26"/>
    <n v="-0.1973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0"/>
    <x v="0"/>
    <m/>
    <s v="SALARIED"/>
    <x v="16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3.502020000000002"/>
    <n v="13961.54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0"/>
    <x v="0"/>
    <m/>
    <s v="SALARIED"/>
    <x v="16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3.502020000000002"/>
    <n v="-211.5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1"/>
    <x v="0"/>
    <m/>
    <s v="SALARIED"/>
    <x v="16"/>
    <m/>
    <m/>
    <x v="0"/>
    <x v="0"/>
    <m/>
    <m/>
    <m/>
    <m/>
    <m/>
    <m/>
    <m/>
    <s v="26AUNS"/>
    <s v="SALES"/>
    <n v="999999999"/>
    <m/>
    <m/>
    <m/>
    <m/>
    <m/>
    <s v="ALLOWANCE"/>
    <x v="32"/>
    <s v="OTHUTX"/>
    <x v="1"/>
    <m/>
    <n v="1083.3313599999999"/>
    <n v="1"/>
    <n v="1083.33"/>
    <n v="0"/>
    <d v="2025-04-30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1"/>
    <x v="0"/>
    <m/>
    <s v="SALARIED"/>
    <x v="16"/>
    <m/>
    <m/>
    <x v="0"/>
    <x v="0"/>
    <m/>
    <m/>
    <m/>
    <m/>
    <m/>
    <m/>
    <m/>
    <s v="26AUNS"/>
    <s v="SALE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7761"/>
    <n v="776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7030.41"/>
    <n v="17030.4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3"/>
    <x v="0"/>
    <m/>
    <s v="SALARIED"/>
    <x v="16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8.75"/>
    <n v="68.7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3"/>
    <x v="0"/>
    <m/>
    <s v="SALARIED"/>
    <x v="16"/>
    <m/>
    <m/>
    <x v="1"/>
    <x v="0"/>
    <m/>
    <m/>
    <m/>
    <m/>
    <m/>
    <n v="934.35"/>
    <n v="3"/>
    <s v="26AUNS"/>
    <s v="SALES"/>
    <n v="999999999"/>
    <m/>
    <m/>
    <m/>
    <m/>
    <m/>
    <s v="DEDUCTION"/>
    <x v="7"/>
    <s v="SUPER"/>
    <x v="5"/>
    <m/>
    <n v="1"/>
    <n v="2515.6"/>
    <n v="2515.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4"/>
    <x v="0"/>
    <m/>
    <s v="SALARIED"/>
    <x v="16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27375.759999999998"/>
    <n v="5.45E-2"/>
    <n v="1491.9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5"/>
    <x v="0"/>
    <m/>
    <s v="SALARIED"/>
    <x v="16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27375.759999999998"/>
    <n v="7.0000000000000001E-3"/>
    <n v="191.6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6"/>
    <x v="0"/>
    <m/>
    <s v="SALARIED"/>
    <x v="16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1"/>
    <n v="97.329970000000003"/>
    <n v="1247.4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0"/>
    <x v="0"/>
    <m/>
    <s v="SALARIED"/>
    <x v="1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5.789469999999994"/>
    <n v="1100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0"/>
    <x v="0"/>
    <m/>
    <s v="SALARIED"/>
    <x v="1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5.789469999999994"/>
    <n v="-166.6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1"/>
    <x v="0"/>
    <m/>
    <s v="SALARIED"/>
    <x v="14"/>
    <m/>
    <m/>
    <x v="0"/>
    <x v="0"/>
    <m/>
    <m/>
    <m/>
    <m/>
    <m/>
    <m/>
    <m/>
    <s v="25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8"/>
    <x v="0"/>
    <m/>
    <s v="SALARIED"/>
    <x v="14"/>
    <m/>
    <m/>
    <x v="0"/>
    <x v="0"/>
    <m/>
    <m/>
    <m/>
    <m/>
    <m/>
    <m/>
    <m/>
    <s v="25AUNS"/>
    <s v="BONUS"/>
    <n v="999999999"/>
    <m/>
    <m/>
    <m/>
    <m/>
    <m/>
    <s v="ALLOWANCE"/>
    <x v="12"/>
    <s v="OTHTAX"/>
    <x v="1"/>
    <m/>
    <n v="780"/>
    <n v="1"/>
    <n v="780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692"/>
    <n v="369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754.66"/>
    <n v="9754.6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3"/>
    <x v="0"/>
    <m/>
    <s v="SALARIED"/>
    <x v="1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4.17"/>
    <n v="54.1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3"/>
    <x v="0"/>
    <m/>
    <s v="SALARIED"/>
    <x v="1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245.83"/>
    <n v="1245.8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4"/>
    <x v="0"/>
    <m/>
    <s v="SALARIED"/>
    <x v="1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966.66"/>
    <n v="5.45E-2"/>
    <n v="761.1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5"/>
    <x v="0"/>
    <m/>
    <s v="SALARIED"/>
    <x v="1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966.66"/>
    <n v="7.0000000000000001E-3"/>
    <n v="97.7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6"/>
    <x v="0"/>
    <m/>
    <s v="SALARIED"/>
    <x v="1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59"/>
    <n v="76.684209999999993"/>
    <n v="982.83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2.8"/>
    <n v="79.099189999999993"/>
    <n v="-1803.46"/>
    <n v="-3"/>
    <d v="2025-04-22T00:00:00"/>
    <d v="2025-04-24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45.6"/>
    <n v="79.099189999999993"/>
    <n v="-3606.92"/>
    <n v="-6"/>
    <d v="2025-04-10T00:00:00"/>
    <d v="2025-04-17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2.8"/>
    <n v="79.099189999999993"/>
    <n v="1803.46"/>
    <n v="3"/>
    <d v="2025-04-15T00:00:00"/>
    <d v="2025-04-17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7.6"/>
    <n v="79.099189999999993"/>
    <n v="601.15"/>
    <n v="1"/>
    <d v="2025-04-22T00:00:00"/>
    <d v="2025-04-22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3.6"/>
    <n v="79.099189999999993"/>
    <n v="284.76"/>
    <n v="0.47370000000000001"/>
    <d v="2025-04-23T00:00:00"/>
    <d v="2025-04-23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7.6"/>
    <n v="79.099189999999993"/>
    <n v="601.15"/>
    <n v="1"/>
    <d v="2025-04-24T00:00:00"/>
    <d v="2025-04-24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9.099189999999993"/>
    <n v="13225.38"/>
    <n v="22"/>
    <d v="2025-05-01T00:00:00"/>
    <d v="2025-05-30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9.099189999999993"/>
    <n v="-200.38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7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-53.2"/>
    <n v="79.099189999999993"/>
    <n v="-4208.08"/>
    <n v="-7"/>
    <d v="2025-04-01T00:00:00"/>
    <d v="2025-04-09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7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76"/>
    <n v="79.099189999999993"/>
    <n v="6011.54"/>
    <n v="10"/>
    <d v="2025-04-01T00:00:00"/>
    <d v="2025-04-14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53"/>
    <s v="LEAVE"/>
    <x v="8"/>
    <s v="PER"/>
    <n v="4"/>
    <n v="79.099189999999993"/>
    <n v="316.39999999999998"/>
    <n v="0.52629999999999999"/>
    <d v="2025-04-23T00:00:00"/>
    <d v="2025-04-23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1"/>
    <x v="0"/>
    <m/>
    <s v="SALARIED"/>
    <x v="4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242"/>
    <n v="4242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616.33"/>
    <n v="10616.33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3"/>
    <x v="0"/>
    <m/>
    <s v="SALARIED"/>
    <x v="4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5.13"/>
    <n v="65.13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3"/>
    <x v="0"/>
    <m/>
    <s v="SALARIED"/>
    <x v="4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97.88"/>
    <n v="1497.88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4"/>
    <x v="0"/>
    <m/>
    <s v="SALARIED"/>
    <x v="48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6421.34"/>
    <n v="6.8500000000000005E-2"/>
    <n v="1124.8599999999999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5"/>
    <x v="0"/>
    <m/>
    <s v="SALARIED"/>
    <x v="48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6421.34"/>
    <n v="7.0000000000000001E-3"/>
    <n v="114.95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6"/>
    <x v="0"/>
    <m/>
    <s v="SALARIED"/>
    <x v="4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9.6870899999999995"/>
    <n v="91.683880000000002"/>
    <n v="888.1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0.97166"/>
    <n v="13538.46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0.97166"/>
    <n v="-205.1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1"/>
    <x v="0"/>
    <m/>
    <s v="SALARIED"/>
    <x v="14"/>
    <m/>
    <m/>
    <x v="0"/>
    <x v="0"/>
    <m/>
    <m/>
    <m/>
    <m/>
    <m/>
    <m/>
    <m/>
    <s v="26AUNS"/>
    <s v="SALE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364"/>
    <n v="436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802.66"/>
    <n v="10802.6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3"/>
    <x v="0"/>
    <m/>
    <s v="SALARIED"/>
    <x v="1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6.67"/>
    <n v="66.6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3"/>
    <x v="0"/>
    <m/>
    <s v="SALARIED"/>
    <x v="1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33.33"/>
    <n v="1533.3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4"/>
    <x v="0"/>
    <m/>
    <s v="SALARIED"/>
    <x v="1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6766.66"/>
    <n v="5.45E-2"/>
    <n v="913.7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5"/>
    <x v="0"/>
    <m/>
    <s v="SALARIED"/>
    <x v="1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6766.66"/>
    <n v="7.0000000000000001E-3"/>
    <n v="117.3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6"/>
    <x v="0"/>
    <m/>
    <s v="SALARIED"/>
    <x v="1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3"/>
    <n v="94.380539999999996"/>
    <n v="1209.6500000000001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0"/>
    <x v="0"/>
    <m/>
    <s v="SALARIED"/>
    <x v="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37.60121000000001"/>
    <n v="23006.92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0"/>
    <x v="0"/>
    <m/>
    <s v="SALARIED"/>
    <x v="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37.60121000000001"/>
    <n v="-348.5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1"/>
    <x v="0"/>
    <m/>
    <s v="SALARIED"/>
    <x v="5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8407"/>
    <n v="8407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5473.5"/>
    <n v="15473.5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3"/>
    <x v="0"/>
    <m/>
    <s v="SALARIED"/>
    <x v="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13.29"/>
    <n v="113.29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3"/>
    <x v="0"/>
    <m/>
    <s v="SALARIED"/>
    <x v="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746.26"/>
    <n v="2746.26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4"/>
    <x v="0"/>
    <m/>
    <s v="SALARIED"/>
    <x v="5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6740.05"/>
    <n v="5.45E-2"/>
    <n v="1457.33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5"/>
    <x v="0"/>
    <m/>
    <s v="SALARIED"/>
    <x v="5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6740.05"/>
    <n v="7.0000000000000001E-3"/>
    <n v="187.18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6"/>
    <x v="0"/>
    <m/>
    <s v="SALARIED"/>
    <x v="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79996"/>
    <n v="160.38801000000001"/>
    <n v="2052.9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0"/>
    <x v="0"/>
    <m/>
    <s v="SALARIED"/>
    <x v="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3.2"/>
    <n v="135.47570999999999"/>
    <n v="7207.31"/>
    <n v="7"/>
    <d v="2025-05-01T00:00:00"/>
    <d v="2025-05-09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0"/>
    <x v="0"/>
    <m/>
    <s v="SALARIED"/>
    <x v="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06.4"/>
    <n v="135.47570999999999"/>
    <n v="14414.62"/>
    <n v="14"/>
    <d v="2025-05-13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0"/>
    <x v="0"/>
    <m/>
    <s v="SALARIED"/>
    <x v="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35.47570999999999"/>
    <n v="-343.2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0"/>
    <x v="0"/>
    <m/>
    <s v="SALARIED"/>
    <x v="5"/>
    <m/>
    <m/>
    <x v="0"/>
    <x v="0"/>
    <m/>
    <m/>
    <m/>
    <m/>
    <m/>
    <m/>
    <m/>
    <s v="31AUNS"/>
    <s v="BONUS"/>
    <n v="999999999"/>
    <s v="31AUNS"/>
    <m/>
    <m/>
    <m/>
    <m/>
    <s v="WORK"/>
    <x v="53"/>
    <s v="LEAVE"/>
    <x v="8"/>
    <s v="PER"/>
    <n v="7.6"/>
    <n v="135.47570999999999"/>
    <n v="1029.6199999999999"/>
    <n v="1"/>
    <d v="2025-05-12T00:00:00"/>
    <d v="2025-05-12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1"/>
    <x v="0"/>
    <m/>
    <s v="SALARIED"/>
    <x v="5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8242"/>
    <n v="8242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5288.5"/>
    <n v="15288.5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3"/>
    <x v="0"/>
    <m/>
    <s v="SALARIED"/>
    <x v="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11.54"/>
    <n v="111.54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3"/>
    <x v="0"/>
    <m/>
    <s v="SALARIED"/>
    <x v="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706.01"/>
    <n v="2706.01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4"/>
    <x v="0"/>
    <m/>
    <s v="SALARIED"/>
    <x v="5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6348.05"/>
    <n v="5.45E-2"/>
    <n v="1435.9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5"/>
    <x v="0"/>
    <m/>
    <s v="SALARIED"/>
    <x v="5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6348.05"/>
    <n v="7.0000000000000001E-3"/>
    <n v="184.4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10"/>
    <x v="0"/>
    <m/>
    <s v="SALARIED"/>
    <x v="5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29"/>
    <n v="157.91023999999999"/>
    <n v="439.5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6"/>
    <x v="0"/>
    <m/>
    <s v="SALARIED"/>
    <x v="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6"/>
    <n v="157.91043999999999"/>
    <n v="2031.7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55.41498"/>
    <n v="9265.3799999999992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55.41498"/>
    <n v="-140.3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154"/>
    <n v="215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6971"/>
    <n v="697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3"/>
    <x v="0"/>
    <m/>
    <s v="SALARIED"/>
    <x v="83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5.63"/>
    <n v="45.6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3"/>
    <x v="0"/>
    <m/>
    <s v="SALARIED"/>
    <x v="83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049.3800000000001"/>
    <n v="1049.380000000000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4"/>
    <x v="0"/>
    <m/>
    <s v="SALARIED"/>
    <x v="83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0220.01"/>
    <n v="5.45E-2"/>
    <n v="556.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5"/>
    <x v="0"/>
    <m/>
    <s v="SALARIED"/>
    <x v="83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0220.01"/>
    <n v="7.0000000000000001E-3"/>
    <n v="71.54000000000000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6"/>
    <x v="0"/>
    <m/>
    <s v="SALARIED"/>
    <x v="83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660000000001"/>
    <n v="64.591710000000006"/>
    <n v="827.8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96.9"/>
    <n v="63.157890000000002"/>
    <n v="6120"/>
    <n v="12.75"/>
    <d v="2025-05-01T00:00:00"/>
    <d v="2025-05-29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.9"/>
    <n v="63.157890000000002"/>
    <n v="120"/>
    <n v="0.25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1235"/>
    <n v="123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5005"/>
    <n v="500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3"/>
    <x v="0"/>
    <m/>
    <s v="SALARIED"/>
    <x v="83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31.2"/>
    <n v="31.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3"/>
    <x v="0"/>
    <m/>
    <s v="SALARIED"/>
    <x v="83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717.6"/>
    <n v="717.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4"/>
    <x v="0"/>
    <m/>
    <s v="SALARIED"/>
    <x v="83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6988.8"/>
    <n v="5.45E-2"/>
    <n v="380.8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5"/>
    <x v="0"/>
    <m/>
    <s v="SALARIED"/>
    <x v="83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6988.8"/>
    <n v="7.0000000000000001E-3"/>
    <n v="48.9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6"/>
    <x v="0"/>
    <m/>
    <s v="SALARIED"/>
    <x v="83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7.4166499999999997"/>
    <n v="73.616789999999995"/>
    <n v="545.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0"/>
    <n v="0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61"/>
    <s v="LEAVE"/>
    <x v="8"/>
    <s v="PARENT"/>
    <n v="167.2"/>
    <n v="0"/>
    <n v="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0"/>
    <x v="0"/>
    <m/>
    <s v="SALARIED"/>
    <x v="83"/>
    <m/>
    <m/>
    <x v="0"/>
    <x v="0"/>
    <m/>
    <m/>
    <m/>
    <m/>
    <m/>
    <m/>
    <m/>
    <s v="25AUNS"/>
    <s v="BONUS"/>
    <n v="999999999"/>
    <m/>
    <m/>
    <m/>
    <m/>
    <m/>
    <s v="ALLOWANCE"/>
    <x v="73"/>
    <s v="OTHTAX"/>
    <x v="1"/>
    <m/>
    <n v="1"/>
    <n v="1"/>
    <n v="1831.6"/>
    <n v="0"/>
    <d v="2025-04-10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43"/>
    <n v="4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1788.6"/>
    <n v="1788.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3"/>
    <x v="0"/>
    <m/>
    <s v="SALARIED"/>
    <x v="83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1.17"/>
    <n v="51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3"/>
    <x v="0"/>
    <m/>
    <s v="SALARIED"/>
    <x v="83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4"/>
    <x v="0"/>
    <m/>
    <s v="SALARIED"/>
    <x v="83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51.17"/>
    <n v="5.45E-2"/>
    <n v="2.7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5"/>
    <x v="0"/>
    <m/>
    <s v="SALARIED"/>
    <x v="83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51.17"/>
    <n v="7.0000000000000001E-3"/>
    <n v="0.3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0"/>
    <x v="0"/>
    <m/>
    <s v="SALARIED"/>
    <x v="2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2.8"/>
    <n v="120.24290999999999"/>
    <n v="2741.54"/>
    <n v="3"/>
    <d v="2025-05-01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0"/>
    <x v="0"/>
    <m/>
    <s v="SALARIED"/>
    <x v="2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0.24290999999999"/>
    <n v="-304.6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7"/>
    <x v="0"/>
    <m/>
    <s v="SALARIED"/>
    <x v="2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144.4"/>
    <n v="120.24290999999999"/>
    <n v="17363.080000000002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1"/>
    <x v="0"/>
    <m/>
    <s v="SALARIED"/>
    <x v="2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13"/>
    <x v="0"/>
    <m/>
    <s v="SALARIED"/>
    <x v="2"/>
    <m/>
    <m/>
    <x v="0"/>
    <x v="0"/>
    <m/>
    <m/>
    <m/>
    <m/>
    <m/>
    <m/>
    <m/>
    <s v="31AUNS"/>
    <s v="BONUS"/>
    <n v="999999999"/>
    <m/>
    <m/>
    <m/>
    <m/>
    <m/>
    <s v="ALLOWANCE"/>
    <x v="35"/>
    <s v="OTHTAX"/>
    <x v="1"/>
    <m/>
    <n v="1280"/>
    <n v="1"/>
    <n v="1280"/>
    <n v="0"/>
    <d v="2025-05-0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8372"/>
    <n v="837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930.17"/>
    <n v="13930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3"/>
    <x v="0"/>
    <m/>
    <s v="SALARIED"/>
    <x v="2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9"/>
    <n v="9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3"/>
    <x v="0"/>
    <m/>
    <s v="SALARIED"/>
    <x v="2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564.75"/>
    <n v="2564.7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4"/>
    <x v="0"/>
    <m/>
    <s v="SALARIED"/>
    <x v="2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4965.919999999998"/>
    <n v="5.45E-2"/>
    <n v="1360.6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5"/>
    <x v="0"/>
    <m/>
    <s v="SALARIED"/>
    <x v="2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4965.919999999998"/>
    <n v="7.0000000000000001E-3"/>
    <n v="174.7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6"/>
    <x v="0"/>
    <m/>
    <s v="SALARIED"/>
    <x v="2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-7.6986100000000004"/>
    <n v="140.15517"/>
    <n v="-107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0"/>
    <x v="0"/>
    <m/>
    <s v="SALARIED"/>
    <x v="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3.47166"/>
    <n v="15628.46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0"/>
    <x v="0"/>
    <m/>
    <s v="SALARIED"/>
    <x v="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3.47166"/>
    <n v="-236.7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1"/>
    <x v="0"/>
    <m/>
    <s v="SALARIED"/>
    <x v="5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576"/>
    <n v="4576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905.03"/>
    <n v="905.03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132.81"/>
    <n v="11132.81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3"/>
    <x v="0"/>
    <m/>
    <s v="SALARIED"/>
    <x v="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6.959999999999994"/>
    <n v="76.959999999999994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3"/>
    <x v="0"/>
    <m/>
    <s v="SALARIED"/>
    <x v="5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452.52"/>
    <n v="452.52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3"/>
    <x v="0"/>
    <m/>
    <s v="SALARIED"/>
    <x v="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10.59"/>
    <n v="1910.59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4"/>
    <x v="0"/>
    <m/>
    <s v="SALARIED"/>
    <x v="5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053.91"/>
    <n v="5.45E-2"/>
    <n v="1038.4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5"/>
    <x v="0"/>
    <m/>
    <s v="SALARIED"/>
    <x v="5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053.91"/>
    <n v="7.0000000000000001E-3"/>
    <n v="133.3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6"/>
    <x v="0"/>
    <m/>
    <s v="SALARIED"/>
    <x v="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4"/>
    <n v="108.95056"/>
    <n v="1396.3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0"/>
    <x v="0"/>
    <m/>
    <s v="SALARIED"/>
    <x v="4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.2"/>
    <n v="73.127529999999993"/>
    <n v="1111.54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0"/>
    <x v="0"/>
    <m/>
    <s v="SALARIED"/>
    <x v="4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3.127529999999993"/>
    <n v="-185.2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0"/>
    <x v="0"/>
    <m/>
    <s v="SALARIED"/>
    <x v="41"/>
    <m/>
    <m/>
    <x v="0"/>
    <x v="0"/>
    <m/>
    <m/>
    <m/>
    <m/>
    <m/>
    <m/>
    <m/>
    <s v="26AUNS"/>
    <s v="SALES"/>
    <n v="999999999"/>
    <s v="26AUNS"/>
    <m/>
    <m/>
    <m/>
    <m/>
    <s v="WORK"/>
    <x v="59"/>
    <s v="LEAVE"/>
    <x v="8"/>
    <s v="PARENT"/>
    <n v="152"/>
    <n v="73.127529999999993"/>
    <n v="11115.38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142"/>
    <n v="31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899.67"/>
    <n v="8899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3"/>
    <x v="0"/>
    <m/>
    <s v="SALARIED"/>
    <x v="4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0.21"/>
    <n v="60.2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3"/>
    <x v="0"/>
    <m/>
    <s v="SALARIED"/>
    <x v="4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84.79"/>
    <n v="1384.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4"/>
    <x v="0"/>
    <m/>
    <s v="SALARIED"/>
    <x v="4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486.67"/>
    <n v="5.45E-2"/>
    <n v="735.0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5"/>
    <x v="0"/>
    <m/>
    <s v="SALARIED"/>
    <x v="4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486.67"/>
    <n v="7.0000000000000001E-3"/>
    <n v="94.4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10"/>
    <x v="0"/>
    <m/>
    <s v="SALARIED"/>
    <x v="41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3.86673"/>
    <n v="85.237399999999994"/>
    <n v="329.5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6"/>
    <x v="0"/>
    <m/>
    <s v="SALARIED"/>
    <x v="4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7"/>
    <n v="85.237430000000003"/>
    <n v="1092.4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0.344130000000007"/>
    <n v="11761.54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0.344130000000007"/>
    <n v="-178.2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968"/>
    <n v="296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615.33"/>
    <n v="8615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3"/>
    <x v="0"/>
    <m/>
    <s v="SALARIED"/>
    <x v="83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7.92"/>
    <n v="57.9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3"/>
    <x v="0"/>
    <m/>
    <s v="SALARIED"/>
    <x v="83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32.08"/>
    <n v="1332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4"/>
    <x v="0"/>
    <m/>
    <s v="SALARIED"/>
    <x v="83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2973.33"/>
    <n v="5.45E-2"/>
    <n v="707.0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5"/>
    <x v="0"/>
    <m/>
    <s v="SALARIED"/>
    <x v="83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2973.33"/>
    <n v="7.0000000000000001E-3"/>
    <n v="90.8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6"/>
    <x v="0"/>
    <m/>
    <s v="SALARIED"/>
    <x v="83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79998"/>
    <n v="81.993089999999995"/>
    <n v="1049.51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66.295550000000006"/>
    <n v="11084.62"/>
    <n v="22"/>
    <d v="2025-05-01T00:00:00"/>
    <d v="2025-05-30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66.295550000000006"/>
    <n v="-167.95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1"/>
    <x v="0"/>
    <m/>
    <s v="SALARIED"/>
    <x v="1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172"/>
    <n v="3172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3"/>
    <s v="SUPER"/>
    <x v="3"/>
    <m/>
    <n v="1"/>
    <n v="641.9"/>
    <n v="641.9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8936.1"/>
    <n v="8936.1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3"/>
    <x v="0"/>
    <m/>
    <s v="SALARIED"/>
    <x v="1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54.58"/>
    <n v="54.58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3"/>
    <x v="0"/>
    <m/>
    <s v="SALARIED"/>
    <x v="18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320.95"/>
    <n v="320.95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3"/>
    <x v="0"/>
    <m/>
    <s v="SALARIED"/>
    <x v="1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255.42"/>
    <n v="1255.42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4"/>
    <x v="0"/>
    <m/>
    <s v="SALARIED"/>
    <x v="18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4380.95"/>
    <n v="6.8500000000000005E-2"/>
    <n v="985.1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5"/>
    <x v="0"/>
    <m/>
    <s v="SALARIED"/>
    <x v="18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4380.95"/>
    <n v="7.0000000000000001E-3"/>
    <n v="100.67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6"/>
    <x v="0"/>
    <m/>
    <s v="SALARIED"/>
    <x v="1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2"/>
    <n v="76.843199999999996"/>
    <n v="984.87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2.8"/>
    <n v="79.706479999999999"/>
    <n v="1817.31"/>
    <n v="3"/>
    <d v="2025-05-01T00:00:00"/>
    <d v="2025-05-05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36.80000000000001"/>
    <n v="79.706479999999999"/>
    <n v="10903.85"/>
    <n v="18"/>
    <d v="2025-05-07T00:00:00"/>
    <d v="2025-05-30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9.706479999999999"/>
    <n v="-201.9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46"/>
    <s v="LEAVE"/>
    <x v="8"/>
    <s v="OTH"/>
    <n v="7.6"/>
    <n v="79.706479999999999"/>
    <n v="605.77"/>
    <n v="1"/>
    <d v="2025-05-06T00:00:00"/>
    <d v="2025-05-06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1"/>
    <x v="0"/>
    <m/>
    <s v="SALARIED"/>
    <x v="1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982"/>
    <n v="3982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66"/>
    <s v="SUPER"/>
    <x v="3"/>
    <m/>
    <n v="1"/>
    <n v="771.75"/>
    <n v="771.75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204.58"/>
    <n v="10204.58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3"/>
    <x v="0"/>
    <m/>
    <s v="SALARIED"/>
    <x v="18"/>
    <m/>
    <m/>
    <x v="1"/>
    <x v="0"/>
    <m/>
    <m/>
    <m/>
    <m/>
    <m/>
    <m/>
    <n v="5"/>
    <s v="26AUSA"/>
    <s v="BONUS"/>
    <n v="999999999"/>
    <m/>
    <m/>
    <m/>
    <m/>
    <m/>
    <s v="DEDUCTION"/>
    <x v="63"/>
    <s v="SUPER"/>
    <x v="5"/>
    <m/>
    <n v="1"/>
    <n v="385.88"/>
    <n v="385.88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14"/>
    <x v="0"/>
    <m/>
    <s v="SALARIED"/>
    <x v="18"/>
    <m/>
    <m/>
    <x v="11"/>
    <x v="0"/>
    <m/>
    <m/>
    <m/>
    <m/>
    <m/>
    <m/>
    <n v="1"/>
    <s v="26AUSA"/>
    <s v="BONUS"/>
    <n v="999999999"/>
    <m/>
    <m/>
    <m/>
    <m/>
    <m/>
    <s v="DEDUCTION"/>
    <x v="41"/>
    <s v="SUPER"/>
    <x v="5"/>
    <m/>
    <n v="1"/>
    <n v="131.25"/>
    <n v="131.25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14"/>
    <x v="0"/>
    <m/>
    <s v="SALARIED"/>
    <x v="18"/>
    <m/>
    <m/>
    <x v="11"/>
    <x v="0"/>
    <m/>
    <m/>
    <m/>
    <m/>
    <m/>
    <m/>
    <n v="1"/>
    <s v="26AUSA"/>
    <s v="BONUS"/>
    <n v="999999999"/>
    <m/>
    <m/>
    <m/>
    <m/>
    <m/>
    <s v="DEDUCTION"/>
    <x v="42"/>
    <s v="SUPER"/>
    <x v="5"/>
    <m/>
    <n v="1"/>
    <n v="1509.38"/>
    <n v="1509.38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3"/>
    <x v="0"/>
    <m/>
    <s v="SALARIED"/>
    <x v="18"/>
    <m/>
    <m/>
    <x v="12"/>
    <x v="0"/>
    <m/>
    <m/>
    <m/>
    <m/>
    <m/>
    <m/>
    <n v="2"/>
    <s v="26AUSA"/>
    <s v="BONUS"/>
    <n v="999999999"/>
    <m/>
    <m/>
    <m/>
    <m/>
    <m/>
    <s v="DEDUCTION"/>
    <x v="43"/>
    <s v="SUPER"/>
    <x v="5"/>
    <m/>
    <n v="1"/>
    <n v="0"/>
    <n v="0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4"/>
    <x v="0"/>
    <m/>
    <s v="SALARIED"/>
    <x v="18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5344.21"/>
    <n v="5.45E-2"/>
    <n v="836.26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5"/>
    <x v="0"/>
    <m/>
    <s v="SALARIED"/>
    <x v="18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5344.21"/>
    <n v="7.0000000000000001E-3"/>
    <n v="107.41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10"/>
    <x v="0"/>
    <m/>
    <s v="SALARIED"/>
    <x v="18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8335"/>
    <n v="92.906040000000004"/>
    <n v="258.58999999999997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6"/>
    <x v="0"/>
    <m/>
    <s v="SALARIED"/>
    <x v="1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680000000001"/>
    <n v="92.905860000000004"/>
    <n v="1195.3900000000001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8.947370000000006"/>
    <n v="13200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8.947370000000006"/>
    <n v="-200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1"/>
    <x v="0"/>
    <m/>
    <s v="SALARIED"/>
    <x v="32"/>
    <m/>
    <m/>
    <x v="0"/>
    <x v="0"/>
    <m/>
    <m/>
    <m/>
    <m/>
    <m/>
    <m/>
    <m/>
    <s v="26AUNS"/>
    <s v="SALE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234"/>
    <n v="4234"/>
    <n v="0"/>
    <m/>
    <m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29"/>
    <s v="FINAN"/>
    <x v="9"/>
    <m/>
    <n v="1"/>
    <n v="1833.33"/>
    <n v="1833.33"/>
    <n v="0"/>
    <m/>
    <m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766"/>
    <n v="8766"/>
    <n v="0"/>
    <m/>
    <m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3"/>
    <x v="0"/>
    <m/>
    <s v="SALARIED"/>
    <x v="32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5"/>
    <n v="65"/>
    <n v="0"/>
    <m/>
    <m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3"/>
    <x v="0"/>
    <m/>
    <s v="SALARIED"/>
    <x v="32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95"/>
    <n v="1495"/>
    <n v="0"/>
    <m/>
    <m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4"/>
    <x v="0"/>
    <m/>
    <s v="SALARIED"/>
    <x v="32"/>
    <m/>
    <m/>
    <x v="3"/>
    <x v="0"/>
    <m/>
    <m/>
    <m/>
    <m/>
    <m/>
    <m/>
    <m/>
    <s v="26AUNS"/>
    <s v="SALES"/>
    <n v="999999999"/>
    <m/>
    <m/>
    <m/>
    <m/>
    <m/>
    <s v="OTHER"/>
    <x v="33"/>
    <s v="PRT"/>
    <x v="6"/>
    <m/>
    <n v="16393.330000000002"/>
    <n v="6.8500000000000005E-2"/>
    <n v="1122.94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5"/>
    <x v="0"/>
    <m/>
    <s v="SALARIED"/>
    <x v="32"/>
    <m/>
    <m/>
    <x v="4"/>
    <x v="0"/>
    <m/>
    <m/>
    <m/>
    <m/>
    <m/>
    <m/>
    <m/>
    <s v="26AUNS"/>
    <s v="SALES"/>
    <n v="999999999"/>
    <m/>
    <m/>
    <m/>
    <m/>
    <m/>
    <s v="OTHER"/>
    <x v="34"/>
    <s v="WC"/>
    <x v="6"/>
    <m/>
    <n v="16393.330000000002"/>
    <n v="7.0000000000000001E-3"/>
    <n v="114.7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6"/>
    <x v="0"/>
    <m/>
    <s v="SALARIED"/>
    <x v="32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799989999999999"/>
    <n v="91.50788"/>
    <n v="1171.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0"/>
    <x v="0"/>
    <m/>
    <s v="SALARIED"/>
    <x v="24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167.2"/>
    <n v="55.668019999999999"/>
    <n v="9307.6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0"/>
    <x v="0"/>
    <m/>
    <s v="SALARIED"/>
    <x v="24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-2.5333299999999999"/>
    <n v="55.668019999999999"/>
    <n v="-141.0200000000000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1"/>
    <x v="0"/>
    <m/>
    <s v="SALARIED"/>
    <x v="24"/>
    <m/>
    <m/>
    <x v="0"/>
    <x v="0"/>
    <m/>
    <m/>
    <m/>
    <m/>
    <m/>
    <m/>
    <m/>
    <s v="23AUNS"/>
    <s v="BONUS"/>
    <n v="999999999"/>
    <m/>
    <m/>
    <m/>
    <m/>
    <m/>
    <s v="ALLOWANCE"/>
    <x v="56"/>
    <s v="OTHUTX"/>
    <x v="1"/>
    <m/>
    <n v="28"/>
    <n v="0.88"/>
    <n v="24.64"/>
    <n v="0"/>
    <d v="2025-03-25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2"/>
    <x v="0"/>
    <m/>
    <m/>
    <x v="1"/>
    <m/>
    <m/>
    <x v="0"/>
    <x v="0"/>
    <m/>
    <m/>
    <m/>
    <m/>
    <m/>
    <m/>
    <m/>
    <s v="23AUNS"/>
    <s v="BONUS"/>
    <n v="999999999"/>
    <m/>
    <m/>
    <m/>
    <m/>
    <m/>
    <s v="DEDUCTION"/>
    <x v="2"/>
    <s v="TAX"/>
    <x v="2"/>
    <m/>
    <n v="1"/>
    <n v="2769"/>
    <n v="276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2"/>
    <x v="0"/>
    <m/>
    <m/>
    <x v="1"/>
    <m/>
    <m/>
    <x v="2"/>
    <x v="0"/>
    <m/>
    <m/>
    <m/>
    <m/>
    <m/>
    <m/>
    <m/>
    <s v="23AUNS"/>
    <s v="BONUS"/>
    <n v="999999999"/>
    <m/>
    <m/>
    <m/>
    <m/>
    <m/>
    <s v="DEDUCTION"/>
    <x v="4"/>
    <m/>
    <x v="4"/>
    <m/>
    <n v="1"/>
    <n v="6422.31"/>
    <n v="6422.3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3"/>
    <x v="0"/>
    <m/>
    <s v="SALARIED"/>
    <x v="24"/>
    <m/>
    <m/>
    <x v="1"/>
    <x v="0"/>
    <m/>
    <m/>
    <m/>
    <m/>
    <m/>
    <m/>
    <n v="4"/>
    <s v="23AUNS"/>
    <s v="BONUS"/>
    <n v="999999999"/>
    <m/>
    <m/>
    <m/>
    <m/>
    <m/>
    <s v="DEDUCTION"/>
    <x v="5"/>
    <s v="SUPER"/>
    <x v="5"/>
    <m/>
    <n v="1"/>
    <n v="36.130000000000003"/>
    <n v="36.13000000000000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3"/>
    <x v="0"/>
    <m/>
    <s v="SALARIED"/>
    <x v="24"/>
    <m/>
    <m/>
    <x v="1"/>
    <x v="0"/>
    <m/>
    <m/>
    <m/>
    <m/>
    <m/>
    <n v="0"/>
    <n v="3"/>
    <s v="23AUNS"/>
    <s v="BONUS"/>
    <n v="999999999"/>
    <m/>
    <m/>
    <m/>
    <m/>
    <m/>
    <s v="DEDUCTION"/>
    <x v="7"/>
    <s v="SUPER"/>
    <x v="5"/>
    <m/>
    <n v="1"/>
    <n v="1054.17"/>
    <n v="1054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4"/>
    <x v="0"/>
    <m/>
    <s v="SALARIED"/>
    <x v="24"/>
    <m/>
    <m/>
    <x v="3"/>
    <x v="0"/>
    <m/>
    <m/>
    <m/>
    <m/>
    <m/>
    <m/>
    <m/>
    <s v="23AUNS"/>
    <s v="BONUS"/>
    <n v="999999999"/>
    <m/>
    <m/>
    <m/>
    <m/>
    <m/>
    <s v="OTHER"/>
    <x v="8"/>
    <s v="PRT"/>
    <x v="6"/>
    <m/>
    <n v="10256.969999999999"/>
    <n v="5.45E-2"/>
    <n v="55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5"/>
    <x v="0"/>
    <m/>
    <s v="SALARIED"/>
    <x v="24"/>
    <m/>
    <m/>
    <x v="4"/>
    <x v="0"/>
    <m/>
    <m/>
    <m/>
    <m/>
    <m/>
    <m/>
    <m/>
    <s v="23AUNS"/>
    <s v="BONUS"/>
    <n v="999999999"/>
    <m/>
    <m/>
    <m/>
    <m/>
    <m/>
    <s v="OTHER"/>
    <x v="9"/>
    <s v="WC"/>
    <x v="6"/>
    <m/>
    <n v="10256.969999999999"/>
    <n v="7.0000000000000001E-3"/>
    <n v="71.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6"/>
    <x v="0"/>
    <m/>
    <s v="SALARIED"/>
    <x v="24"/>
    <m/>
    <m/>
    <x v="5"/>
    <x v="0"/>
    <m/>
    <m/>
    <m/>
    <m/>
    <m/>
    <m/>
    <m/>
    <s v="23AUNS"/>
    <s v="BONUS"/>
    <n v="999999999"/>
    <s v="23AUNS"/>
    <m/>
    <m/>
    <m/>
    <m/>
    <s v="OTHER"/>
    <x v="10"/>
    <s v="ACC"/>
    <x v="7"/>
    <s v="ANN"/>
    <n v="12.816660000000001"/>
    <n v="64.88664"/>
    <n v="831.6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0"/>
    <x v="0"/>
    <m/>
    <s v="SALARIED"/>
    <x v="2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6.65992"/>
    <n v="16161.54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0"/>
    <x v="0"/>
    <m/>
    <s v="SALARIED"/>
    <x v="2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6.65992"/>
    <n v="-244.8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1"/>
    <x v="0"/>
    <m/>
    <s v="SALARIED"/>
    <x v="2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239"/>
    <n v="5239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899.84"/>
    <n v="11899.84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3"/>
    <x v="0"/>
    <m/>
    <s v="SALARIED"/>
    <x v="2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9.58"/>
    <n v="79.58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3"/>
    <x v="0"/>
    <m/>
    <s v="SALARIED"/>
    <x v="2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70.97"/>
    <n v="1970.97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4"/>
    <x v="0"/>
    <m/>
    <s v="SALARIED"/>
    <x v="2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189.39"/>
    <n v="5.45E-2"/>
    <n v="1045.8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5"/>
    <x v="0"/>
    <m/>
    <s v="SALARIED"/>
    <x v="2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189.39"/>
    <n v="7.0000000000000001E-3"/>
    <n v="134.330000000000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10"/>
    <x v="0"/>
    <m/>
    <s v="SALARIED"/>
    <x v="27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399999999999"/>
    <n v="112.66679000000001"/>
    <n v="313.5899999999999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6"/>
    <x v="0"/>
    <m/>
    <s v="SALARIED"/>
    <x v="2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73"/>
    <n v="112.66679999999999"/>
    <n v="1444.02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114"/>
    <n v="71.406880000000001"/>
    <n v="-8140.38"/>
    <n v="-15"/>
    <d v="2025-03-11T00:00:00"/>
    <d v="2025-03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60.8"/>
    <n v="71.406880000000001"/>
    <n v="4341.54"/>
    <n v="8"/>
    <d v="2025-03-11T00:00:00"/>
    <d v="2025-03-2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45.6"/>
    <n v="71.406880000000001"/>
    <n v="3256.15"/>
    <n v="6"/>
    <d v="2025-03-24T00:00:00"/>
    <d v="2025-03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3.88664"/>
    <n v="12353.85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3.88664"/>
    <n v="-187.18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7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7.6"/>
    <n v="71.406880000000001"/>
    <n v="542.69000000000005"/>
    <n v="1"/>
    <d v="2025-03-21T00:00:00"/>
    <d v="2025-03-2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11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27"/>
    <s v="OTHUTX"/>
    <x v="1"/>
    <m/>
    <n v="1"/>
    <n v="1"/>
    <n v="-452.24"/>
    <n v="0"/>
    <d v="2025-05-31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643"/>
    <n v="2643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24"/>
    <s v="SUPER"/>
    <x v="3"/>
    <m/>
    <n v="1"/>
    <n v="1058.82"/>
    <n v="1058.8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012.61"/>
    <n v="8012.61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8.79"/>
    <n v="58.79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3"/>
    <x v="0"/>
    <m/>
    <s v="SALARIED"/>
    <x v="24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345.7"/>
    <n v="345.7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47.16"/>
    <n v="1347.16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33"/>
    <s v="PRT"/>
    <x v="6"/>
    <m/>
    <n v="13466.08"/>
    <n v="6.8500000000000005E-2"/>
    <n v="922.43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34"/>
    <s v="WC"/>
    <x v="6"/>
    <m/>
    <n v="13466.08"/>
    <n v="7.0000000000000001E-3"/>
    <n v="94.26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1.553330000000001"/>
    <n v="85.641970000000001"/>
    <n v="989.45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0"/>
    <x v="0"/>
    <m/>
    <s v="SALARIED"/>
    <x v="43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2.5333299999999999"/>
    <n v="103.39069000000001"/>
    <n v="261.93"/>
    <n v="0.33329999999999999"/>
    <d v="2025-04-30T00:00:00"/>
    <d v="2025-04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0"/>
    <x v="0"/>
    <m/>
    <s v="SALARIED"/>
    <x v="43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-22.8"/>
    <n v="103.39069000000001"/>
    <n v="-2357.31"/>
    <n v="-3"/>
    <d v="2025-04-28T00:00:00"/>
    <d v="2025-04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0"/>
    <x v="0"/>
    <m/>
    <s v="SALARIED"/>
    <x v="43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22.8"/>
    <n v="107.00911000000001"/>
    <n v="2439.81"/>
    <n v="3"/>
    <d v="2025-04-28T00:00:00"/>
    <d v="2025-04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0"/>
    <x v="0"/>
    <m/>
    <s v="SALARIED"/>
    <x v="43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-2.5333299999999999"/>
    <n v="107.00911000000001"/>
    <n v="-271.08999999999997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0"/>
    <x v="0"/>
    <m/>
    <s v="SALARIED"/>
    <x v="43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167.2"/>
    <n v="107.00911000000001"/>
    <n v="17891.919999999998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0"/>
    <x v="0"/>
    <m/>
    <s v="SALARIED"/>
    <x v="43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-2.5333299999999999"/>
    <n v="107.00911000000001"/>
    <n v="-271.0899999999999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18"/>
    <x v="0"/>
    <m/>
    <m/>
    <x v="1"/>
    <m/>
    <m/>
    <x v="0"/>
    <x v="0"/>
    <m/>
    <m/>
    <m/>
    <m/>
    <m/>
    <m/>
    <m/>
    <s v="30AUSA"/>
    <s v="SALES"/>
    <n v="999999999"/>
    <m/>
    <m/>
    <m/>
    <m/>
    <m/>
    <s v="ALLOWANCE"/>
    <x v="83"/>
    <s v="OTHTAX"/>
    <x v="1"/>
    <m/>
    <n v="7318"/>
    <n v="1"/>
    <n v="7318"/>
    <n v="0"/>
    <d v="2025-03-01T00:00:00"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18"/>
    <x v="0"/>
    <m/>
    <m/>
    <x v="1"/>
    <m/>
    <m/>
    <x v="0"/>
    <x v="0"/>
    <m/>
    <m/>
    <m/>
    <m/>
    <m/>
    <m/>
    <m/>
    <s v="30AUSA"/>
    <s v="SALES"/>
    <n v="999999999"/>
    <m/>
    <m/>
    <m/>
    <m/>
    <m/>
    <s v="ALLOWANCE"/>
    <x v="83"/>
    <s v="OTHTAX"/>
    <x v="1"/>
    <m/>
    <n v="-2439.33"/>
    <n v="1"/>
    <n v="-2439.33"/>
    <n v="0"/>
    <d v="2025-03-01T00:00:00"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18"/>
    <x v="0"/>
    <m/>
    <m/>
    <x v="1"/>
    <m/>
    <m/>
    <x v="0"/>
    <x v="0"/>
    <m/>
    <m/>
    <m/>
    <m/>
    <m/>
    <m/>
    <m/>
    <s v="30AUSA"/>
    <s v="SALES"/>
    <n v="999999999"/>
    <m/>
    <m/>
    <m/>
    <m/>
    <m/>
    <s v="ALLOWANCE"/>
    <x v="83"/>
    <s v="OTHTAX"/>
    <x v="1"/>
    <m/>
    <n v="-2439.33"/>
    <n v="1"/>
    <n v="-2439.33"/>
    <n v="0"/>
    <d v="2025-03-01T00:00:00"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1"/>
    <x v="0"/>
    <m/>
    <s v="SALARIED"/>
    <x v="43"/>
    <m/>
    <m/>
    <x v="0"/>
    <x v="0"/>
    <m/>
    <m/>
    <m/>
    <m/>
    <m/>
    <m/>
    <m/>
    <s v="30AUSA"/>
    <s v="SALE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0"/>
    <x v="0"/>
    <m/>
    <s v="SALARIED"/>
    <x v="43"/>
    <m/>
    <m/>
    <x v="0"/>
    <x v="0"/>
    <m/>
    <m/>
    <m/>
    <m/>
    <m/>
    <m/>
    <m/>
    <s v="30AUSA"/>
    <s v="SALES"/>
    <n v="999999999"/>
    <s v="30AUSA"/>
    <m/>
    <m/>
    <m/>
    <m/>
    <s v="WORK"/>
    <x v="55"/>
    <s v="OTHER"/>
    <x v="11"/>
    <m/>
    <n v="0"/>
    <n v="107.00911000000001"/>
    <n v="7.91"/>
    <n v="0"/>
    <d v="2025-04-30T00:00:00"/>
    <d v="2025-04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2"/>
    <x v="0"/>
    <m/>
    <m/>
    <x v="1"/>
    <m/>
    <m/>
    <x v="0"/>
    <x v="0"/>
    <m/>
    <m/>
    <m/>
    <m/>
    <m/>
    <m/>
    <m/>
    <s v="30AUSA"/>
    <s v="SALES"/>
    <n v="999999999"/>
    <m/>
    <m/>
    <m/>
    <m/>
    <m/>
    <s v="DEDUCTION"/>
    <x v="2"/>
    <s v="TAX"/>
    <x v="2"/>
    <m/>
    <n v="1"/>
    <n v="3969"/>
    <n v="3969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2"/>
    <x v="0"/>
    <m/>
    <m/>
    <x v="1"/>
    <m/>
    <m/>
    <x v="0"/>
    <x v="0"/>
    <m/>
    <m/>
    <m/>
    <m/>
    <m/>
    <m/>
    <m/>
    <s v="30AUSA"/>
    <s v="SALES"/>
    <n v="999999999"/>
    <m/>
    <m/>
    <m/>
    <m/>
    <m/>
    <s v="DEDUCTION"/>
    <x v="76"/>
    <s v="FINAN"/>
    <x v="9"/>
    <m/>
    <n v="1"/>
    <n v="6022.67"/>
    <n v="6022.67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2"/>
    <x v="0"/>
    <m/>
    <m/>
    <x v="1"/>
    <m/>
    <m/>
    <x v="1"/>
    <x v="0"/>
    <m/>
    <m/>
    <m/>
    <m/>
    <m/>
    <m/>
    <n v="9"/>
    <s v="30AUSA"/>
    <s v="SALES"/>
    <n v="999999999"/>
    <m/>
    <m/>
    <m/>
    <m/>
    <m/>
    <s v="DEDUCTION"/>
    <x v="24"/>
    <s v="SUPER"/>
    <x v="3"/>
    <m/>
    <n v="1"/>
    <n v="223.53"/>
    <n v="223.53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2"/>
    <x v="0"/>
    <m/>
    <m/>
    <x v="1"/>
    <m/>
    <m/>
    <x v="2"/>
    <x v="0"/>
    <m/>
    <m/>
    <m/>
    <m/>
    <m/>
    <m/>
    <m/>
    <s v="30AUSA"/>
    <s v="SALES"/>
    <n v="999999999"/>
    <m/>
    <m/>
    <m/>
    <m/>
    <m/>
    <s v="DEDUCTION"/>
    <x v="4"/>
    <m/>
    <x v="4"/>
    <m/>
    <n v="1"/>
    <n v="11759.55"/>
    <n v="11759.55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3"/>
    <x v="0"/>
    <m/>
    <s v="SALARIED"/>
    <x v="43"/>
    <m/>
    <m/>
    <x v="1"/>
    <x v="0"/>
    <m/>
    <m/>
    <m/>
    <m/>
    <m/>
    <m/>
    <n v="5"/>
    <s v="30AUSA"/>
    <s v="SALES"/>
    <n v="999999999"/>
    <m/>
    <m/>
    <m/>
    <m/>
    <m/>
    <s v="DEDUCTION"/>
    <x v="25"/>
    <s v="SUPER"/>
    <x v="5"/>
    <m/>
    <n v="1"/>
    <n v="111.77"/>
    <n v="111.77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3"/>
    <x v="0"/>
    <m/>
    <s v="SALARIED"/>
    <x v="43"/>
    <m/>
    <m/>
    <x v="1"/>
    <x v="0"/>
    <m/>
    <m/>
    <m/>
    <m/>
    <m/>
    <m/>
    <n v="4"/>
    <s v="30AUSA"/>
    <s v="SALES"/>
    <n v="999999999"/>
    <m/>
    <m/>
    <m/>
    <m/>
    <m/>
    <s v="DEDUCTION"/>
    <x v="5"/>
    <s v="SUPER"/>
    <x v="5"/>
    <m/>
    <n v="1"/>
    <n v="88.1"/>
    <n v="88.1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3"/>
    <x v="0"/>
    <m/>
    <s v="SALARIED"/>
    <x v="43"/>
    <m/>
    <m/>
    <x v="1"/>
    <x v="0"/>
    <m/>
    <m/>
    <m/>
    <m/>
    <m/>
    <n v="289.87"/>
    <n v="3"/>
    <s v="30AUSA"/>
    <s v="SALES"/>
    <n v="999999999"/>
    <m/>
    <m/>
    <m/>
    <m/>
    <m/>
    <s v="DEDUCTION"/>
    <x v="7"/>
    <s v="SUPER"/>
    <x v="5"/>
    <m/>
    <n v="1"/>
    <n v="2316.2600000000002"/>
    <n v="2316.2600000000002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4"/>
    <x v="0"/>
    <m/>
    <s v="SALARIED"/>
    <x v="43"/>
    <m/>
    <m/>
    <x v="3"/>
    <x v="0"/>
    <m/>
    <m/>
    <m/>
    <m/>
    <m/>
    <m/>
    <m/>
    <s v="30AUSA"/>
    <s v="SALES"/>
    <n v="999999999"/>
    <m/>
    <m/>
    <m/>
    <m/>
    <m/>
    <s v="OTHER"/>
    <x v="8"/>
    <s v="PRT"/>
    <x v="6"/>
    <m/>
    <n v="24490.880000000001"/>
    <n v="5.45E-2"/>
    <n v="1334.75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5"/>
    <x v="0"/>
    <m/>
    <s v="SALARIED"/>
    <x v="43"/>
    <m/>
    <m/>
    <x v="4"/>
    <x v="0"/>
    <m/>
    <m/>
    <m/>
    <m/>
    <m/>
    <m/>
    <m/>
    <s v="30AUSA"/>
    <s v="SALES"/>
    <n v="999999999"/>
    <m/>
    <m/>
    <m/>
    <m/>
    <m/>
    <s v="OTHER"/>
    <x v="9"/>
    <s v="WC"/>
    <x v="6"/>
    <m/>
    <n v="24490.880000000001"/>
    <n v="7.0000000000000001E-3"/>
    <n v="171.44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10"/>
    <x v="0"/>
    <m/>
    <s v="SALARIED"/>
    <x v="43"/>
    <m/>
    <m/>
    <x v="8"/>
    <x v="0"/>
    <m/>
    <m/>
    <m/>
    <m/>
    <m/>
    <m/>
    <m/>
    <s v="30AUSA"/>
    <s v="SALES"/>
    <n v="999999999"/>
    <s v="30AUSA"/>
    <m/>
    <m/>
    <m/>
    <m/>
    <s v="OTHER"/>
    <x v="23"/>
    <s v="ACC"/>
    <x v="7"/>
    <s v="LSL"/>
    <n v="2.7833600000000001"/>
    <n v="719.71286999999995"/>
    <n v="2003.22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6"/>
    <x v="0"/>
    <m/>
    <s v="SALARIED"/>
    <x v="43"/>
    <m/>
    <m/>
    <x v="5"/>
    <x v="0"/>
    <m/>
    <m/>
    <m/>
    <m/>
    <m/>
    <m/>
    <m/>
    <s v="30AUSA"/>
    <s v="SALES"/>
    <n v="999999999"/>
    <s v="30AUSA"/>
    <m/>
    <m/>
    <m/>
    <m/>
    <s v="OTHER"/>
    <x v="10"/>
    <s v="ACC"/>
    <x v="7"/>
    <s v="ANN"/>
    <n v="12.866669999999999"/>
    <n v="167.53442000000001"/>
    <n v="2155.61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0"/>
    <x v="0"/>
    <m/>
    <s v="SALARIED"/>
    <x v="4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44.4"/>
    <n v="80.97166"/>
    <n v="11692.31"/>
    <n v="19"/>
    <d v="2025-05-06T00:00:00"/>
    <d v="2025-05-30T00:00:00"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0"/>
    <x v="0"/>
    <m/>
    <s v="SALARIED"/>
    <x v="4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1833300000000002"/>
    <n v="80.97166"/>
    <n v="-176.79"/>
    <n v="-0.2873"/>
    <d v="2025-05-3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1"/>
    <x v="0"/>
    <m/>
    <s v="SALARIED"/>
    <x v="43"/>
    <m/>
    <m/>
    <x v="0"/>
    <x v="0"/>
    <m/>
    <m/>
    <m/>
    <m/>
    <m/>
    <m/>
    <m/>
    <s v="26AUNS"/>
    <s v="SALES"/>
    <n v="999999999"/>
    <m/>
    <m/>
    <m/>
    <m/>
    <m/>
    <s v="ALLOWANCE"/>
    <x v="32"/>
    <s v="OTHUTX"/>
    <x v="1"/>
    <m/>
    <n v="1583.3304499999999"/>
    <n v="1"/>
    <n v="1583.33"/>
    <n v="0"/>
    <d v="2025-05-31T00:00:00"/>
    <m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558"/>
    <n v="3558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540.85"/>
    <n v="9540.85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3"/>
    <x v="0"/>
    <m/>
    <s v="SALARIED"/>
    <x v="43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6.67"/>
    <n v="66.67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3"/>
    <x v="0"/>
    <m/>
    <s v="SALARIED"/>
    <x v="43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24.28"/>
    <n v="1324.28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4"/>
    <x v="0"/>
    <m/>
    <s v="SALARIED"/>
    <x v="43"/>
    <m/>
    <m/>
    <x v="3"/>
    <x v="0"/>
    <m/>
    <m/>
    <m/>
    <m/>
    <m/>
    <m/>
    <m/>
    <s v="26AUNS"/>
    <s v="SALES"/>
    <n v="999999999"/>
    <m/>
    <m/>
    <m/>
    <m/>
    <m/>
    <s v="OTHER"/>
    <x v="33"/>
    <s v="PRT"/>
    <x v="6"/>
    <m/>
    <n v="14489.8"/>
    <n v="6.8500000000000005E-2"/>
    <n v="992.55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5"/>
    <x v="0"/>
    <m/>
    <s v="SALARIED"/>
    <x v="43"/>
    <m/>
    <m/>
    <x v="4"/>
    <x v="0"/>
    <m/>
    <m/>
    <m/>
    <m/>
    <m/>
    <m/>
    <m/>
    <s v="26AUNS"/>
    <s v="SALES"/>
    <n v="999999999"/>
    <m/>
    <m/>
    <m/>
    <m/>
    <m/>
    <s v="OTHER"/>
    <x v="34"/>
    <s v="WC"/>
    <x v="6"/>
    <m/>
    <n v="14489.8"/>
    <n v="7.0000000000000001E-3"/>
    <n v="101.43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6"/>
    <x v="0"/>
    <m/>
    <s v="SALARIED"/>
    <x v="43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1.06663"/>
    <n v="93.854230000000001"/>
    <n v="1038.6500000000001"/>
    <n v="0"/>
    <d v="2025-05-3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0"/>
    <x v="0"/>
    <m/>
    <s v="SALARIED"/>
    <x v="43"/>
    <m/>
    <m/>
    <x v="0"/>
    <x v="0"/>
    <m/>
    <m/>
    <m/>
    <m/>
    <m/>
    <m/>
    <m/>
    <s v="26AUSA"/>
    <s v="BONUS"/>
    <n v="999999999"/>
    <s v="26AUSA"/>
    <m/>
    <m/>
    <m/>
    <m/>
    <s v="WORK"/>
    <x v="15"/>
    <s v="WORK"/>
    <x v="0"/>
    <m/>
    <n v="7.6"/>
    <n v="75.910929999999993"/>
    <n v="576.91999999999996"/>
    <n v="1"/>
    <d v="2025-05-05T00:00:00"/>
    <d v="2025-05-05T00:00:00"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0"/>
    <x v="0"/>
    <m/>
    <s v="SALARIED"/>
    <x v="43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44.4"/>
    <n v="75.910929999999993"/>
    <n v="10961.54"/>
    <n v="19"/>
    <d v="2025-05-06T00:00:00"/>
    <d v="2025-05-30T00:00:00"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0"/>
    <x v="0"/>
    <m/>
    <s v="SALARIED"/>
    <x v="43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2999999999999998"/>
    <n v="75.910929999999993"/>
    <n v="-174.59"/>
    <n v="-0.30259999999999998"/>
    <d v="2025-05-3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1"/>
    <x v="0"/>
    <m/>
    <s v="SALARIED"/>
    <x v="43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666.66364"/>
    <n v="1"/>
    <n v="1666.66"/>
    <n v="0"/>
    <d v="2025-05-31T00:00:00"/>
    <m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532"/>
    <n v="3532"/>
    <n v="0"/>
    <m/>
    <m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498.5300000000007"/>
    <n v="9498.5300000000007"/>
    <n v="0"/>
    <m/>
    <m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3"/>
    <x v="0"/>
    <m/>
    <s v="SALARIED"/>
    <x v="43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2.5"/>
    <n v="62.5"/>
    <n v="0"/>
    <m/>
    <m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3"/>
    <x v="0"/>
    <m/>
    <s v="SALARIED"/>
    <x v="43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306.8499999999999"/>
    <n v="1306.8499999999999"/>
    <n v="0"/>
    <m/>
    <m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4"/>
    <x v="0"/>
    <m/>
    <s v="SALARIED"/>
    <x v="43"/>
    <m/>
    <m/>
    <x v="3"/>
    <x v="0"/>
    <m/>
    <m/>
    <m/>
    <m/>
    <m/>
    <m/>
    <m/>
    <s v="26AUSA"/>
    <s v="BONUS"/>
    <n v="999999999"/>
    <m/>
    <m/>
    <m/>
    <m/>
    <m/>
    <s v="OTHER"/>
    <x v="30"/>
    <s v="PRT"/>
    <x v="6"/>
    <m/>
    <n v="14399.88"/>
    <n v="5.7000000000000002E-2"/>
    <n v="820.79"/>
    <n v="0"/>
    <d v="2025-05-0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5"/>
    <x v="0"/>
    <m/>
    <s v="SALARIED"/>
    <x v="43"/>
    <m/>
    <m/>
    <x v="4"/>
    <x v="0"/>
    <m/>
    <m/>
    <m/>
    <m/>
    <m/>
    <m/>
    <m/>
    <s v="26AUSA"/>
    <s v="BONUS"/>
    <n v="999999999"/>
    <m/>
    <m/>
    <m/>
    <m/>
    <m/>
    <s v="OTHER"/>
    <x v="31"/>
    <s v="WC"/>
    <x v="6"/>
    <m/>
    <n v="12733.22"/>
    <n v="7.0000000000000001E-3"/>
    <n v="89.13"/>
    <n v="0"/>
    <d v="2025-05-0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6"/>
    <x v="0"/>
    <m/>
    <s v="SALARIED"/>
    <x v="43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1.649979999999999"/>
    <n v="87.904870000000003"/>
    <n v="1024.08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0.4"/>
    <n v="63.25911"/>
    <n v="1923.08"/>
    <n v="4"/>
    <d v="2025-04-14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15"/>
    <s v="WORK"/>
    <x v="0"/>
    <m/>
    <n v="15.2"/>
    <n v="63.25911"/>
    <n v="961.54"/>
    <n v="2"/>
    <d v="2025-04-18T00:00:00"/>
    <d v="2025-04-2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2.8"/>
    <n v="63.25911"/>
    <n v="1442.31"/>
    <n v="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15"/>
    <s v="WORK"/>
    <x v="0"/>
    <m/>
    <n v="7.6"/>
    <n v="63.25911"/>
    <n v="480.77"/>
    <n v="1"/>
    <d v="2025-04-25T00:00:00"/>
    <d v="2025-04-25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2.8"/>
    <n v="63.25911"/>
    <n v="1442.31"/>
    <n v="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1.5"/>
    <n v="63.25911"/>
    <n v="-94.9"/>
    <n v="-0.1973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7.6"/>
    <n v="63.25911"/>
    <n v="480.77"/>
    <n v="1"/>
    <d v="2025-05-01T00:00:00"/>
    <d v="2025-05-0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52"/>
    <n v="63.25911"/>
    <n v="9615.3799999999992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0.38082"/>
    <n v="-152.9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65"/>
    <s v="LEAVE"/>
    <x v="8"/>
    <s v="OTH"/>
    <n v="7.6"/>
    <n v="0"/>
    <n v="0"/>
    <n v="1"/>
    <d v="2025-05-02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1"/>
    <x v="0"/>
    <m/>
    <s v="SALARIED"/>
    <x v="16"/>
    <m/>
    <m/>
    <x v="0"/>
    <x v="0"/>
    <m/>
    <m/>
    <m/>
    <m/>
    <m/>
    <m/>
    <m/>
    <s v="25AUNS"/>
    <s v="BONUS"/>
    <n v="999999999"/>
    <m/>
    <m/>
    <m/>
    <m/>
    <m/>
    <s v="ALLOWANCE"/>
    <x v="32"/>
    <s v="OTHUTX"/>
    <x v="1"/>
    <m/>
    <n v="1083.3313599999999"/>
    <n v="1"/>
    <n v="1083.33"/>
    <n v="0"/>
    <d v="2025-04-30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1"/>
    <x v="0"/>
    <m/>
    <s v="SALARIED"/>
    <x v="16"/>
    <m/>
    <m/>
    <x v="0"/>
    <x v="0"/>
    <m/>
    <m/>
    <m/>
    <m/>
    <m/>
    <m/>
    <m/>
    <s v="25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5352"/>
    <n v="535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13662.96"/>
    <n v="13662.9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3"/>
    <x v="0"/>
    <m/>
    <s v="SALARIED"/>
    <x v="16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2.08"/>
    <n v="52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3"/>
    <x v="0"/>
    <m/>
    <s v="SALARIED"/>
    <x v="16"/>
    <m/>
    <m/>
    <x v="1"/>
    <x v="0"/>
    <m/>
    <m/>
    <m/>
    <m/>
    <m/>
    <n v="707.84"/>
    <n v="3"/>
    <s v="25AUNS"/>
    <s v="BONUS"/>
    <n v="999999999"/>
    <m/>
    <m/>
    <m/>
    <m/>
    <m/>
    <s v="DEDUCTION"/>
    <x v="7"/>
    <s v="SUPER"/>
    <x v="5"/>
    <m/>
    <n v="1"/>
    <n v="1851.3"/>
    <n v="1851.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4"/>
    <x v="0"/>
    <m/>
    <s v="SALARIED"/>
    <x v="16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20918.34"/>
    <n v="5.45E-2"/>
    <n v="1140.0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5"/>
    <x v="0"/>
    <m/>
    <s v="SALARIED"/>
    <x v="16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20918.34"/>
    <n v="7.0000000000000001E-3"/>
    <n v="146.4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6"/>
    <x v="0"/>
    <m/>
    <s v="SALARIED"/>
    <x v="16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20.383310000000002"/>
    <n v="73.734830000000002"/>
    <n v="1502.96"/>
    <n v="0"/>
    <d v="2025-05-31T00:00:00"/>
    <d v="2025-05-31T00:00:00"/>
  </r>
  <r>
    <m/>
    <x v="6"/>
    <m/>
    <m/>
    <m/>
    <m/>
    <m/>
    <m/>
    <m/>
    <m/>
    <m/>
    <m/>
    <m/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  <m/>
    <m/>
    <m/>
    <m/>
    <m/>
    <x v="19"/>
    <x v="2"/>
    <m/>
    <m/>
    <x v="1"/>
    <m/>
    <m/>
    <x v="13"/>
    <x v="2"/>
    <m/>
    <m/>
    <m/>
    <m/>
    <m/>
    <m/>
    <m/>
    <m/>
    <m/>
    <m/>
    <m/>
    <m/>
    <m/>
    <m/>
    <m/>
    <m/>
    <x v="84"/>
    <m/>
    <x v="13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96F402-CE8F-4793-B6E4-5D86B5A22FC8}" name="PivotTable2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compact="0" compactData="0" multipleFieldFilters="0">
  <location ref="L14:M17" firstHeaderRow="1" firstDataRow="1" firstDataCol="1" rowPageCount="1" colPageCount="1"/>
  <pivotFields count="84"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52">
        <item m="1" x="618"/>
        <item m="1" x="32"/>
        <item m="1" x="26"/>
        <item m="1" x="482"/>
        <item m="1" x="228"/>
        <item m="1" x="641"/>
        <item m="1" x="358"/>
        <item m="1" x="14"/>
        <item m="1" x="439"/>
        <item m="1" x="183"/>
        <item m="1" x="639"/>
        <item m="1" x="326"/>
        <item m="1" x="138"/>
        <item m="1" x="19"/>
        <item m="1" x="10"/>
        <item m="1" x="562"/>
        <item m="1" x="131"/>
        <item m="1" x="346"/>
        <item m="1" x="426"/>
        <item m="1" x="177"/>
        <item m="1" x="17"/>
        <item m="1" x="415"/>
        <item m="1" x="395"/>
        <item m="1" x="199"/>
        <item m="1" x="510"/>
        <item m="1" x="367"/>
        <item m="1" x="328"/>
        <item m="1" x="291"/>
        <item m="1" x="85"/>
        <item m="1" x="616"/>
        <item m="1" x="229"/>
        <item m="1" x="397"/>
        <item m="1" x="573"/>
        <item m="1" x="520"/>
        <item m="1" x="390"/>
        <item m="1" x="217"/>
        <item m="1" x="35"/>
        <item m="1" x="322"/>
        <item m="1" x="404"/>
        <item m="1" x="149"/>
        <item m="1" x="365"/>
        <item m="1" x="524"/>
        <item m="1" x="240"/>
        <item m="1" x="644"/>
        <item m="1" x="373"/>
        <item m="1" x="615"/>
        <item sd="0" m="1" x="455"/>
        <item m="1" x="509"/>
        <item m="1" x="582"/>
        <item m="1" x="422"/>
        <item m="1" x="599"/>
        <item m="1" x="551"/>
        <item m="1" x="86"/>
        <item m="1" x="424"/>
        <item m="1" x="552"/>
        <item m="1" x="484"/>
        <item m="1" x="541"/>
        <item m="1" x="526"/>
        <item m="1" x="359"/>
        <item m="1" x="525"/>
        <item m="1" x="584"/>
        <item m="1" x="74"/>
        <item m="1" x="323"/>
        <item m="1" x="152"/>
        <item m="1" x="320"/>
        <item m="1" x="499"/>
        <item m="1" x="117"/>
        <item m="1" x="577"/>
        <item m="1" x="315"/>
        <item m="1" x="563"/>
        <item m="1" x="433"/>
        <item m="1" x="340"/>
        <item m="1" x="165"/>
        <item m="1" x="375"/>
        <item m="1" x="58"/>
        <item m="1" x="371"/>
        <item m="1" x="53"/>
        <item m="1" x="368"/>
        <item m="1" x="12"/>
        <item m="1" x="57"/>
        <item m="1" x="572"/>
        <item m="1" x="583"/>
        <item m="1" x="325"/>
        <item m="1" x="316"/>
        <item m="1" x="39"/>
        <item m="1" x="460"/>
        <item m="1" x="31"/>
        <item m="1" x="188"/>
        <item m="1" x="47"/>
        <item m="1" x="159"/>
        <item m="1" x="545"/>
        <item m="1" x="403"/>
        <item m="1" x="564"/>
        <item m="1" x="13"/>
        <item m="1" x="436"/>
        <item m="1" x="472"/>
        <item m="1" x="18"/>
        <item m="1" x="440"/>
        <item m="1" x="623"/>
        <item m="1" x="461"/>
        <item m="1" x="610"/>
        <item m="1" x="514"/>
        <item m="1" x="20"/>
        <item m="1" x="579"/>
        <item m="1" x="649"/>
        <item m="1" x="591"/>
        <item m="1" x="459"/>
        <item m="1" x="350"/>
        <item m="1" x="414"/>
        <item m="1" x="27"/>
        <item m="1" x="54"/>
        <item m="1" x="78"/>
        <item m="1" x="617"/>
        <item m="1" x="474"/>
        <item m="1" x="487"/>
        <item m="1" x="46"/>
        <item m="1" x="393"/>
        <item m="1" x="518"/>
        <item m="1" x="578"/>
        <item m="1" x="517"/>
        <item m="1" x="576"/>
        <item m="1" x="602"/>
        <item m="1" x="29"/>
        <item m="1" x="24"/>
        <item m="1" x="597"/>
        <item m="1" x="16"/>
        <item m="1" x="588"/>
        <item m="1" x="190"/>
        <item m="1" x="447"/>
        <item m="1" x="491"/>
        <item m="1" x="88"/>
        <item m="1" x="233"/>
        <item m="1" x="423"/>
        <item m="1" x="150"/>
        <item m="1" x="569"/>
        <item m="1" x="312"/>
        <item m="1" x="589"/>
        <item m="1" x="25"/>
        <item m="1" x="349"/>
        <item m="1" x="192"/>
        <item m="1" x="90"/>
        <item m="1" x="377"/>
        <item m="1" x="631"/>
        <item m="1" x="21"/>
        <item m="1" x="146"/>
        <item m="1" x="643"/>
        <item m="1" x="635"/>
        <item m="1" x="125"/>
        <item m="1" x="324"/>
        <item m="1" x="30"/>
        <item m="1" x="49"/>
        <item m="1" x="302"/>
        <item m="1" x="34"/>
        <item m="1" x="360"/>
        <item m="1" x="242"/>
        <item m="1" x="598"/>
        <item m="1" x="63"/>
        <item m="1" x="52"/>
        <item m="1" x="169"/>
        <item m="1" x="587"/>
        <item m="1" x="99"/>
        <item m="1" x="539"/>
        <item m="1" x="161"/>
        <item m="1" x="432"/>
        <item m="1" x="308"/>
        <item m="1" x="28"/>
        <item m="1" x="33"/>
        <item m="1" x="594"/>
        <item m="1" x="89"/>
        <item m="1" x="172"/>
        <item m="1" x="488"/>
        <item m="1" x="469"/>
        <item m="1" x="558"/>
        <item m="1" x="628"/>
        <item m="1" x="227"/>
        <item m="1" x="609"/>
        <item m="1" x="538"/>
        <item m="1" x="309"/>
        <item m="1" x="198"/>
        <item m="1" x="650"/>
        <item m="1" x="636"/>
        <item m="1" x="369"/>
        <item m="1" x="354"/>
        <item m="1" x="48"/>
        <item m="1" x="115"/>
        <item m="1" x="186"/>
        <item m="1" x="93"/>
        <item m="1" x="603"/>
        <item m="1" x="303"/>
        <item m="1" x="611"/>
        <item m="1" x="647"/>
        <item m="1" x="362"/>
        <item m="1" x="553"/>
        <item m="1" x="134"/>
        <item m="1" x="168"/>
        <item m="1" x="638"/>
        <item m="1" x="175"/>
        <item m="1" x="483"/>
        <item m="1" x="637"/>
        <item m="1" x="427"/>
        <item m="1" x="50"/>
        <item m="1" x="446"/>
        <item m="1" x="331"/>
        <item m="1" x="306"/>
        <item m="1" x="9"/>
        <item m="1" x="327"/>
        <item m="1" x="570"/>
        <item m="1" x="141"/>
        <item m="1" x="51"/>
        <item m="1" x="381"/>
        <item m="1" x="445"/>
        <item m="1" x="464"/>
        <item m="1" x="22"/>
        <item m="1" x="554"/>
        <item m="1" x="571"/>
        <item m="1" x="243"/>
        <item m="1" x="80"/>
        <item m="1" x="462"/>
        <item m="1" x="568"/>
        <item m="1" x="206"/>
        <item m="1" x="550"/>
        <item m="1" x="529"/>
        <item m="1" x="60"/>
        <item m="1" x="585"/>
        <item m="1" x="627"/>
        <item m="1" x="44"/>
        <item m="1" x="651"/>
        <item m="1" x="286"/>
        <item m="1" x="555"/>
        <item m="1" x="154"/>
        <item m="1" x="41"/>
        <item m="1" x="560"/>
        <item m="1" x="226"/>
        <item m="1" x="634"/>
        <item m="1" x="508"/>
        <item m="1" x="148"/>
        <item m="1" x="456"/>
        <item m="1" x="596"/>
        <item m="1" x="262"/>
        <item m="1" x="174"/>
        <item m="1" x="387"/>
        <item m="1" x="632"/>
        <item m="1" x="62"/>
        <item m="1" x="245"/>
        <item m="1" x="280"/>
        <item m="1" x="97"/>
        <item m="1" x="250"/>
        <item m="1" x="128"/>
        <item m="1" x="504"/>
        <item m="1" x="102"/>
        <item m="1" x="430"/>
        <item m="1" x="272"/>
        <item m="1" x="288"/>
        <item m="1" x="516"/>
        <item m="1" x="533"/>
        <item m="1" x="119"/>
        <item m="1" x="279"/>
        <item m="1" x="642"/>
        <item m="1" x="413"/>
        <item m="1" x="160"/>
        <item m="1" x="505"/>
        <item m="1" x="98"/>
        <item m="1" x="7"/>
        <item m="1" x="557"/>
        <item m="1" x="120"/>
        <item m="1" x="608"/>
        <item m="1" x="38"/>
        <item m="1" x="71"/>
        <item m="1" x="394"/>
        <item m="1" x="480"/>
        <item m="1" x="83"/>
        <item m="1" x="452"/>
        <item m="1" x="506"/>
        <item m="1" x="478"/>
        <item m="1" x="396"/>
        <item m="1" x="36"/>
        <item m="1" x="528"/>
        <item m="1" x="640"/>
        <item m="1" x="37"/>
        <item m="1" x="429"/>
        <item m="1" x="6"/>
        <item m="1" x="546"/>
        <item m="1" x="648"/>
        <item m="1" x="135"/>
        <item m="1" x="622"/>
        <item m="1" x="112"/>
        <item m="1" x="494"/>
        <item m="1" x="542"/>
        <item m="1" x="500"/>
        <item m="1" x="620"/>
        <item m="1" x="534"/>
        <item m="1" x="277"/>
        <item m="1" x="164"/>
        <item m="1" x="224"/>
        <item m="1" x="283"/>
        <item m="1" x="352"/>
        <item m="1" x="449"/>
        <item m="1" x="612"/>
        <item m="1" x="314"/>
        <item m="1" x="11"/>
        <item m="1" x="515"/>
        <item m="1" x="157"/>
        <item m="1" x="468"/>
        <item m="1" x="466"/>
        <item m="1" x="522"/>
        <item m="1" x="431"/>
        <item m="1" x="409"/>
        <item m="1" x="605"/>
        <item m="1" x="289"/>
        <item m="1" x="370"/>
        <item m="1" x="581"/>
        <item m="1" x="614"/>
        <item m="1" x="171"/>
        <item m="1" x="531"/>
        <item m="1" x="624"/>
        <item m="1" x="646"/>
        <item m="1" x="489"/>
        <item m="1" x="619"/>
        <item m="1" x="72"/>
        <item x="0"/>
        <item m="1" x="495"/>
        <item m="1" x="486"/>
        <item m="1" x="530"/>
        <item m="1" x="84"/>
        <item m="1" x="548"/>
        <item m="1" x="118"/>
        <item m="1" x="114"/>
        <item m="1" x="629"/>
        <item m="1" x="507"/>
        <item m="1" x="442"/>
        <item m="1" x="239"/>
        <item m="1" x="40"/>
        <item m="1" x="450"/>
        <item m="1" x="444"/>
        <item m="1" x="230"/>
        <item m="1" x="471"/>
        <item m="1" x="537"/>
        <item m="1" x="399"/>
        <item m="1" x="294"/>
        <item m="1" x="417"/>
        <item m="1" x="448"/>
        <item m="1" x="298"/>
        <item m="1" x="42"/>
        <item m="1" x="475"/>
        <item m="1" x="8"/>
        <item m="1" x="470"/>
        <item m="1" x="465"/>
        <item m="1" x="416"/>
        <item m="1" x="263"/>
        <item m="1" x="45"/>
        <item m="1" x="4"/>
        <item m="1" x="467"/>
        <item m="1" x="153"/>
        <item m="1" x="56"/>
        <item m="1" x="633"/>
        <item m="1" x="561"/>
        <item m="1" x="59"/>
        <item m="1" x="565"/>
        <item m="1" x="419"/>
        <item m="1" x="476"/>
        <item m="1" x="398"/>
        <item m="1" x="264"/>
        <item m="1" x="521"/>
        <item m="1" x="479"/>
        <item m="1" x="305"/>
        <item m="1" x="142"/>
        <item m="1" x="621"/>
        <item m="1" x="3"/>
        <item m="1" x="493"/>
        <item m="1" x="383"/>
        <item m="1" x="645"/>
        <item m="1" x="64"/>
        <item m="1" x="61"/>
        <item m="1" x="113"/>
        <item m="1" x="492"/>
        <item m="1" x="600"/>
        <item m="1" x="67"/>
        <item m="1" x="574"/>
        <item m="1" x="129"/>
        <item m="1" x="421"/>
        <item m="1" x="511"/>
        <item m="1" x="384"/>
        <item m="1" x="457"/>
        <item m="1" x="535"/>
        <item m="1" x="547"/>
        <item m="1" x="65"/>
        <item m="1" x="66"/>
        <item m="1" x="512"/>
        <item m="1" x="15"/>
        <item m="1" x="167"/>
        <item m="1" x="166"/>
        <item m="1" x="372"/>
        <item m="1" x="200"/>
        <item m="1" x="406"/>
        <item m="1" x="527"/>
        <item m="1" x="231"/>
        <item m="1" x="481"/>
        <item m="1" x="498"/>
        <item m="1" x="501"/>
        <item m="1" x="251"/>
        <item m="1" x="69"/>
        <item m="1" x="513"/>
        <item m="1" x="441"/>
        <item m="1" x="540"/>
        <item m="1" x="402"/>
        <item m="1" x="73"/>
        <item m="1" x="265"/>
        <item m="1" x="252"/>
        <item m="1" x="410"/>
        <item m="1" x="496"/>
        <item m="1" x="1"/>
        <item m="1" x="266"/>
        <item m="1" x="625"/>
        <item m="1" x="595"/>
        <item m="1" x="420"/>
        <item m="1" x="76"/>
        <item m="1" x="311"/>
        <item m="1" x="221"/>
        <item m="1" x="81"/>
        <item m="1" x="544"/>
        <item m="1" x="604"/>
        <item m="1" x="193"/>
        <item m="1" x="549"/>
        <item m="1" x="613"/>
        <item m="1" x="626"/>
        <item m="1" x="210"/>
        <item m="1" x="503"/>
        <item m="1" x="147"/>
        <item m="1" x="374"/>
        <item m="1" x="586"/>
        <item m="1" x="79"/>
        <item m="1" x="321"/>
        <item m="1" x="209"/>
        <item m="1" x="87"/>
        <item m="1" x="296"/>
        <item m="1" x="91"/>
        <item m="1" x="329"/>
        <item m="1" x="523"/>
        <item m="1" x="214"/>
        <item m="1" x="287"/>
        <item m="1" x="203"/>
        <item m="1" x="567"/>
        <item m="1" x="92"/>
        <item m="1" x="94"/>
        <item m="1" x="244"/>
        <item m="1" x="543"/>
        <item m="1" x="532"/>
        <item m="1" x="345"/>
        <item m="1" x="201"/>
        <item m="1" x="606"/>
        <item m="1" x="566"/>
        <item m="1" x="248"/>
        <item m="1" x="313"/>
        <item m="1" x="392"/>
        <item m="1" x="347"/>
        <item m="1" x="361"/>
        <item m="1" x="106"/>
        <item m="1" x="307"/>
        <item m="1" x="116"/>
        <item m="1" x="473"/>
        <item m="1" x="122"/>
        <item m="1" x="238"/>
        <item m="1" x="109"/>
        <item m="1" x="110"/>
        <item m="1" x="77"/>
        <item m="1" x="95"/>
        <item m="1" x="100"/>
        <item m="1" x="267"/>
        <item m="1" x="590"/>
        <item m="1" x="107"/>
        <item m="1" x="339"/>
        <item m="1" x="607"/>
        <item m="1" x="108"/>
        <item m="1" x="458"/>
        <item m="1" x="428"/>
        <item m="1" x="378"/>
        <item m="1" x="434"/>
        <item m="1" x="105"/>
        <item m="1" x="104"/>
        <item m="1" x="111"/>
        <item m="1" x="123"/>
        <item m="1" x="353"/>
        <item m="1" x="124"/>
        <item m="1" x="477"/>
        <item m="1" x="443"/>
        <item m="1" x="376"/>
        <item m="1" x="103"/>
        <item m="1" x="556"/>
        <item m="1" x="408"/>
        <item m="1" x="451"/>
        <item m="1" x="121"/>
        <item m="1" x="130"/>
        <item m="1" x="318"/>
        <item m="1" x="601"/>
        <item m="1" x="411"/>
        <item m="1" x="319"/>
        <item m="1" x="425"/>
        <item m="1" x="337"/>
        <item m="1" x="127"/>
        <item m="1" x="435"/>
        <item m="1" x="295"/>
        <item m="1" x="101"/>
        <item m="1" x="241"/>
        <item m="1" x="268"/>
        <item m="1" x="379"/>
        <item m="1" x="342"/>
        <item m="1" x="139"/>
        <item m="1" x="140"/>
        <item m="1" x="269"/>
        <item m="1" x="593"/>
        <item m="1" x="247"/>
        <item m="1" x="592"/>
        <item m="1" x="126"/>
        <item m="1" x="536"/>
        <item m="1" x="145"/>
        <item m="1" x="151"/>
        <item m="1" x="463"/>
        <item m="1" x="344"/>
        <item m="1" x="96"/>
        <item m="1" x="490"/>
        <item m="1" x="132"/>
        <item m="1" x="133"/>
        <item m="1" x="236"/>
        <item m="1" x="144"/>
        <item m="1" x="580"/>
        <item m="1" x="412"/>
        <item m="1" x="497"/>
        <item m="1" x="559"/>
        <item m="1" x="137"/>
        <item m="1" x="380"/>
        <item m="1" x="382"/>
        <item m="1" x="143"/>
        <item m="1" x="156"/>
        <item m="1" x="485"/>
        <item m="1" x="75"/>
        <item m="1" x="155"/>
        <item m="1" x="163"/>
        <item m="1" x="519"/>
        <item m="1" x="391"/>
        <item m="1" x="386"/>
        <item m="1" x="297"/>
        <item m="1" x="317"/>
        <item m="1" x="176"/>
        <item m="1" x="158"/>
        <item m="1" x="575"/>
        <item m="1" x="341"/>
        <item m="1" x="43"/>
        <item m="1" x="136"/>
        <item m="1" x="181"/>
        <item m="1" x="275"/>
        <item m="1" x="502"/>
        <item m="1" x="68"/>
        <item m="1" x="173"/>
        <item m="1" x="630"/>
        <item m="1" x="179"/>
        <item m="1" x="407"/>
        <item m="1" x="453"/>
        <item m="1" x="454"/>
        <item m="1" x="253"/>
        <item m="1" x="178"/>
        <item m="1" x="196"/>
        <item m="1" x="385"/>
        <item m="1" x="180"/>
        <item m="1" x="182"/>
        <item m="1" x="185"/>
        <item m="1" x="187"/>
        <item m="1" x="278"/>
        <item m="1" x="184"/>
        <item m="1" x="300"/>
        <item m="1" x="254"/>
        <item m="1" x="299"/>
        <item m="1" x="257"/>
        <item m="1" x="256"/>
        <item m="1" x="197"/>
        <item m="1" x="343"/>
        <item m="1" x="202"/>
        <item m="1" x="204"/>
        <item m="1" x="333"/>
        <item m="1" x="191"/>
        <item m="1" x="388"/>
        <item m="1" x="255"/>
        <item m="1" x="258"/>
        <item m="1" x="260"/>
        <item m="1" x="310"/>
        <item m="1" x="23"/>
        <item m="1" x="194"/>
        <item m="1" x="205"/>
        <item m="1" x="207"/>
        <item m="1" x="208"/>
        <item m="1" x="211"/>
        <item m="1" x="418"/>
        <item m="1" x="400"/>
        <item m="1" x="259"/>
        <item m="1" x="437"/>
        <item m="1" x="261"/>
        <item m="1" x="389"/>
        <item m="1" x="438"/>
        <item m="1" x="212"/>
        <item m="1" x="301"/>
        <item m="1" x="215"/>
        <item m="1" x="216"/>
        <item m="1" x="162"/>
        <item m="1" x="213"/>
        <item m="1" x="218"/>
        <item m="1" x="219"/>
        <item m="1" x="293"/>
        <item m="1" x="220"/>
        <item m="1" x="222"/>
        <item m="1" x="246"/>
        <item m="1" x="223"/>
        <item m="1" x="232"/>
        <item m="1" x="5"/>
        <item m="1" x="364"/>
        <item m="1" x="234"/>
        <item m="1" x="235"/>
        <item m="1" x="351"/>
        <item m="1" x="401"/>
        <item m="1" x="270"/>
        <item m="1" x="225"/>
        <item m="1" x="249"/>
        <item m="1" x="276"/>
        <item m="1" x="405"/>
        <item m="1" x="271"/>
        <item m="1" x="170"/>
        <item m="1" x="274"/>
        <item m="1" x="281"/>
        <item m="1" x="273"/>
        <item m="1" x="282"/>
        <item m="1" x="284"/>
        <item m="1" x="290"/>
        <item m="1" x="363"/>
        <item m="1" x="366"/>
        <item m="1" x="285"/>
        <item m="1" x="82"/>
        <item m="1" x="332"/>
        <item m="1" x="292"/>
        <item m="1" x="70"/>
        <item m="1" x="189"/>
        <item m="1" x="330"/>
        <item m="1" x="334"/>
        <item m="1" x="304"/>
        <item m="1" x="55"/>
        <item m="1" x="195"/>
        <item m="1" x="237"/>
        <item m="1" x="335"/>
        <item m="1" x="336"/>
        <item m="1" x="338"/>
        <item m="1" x="348"/>
        <item m="1" x="2"/>
        <item m="1" x="355"/>
        <item m="1" x="356"/>
        <item m="1" x="357"/>
      </items>
    </pivotField>
    <pivotField compact="0" outline="0" showAll="0" defaultSubtotal="0">
      <items count="674">
        <item m="1" x="583"/>
        <item m="1" x="492"/>
        <item m="1" x="228"/>
        <item m="1" x="646"/>
        <item m="1" x="26"/>
        <item m="1" x="32"/>
        <item m="1" x="623"/>
        <item m="1" x="358"/>
        <item m="1" x="14"/>
        <item m="1" x="444"/>
        <item m="1" x="183"/>
        <item m="1" x="478"/>
        <item m="1" x="482"/>
        <item m="1" x="326"/>
        <item m="1" x="138"/>
        <item m="1" x="157"/>
        <item m="1" x="19"/>
        <item m="1" x="10"/>
        <item m="1" x="545"/>
        <item m="1" x="131"/>
        <item m="1" x="567"/>
        <item m="1" x="430"/>
        <item m="1" x="177"/>
        <item m="1" x="17"/>
        <item m="1" x="663"/>
        <item m="1" x="435"/>
        <item m="1" x="397"/>
        <item m="1" x="199"/>
        <item m="1" x="368"/>
        <item m="1" x="328"/>
        <item m="1" x="291"/>
        <item m="1" x="85"/>
        <item m="1" x="610"/>
        <item m="1" x="229"/>
        <item m="1" x="399"/>
        <item m="1" x="537"/>
        <item m="1" x="392"/>
        <item m="1" x="217"/>
        <item m="1" x="35"/>
        <item m="1" x="322"/>
        <item m="1" x="406"/>
        <item m="1" x="366"/>
        <item m="1" x="470"/>
        <item m="1" x="240"/>
        <item m="1" x="506"/>
        <item m="1" x="490"/>
        <item m="1" x="514"/>
        <item m="1" x="521"/>
        <item m="1" x="558"/>
        <item m="1" x="425"/>
        <item m="1" x="557"/>
        <item m="1" x="641"/>
        <item m="1" x="86"/>
        <item m="1" x="428"/>
        <item m="1" x="466"/>
        <item m="1" x="500"/>
        <item m="1" x="587"/>
        <item m="1" x="359"/>
        <item m="1" x="485"/>
        <item m="1" x="607"/>
        <item m="1" x="74"/>
        <item m="1" x="323"/>
        <item m="1" x="152"/>
        <item m="1" x="320"/>
        <item m="1" x="584"/>
        <item m="1" x="117"/>
        <item m="1" x="542"/>
        <item m="1" x="315"/>
        <item m="1" x="438"/>
        <item m="1" x="340"/>
        <item m="1" x="165"/>
        <item m="1" x="377"/>
        <item m="1" x="58"/>
        <item m="1" x="372"/>
        <item m="1" x="53"/>
        <item m="1" x="369"/>
        <item m="1" x="12"/>
        <item m="1" x="57"/>
        <item m="1" x="474"/>
        <item m="1" x="575"/>
        <item m="1" x="325"/>
        <item m="1" x="316"/>
        <item m="1" x="39"/>
        <item m="1" x="468"/>
        <item m="1" x="31"/>
        <item m="1" x="188"/>
        <item m="1" x="47"/>
        <item m="1" x="159"/>
        <item m="1" x="405"/>
        <item m="1" x="13"/>
        <item m="1" x="441"/>
        <item m="1" x="522"/>
        <item m="1" x="18"/>
        <item m="1" x="445"/>
        <item m="1" x="645"/>
        <item m="1" x="564"/>
        <item m="1" x="484"/>
        <item m="1" x="598"/>
        <item m="1" x="20"/>
        <item m="1" x="565"/>
        <item m="1" x="588"/>
        <item m="1" x="552"/>
        <item m="1" x="602"/>
        <item m="1" x="350"/>
        <item m="1" x="417"/>
        <item m="1" x="27"/>
        <item m="1" x="54"/>
        <item m="1" x="78"/>
        <item m="1" x="555"/>
        <item m="1" x="658"/>
        <item m="1" x="463"/>
        <item m="1" x="46"/>
        <item m="1" x="395"/>
        <item m="1" x="532"/>
        <item m="1" x="624"/>
        <item m="1" x="599"/>
        <item m="1" x="639"/>
        <item m="1" x="632"/>
        <item m="1" x="29"/>
        <item m="1" x="24"/>
        <item m="1" x="647"/>
        <item m="1" x="16"/>
        <item m="1" x="617"/>
        <item m="1" x="462"/>
        <item m="1" x="453"/>
        <item m="1" x="603"/>
        <item m="1" x="88"/>
        <item m="1" x="233"/>
        <item m="1" x="427"/>
        <item m="1" x="150"/>
        <item m="1" x="515"/>
        <item m="1" x="312"/>
        <item m="1" x="524"/>
        <item m="1" x="25"/>
        <item m="1" x="349"/>
        <item m="1" x="192"/>
        <item m="1" x="90"/>
        <item m="1" x="379"/>
        <item m="1" x="580"/>
        <item m="1" x="21"/>
        <item m="1" x="146"/>
        <item m="1" x="480"/>
        <item m="1" x="553"/>
        <item m="1" x="324"/>
        <item m="1" x="30"/>
        <item m="1" x="49"/>
        <item m="1" x="34"/>
        <item m="1" x="360"/>
        <item m="1" x="11"/>
        <item m="1" x="242"/>
        <item m="1" x="573"/>
        <item m="1" x="63"/>
        <item m="1" x="636"/>
        <item m="1" x="52"/>
        <item m="1" x="169"/>
        <item m="1" x="586"/>
        <item m="1" x="375"/>
        <item m="1" x="99"/>
        <item m="1" x="578"/>
        <item m="1" x="125"/>
        <item m="1" x="481"/>
        <item m="1" x="498"/>
        <item m="1" x="436"/>
        <item m="1" x="308"/>
        <item m="1" x="28"/>
        <item m="1" x="346"/>
        <item m="1" x="667"/>
        <item m="1" x="33"/>
        <item m="1" x="538"/>
        <item m="1" x="302"/>
        <item m="1" x="89"/>
        <item m="1" x="528"/>
        <item m="1" x="638"/>
        <item m="1" x="657"/>
        <item m="1" x="655"/>
        <item m="1" x="630"/>
        <item m="1" x="513"/>
        <item m="1" x="659"/>
        <item m="1" x="531"/>
        <item m="1" x="309"/>
        <item m="1" x="198"/>
        <item m="1" x="609"/>
        <item m="1" x="518"/>
        <item m="1" x="370"/>
        <item m="1" x="354"/>
        <item m="1" x="48"/>
        <item m="1" x="115"/>
        <item m="1" x="93"/>
        <item m="1" x="172"/>
        <item m="1" x="669"/>
        <item m="1" x="496"/>
        <item m="1" x="303"/>
        <item m="1" x="570"/>
        <item m="1" x="516"/>
        <item m="1" x="362"/>
        <item m="1" x="672"/>
        <item m="1" x="134"/>
        <item m="1" x="168"/>
        <item m="1" x="660"/>
        <item m="1" x="175"/>
        <item m="1" x="629"/>
        <item m="1" x="600"/>
        <item m="1" x="431"/>
        <item m="1" x="50"/>
        <item m="1" x="452"/>
        <item m="1" x="331"/>
        <item m="1" x="306"/>
        <item m="1" x="9"/>
        <item m="1" x="327"/>
        <item m="1" x="637"/>
        <item m="1" x="141"/>
        <item m="1" x="51"/>
        <item m="1" x="383"/>
        <item m="1" x="451"/>
        <item m="1" x="652"/>
        <item m="1" x="22"/>
        <item m="1" x="593"/>
        <item m="1" x="243"/>
        <item m="1" x="656"/>
        <item m="1" x="80"/>
        <item m="1" x="483"/>
        <item m="1" x="494"/>
        <item m="1" x="620"/>
        <item m="1" x="206"/>
        <item m="1" x="493"/>
        <item m="1" x="60"/>
        <item m="1" x="670"/>
        <item m="1" x="589"/>
        <item m="1" x="44"/>
        <item m="1" x="581"/>
        <item m="1" x="286"/>
        <item m="1" x="540"/>
        <item m="1" x="572"/>
        <item m="1" x="154"/>
        <item m="1" x="41"/>
        <item m="1" x="628"/>
        <item m="1" x="364"/>
        <item m="1" x="561"/>
        <item m="1" x="148"/>
        <item m="1" x="621"/>
        <item m="1" x="262"/>
        <item m="1" x="501"/>
        <item m="1" x="604"/>
        <item m="1" x="174"/>
        <item m="1" x="389"/>
        <item m="1" x="622"/>
        <item m="1" x="569"/>
        <item x="0"/>
        <item m="1" x="62"/>
        <item m="1" x="245"/>
        <item m="1" x="280"/>
        <item m="1" x="250"/>
        <item m="1" x="128"/>
        <item m="1" x="473"/>
        <item m="1" x="102"/>
        <item m="1" x="434"/>
        <item m="1" x="272"/>
        <item m="1" x="651"/>
        <item m="1" x="525"/>
        <item m="1" x="534"/>
        <item m="1" x="227"/>
        <item m="1" x="119"/>
        <item m="1" x="279"/>
        <item m="1" x="619"/>
        <item m="1" x="416"/>
        <item m="1" x="160"/>
        <item m="1" x="541"/>
        <item m="1" x="98"/>
        <item m="1" x="411"/>
        <item m="1" x="7"/>
        <item m="1" x="612"/>
        <item m="1" x="371"/>
        <item m="1" x="120"/>
        <item m="1" x="529"/>
        <item m="1" x="38"/>
        <item m="1" x="71"/>
        <item m="1" x="396"/>
        <item m="1" x="523"/>
        <item m="1" x="83"/>
        <item m="1" x="458"/>
        <item m="1" x="527"/>
        <item m="1" x="289"/>
        <item m="1" x="464"/>
        <item m="1" x="398"/>
        <item m="1" x="36"/>
        <item m="1" x="605"/>
        <item m="1" x="37"/>
        <item m="1" x="433"/>
        <item m="1" x="6"/>
        <item m="1" x="594"/>
        <item m="1" x="654"/>
        <item m="1" x="135"/>
        <item m="1" x="488"/>
        <item m="1" x="112"/>
        <item m="1" x="644"/>
        <item m="1" x="536"/>
        <item m="1" x="554"/>
        <item m="1" x="508"/>
        <item m="1" x="606"/>
        <item m="1" x="277"/>
        <item m="1" x="164"/>
        <item m="1" x="224"/>
        <item m="1" x="283"/>
        <item m="1" x="352"/>
        <item m="1" x="455"/>
        <item m="1" x="574"/>
        <item m="1" x="314"/>
        <item m="1" x="186"/>
        <item m="1" x="649"/>
        <item m="1" x="171"/>
        <item m="1" x="520"/>
        <item m="1" x="643"/>
        <item m="1" x="613"/>
        <item m="1" x="635"/>
        <item m="1" x="509"/>
        <item m="1" x="72"/>
        <item m="1" x="84"/>
        <item m="1" x="517"/>
        <item m="1" x="650"/>
        <item m="1" x="625"/>
        <item m="1" x="668"/>
        <item m="1" x="118"/>
        <item m="1" x="114"/>
        <item m="1" x="571"/>
        <item m="1" x="634"/>
        <item m="1" x="447"/>
        <item m="1" x="239"/>
        <item m="1" x="40"/>
        <item m="1" x="456"/>
        <item m="1" x="450"/>
        <item m="1" x="230"/>
        <item m="1" x="550"/>
        <item m="1" x="576"/>
        <item m="1" x="401"/>
        <item m="1" x="294"/>
        <item m="1" x="420"/>
        <item m="1" x="454"/>
        <item m="1" x="298"/>
        <item m="1" x="42"/>
        <item m="1" x="547"/>
        <item m="1" x="8"/>
        <item m="1" x="504"/>
        <item m="1" x="546"/>
        <item m="1" x="419"/>
        <item m="1" x="97"/>
        <item m="1" x="263"/>
        <item m="1" x="45"/>
        <item m="1" x="4"/>
        <item m="1" x="562"/>
        <item m="1" x="153"/>
        <item m="1" x="539"/>
        <item m="1" x="597"/>
        <item m="1" x="56"/>
        <item m="1" x="535"/>
        <item m="1" x="526"/>
        <item m="1" x="59"/>
        <item m="1" x="585"/>
        <item m="1" x="422"/>
        <item m="1" x="489"/>
        <item m="1" x="400"/>
        <item m="1" x="264"/>
        <item m="1" x="666"/>
        <item m="1" x="662"/>
        <item m="1" x="305"/>
        <item m="1" x="142"/>
        <item m="1" x="548"/>
        <item m="1" x="3"/>
        <item m="1" x="664"/>
        <item m="1" x="385"/>
        <item m="1" x="549"/>
        <item m="1" x="563"/>
        <item m="1" x="64"/>
        <item m="1" x="61"/>
        <item m="1" x="113"/>
        <item m="1" x="472"/>
        <item m="1" x="560"/>
        <item m="1" x="67"/>
        <item m="1" x="512"/>
        <item m="1" x="129"/>
        <item m="1" x="424"/>
        <item m="1" x="556"/>
        <item m="1" x="386"/>
        <item m="1" x="640"/>
        <item m="1" x="510"/>
        <item m="1" x="642"/>
        <item m="1" x="65"/>
        <item m="1" x="66"/>
        <item m="1" x="568"/>
        <item m="1" x="653"/>
        <item m="1" x="167"/>
        <item m="1" x="166"/>
        <item m="1" x="374"/>
        <item m="1" x="200"/>
        <item m="1" x="408"/>
        <item m="1" x="566"/>
        <item m="1" x="231"/>
        <item m="1" x="673"/>
        <item m="1" x="618"/>
        <item m="1" x="665"/>
        <item m="1" x="499"/>
        <item m="1" x="533"/>
        <item m="1" x="69"/>
        <item m="1" x="595"/>
        <item m="1" x="446"/>
        <item m="1" x="551"/>
        <item m="1" x="404"/>
        <item m="1" x="73"/>
        <item m="1" x="265"/>
        <item m="1" x="252"/>
        <item m="1" x="412"/>
        <item m="1" x="471"/>
        <item m="1" x="1"/>
        <item m="1" x="266"/>
        <item m="1" x="611"/>
        <item m="1" x="475"/>
        <item m="1" x="423"/>
        <item m="1" x="76"/>
        <item m="1" x="311"/>
        <item m="1" x="221"/>
        <item m="1" x="81"/>
        <item m="1" x="631"/>
        <item m="1" x="582"/>
        <item m="1" x="193"/>
        <item m="1" x="544"/>
        <item m="1" x="627"/>
        <item m="1" x="633"/>
        <item m="1" x="210"/>
        <item m="1" x="579"/>
        <item m="1" x="147"/>
        <item m="1" x="376"/>
        <item m="1" x="251"/>
        <item m="1" x="519"/>
        <item m="1" x="79"/>
        <item m="1" x="321"/>
        <item m="1" x="209"/>
        <item m="1" x="87"/>
        <item m="1" x="296"/>
        <item m="1" x="91"/>
        <item m="1" x="329"/>
        <item m="1" x="487"/>
        <item m="1" x="214"/>
        <item m="1" x="287"/>
        <item m="1" x="203"/>
        <item m="1" x="486"/>
        <item m="1" x="92"/>
        <item m="1" x="94"/>
        <item m="1" x="244"/>
        <item m="1" x="477"/>
        <item m="1" x="511"/>
        <item m="1" x="345"/>
        <item m="1" x="201"/>
        <item m="1" x="614"/>
        <item m="1" x="467"/>
        <item m="1" x="577"/>
        <item m="1" x="313"/>
        <item m="1" x="394"/>
        <item m="1" x="559"/>
        <item m="1" x="347"/>
        <item m="1" x="361"/>
        <item m="1" x="106"/>
        <item m="1" x="307"/>
        <item m="1" x="503"/>
        <item m="1" x="116"/>
        <item m="1" x="476"/>
        <item m="1" x="122"/>
        <item m="1" x="238"/>
        <item m="1" x="437"/>
        <item m="1" x="110"/>
        <item m="1" x="426"/>
        <item m="1" x="95"/>
        <item m="1" x="100"/>
        <item m="1" x="267"/>
        <item m="1" x="479"/>
        <item m="1" x="107"/>
        <item m="1" x="339"/>
        <item m="1" x="671"/>
        <item m="1" x="108"/>
        <item m="1" x="505"/>
        <item m="1" x="432"/>
        <item m="1" x="380"/>
        <item m="1" x="439"/>
        <item m="1" x="105"/>
        <item m="1" x="104"/>
        <item m="1" x="491"/>
        <item m="1" x="111"/>
        <item m="1" x="449"/>
        <item m="1" x="353"/>
        <item m="1" x="124"/>
        <item m="1" x="592"/>
        <item m="1" x="448"/>
        <item m="1" x="378"/>
        <item m="1" x="103"/>
        <item m="1" x="507"/>
        <item m="1" x="410"/>
        <item m="1" x="457"/>
        <item m="1" x="121"/>
        <item m="1" x="130"/>
        <item m="1" x="318"/>
        <item m="1" x="465"/>
        <item m="1" x="414"/>
        <item m="1" x="319"/>
        <item m="1" x="429"/>
        <item m="1" x="337"/>
        <item m="1" x="127"/>
        <item m="1" x="440"/>
        <item m="1" x="295"/>
        <item m="1" x="101"/>
        <item m="1" x="241"/>
        <item m="1" x="268"/>
        <item m="1" x="126"/>
        <item m="1" x="381"/>
        <item m="1" x="342"/>
        <item m="1" x="139"/>
        <item m="1" x="140"/>
        <item m="1" x="269"/>
        <item m="1" x="626"/>
        <item m="1" x="247"/>
        <item m="1" x="601"/>
        <item m="1" x="616"/>
        <item m="1" x="145"/>
        <item m="1" x="151"/>
        <item m="1" x="608"/>
        <item m="1" x="344"/>
        <item m="1" x="288"/>
        <item m="1" x="96"/>
        <item m="1" x="502"/>
        <item m="1" x="132"/>
        <item m="1" x="133"/>
        <item m="1" x="236"/>
        <item m="1" x="144"/>
        <item m="1" x="661"/>
        <item m="1" x="459"/>
        <item m="1" x="591"/>
        <item m="1" x="530"/>
        <item m="1" x="137"/>
        <item m="1" x="382"/>
        <item m="1" x="384"/>
        <item m="1" x="143"/>
        <item m="1" x="156"/>
        <item m="1" x="497"/>
        <item m="1" x="75"/>
        <item m="1" x="155"/>
        <item m="1" x="161"/>
        <item m="1" x="163"/>
        <item m="1" x="596"/>
        <item m="1" x="393"/>
        <item m="1" x="388"/>
        <item m="1" x="297"/>
        <item m="1" x="317"/>
        <item m="1" x="543"/>
        <item m="1" x="158"/>
        <item m="1" x="615"/>
        <item m="1" x="341"/>
        <item m="1" x="43"/>
        <item m="1" x="136"/>
        <item m="1" x="176"/>
        <item m="1" x="149"/>
        <item m="1" x="181"/>
        <item m="1" x="275"/>
        <item m="1" x="590"/>
        <item m="1" x="68"/>
        <item m="1" x="173"/>
        <item m="1" x="648"/>
        <item m="1" x="179"/>
        <item m="1" x="495"/>
        <item m="1" x="409"/>
        <item m="1" x="460"/>
        <item m="1" x="461"/>
        <item m="1" x="253"/>
        <item m="1" x="178"/>
        <item m="1" x="196"/>
        <item m="1" x="387"/>
        <item m="1" x="180"/>
        <item m="1" x="182"/>
        <item m="1" x="185"/>
        <item m="1" x="187"/>
        <item m="1" x="278"/>
        <item m="1" x="418"/>
        <item m="1" x="184"/>
        <item m="1" x="300"/>
        <item m="1" x="254"/>
        <item m="1" x="299"/>
        <item m="1" x="257"/>
        <item m="1" x="256"/>
        <item m="1" x="197"/>
        <item m="1" x="343"/>
        <item m="1" x="469"/>
        <item m="1" x="204"/>
        <item m="1" x="333"/>
        <item m="1" x="191"/>
        <item m="1" x="390"/>
        <item m="1" x="255"/>
        <item m="1" x="258"/>
        <item m="1" x="260"/>
        <item m="1" x="202"/>
        <item m="1" x="310"/>
        <item m="1" x="23"/>
        <item m="1" x="194"/>
        <item m="1" x="205"/>
        <item m="1" x="207"/>
        <item m="1" x="208"/>
        <item m="1" x="211"/>
        <item m="1" x="421"/>
        <item m="1" x="402"/>
        <item m="1" x="259"/>
        <item m="1" x="442"/>
        <item m="1" x="261"/>
        <item m="1" x="391"/>
        <item m="1" x="248"/>
        <item m="1" x="443"/>
        <item m="1" x="212"/>
        <item m="1" x="301"/>
        <item m="1" x="215"/>
        <item m="1" x="216"/>
        <item m="1" x="415"/>
        <item m="1" x="162"/>
        <item m="1" x="190"/>
        <item m="1" x="213"/>
        <item m="1" x="218"/>
        <item m="1" x="219"/>
        <item m="1" x="293"/>
        <item m="1" x="123"/>
        <item m="1" x="220"/>
        <item m="1" x="222"/>
        <item m="1" x="246"/>
        <item m="1" x="109"/>
        <item m="1" x="223"/>
        <item m="1" x="232"/>
        <item m="1" x="5"/>
        <item m="1" x="365"/>
        <item m="1" x="234"/>
        <item m="1" x="235"/>
        <item m="1" x="351"/>
        <item m="1" x="403"/>
        <item m="1" x="270"/>
        <item m="1" x="77"/>
        <item m="1" x="225"/>
        <item m="1" x="249"/>
        <item m="1" x="276"/>
        <item m="1" x="407"/>
        <item m="1" x="271"/>
        <item m="1" x="15"/>
        <item m="1" x="170"/>
        <item m="1" x="274"/>
        <item m="1" x="281"/>
        <item m="1" x="273"/>
        <item m="1" x="413"/>
        <item m="1" x="284"/>
        <item m="1" x="290"/>
        <item m="1" x="363"/>
        <item m="1" x="367"/>
        <item m="1" x="282"/>
        <item m="1" x="285"/>
        <item m="1" x="82"/>
        <item m="1" x="332"/>
        <item m="1" x="292"/>
        <item m="1" x="373"/>
        <item m="1" x="189"/>
        <item m="1" x="330"/>
        <item m="1" x="334"/>
        <item m="1" x="304"/>
        <item m="1" x="55"/>
        <item m="1" x="70"/>
        <item m="1" x="195"/>
        <item m="1" x="237"/>
        <item m="1" x="335"/>
        <item m="1" x="336"/>
        <item m="1" x="338"/>
        <item m="1" x="348"/>
        <item m="1" x="2"/>
        <item m="1" x="226"/>
        <item m="1" x="355"/>
        <item m="1" x="356"/>
        <item m="1" x="357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5">
        <item h="1" x="14"/>
        <item h="1" x="0"/>
        <item h="1" x="13"/>
        <item h="1" x="1"/>
        <item h="1" x="10"/>
        <item h="1" x="4"/>
        <item h="1" x="5"/>
        <item h="1" x="2"/>
        <item h="1" x="6"/>
        <item h="1" x="3"/>
        <item h="1" x="7"/>
        <item h="1" x="9"/>
        <item h="1" m="1" x="20"/>
        <item x="12"/>
        <item h="1" m="1" x="21"/>
        <item h="1" x="11"/>
        <item h="1" x="16"/>
        <item h="1" x="19"/>
        <item h="1" x="8"/>
        <item h="1" m="1" x="24"/>
        <item h="1" m="1" x="22"/>
        <item h="1" m="1" x="23"/>
        <item h="1" x="18"/>
        <item h="1" x="15"/>
        <item h="1" x="17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91">
        <item m="1" x="90"/>
        <item m="1" x="88"/>
        <item m="1" x="87"/>
        <item m="1" x="85"/>
        <item m="1" x="84"/>
        <item m="1" x="89"/>
        <item m="1" x="86"/>
        <item x="31"/>
        <item x="32"/>
        <item x="22"/>
        <item x="72"/>
        <item x="10"/>
        <item x="55"/>
        <item x="54"/>
        <item x="4"/>
        <item x="48"/>
        <item x="12"/>
        <item x="15"/>
        <item x="19"/>
        <item x="50"/>
        <item x="18"/>
        <item x="79"/>
        <item x="7"/>
        <item x="5"/>
        <item x="37"/>
        <item x="43"/>
        <item x="29"/>
        <item x="33"/>
        <item x="64"/>
        <item x="17"/>
        <item x="26"/>
        <item x="20"/>
        <item x="81"/>
        <item x="42"/>
        <item x="49"/>
        <item x="21"/>
        <item x="61"/>
        <item x="57"/>
        <item x="53"/>
        <item x="36"/>
        <item x="46"/>
        <item x="38"/>
        <item x="67"/>
        <item x="80"/>
        <item x="65"/>
        <item x="77"/>
        <item x="63"/>
        <item x="62"/>
        <item x="24"/>
        <item x="66"/>
        <item x="47"/>
        <item x="40"/>
        <item x="25"/>
        <item x="16"/>
        <item x="83"/>
        <item x="13"/>
        <item x="2"/>
        <item x="11"/>
        <item x="41"/>
        <item x="59"/>
        <item x="60"/>
        <item x="35"/>
        <item x="58"/>
        <item x="34"/>
        <item x="70"/>
        <item x="3"/>
        <item x="14"/>
        <item x="44"/>
        <item x="56"/>
        <item x="30"/>
        <item x="78"/>
        <item x="28"/>
        <item x="45"/>
        <item x="75"/>
        <item x="73"/>
        <item x="82"/>
        <item x="6"/>
        <item x="9"/>
        <item x="0"/>
        <item x="71"/>
        <item x="8"/>
        <item x="23"/>
        <item x="51"/>
        <item x="27"/>
        <item x="68"/>
        <item x="74"/>
        <item x="52"/>
        <item x="69"/>
        <item x="76"/>
        <item x="39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53"/>
  </rowFields>
  <rowItems count="3">
    <i>
      <x v="16"/>
    </i>
    <i>
      <x v="61"/>
    </i>
    <i t="grand">
      <x/>
    </i>
  </rowItems>
  <colItems count="1">
    <i/>
  </colItems>
  <pageFields count="1">
    <pageField fld="49" hier="-1"/>
  </pageFields>
  <dataFields count="1">
    <dataField name="Sum of Amount" fld="80" baseField="22" baseItem="727" numFmtId="43"/>
  </dataFields>
  <formats count="14">
    <format dxfId="0">
      <pivotArea field="21" type="button" dataOnly="0" labelOnly="1" outline="0"/>
    </format>
    <format dxfId="1">
      <pivotArea dataOnly="0" labelOnly="1" grandRow="1" outline="0" fieldPosition="0"/>
    </format>
    <format dxfId="2">
      <pivotArea type="all" dataOnly="0" outline="0" fieldPosition="0"/>
    </format>
    <format dxfId="3">
      <pivotArea outline="0" collapsedLevelsAreSubtotals="1" fieldPosition="0"/>
    </format>
    <format dxfId="4">
      <pivotArea field="21" type="button" dataOnly="0" labelOnly="1" outline="0"/>
    </format>
    <format dxfId="5">
      <pivotArea field="22" type="button" dataOnly="0" labelOnly="1" outline="0"/>
    </format>
    <format dxfId="6">
      <pivotArea dataOnly="0" labelOnly="1" outline="0" axis="axisValues" fieldPosition="0"/>
    </format>
    <format dxfId="7">
      <pivotArea dataOnly="0" labelOnly="1" grandRow="1" outline="0" fieldPosition="0"/>
    </format>
    <format dxfId="8">
      <pivotArea dataOnly="0" labelOnly="1" outline="0" axis="axisValues" fieldPosition="0"/>
    </format>
    <format dxfId="9">
      <pivotArea outline="0" collapsedLevelsAreSubtotals="1" fieldPosition="0"/>
    </format>
    <format dxfId="10">
      <pivotArea field="49" type="button" dataOnly="0" labelOnly="1" outline="0" axis="axisPage" fieldPosition="0"/>
    </format>
    <format dxfId="11">
      <pivotArea field="21" type="button" dataOnly="0" labelOnly="1" outline="0"/>
    </format>
    <format dxfId="12">
      <pivotArea dataOnly="0" labelOnly="1" grandRow="1" outline="0" fieldPosition="0"/>
    </format>
    <format dxfId="1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AF7FFA-0228-4F72-BAB3-F4B65F589466}" name="PivotTable2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compact="0" compactData="0" multipleFieldFilters="0">
  <location ref="G14:H87" firstHeaderRow="1" firstDataRow="1" firstDataCol="1" rowPageCount="1" colPageCount="1"/>
  <pivotFields count="84"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52">
        <item m="1" x="618"/>
        <item m="1" x="32"/>
        <item m="1" x="26"/>
        <item m="1" x="482"/>
        <item m="1" x="228"/>
        <item m="1" x="641"/>
        <item m="1" x="358"/>
        <item m="1" x="14"/>
        <item m="1" x="439"/>
        <item m="1" x="183"/>
        <item m="1" x="639"/>
        <item m="1" x="326"/>
        <item m="1" x="138"/>
        <item m="1" x="19"/>
        <item m="1" x="10"/>
        <item m="1" x="562"/>
        <item m="1" x="131"/>
        <item m="1" x="346"/>
        <item m="1" x="426"/>
        <item m="1" x="177"/>
        <item m="1" x="17"/>
        <item m="1" x="415"/>
        <item m="1" x="395"/>
        <item m="1" x="199"/>
        <item m="1" x="510"/>
        <item m="1" x="367"/>
        <item m="1" x="328"/>
        <item m="1" x="291"/>
        <item m="1" x="85"/>
        <item m="1" x="616"/>
        <item m="1" x="229"/>
        <item m="1" x="397"/>
        <item m="1" x="573"/>
        <item m="1" x="520"/>
        <item m="1" x="390"/>
        <item m="1" x="217"/>
        <item m="1" x="35"/>
        <item m="1" x="322"/>
        <item m="1" x="404"/>
        <item m="1" x="149"/>
        <item m="1" x="365"/>
        <item m="1" x="524"/>
        <item m="1" x="240"/>
        <item m="1" x="644"/>
        <item m="1" x="373"/>
        <item m="1" x="615"/>
        <item m="1" x="455"/>
        <item m="1" x="509"/>
        <item m="1" x="582"/>
        <item m="1" x="422"/>
        <item m="1" x="599"/>
        <item m="1" x="551"/>
        <item m="1" x="86"/>
        <item m="1" x="424"/>
        <item m="1" x="552"/>
        <item m="1" x="484"/>
        <item m="1" x="541"/>
        <item m="1" x="526"/>
        <item m="1" x="359"/>
        <item m="1" x="525"/>
        <item m="1" x="584"/>
        <item m="1" x="74"/>
        <item m="1" x="323"/>
        <item m="1" x="152"/>
        <item m="1" x="320"/>
        <item m="1" x="499"/>
        <item m="1" x="117"/>
        <item m="1" x="577"/>
        <item m="1" x="315"/>
        <item m="1" x="563"/>
        <item m="1" x="433"/>
        <item m="1" x="340"/>
        <item m="1" x="165"/>
        <item m="1" x="375"/>
        <item m="1" x="58"/>
        <item m="1" x="371"/>
        <item m="1" x="53"/>
        <item m="1" x="368"/>
        <item m="1" x="12"/>
        <item m="1" x="57"/>
        <item m="1" x="572"/>
        <item m="1" x="583"/>
        <item m="1" x="325"/>
        <item m="1" x="316"/>
        <item m="1" x="39"/>
        <item m="1" x="460"/>
        <item m="1" x="31"/>
        <item m="1" x="188"/>
        <item m="1" x="47"/>
        <item m="1" x="159"/>
        <item m="1" x="545"/>
        <item m="1" x="403"/>
        <item m="1" x="564"/>
        <item m="1" x="13"/>
        <item m="1" x="436"/>
        <item m="1" x="472"/>
        <item m="1" x="18"/>
        <item m="1" x="440"/>
        <item m="1" x="623"/>
        <item m="1" x="461"/>
        <item m="1" x="610"/>
        <item m="1" x="514"/>
        <item m="1" x="20"/>
        <item m="1" x="579"/>
        <item m="1" x="649"/>
        <item m="1" x="591"/>
        <item m="1" x="459"/>
        <item m="1" x="350"/>
        <item m="1" x="414"/>
        <item m="1" x="27"/>
        <item m="1" x="54"/>
        <item m="1" x="78"/>
        <item m="1" x="617"/>
        <item m="1" x="474"/>
        <item m="1" x="487"/>
        <item m="1" x="46"/>
        <item m="1" x="393"/>
        <item m="1" x="518"/>
        <item m="1" x="578"/>
        <item m="1" x="517"/>
        <item m="1" x="576"/>
        <item m="1" x="602"/>
        <item m="1" x="29"/>
        <item m="1" x="24"/>
        <item m="1" x="597"/>
        <item m="1" x="16"/>
        <item m="1" x="588"/>
        <item m="1" x="190"/>
        <item m="1" x="447"/>
        <item m="1" x="491"/>
        <item m="1" x="88"/>
        <item m="1" x="233"/>
        <item m="1" x="423"/>
        <item m="1" x="150"/>
        <item m="1" x="569"/>
        <item m="1" x="312"/>
        <item m="1" x="589"/>
        <item m="1" x="25"/>
        <item m="1" x="349"/>
        <item m="1" x="192"/>
        <item m="1" x="90"/>
        <item m="1" x="377"/>
        <item m="1" x="631"/>
        <item m="1" x="21"/>
        <item m="1" x="146"/>
        <item m="1" x="643"/>
        <item m="1" x="635"/>
        <item m="1" x="125"/>
        <item m="1" x="324"/>
        <item m="1" x="30"/>
        <item m="1" x="49"/>
        <item m="1" x="302"/>
        <item m="1" x="34"/>
        <item m="1" x="360"/>
        <item m="1" x="242"/>
        <item m="1" x="598"/>
        <item m="1" x="63"/>
        <item m="1" x="52"/>
        <item m="1" x="169"/>
        <item m="1" x="587"/>
        <item m="1" x="99"/>
        <item m="1" x="539"/>
        <item m="1" x="161"/>
        <item m="1" x="432"/>
        <item m="1" x="308"/>
        <item m="1" x="28"/>
        <item m="1" x="33"/>
        <item m="1" x="594"/>
        <item m="1" x="89"/>
        <item m="1" x="172"/>
        <item m="1" x="488"/>
        <item m="1" x="469"/>
        <item m="1" x="558"/>
        <item m="1" x="628"/>
        <item m="1" x="227"/>
        <item m="1" x="609"/>
        <item m="1" x="538"/>
        <item m="1" x="309"/>
        <item m="1" x="198"/>
        <item m="1" x="650"/>
        <item m="1" x="636"/>
        <item m="1" x="369"/>
        <item m="1" x="354"/>
        <item m="1" x="48"/>
        <item m="1" x="115"/>
        <item m="1" x="186"/>
        <item m="1" x="93"/>
        <item m="1" x="603"/>
        <item m="1" x="303"/>
        <item m="1" x="611"/>
        <item m="1" x="647"/>
        <item m="1" x="362"/>
        <item m="1" x="553"/>
        <item m="1" x="134"/>
        <item m="1" x="168"/>
        <item m="1" x="638"/>
        <item m="1" x="175"/>
        <item m="1" x="483"/>
        <item m="1" x="637"/>
        <item m="1" x="427"/>
        <item m="1" x="50"/>
        <item m="1" x="446"/>
        <item m="1" x="331"/>
        <item m="1" x="306"/>
        <item m="1" x="9"/>
        <item m="1" x="327"/>
        <item m="1" x="570"/>
        <item m="1" x="141"/>
        <item m="1" x="51"/>
        <item m="1" x="381"/>
        <item m="1" x="445"/>
        <item m="1" x="464"/>
        <item m="1" x="22"/>
        <item m="1" x="554"/>
        <item m="1" x="571"/>
        <item m="1" x="243"/>
        <item m="1" x="80"/>
        <item m="1" x="462"/>
        <item m="1" x="568"/>
        <item m="1" x="206"/>
        <item m="1" x="550"/>
        <item m="1" x="529"/>
        <item m="1" x="60"/>
        <item m="1" x="585"/>
        <item m="1" x="627"/>
        <item m="1" x="44"/>
        <item m="1" x="651"/>
        <item m="1" x="286"/>
        <item m="1" x="555"/>
        <item m="1" x="154"/>
        <item m="1" x="41"/>
        <item m="1" x="560"/>
        <item m="1" x="226"/>
        <item m="1" x="634"/>
        <item m="1" x="508"/>
        <item m="1" x="148"/>
        <item m="1" x="456"/>
        <item m="1" x="596"/>
        <item m="1" x="262"/>
        <item m="1" x="174"/>
        <item m="1" x="387"/>
        <item m="1" x="632"/>
        <item m="1" x="62"/>
        <item m="1" x="245"/>
        <item m="1" x="280"/>
        <item m="1" x="97"/>
        <item m="1" x="250"/>
        <item m="1" x="128"/>
        <item m="1" x="504"/>
        <item m="1" x="102"/>
        <item m="1" x="430"/>
        <item m="1" x="272"/>
        <item m="1" x="288"/>
        <item m="1" x="516"/>
        <item m="1" x="533"/>
        <item m="1" x="119"/>
        <item m="1" x="279"/>
        <item m="1" x="642"/>
        <item m="1" x="413"/>
        <item m="1" x="160"/>
        <item m="1" x="505"/>
        <item m="1" x="98"/>
        <item m="1" x="7"/>
        <item m="1" x="557"/>
        <item m="1" x="120"/>
        <item m="1" x="608"/>
        <item m="1" x="38"/>
        <item m="1" x="71"/>
        <item m="1" x="394"/>
        <item m="1" x="480"/>
        <item m="1" x="83"/>
        <item m="1" x="452"/>
        <item m="1" x="506"/>
        <item m="1" x="478"/>
        <item m="1" x="396"/>
        <item m="1" x="36"/>
        <item m="1" x="528"/>
        <item m="1" x="640"/>
        <item m="1" x="37"/>
        <item m="1" x="429"/>
        <item m="1" x="6"/>
        <item m="1" x="546"/>
        <item m="1" x="648"/>
        <item m="1" x="135"/>
        <item m="1" x="622"/>
        <item m="1" x="112"/>
        <item m="1" x="494"/>
        <item m="1" x="542"/>
        <item m="1" x="500"/>
        <item m="1" x="620"/>
        <item m="1" x="534"/>
        <item m="1" x="277"/>
        <item m="1" x="164"/>
        <item m="1" x="224"/>
        <item m="1" x="283"/>
        <item m="1" x="352"/>
        <item m="1" x="449"/>
        <item m="1" x="612"/>
        <item m="1" x="314"/>
        <item m="1" x="11"/>
        <item m="1" x="515"/>
        <item m="1" x="157"/>
        <item m="1" x="468"/>
        <item m="1" x="466"/>
        <item m="1" x="522"/>
        <item m="1" x="431"/>
        <item m="1" x="409"/>
        <item m="1" x="605"/>
        <item m="1" x="289"/>
        <item m="1" x="370"/>
        <item m="1" x="581"/>
        <item m="1" x="614"/>
        <item m="1" x="171"/>
        <item m="1" x="531"/>
        <item m="1" x="624"/>
        <item m="1" x="646"/>
        <item m="1" x="489"/>
        <item m="1" x="619"/>
        <item m="1" x="72"/>
        <item x="0"/>
        <item m="1" x="495"/>
        <item m="1" x="486"/>
        <item m="1" x="530"/>
        <item m="1" x="84"/>
        <item m="1" x="548"/>
        <item m="1" x="118"/>
        <item m="1" x="114"/>
        <item m="1" x="629"/>
        <item m="1" x="507"/>
        <item m="1" x="442"/>
        <item m="1" x="239"/>
        <item m="1" x="40"/>
        <item m="1" x="450"/>
        <item m="1" x="444"/>
        <item m="1" x="230"/>
        <item m="1" x="471"/>
        <item m="1" x="537"/>
        <item m="1" x="399"/>
        <item m="1" x="294"/>
        <item m="1" x="417"/>
        <item m="1" x="448"/>
        <item m="1" x="298"/>
        <item m="1" x="42"/>
        <item m="1" x="475"/>
        <item m="1" x="8"/>
        <item m="1" x="470"/>
        <item m="1" x="465"/>
        <item m="1" x="416"/>
        <item m="1" x="263"/>
        <item m="1" x="45"/>
        <item m="1" x="4"/>
        <item m="1" x="467"/>
        <item m="1" x="153"/>
        <item m="1" x="56"/>
        <item m="1" x="633"/>
        <item m="1" x="561"/>
        <item m="1" x="59"/>
        <item m="1" x="565"/>
        <item m="1" x="419"/>
        <item m="1" x="476"/>
        <item m="1" x="398"/>
        <item m="1" x="264"/>
        <item m="1" x="521"/>
        <item m="1" x="479"/>
        <item m="1" x="305"/>
        <item m="1" x="142"/>
        <item m="1" x="621"/>
        <item m="1" x="3"/>
        <item m="1" x="493"/>
        <item m="1" x="383"/>
        <item m="1" x="645"/>
        <item m="1" x="64"/>
        <item m="1" x="61"/>
        <item m="1" x="113"/>
        <item m="1" x="492"/>
        <item m="1" x="600"/>
        <item m="1" x="67"/>
        <item m="1" x="574"/>
        <item m="1" x="129"/>
        <item m="1" x="421"/>
        <item m="1" x="511"/>
        <item m="1" x="384"/>
        <item m="1" x="457"/>
        <item m="1" x="535"/>
        <item m="1" x="547"/>
        <item m="1" x="65"/>
        <item m="1" x="66"/>
        <item m="1" x="512"/>
        <item m="1" x="15"/>
        <item m="1" x="167"/>
        <item m="1" x="166"/>
        <item m="1" x="372"/>
        <item m="1" x="200"/>
        <item m="1" x="406"/>
        <item m="1" x="527"/>
        <item m="1" x="231"/>
        <item m="1" x="481"/>
        <item m="1" x="498"/>
        <item m="1" x="501"/>
        <item m="1" x="251"/>
        <item m="1" x="69"/>
        <item m="1" x="513"/>
        <item m="1" x="441"/>
        <item m="1" x="540"/>
        <item m="1" x="402"/>
        <item m="1" x="73"/>
        <item m="1" x="265"/>
        <item m="1" x="252"/>
        <item m="1" x="410"/>
        <item m="1" x="496"/>
        <item m="1" x="1"/>
        <item m="1" x="266"/>
        <item m="1" x="625"/>
        <item m="1" x="595"/>
        <item m="1" x="420"/>
        <item m="1" x="76"/>
        <item m="1" x="311"/>
        <item m="1" x="221"/>
        <item m="1" x="81"/>
        <item m="1" x="544"/>
        <item m="1" x="604"/>
        <item m="1" x="193"/>
        <item m="1" x="549"/>
        <item m="1" x="613"/>
        <item m="1" x="626"/>
        <item m="1" x="210"/>
        <item m="1" x="503"/>
        <item m="1" x="147"/>
        <item m="1" x="374"/>
        <item m="1" x="586"/>
        <item m="1" x="79"/>
        <item m="1" x="321"/>
        <item m="1" x="209"/>
        <item m="1" x="87"/>
        <item m="1" x="296"/>
        <item m="1" x="91"/>
        <item m="1" x="329"/>
        <item m="1" x="523"/>
        <item m="1" x="214"/>
        <item m="1" x="287"/>
        <item m="1" x="203"/>
        <item m="1" x="567"/>
        <item m="1" x="92"/>
        <item m="1" x="94"/>
        <item m="1" x="244"/>
        <item m="1" x="543"/>
        <item m="1" x="532"/>
        <item m="1" x="345"/>
        <item m="1" x="201"/>
        <item m="1" x="606"/>
        <item m="1" x="566"/>
        <item m="1" x="248"/>
        <item m="1" x="313"/>
        <item m="1" x="392"/>
        <item m="1" x="347"/>
        <item m="1" x="361"/>
        <item m="1" x="106"/>
        <item m="1" x="307"/>
        <item m="1" x="116"/>
        <item m="1" x="473"/>
        <item m="1" x="122"/>
        <item m="1" x="238"/>
        <item m="1" x="109"/>
        <item m="1" x="110"/>
        <item m="1" x="77"/>
        <item m="1" x="95"/>
        <item m="1" x="100"/>
        <item m="1" x="267"/>
        <item m="1" x="590"/>
        <item m="1" x="107"/>
        <item m="1" x="339"/>
        <item m="1" x="607"/>
        <item m="1" x="108"/>
        <item m="1" x="458"/>
        <item m="1" x="428"/>
        <item m="1" x="378"/>
        <item m="1" x="434"/>
        <item m="1" x="105"/>
        <item m="1" x="104"/>
        <item m="1" x="111"/>
        <item m="1" x="123"/>
        <item m="1" x="353"/>
        <item m="1" x="124"/>
        <item m="1" x="477"/>
        <item m="1" x="443"/>
        <item m="1" x="376"/>
        <item m="1" x="103"/>
        <item m="1" x="556"/>
        <item m="1" x="408"/>
        <item m="1" x="451"/>
        <item m="1" x="121"/>
        <item m="1" x="130"/>
        <item m="1" x="318"/>
        <item m="1" x="601"/>
        <item m="1" x="411"/>
        <item m="1" x="319"/>
        <item m="1" x="425"/>
        <item m="1" x="337"/>
        <item m="1" x="127"/>
        <item m="1" x="435"/>
        <item m="1" x="295"/>
        <item m="1" x="101"/>
        <item m="1" x="241"/>
        <item m="1" x="268"/>
        <item m="1" x="379"/>
        <item m="1" x="342"/>
        <item m="1" x="139"/>
        <item m="1" x="140"/>
        <item m="1" x="269"/>
        <item m="1" x="593"/>
        <item m="1" x="247"/>
        <item m="1" x="592"/>
        <item m="1" x="126"/>
        <item m="1" x="536"/>
        <item m="1" x="145"/>
        <item m="1" x="151"/>
        <item m="1" x="463"/>
        <item m="1" x="344"/>
        <item m="1" x="96"/>
        <item m="1" x="490"/>
        <item m="1" x="132"/>
        <item m="1" x="133"/>
        <item m="1" x="236"/>
        <item m="1" x="144"/>
        <item m="1" x="580"/>
        <item m="1" x="412"/>
        <item m="1" x="497"/>
        <item m="1" x="559"/>
        <item m="1" x="137"/>
        <item m="1" x="380"/>
        <item m="1" x="382"/>
        <item m="1" x="143"/>
        <item m="1" x="156"/>
        <item m="1" x="485"/>
        <item m="1" x="75"/>
        <item m="1" x="155"/>
        <item m="1" x="163"/>
        <item m="1" x="519"/>
        <item m="1" x="391"/>
        <item m="1" x="386"/>
        <item m="1" x="297"/>
        <item m="1" x="317"/>
        <item m="1" x="176"/>
        <item m="1" x="158"/>
        <item m="1" x="575"/>
        <item m="1" x="341"/>
        <item m="1" x="43"/>
        <item m="1" x="136"/>
        <item m="1" x="181"/>
        <item m="1" x="275"/>
        <item m="1" x="502"/>
        <item m="1" x="68"/>
        <item m="1" x="173"/>
        <item m="1" x="630"/>
        <item m="1" x="179"/>
        <item m="1" x="407"/>
        <item m="1" x="453"/>
        <item m="1" x="454"/>
        <item m="1" x="253"/>
        <item m="1" x="178"/>
        <item m="1" x="196"/>
        <item m="1" x="385"/>
        <item m="1" x="180"/>
        <item m="1" x="182"/>
        <item m="1" x="185"/>
        <item m="1" x="187"/>
        <item m="1" x="278"/>
        <item m="1" x="184"/>
        <item m="1" x="300"/>
        <item m="1" x="254"/>
        <item m="1" x="299"/>
        <item m="1" x="257"/>
        <item m="1" x="256"/>
        <item m="1" x="197"/>
        <item m="1" x="343"/>
        <item m="1" x="202"/>
        <item m="1" x="204"/>
        <item m="1" x="333"/>
        <item m="1" x="191"/>
        <item m="1" x="388"/>
        <item m="1" x="255"/>
        <item m="1" x="258"/>
        <item m="1" x="260"/>
        <item m="1" x="310"/>
        <item m="1" x="23"/>
        <item m="1" x="194"/>
        <item m="1" x="205"/>
        <item m="1" x="207"/>
        <item m="1" x="208"/>
        <item m="1" x="211"/>
        <item m="1" x="418"/>
        <item m="1" x="400"/>
        <item m="1" x="259"/>
        <item m="1" x="437"/>
        <item m="1" x="261"/>
        <item m="1" x="389"/>
        <item m="1" x="438"/>
        <item m="1" x="212"/>
        <item m="1" x="301"/>
        <item m="1" x="215"/>
        <item m="1" x="216"/>
        <item m="1" x="162"/>
        <item m="1" x="213"/>
        <item m="1" x="218"/>
        <item m="1" x="219"/>
        <item m="1" x="293"/>
        <item m="1" x="220"/>
        <item m="1" x="222"/>
        <item m="1" x="246"/>
        <item m="1" x="223"/>
        <item m="1" x="232"/>
        <item m="1" x="5"/>
        <item m="1" x="364"/>
        <item m="1" x="234"/>
        <item m="1" x="235"/>
        <item m="1" x="351"/>
        <item m="1" x="401"/>
        <item m="1" x="270"/>
        <item m="1" x="225"/>
        <item m="1" x="249"/>
        <item m="1" x="276"/>
        <item m="1" x="405"/>
        <item m="1" x="271"/>
        <item m="1" x="170"/>
        <item m="1" x="274"/>
        <item m="1" x="281"/>
        <item m="1" x="273"/>
        <item m="1" x="282"/>
        <item m="1" x="284"/>
        <item m="1" x="290"/>
        <item m="1" x="363"/>
        <item m="1" x="366"/>
        <item m="1" x="285"/>
        <item m="1" x="82"/>
        <item m="1" x="332"/>
        <item m="1" x="292"/>
        <item m="1" x="70"/>
        <item m="1" x="189"/>
        <item m="1" x="330"/>
        <item m="1" x="334"/>
        <item m="1" x="304"/>
        <item m="1" x="55"/>
        <item m="1" x="195"/>
        <item m="1" x="237"/>
        <item m="1" x="335"/>
        <item m="1" x="336"/>
        <item m="1" x="338"/>
        <item m="1" x="348"/>
        <item m="1" x="2"/>
        <item m="1" x="355"/>
        <item m="1" x="356"/>
        <item m="1" x="357"/>
      </items>
    </pivotField>
    <pivotField compact="0" outline="0" showAll="0" defaultSubtotal="0">
      <items count="674">
        <item m="1" x="583"/>
        <item m="1" x="492"/>
        <item m="1" x="228"/>
        <item m="1" x="646"/>
        <item m="1" x="26"/>
        <item m="1" x="32"/>
        <item m="1" x="623"/>
        <item m="1" x="358"/>
        <item m="1" x="14"/>
        <item m="1" x="444"/>
        <item m="1" x="183"/>
        <item m="1" x="478"/>
        <item m="1" x="482"/>
        <item m="1" x="326"/>
        <item m="1" x="138"/>
        <item m="1" x="157"/>
        <item m="1" x="19"/>
        <item m="1" x="10"/>
        <item m="1" x="545"/>
        <item m="1" x="131"/>
        <item m="1" x="567"/>
        <item m="1" x="430"/>
        <item m="1" x="177"/>
        <item m="1" x="17"/>
        <item m="1" x="663"/>
        <item m="1" x="435"/>
        <item m="1" x="397"/>
        <item m="1" x="199"/>
        <item m="1" x="368"/>
        <item m="1" x="328"/>
        <item m="1" x="291"/>
        <item m="1" x="85"/>
        <item m="1" x="610"/>
        <item m="1" x="229"/>
        <item m="1" x="399"/>
        <item m="1" x="537"/>
        <item m="1" x="392"/>
        <item m="1" x="217"/>
        <item m="1" x="35"/>
        <item m="1" x="322"/>
        <item m="1" x="406"/>
        <item m="1" x="366"/>
        <item m="1" x="470"/>
        <item m="1" x="240"/>
        <item m="1" x="506"/>
        <item m="1" x="490"/>
        <item m="1" x="514"/>
        <item m="1" x="521"/>
        <item m="1" x="558"/>
        <item m="1" x="425"/>
        <item m="1" x="557"/>
        <item m="1" x="641"/>
        <item m="1" x="86"/>
        <item m="1" x="428"/>
        <item m="1" x="466"/>
        <item m="1" x="500"/>
        <item m="1" x="587"/>
        <item m="1" x="359"/>
        <item m="1" x="485"/>
        <item m="1" x="607"/>
        <item m="1" x="74"/>
        <item m="1" x="323"/>
        <item m="1" x="152"/>
        <item m="1" x="320"/>
        <item m="1" x="584"/>
        <item m="1" x="117"/>
        <item m="1" x="542"/>
        <item m="1" x="315"/>
        <item m="1" x="438"/>
        <item m="1" x="340"/>
        <item m="1" x="165"/>
        <item m="1" x="377"/>
        <item m="1" x="58"/>
        <item m="1" x="372"/>
        <item m="1" x="53"/>
        <item m="1" x="369"/>
        <item m="1" x="12"/>
        <item m="1" x="57"/>
        <item m="1" x="474"/>
        <item m="1" x="575"/>
        <item m="1" x="325"/>
        <item m="1" x="316"/>
        <item m="1" x="39"/>
        <item m="1" x="468"/>
        <item m="1" x="31"/>
        <item m="1" x="188"/>
        <item m="1" x="47"/>
        <item m="1" x="159"/>
        <item m="1" x="405"/>
        <item m="1" x="13"/>
        <item m="1" x="441"/>
        <item m="1" x="522"/>
        <item m="1" x="18"/>
        <item m="1" x="445"/>
        <item m="1" x="645"/>
        <item m="1" x="564"/>
        <item m="1" x="484"/>
        <item m="1" x="598"/>
        <item m="1" x="20"/>
        <item m="1" x="565"/>
        <item m="1" x="588"/>
        <item m="1" x="552"/>
        <item m="1" x="602"/>
        <item m="1" x="350"/>
        <item m="1" x="417"/>
        <item m="1" x="27"/>
        <item m="1" x="54"/>
        <item m="1" x="78"/>
        <item m="1" x="555"/>
        <item m="1" x="658"/>
        <item m="1" x="463"/>
        <item m="1" x="46"/>
        <item m="1" x="395"/>
        <item m="1" x="532"/>
        <item m="1" x="624"/>
        <item m="1" x="599"/>
        <item m="1" x="639"/>
        <item m="1" x="632"/>
        <item m="1" x="29"/>
        <item m="1" x="24"/>
        <item m="1" x="647"/>
        <item m="1" x="16"/>
        <item m="1" x="617"/>
        <item m="1" x="462"/>
        <item m="1" x="453"/>
        <item m="1" x="603"/>
        <item m="1" x="88"/>
        <item m="1" x="233"/>
        <item m="1" x="427"/>
        <item m="1" x="150"/>
        <item m="1" x="515"/>
        <item m="1" x="312"/>
        <item m="1" x="524"/>
        <item m="1" x="25"/>
        <item m="1" x="349"/>
        <item m="1" x="192"/>
        <item m="1" x="90"/>
        <item m="1" x="379"/>
        <item m="1" x="580"/>
        <item m="1" x="21"/>
        <item m="1" x="146"/>
        <item m="1" x="480"/>
        <item m="1" x="553"/>
        <item m="1" x="324"/>
        <item m="1" x="30"/>
        <item m="1" x="49"/>
        <item m="1" x="34"/>
        <item m="1" x="360"/>
        <item m="1" x="11"/>
        <item m="1" x="242"/>
        <item m="1" x="573"/>
        <item m="1" x="63"/>
        <item m="1" x="636"/>
        <item m="1" x="52"/>
        <item m="1" x="169"/>
        <item m="1" x="586"/>
        <item m="1" x="375"/>
        <item m="1" x="99"/>
        <item m="1" x="578"/>
        <item m="1" x="125"/>
        <item m="1" x="481"/>
        <item m="1" x="498"/>
        <item m="1" x="436"/>
        <item m="1" x="308"/>
        <item m="1" x="28"/>
        <item m="1" x="346"/>
        <item m="1" x="667"/>
        <item m="1" x="33"/>
        <item m="1" x="538"/>
        <item m="1" x="302"/>
        <item m="1" x="89"/>
        <item m="1" x="528"/>
        <item m="1" x="638"/>
        <item m="1" x="657"/>
        <item m="1" x="655"/>
        <item m="1" x="630"/>
        <item m="1" x="513"/>
        <item m="1" x="659"/>
        <item m="1" x="531"/>
        <item m="1" x="309"/>
        <item m="1" x="198"/>
        <item m="1" x="609"/>
        <item m="1" x="518"/>
        <item m="1" x="370"/>
        <item m="1" x="354"/>
        <item m="1" x="48"/>
        <item m="1" x="115"/>
        <item m="1" x="93"/>
        <item m="1" x="172"/>
        <item m="1" x="669"/>
        <item m="1" x="496"/>
        <item m="1" x="303"/>
        <item m="1" x="570"/>
        <item m="1" x="516"/>
        <item m="1" x="362"/>
        <item m="1" x="672"/>
        <item m="1" x="134"/>
        <item m="1" x="168"/>
        <item m="1" x="660"/>
        <item m="1" x="175"/>
        <item m="1" x="629"/>
        <item m="1" x="600"/>
        <item m="1" x="431"/>
        <item m="1" x="50"/>
        <item m="1" x="452"/>
        <item m="1" x="331"/>
        <item m="1" x="306"/>
        <item m="1" x="9"/>
        <item m="1" x="327"/>
        <item m="1" x="637"/>
        <item m="1" x="141"/>
        <item m="1" x="51"/>
        <item m="1" x="383"/>
        <item m="1" x="451"/>
        <item m="1" x="652"/>
        <item m="1" x="22"/>
        <item m="1" x="593"/>
        <item m="1" x="243"/>
        <item m="1" x="656"/>
        <item m="1" x="80"/>
        <item m="1" x="483"/>
        <item m="1" x="494"/>
        <item m="1" x="620"/>
        <item m="1" x="206"/>
        <item m="1" x="493"/>
        <item m="1" x="60"/>
        <item m="1" x="670"/>
        <item m="1" x="589"/>
        <item m="1" x="44"/>
        <item m="1" x="581"/>
        <item m="1" x="286"/>
        <item m="1" x="540"/>
        <item m="1" x="572"/>
        <item m="1" x="154"/>
        <item m="1" x="41"/>
        <item m="1" x="628"/>
        <item m="1" x="364"/>
        <item m="1" x="561"/>
        <item m="1" x="148"/>
        <item m="1" x="621"/>
        <item m="1" x="262"/>
        <item m="1" x="501"/>
        <item m="1" x="604"/>
        <item m="1" x="174"/>
        <item m="1" x="389"/>
        <item m="1" x="622"/>
        <item m="1" x="569"/>
        <item x="0"/>
        <item m="1" x="62"/>
        <item m="1" x="245"/>
        <item m="1" x="280"/>
        <item m="1" x="250"/>
        <item m="1" x="128"/>
        <item m="1" x="473"/>
        <item m="1" x="102"/>
        <item m="1" x="434"/>
        <item m="1" x="272"/>
        <item m="1" x="651"/>
        <item m="1" x="525"/>
        <item m="1" x="534"/>
        <item m="1" x="227"/>
        <item m="1" x="119"/>
        <item m="1" x="279"/>
        <item m="1" x="619"/>
        <item m="1" x="416"/>
        <item m="1" x="160"/>
        <item m="1" x="541"/>
        <item m="1" x="98"/>
        <item m="1" x="411"/>
        <item m="1" x="7"/>
        <item m="1" x="612"/>
        <item m="1" x="371"/>
        <item m="1" x="120"/>
        <item m="1" x="529"/>
        <item m="1" x="38"/>
        <item m="1" x="71"/>
        <item m="1" x="396"/>
        <item m="1" x="523"/>
        <item m="1" x="83"/>
        <item m="1" x="458"/>
        <item m="1" x="527"/>
        <item m="1" x="289"/>
        <item m="1" x="464"/>
        <item m="1" x="398"/>
        <item m="1" x="36"/>
        <item m="1" x="605"/>
        <item m="1" x="37"/>
        <item m="1" x="433"/>
        <item m="1" x="6"/>
        <item m="1" x="594"/>
        <item m="1" x="654"/>
        <item m="1" x="135"/>
        <item m="1" x="488"/>
        <item m="1" x="112"/>
        <item m="1" x="644"/>
        <item m="1" x="536"/>
        <item m="1" x="554"/>
        <item m="1" x="508"/>
        <item m="1" x="606"/>
        <item m="1" x="277"/>
        <item m="1" x="164"/>
        <item m="1" x="224"/>
        <item m="1" x="283"/>
        <item m="1" x="352"/>
        <item m="1" x="455"/>
        <item m="1" x="574"/>
        <item m="1" x="314"/>
        <item m="1" x="186"/>
        <item m="1" x="649"/>
        <item m="1" x="171"/>
        <item m="1" x="520"/>
        <item m="1" x="643"/>
        <item m="1" x="613"/>
        <item m="1" x="635"/>
        <item m="1" x="509"/>
        <item m="1" x="72"/>
        <item m="1" x="84"/>
        <item m="1" x="517"/>
        <item m="1" x="650"/>
        <item m="1" x="625"/>
        <item m="1" x="668"/>
        <item m="1" x="118"/>
        <item m="1" x="114"/>
        <item m="1" x="571"/>
        <item m="1" x="634"/>
        <item m="1" x="447"/>
        <item m="1" x="239"/>
        <item m="1" x="40"/>
        <item m="1" x="456"/>
        <item m="1" x="450"/>
        <item m="1" x="230"/>
        <item m="1" x="550"/>
        <item m="1" x="576"/>
        <item m="1" x="401"/>
        <item m="1" x="294"/>
        <item m="1" x="420"/>
        <item m="1" x="454"/>
        <item m="1" x="298"/>
        <item m="1" x="42"/>
        <item m="1" x="547"/>
        <item m="1" x="8"/>
        <item m="1" x="504"/>
        <item m="1" x="546"/>
        <item m="1" x="419"/>
        <item m="1" x="97"/>
        <item m="1" x="263"/>
        <item m="1" x="45"/>
        <item m="1" x="4"/>
        <item m="1" x="562"/>
        <item m="1" x="153"/>
        <item m="1" x="539"/>
        <item m="1" x="597"/>
        <item m="1" x="56"/>
        <item m="1" x="535"/>
        <item m="1" x="526"/>
        <item m="1" x="59"/>
        <item m="1" x="585"/>
        <item m="1" x="422"/>
        <item m="1" x="489"/>
        <item m="1" x="400"/>
        <item m="1" x="264"/>
        <item m="1" x="666"/>
        <item m="1" x="662"/>
        <item m="1" x="305"/>
        <item m="1" x="142"/>
        <item m="1" x="548"/>
        <item m="1" x="3"/>
        <item m="1" x="664"/>
        <item m="1" x="385"/>
        <item m="1" x="549"/>
        <item m="1" x="563"/>
        <item m="1" x="64"/>
        <item m="1" x="61"/>
        <item m="1" x="113"/>
        <item m="1" x="472"/>
        <item m="1" x="560"/>
        <item m="1" x="67"/>
        <item m="1" x="512"/>
        <item m="1" x="129"/>
        <item m="1" x="424"/>
        <item m="1" x="556"/>
        <item m="1" x="386"/>
        <item m="1" x="640"/>
        <item m="1" x="510"/>
        <item m="1" x="642"/>
        <item m="1" x="65"/>
        <item m="1" x="66"/>
        <item m="1" x="568"/>
        <item m="1" x="653"/>
        <item m="1" x="167"/>
        <item m="1" x="166"/>
        <item m="1" x="374"/>
        <item m="1" x="200"/>
        <item m="1" x="408"/>
        <item m="1" x="566"/>
        <item m="1" x="231"/>
        <item m="1" x="673"/>
        <item m="1" x="618"/>
        <item m="1" x="665"/>
        <item m="1" x="499"/>
        <item m="1" x="533"/>
        <item m="1" x="69"/>
        <item m="1" x="595"/>
        <item m="1" x="446"/>
        <item m="1" x="551"/>
        <item m="1" x="404"/>
        <item m="1" x="73"/>
        <item m="1" x="265"/>
        <item m="1" x="252"/>
        <item m="1" x="412"/>
        <item m="1" x="471"/>
        <item m="1" x="1"/>
        <item m="1" x="266"/>
        <item m="1" x="611"/>
        <item m="1" x="475"/>
        <item m="1" x="423"/>
        <item m="1" x="76"/>
        <item m="1" x="311"/>
        <item m="1" x="221"/>
        <item m="1" x="81"/>
        <item m="1" x="631"/>
        <item m="1" x="582"/>
        <item m="1" x="193"/>
        <item m="1" x="544"/>
        <item m="1" x="627"/>
        <item m="1" x="633"/>
        <item m="1" x="210"/>
        <item m="1" x="579"/>
        <item m="1" x="147"/>
        <item m="1" x="376"/>
        <item m="1" x="251"/>
        <item m="1" x="519"/>
        <item m="1" x="79"/>
        <item m="1" x="321"/>
        <item m="1" x="209"/>
        <item m="1" x="87"/>
        <item m="1" x="296"/>
        <item m="1" x="91"/>
        <item m="1" x="329"/>
        <item m="1" x="487"/>
        <item m="1" x="214"/>
        <item m="1" x="287"/>
        <item m="1" x="203"/>
        <item m="1" x="486"/>
        <item m="1" x="92"/>
        <item m="1" x="94"/>
        <item m="1" x="244"/>
        <item m="1" x="477"/>
        <item m="1" x="511"/>
        <item m="1" x="345"/>
        <item m="1" x="201"/>
        <item m="1" x="614"/>
        <item m="1" x="467"/>
        <item m="1" x="577"/>
        <item m="1" x="313"/>
        <item m="1" x="394"/>
        <item m="1" x="559"/>
        <item m="1" x="347"/>
        <item m="1" x="361"/>
        <item m="1" x="106"/>
        <item m="1" x="307"/>
        <item m="1" x="503"/>
        <item m="1" x="116"/>
        <item m="1" x="476"/>
        <item m="1" x="122"/>
        <item m="1" x="238"/>
        <item m="1" x="437"/>
        <item m="1" x="110"/>
        <item m="1" x="426"/>
        <item m="1" x="95"/>
        <item m="1" x="100"/>
        <item m="1" x="267"/>
        <item m="1" x="479"/>
        <item m="1" x="107"/>
        <item m="1" x="339"/>
        <item m="1" x="671"/>
        <item m="1" x="108"/>
        <item m="1" x="505"/>
        <item m="1" x="432"/>
        <item m="1" x="380"/>
        <item m="1" x="439"/>
        <item m="1" x="105"/>
        <item m="1" x="104"/>
        <item m="1" x="491"/>
        <item m="1" x="111"/>
        <item m="1" x="449"/>
        <item m="1" x="353"/>
        <item m="1" x="124"/>
        <item m="1" x="592"/>
        <item m="1" x="448"/>
        <item m="1" x="378"/>
        <item m="1" x="103"/>
        <item m="1" x="507"/>
        <item m="1" x="410"/>
        <item m="1" x="457"/>
        <item m="1" x="121"/>
        <item m="1" x="130"/>
        <item m="1" x="318"/>
        <item m="1" x="465"/>
        <item m="1" x="414"/>
        <item m="1" x="319"/>
        <item m="1" x="429"/>
        <item m="1" x="337"/>
        <item m="1" x="127"/>
        <item m="1" x="440"/>
        <item m="1" x="295"/>
        <item m="1" x="101"/>
        <item m="1" x="241"/>
        <item m="1" x="268"/>
        <item m="1" x="126"/>
        <item m="1" x="381"/>
        <item m="1" x="342"/>
        <item m="1" x="139"/>
        <item m="1" x="140"/>
        <item m="1" x="269"/>
        <item m="1" x="626"/>
        <item m="1" x="247"/>
        <item m="1" x="601"/>
        <item m="1" x="616"/>
        <item m="1" x="145"/>
        <item m="1" x="151"/>
        <item m="1" x="608"/>
        <item m="1" x="344"/>
        <item m="1" x="288"/>
        <item m="1" x="96"/>
        <item m="1" x="502"/>
        <item m="1" x="132"/>
        <item m="1" x="133"/>
        <item m="1" x="236"/>
        <item m="1" x="144"/>
        <item m="1" x="661"/>
        <item m="1" x="459"/>
        <item m="1" x="591"/>
        <item m="1" x="530"/>
        <item m="1" x="137"/>
        <item m="1" x="382"/>
        <item m="1" x="384"/>
        <item m="1" x="143"/>
        <item m="1" x="156"/>
        <item m="1" x="497"/>
        <item m="1" x="75"/>
        <item m="1" x="155"/>
        <item m="1" x="161"/>
        <item m="1" x="163"/>
        <item m="1" x="596"/>
        <item m="1" x="393"/>
        <item m="1" x="388"/>
        <item m="1" x="297"/>
        <item m="1" x="317"/>
        <item m="1" x="543"/>
        <item m="1" x="158"/>
        <item m="1" x="615"/>
        <item m="1" x="341"/>
        <item m="1" x="43"/>
        <item m="1" x="136"/>
        <item m="1" x="176"/>
        <item m="1" x="149"/>
        <item m="1" x="181"/>
        <item m="1" x="275"/>
        <item m="1" x="590"/>
        <item m="1" x="68"/>
        <item m="1" x="173"/>
        <item m="1" x="648"/>
        <item m="1" x="179"/>
        <item m="1" x="495"/>
        <item m="1" x="409"/>
        <item m="1" x="460"/>
        <item m="1" x="461"/>
        <item m="1" x="253"/>
        <item m="1" x="178"/>
        <item m="1" x="196"/>
        <item m="1" x="387"/>
        <item m="1" x="180"/>
        <item m="1" x="182"/>
        <item m="1" x="185"/>
        <item m="1" x="187"/>
        <item m="1" x="278"/>
        <item m="1" x="418"/>
        <item m="1" x="184"/>
        <item m="1" x="300"/>
        <item m="1" x="254"/>
        <item m="1" x="299"/>
        <item m="1" x="257"/>
        <item m="1" x="256"/>
        <item m="1" x="197"/>
        <item m="1" x="343"/>
        <item m="1" x="469"/>
        <item m="1" x="204"/>
        <item m="1" x="333"/>
        <item m="1" x="191"/>
        <item m="1" x="390"/>
        <item m="1" x="255"/>
        <item m="1" x="258"/>
        <item m="1" x="260"/>
        <item m="1" x="202"/>
        <item m="1" x="310"/>
        <item m="1" x="23"/>
        <item m="1" x="194"/>
        <item m="1" x="205"/>
        <item m="1" x="207"/>
        <item m="1" x="208"/>
        <item m="1" x="211"/>
        <item m="1" x="421"/>
        <item m="1" x="402"/>
        <item m="1" x="259"/>
        <item m="1" x="442"/>
        <item m="1" x="261"/>
        <item m="1" x="391"/>
        <item m="1" x="248"/>
        <item m="1" x="443"/>
        <item m="1" x="212"/>
        <item m="1" x="301"/>
        <item m="1" x="215"/>
        <item m="1" x="216"/>
        <item m="1" x="415"/>
        <item m="1" x="162"/>
        <item m="1" x="190"/>
        <item m="1" x="213"/>
        <item m="1" x="218"/>
        <item m="1" x="219"/>
        <item m="1" x="293"/>
        <item m="1" x="123"/>
        <item m="1" x="220"/>
        <item m="1" x="222"/>
        <item m="1" x="246"/>
        <item m="1" x="109"/>
        <item m="1" x="223"/>
        <item m="1" x="232"/>
        <item m="1" x="5"/>
        <item m="1" x="365"/>
        <item m="1" x="234"/>
        <item m="1" x="235"/>
        <item m="1" x="351"/>
        <item m="1" x="403"/>
        <item m="1" x="270"/>
        <item m="1" x="77"/>
        <item m="1" x="225"/>
        <item m="1" x="249"/>
        <item m="1" x="276"/>
        <item m="1" x="407"/>
        <item m="1" x="271"/>
        <item m="1" x="15"/>
        <item m="1" x="170"/>
        <item m="1" x="274"/>
        <item m="1" x="281"/>
        <item m="1" x="273"/>
        <item m="1" x="413"/>
        <item m="1" x="284"/>
        <item m="1" x="290"/>
        <item m="1" x="363"/>
        <item m="1" x="367"/>
        <item m="1" x="282"/>
        <item m="1" x="285"/>
        <item m="1" x="82"/>
        <item m="1" x="332"/>
        <item m="1" x="292"/>
        <item m="1" x="373"/>
        <item m="1" x="189"/>
        <item m="1" x="330"/>
        <item m="1" x="334"/>
        <item m="1" x="304"/>
        <item m="1" x="55"/>
        <item m="1" x="70"/>
        <item m="1" x="195"/>
        <item m="1" x="237"/>
        <item m="1" x="335"/>
        <item m="1" x="336"/>
        <item m="1" x="338"/>
        <item m="1" x="348"/>
        <item m="1" x="2"/>
        <item m="1" x="226"/>
        <item m="1" x="355"/>
        <item m="1" x="356"/>
        <item m="1" x="357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91">
        <item m="1" x="90"/>
        <item m="1" x="88"/>
        <item m="1" x="87"/>
        <item m="1" x="85"/>
        <item m="1" x="84"/>
        <item m="1" x="89"/>
        <item m="1" x="86"/>
        <item x="31"/>
        <item x="32"/>
        <item x="22"/>
        <item x="72"/>
        <item x="10"/>
        <item x="55"/>
        <item x="54"/>
        <item x="4"/>
        <item x="48"/>
        <item x="12"/>
        <item x="15"/>
        <item x="19"/>
        <item x="50"/>
        <item x="18"/>
        <item x="79"/>
        <item x="7"/>
        <item x="5"/>
        <item x="37"/>
        <item x="43"/>
        <item x="29"/>
        <item x="33"/>
        <item x="64"/>
        <item x="17"/>
        <item x="26"/>
        <item x="20"/>
        <item x="81"/>
        <item x="42"/>
        <item x="49"/>
        <item x="21"/>
        <item x="61"/>
        <item x="57"/>
        <item x="53"/>
        <item x="36"/>
        <item x="46"/>
        <item x="38"/>
        <item x="67"/>
        <item x="80"/>
        <item x="65"/>
        <item x="77"/>
        <item x="63"/>
        <item x="62"/>
        <item x="24"/>
        <item x="66"/>
        <item x="47"/>
        <item x="40"/>
        <item x="25"/>
        <item x="16"/>
        <item x="83"/>
        <item x="13"/>
        <item x="2"/>
        <item x="11"/>
        <item x="41"/>
        <item x="59"/>
        <item x="60"/>
        <item x="35"/>
        <item x="58"/>
        <item x="34"/>
        <item x="70"/>
        <item x="3"/>
        <item x="14"/>
        <item x="44"/>
        <item x="56"/>
        <item x="30"/>
        <item x="78"/>
        <item x="28"/>
        <item x="45"/>
        <item x="75"/>
        <item x="73"/>
        <item x="82"/>
        <item x="6"/>
        <item x="9"/>
        <item x="0"/>
        <item x="71"/>
        <item x="8"/>
        <item x="23"/>
        <item x="51"/>
        <item x="27"/>
        <item x="68"/>
        <item x="74"/>
        <item x="52"/>
        <item x="69"/>
        <item x="76"/>
        <item x="39"/>
        <item x="1"/>
      </items>
    </pivotField>
    <pivotField compact="0" outline="0" showAll="0" defaultSubtotal="0"/>
    <pivotField compact="0" outline="0" showAll="0" defaultSubtotal="0"/>
    <pivotField axis="axisPage" compact="0" outline="0" showAll="0" defaultSubtotal="0">
      <items count="15">
        <item x="4"/>
        <item x="11"/>
        <item x="10"/>
        <item x="7"/>
        <item x="3"/>
        <item x="0"/>
        <item x="5"/>
        <item x="1"/>
        <item x="9"/>
        <item x="8"/>
        <item x="12"/>
        <item x="2"/>
        <item x="13"/>
        <item x="6"/>
        <item m="1" x="1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53"/>
  </rowFields>
  <rowItems count="73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3"/>
    </i>
    <i>
      <x v="34"/>
    </i>
    <i>
      <x v="36"/>
    </i>
    <i>
      <x v="37"/>
    </i>
    <i>
      <x v="38"/>
    </i>
    <i>
      <x v="39"/>
    </i>
    <i>
      <x v="42"/>
    </i>
    <i>
      <x v="43"/>
    </i>
    <i>
      <x v="44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70"/>
    </i>
    <i>
      <x v="71"/>
    </i>
    <i>
      <x v="72"/>
    </i>
    <i>
      <x v="74"/>
    </i>
    <i>
      <x v="75"/>
    </i>
    <i>
      <x v="76"/>
    </i>
    <i>
      <x v="77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 t="grand">
      <x/>
    </i>
  </rowItems>
  <colItems count="1">
    <i/>
  </colItems>
  <pageFields count="1">
    <pageField fld="56" item="9" hier="-1"/>
  </pageFields>
  <dataFields count="1">
    <dataField name="Sum of Amount" fld="80" baseField="22" baseItem="727" numFmtId="43"/>
  </dataFields>
  <formats count="27">
    <format dxfId="14">
      <pivotArea field="56" type="button" dataOnly="0" labelOnly="1" outline="0" axis="axisPage" fieldPosition="0"/>
    </format>
    <format dxfId="15">
      <pivotArea field="21" type="button" dataOnly="0" labelOnly="1" outline="0"/>
    </format>
    <format dxfId="16">
      <pivotArea dataOnly="0" labelOnly="1" grandRow="1" outline="0" fieldPosition="0"/>
    </format>
    <format dxfId="17">
      <pivotArea field="56" type="button" dataOnly="0" labelOnly="1" outline="0" axis="axisPage" fieldPosition="0"/>
    </format>
    <format dxfId="18">
      <pivotArea field="21" type="button" dataOnly="0" labelOnly="1" outline="0"/>
    </format>
    <format dxfId="19">
      <pivotArea dataOnly="0" labelOnly="1" grandRow="1" outline="0" fieldPosition="0"/>
    </format>
    <format dxfId="20">
      <pivotArea field="56" type="button" dataOnly="0" labelOnly="1" outline="0" axis="axisPage" fieldPosition="0"/>
    </format>
    <format dxfId="21">
      <pivotArea field="21" type="button" dataOnly="0" labelOnly="1" outline="0"/>
    </format>
    <format dxfId="22">
      <pivotArea dataOnly="0" labelOnly="1" grandRow="1" outline="0" fieldPosition="0"/>
    </format>
    <format dxfId="23">
      <pivotArea type="all" dataOnly="0" outline="0" fieldPosition="0"/>
    </format>
    <format dxfId="24">
      <pivotArea outline="0" collapsedLevelsAreSubtotals="1" fieldPosition="0"/>
    </format>
    <format dxfId="25">
      <pivotArea field="21" type="button" dataOnly="0" labelOnly="1" outline="0"/>
    </format>
    <format dxfId="26">
      <pivotArea field="22" type="button" dataOnly="0" labelOnly="1" outline="0"/>
    </format>
    <format dxfId="27">
      <pivotArea dataOnly="0" labelOnly="1" outline="0" axis="axisValues" fieldPosition="0"/>
    </format>
    <format dxfId="28">
      <pivotArea dataOnly="0" labelOnly="1" grandRow="1" outline="0" fieldPosition="0"/>
    </format>
    <format dxfId="29">
      <pivotArea dataOnly="0" labelOnly="1" outline="0" axis="axisValues" fieldPosition="0"/>
    </format>
    <format dxfId="30">
      <pivotArea field="56" type="button" dataOnly="0" labelOnly="1" outline="0" axis="axisPage" fieldPosition="0"/>
    </format>
    <format dxfId="31">
      <pivotArea field="21" type="button" dataOnly="0" labelOnly="1" outline="0"/>
    </format>
    <format dxfId="32">
      <pivotArea dataOnly="0" labelOnly="1" grandRow="1" outline="0" fieldPosition="0"/>
    </format>
    <format dxfId="33">
      <pivotArea field="56" type="button" dataOnly="0" labelOnly="1" outline="0" axis="axisPage" fieldPosition="0"/>
    </format>
    <format dxfId="34">
      <pivotArea field="21" type="button" dataOnly="0" labelOnly="1" outline="0"/>
    </format>
    <format dxfId="35">
      <pivotArea dataOnly="0" labelOnly="1" grandRow="1" outline="0" fieldPosition="0"/>
    </format>
    <format dxfId="36">
      <pivotArea outline="0" collapsedLevelsAreSubtotals="1" fieldPosition="0"/>
    </format>
    <format dxfId="37">
      <pivotArea dataOnly="0" labelOnly="1" grandRow="1" outline="0" fieldPosition="0"/>
    </format>
    <format dxfId="38">
      <pivotArea dataOnly="0" labelOnly="1" grandRow="1" outline="0" fieldPosition="0"/>
    </format>
    <format dxfId="39">
      <pivotArea outline="0" collapsedLevelsAreSubtotals="1" fieldPosition="0"/>
    </format>
    <format dxfId="4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9FDAB7-0F08-4323-92B3-EE126F90DB78}" name="PivotTable26" cacheId="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4" indent="0" compact="0" compactData="0" multipleFieldFilters="0">
  <location ref="B13:E16" firstHeaderRow="1" firstDataRow="2" firstDataCol="2" rowPageCount="1" colPageCount="1"/>
  <pivotFields count="9">
    <pivotField compact="0" outline="0" showAll="0" defaultSubtotal="0"/>
    <pivotField axis="axisRow" compact="0" outline="0" subtotalTop="0" showAll="0" defaultSubtotal="0">
      <items count="356">
        <item m="1" x="273"/>
        <item m="1" x="1"/>
        <item m="1" x="2"/>
        <item m="1" x="4"/>
        <item m="1" x="271"/>
        <item m="1" x="280"/>
        <item m="1" x="282"/>
        <item m="1" x="283"/>
        <item m="1" x="284"/>
        <item m="1" x="285"/>
        <item m="1" x="286"/>
        <item m="1" x="287"/>
        <item m="1" x="288"/>
        <item m="1" x="290"/>
        <item m="1" x="291"/>
        <item m="1" x="292"/>
        <item m="1" x="293"/>
        <item m="1" x="295"/>
        <item m="1" x="296"/>
        <item m="1" x="297"/>
        <item m="1" x="298"/>
        <item m="1" x="299"/>
        <item m="1" x="302"/>
        <item m="1" x="303"/>
        <item m="1" x="304"/>
        <item m="1" x="305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2"/>
        <item m="1" x="323"/>
        <item m="1" x="324"/>
        <item m="1" x="326"/>
        <item m="1" x="327"/>
        <item m="1" x="328"/>
        <item m="1" x="329"/>
        <item m="1" x="330"/>
        <item m="1" x="331"/>
        <item m="1" x="332"/>
        <item m="1" x="334"/>
        <item m="1" x="336"/>
        <item m="1" x="338"/>
        <item m="1" x="339"/>
        <item m="1" x="340"/>
        <item m="1" x="341"/>
        <item m="1" x="342"/>
        <item m="1" x="343"/>
        <item m="1" x="345"/>
        <item m="1" x="346"/>
        <item m="1" x="348"/>
        <item m="1" x="349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30"/>
        <item m="1" x="31"/>
        <item m="1" x="32"/>
        <item m="1" x="33"/>
        <item m="1" x="34"/>
        <item m="1" x="36"/>
        <item m="1" x="37"/>
        <item m="1" x="38"/>
        <item m="1" x="39"/>
        <item m="1" x="40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3"/>
        <item m="1" x="54"/>
        <item m="1" x="56"/>
        <item m="1" x="57"/>
        <item m="1" x="58"/>
        <item m="1" x="59"/>
        <item m="1" x="60"/>
        <item m="1" x="61"/>
        <item m="1" x="63"/>
        <item m="1" x="65"/>
        <item m="1" x="66"/>
        <item m="1" x="133"/>
        <item m="1" x="134"/>
        <item m="1" x="135"/>
        <item m="1" x="136"/>
        <item m="1" x="137"/>
        <item m="1" x="138"/>
        <item m="1" x="139"/>
        <item m="1" x="140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3"/>
        <item m="1" x="165"/>
        <item m="1" x="167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90"/>
        <item m="1" x="191"/>
        <item m="1" x="194"/>
        <item m="1" x="195"/>
        <item m="1" x="196"/>
        <item m="1" x="197"/>
        <item m="1" x="198"/>
        <item m="1" x="263"/>
        <item m="1" x="264"/>
        <item m="1" x="265"/>
        <item m="1" x="266"/>
        <item m="1" x="267"/>
        <item m="1" x="268"/>
        <item m="1" x="269"/>
        <item m="1" x="270"/>
        <item m="1" x="192"/>
        <item m="1" x="193"/>
        <item m="1" x="199"/>
        <item m="1" x="166"/>
        <item m="1" x="200"/>
        <item m="1" x="201"/>
        <item m="1" x="202"/>
        <item m="1" x="203"/>
        <item m="1" x="204"/>
        <item m="1" x="205"/>
        <item m="1" x="206"/>
        <item m="1" x="207"/>
        <item m="1" x="210"/>
        <item m="1" x="208"/>
        <item m="1" x="209"/>
        <item m="1" x="211"/>
        <item m="1" x="212"/>
        <item m="1" x="213"/>
        <item m="1" x="215"/>
        <item m="1" x="216"/>
        <item m="1" x="217"/>
        <item m="1" x="218"/>
        <item m="1" x="219"/>
        <item m="1" x="220"/>
        <item m="1" x="272"/>
        <item m="1" x="289"/>
        <item m="1" x="62"/>
        <item m="1" x="64"/>
        <item m="1" x="168"/>
        <item m="1" x="214"/>
        <item m="1" x="225"/>
        <item m="1" x="35"/>
        <item m="1" x="221"/>
        <item m="1" x="222"/>
        <item m="1" x="223"/>
        <item m="1" x="224"/>
        <item m="1" x="226"/>
        <item m="1" x="228"/>
        <item m="1" x="229"/>
        <item m="1" x="230"/>
        <item m="1" x="275"/>
        <item m="1" x="227"/>
        <item m="1" x="231"/>
        <item m="1" x="232"/>
        <item m="1" x="233"/>
        <item m="1" x="234"/>
        <item m="1" x="235"/>
        <item m="1" x="237"/>
        <item m="1" x="274"/>
        <item m="1" x="236"/>
        <item m="1" x="238"/>
        <item m="1" x="239"/>
        <item m="1" x="240"/>
        <item m="1" x="242"/>
        <item m="1" x="243"/>
        <item m="1" x="241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4"/>
        <item m="1" x="253"/>
        <item m="1" x="255"/>
        <item m="1" x="256"/>
        <item m="1" x="257"/>
        <item m="1" x="5"/>
        <item m="1" x="258"/>
        <item m="1" x="259"/>
        <item m="1" x="260"/>
        <item m="1" x="261"/>
        <item m="1" x="262"/>
        <item m="1" x="306"/>
        <item m="1" x="277"/>
        <item m="1" x="279"/>
        <item m="1" x="6"/>
        <item m="1" x="67"/>
        <item m="1" x="68"/>
        <item m="1" x="69"/>
        <item m="1" x="70"/>
        <item m="1" x="3"/>
        <item m="1" x="17"/>
        <item m="1" x="85"/>
        <item m="1" x="86"/>
        <item m="1" x="164"/>
        <item m="1" x="300"/>
        <item m="1" x="347"/>
        <item m="1" x="87"/>
        <item m="1" x="88"/>
        <item m="1" x="92"/>
        <item m="1" x="93"/>
        <item m="1" x="95"/>
        <item m="1" x="97"/>
        <item m="1" x="99"/>
        <item m="1" x="151"/>
        <item m="1" x="162"/>
        <item m="1" x="90"/>
        <item m="1" x="91"/>
        <item m="1" x="94"/>
        <item m="1" x="98"/>
        <item m="1" x="101"/>
        <item m="1" x="103"/>
        <item m="1" x="102"/>
        <item m="1" x="104"/>
        <item m="1" x="106"/>
        <item m="1" x="107"/>
        <item m="1" x="344"/>
        <item m="1" x="100"/>
        <item m="1" x="105"/>
        <item m="1" x="108"/>
        <item m="1" x="109"/>
        <item m="1" x="110"/>
        <item m="1" x="278"/>
        <item m="1" x="111"/>
        <item m="1" x="113"/>
        <item m="1" x="114"/>
        <item m="1" x="115"/>
        <item m="1" x="116"/>
        <item m="1" x="117"/>
        <item m="1" x="118"/>
        <item m="1" x="119"/>
        <item m="1" x="71"/>
        <item m="1" x="72"/>
        <item m="1" x="73"/>
        <item m="1" x="141"/>
        <item m="1" x="74"/>
        <item m="1" x="75"/>
        <item m="1" x="76"/>
        <item m="1" x="77"/>
        <item m="1" x="29"/>
        <item m="1" x="41"/>
        <item m="1" x="52"/>
        <item m="1" x="55"/>
        <item m="1" x="281"/>
        <item m="1" x="294"/>
        <item m="1" x="301"/>
        <item m="1" x="320"/>
        <item m="1" x="321"/>
        <item m="1" x="325"/>
        <item m="1" x="333"/>
        <item m="1" x="337"/>
        <item m="1" x="78"/>
        <item m="1" x="79"/>
        <item m="1" x="80"/>
        <item m="1" x="81"/>
        <item m="1" x="189"/>
        <item m="1" x="82"/>
        <item m="1" x="83"/>
        <item m="1" x="84"/>
        <item m="1" x="89"/>
        <item m="1" x="96"/>
        <item m="1" x="112"/>
        <item m="1" x="120"/>
        <item m="1" x="121"/>
        <item m="1" x="122"/>
        <item m="1" x="350"/>
        <item m="1" x="123"/>
        <item m="1" x="124"/>
        <item m="1" x="126"/>
        <item m="1" x="127"/>
        <item m="1" x="276"/>
        <item m="1" x="125"/>
        <item m="1" x="128"/>
        <item m="1" x="129"/>
        <item m="1" x="130"/>
        <item m="1" x="131"/>
        <item m="1" x="132"/>
        <item m="1" x="335"/>
        <item m="1" x="351"/>
        <item m="1" x="352"/>
        <item m="1" x="353"/>
        <item m="1" x="354"/>
        <item m="1" x="3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7">
        <item m="1" x="296"/>
        <item m="1" x="325"/>
        <item m="1" x="329"/>
        <item m="1" x="15"/>
        <item m="1" x="309"/>
        <item m="1" x="299"/>
        <item m="1" x="328"/>
        <item m="1" x="19"/>
        <item m="1" x="7"/>
        <item m="1" x="8"/>
        <item m="1" x="9"/>
        <item m="1" x="10"/>
        <item m="1" x="11"/>
        <item m="1" x="12"/>
        <item m="1" x="13"/>
        <item m="1" x="14"/>
        <item m="1" x="18"/>
        <item m="1" x="20"/>
        <item m="1" x="22"/>
        <item m="1" x="23"/>
        <item m="1" x="24"/>
        <item m="1" x="26"/>
        <item m="1" x="28"/>
        <item m="1" x="273"/>
        <item m="1" x="280"/>
        <item m="1" x="282"/>
        <item m="1" x="283"/>
        <item m="1" x="284"/>
        <item m="1" x="285"/>
        <item m="1" x="287"/>
        <item m="1" x="288"/>
        <item m="1" x="289"/>
        <item m="1" x="290"/>
        <item m="1" x="291"/>
        <item m="1" x="292"/>
        <item m="1" x="293"/>
        <item m="1" x="294"/>
        <item m="1" x="297"/>
        <item m="1" x="298"/>
        <item m="1" x="302"/>
        <item m="1" x="303"/>
        <item m="1" x="304"/>
        <item m="1" x="305"/>
        <item m="1" x="307"/>
        <item m="1" x="308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2"/>
        <item m="1" x="323"/>
        <item m="1" x="324"/>
        <item m="1" x="326"/>
        <item m="1" x="327"/>
        <item m="1" x="330"/>
        <item m="1" x="331"/>
        <item m="1" x="332"/>
        <item m="1" x="333"/>
        <item m="1" x="334"/>
        <item m="1" x="336"/>
        <item m="1" x="338"/>
        <item m="1" x="339"/>
        <item m="1" x="340"/>
        <item m="1" x="341"/>
        <item m="1" x="342"/>
        <item m="1" x="346"/>
        <item m="1" x="337"/>
        <item m="1" x="348"/>
        <item m="1" x="1"/>
        <item m="1" x="295"/>
        <item m="1" x="30"/>
        <item m="1" x="31"/>
        <item m="1" x="33"/>
        <item m="1" x="34"/>
        <item m="1" x="16"/>
        <item m="1" x="25"/>
        <item m="1" x="36"/>
        <item m="1" x="37"/>
        <item m="1" x="42"/>
        <item m="1" x="43"/>
        <item m="1" x="44"/>
        <item m="1" x="45"/>
        <item m="1" x="46"/>
        <item m="1" x="345"/>
        <item m="1" x="38"/>
        <item m="1" x="49"/>
        <item m="1" x="50"/>
        <item m="1" x="52"/>
        <item m="1" x="53"/>
        <item m="1" x="54"/>
        <item m="1" x="55"/>
        <item m="1" x="56"/>
        <item m="1" x="4"/>
        <item m="1" x="57"/>
        <item m="1" x="58"/>
        <item m="1" x="59"/>
        <item m="1" x="60"/>
        <item m="1" x="271"/>
        <item m="1" x="2"/>
        <item m="1" x="63"/>
        <item m="1" x="66"/>
        <item m="1" x="65"/>
        <item m="1" x="133"/>
        <item m="1" x="134"/>
        <item m="1" x="135"/>
        <item m="1" x="136"/>
        <item m="1" x="137"/>
        <item m="1" x="356"/>
        <item m="1" x="139"/>
        <item m="1" x="140"/>
        <item m="1" x="40"/>
        <item m="1" x="142"/>
        <item m="1" x="145"/>
        <item m="1" x="144"/>
        <item m="1" x="148"/>
        <item m="1" x="349"/>
        <item m="1" x="147"/>
        <item m="1" x="149"/>
        <item m="1" x="39"/>
        <item m="1" x="152"/>
        <item m="1" x="154"/>
        <item m="1" x="155"/>
        <item m="1" x="156"/>
        <item m="1" x="157"/>
        <item m="1" x="61"/>
        <item m="1" x="158"/>
        <item m="1" x="160"/>
        <item m="1" x="159"/>
        <item m="1" x="47"/>
        <item m="1" x="153"/>
        <item m="1" x="161"/>
        <item m="1" x="163"/>
        <item m="1" x="263"/>
        <item m="1" x="264"/>
        <item m="1" x="265"/>
        <item m="1" x="266"/>
        <item m="1" x="267"/>
        <item m="1" x="268"/>
        <item m="1" x="269"/>
        <item m="1" x="270"/>
        <item m="1" x="165"/>
        <item m="1" x="51"/>
        <item m="1" x="167"/>
        <item m="1" x="21"/>
        <item m="1" x="169"/>
        <item m="1" x="170"/>
        <item m="1" x="171"/>
        <item m="1" x="172"/>
        <item m="1" x="143"/>
        <item m="1" x="174"/>
        <item m="1" x="173"/>
        <item m="1" x="175"/>
        <item m="1" x="176"/>
        <item m="1" x="177"/>
        <item m="1" x="178"/>
        <item m="1" x="179"/>
        <item m="1" x="180"/>
        <item m="1" x="182"/>
        <item m="1" x="181"/>
        <item m="1" x="183"/>
        <item m="1" x="184"/>
        <item m="1" x="185"/>
        <item m="1" x="186"/>
        <item m="1" x="187"/>
        <item m="1" x="48"/>
        <item m="1" x="188"/>
        <item m="1" x="146"/>
        <item m="1" x="343"/>
        <item m="1" x="191"/>
        <item m="1" x="190"/>
        <item m="1" x="194"/>
        <item m="1" x="195"/>
        <item m="1" x="196"/>
        <item m="1" x="197"/>
        <item m="1" x="198"/>
        <item m="1" x="192"/>
        <item m="1" x="193"/>
        <item m="1" x="199"/>
        <item m="1" x="166"/>
        <item m="1" x="200"/>
        <item m="1" x="201"/>
        <item m="1" x="202"/>
        <item m="1" x="203"/>
        <item m="1" x="204"/>
        <item m="1" x="205"/>
        <item m="1" x="206"/>
        <item m="1" x="207"/>
        <item m="1" x="210"/>
        <item m="1" x="208"/>
        <item m="1" x="209"/>
        <item m="1" x="211"/>
        <item m="1" x="212"/>
        <item m="1" x="213"/>
        <item m="1" x="216"/>
        <item m="1" x="217"/>
        <item m="1" x="218"/>
        <item m="1" x="219"/>
        <item m="1" x="220"/>
        <item m="1" x="272"/>
        <item m="1" x="62"/>
        <item m="1" x="168"/>
        <item m="1" x="225"/>
        <item m="1" x="35"/>
        <item m="1" x="221"/>
        <item m="1" x="222"/>
        <item m="1" x="223"/>
        <item m="1" x="224"/>
        <item m="1" x="228"/>
        <item m="1" x="229"/>
        <item m="1" x="230"/>
        <item m="1" x="275"/>
        <item m="1" x="227"/>
        <item m="1" x="231"/>
        <item m="1" x="232"/>
        <item m="1" x="233"/>
        <item m="1" x="234"/>
        <item m="1" x="235"/>
        <item m="1" x="237"/>
        <item m="1" x="274"/>
        <item m="1" x="236"/>
        <item m="1" x="238"/>
        <item m="1" x="239"/>
        <item m="1" x="240"/>
        <item m="1" x="242"/>
        <item m="1" x="243"/>
        <item m="1" x="320"/>
        <item m="1" x="215"/>
        <item m="1" x="241"/>
        <item m="1" x="244"/>
        <item m="1" x="245"/>
        <item m="1" x="246"/>
        <item m="1" x="247"/>
        <item m="1" x="150"/>
        <item m="1" x="248"/>
        <item m="1" x="249"/>
        <item m="1" x="250"/>
        <item m="1" x="251"/>
        <item m="1" x="252"/>
        <item m="1" x="254"/>
        <item m="1" x="300"/>
        <item m="1" x="281"/>
        <item m="1" x="306"/>
        <item m="1" x="29"/>
        <item m="1" x="301"/>
        <item m="1" x="41"/>
        <item m="1" x="279"/>
        <item m="1" x="27"/>
        <item m="1" x="32"/>
        <item m="1" x="253"/>
        <item m="1" x="255"/>
        <item m="1" x="256"/>
        <item m="1" x="257"/>
        <item m="1" x="258"/>
        <item m="1" x="259"/>
        <item m="1" x="260"/>
        <item m="1" x="261"/>
        <item m="1" x="262"/>
        <item m="1" x="5"/>
        <item m="1" x="277"/>
        <item m="1" x="6"/>
        <item m="1" x="67"/>
        <item m="1" x="68"/>
        <item m="1" x="69"/>
        <item m="1" x="70"/>
        <item m="1" x="3"/>
        <item m="1" x="17"/>
        <item m="1" x="85"/>
        <item m="1" x="86"/>
        <item m="1" x="164"/>
        <item m="1" x="347"/>
        <item m="1" x="87"/>
        <item m="1" x="88"/>
        <item m="1" x="93"/>
        <item m="1" x="95"/>
        <item m="1" x="97"/>
        <item m="1" x="99"/>
        <item m="1" x="151"/>
        <item m="1" x="162"/>
        <item m="1" x="90"/>
        <item m="1" x="91"/>
        <item m="1" x="92"/>
        <item m="1" x="94"/>
        <item m="1" x="98"/>
        <item m="1" x="101"/>
        <item m="1" x="103"/>
        <item m="1" x="102"/>
        <item m="1" x="104"/>
        <item m="1" x="106"/>
        <item m="1" x="107"/>
        <item m="1" x="344"/>
        <item m="1" x="100"/>
        <item m="1" x="105"/>
        <item m="1" x="108"/>
        <item m="1" x="109"/>
        <item m="1" x="110"/>
        <item m="1" x="278"/>
        <item m="1" x="321"/>
        <item m="1" x="111"/>
        <item m="1" x="113"/>
        <item m="1" x="114"/>
        <item m="1" x="115"/>
        <item m="1" x="116"/>
        <item m="1" x="117"/>
        <item m="1" x="286"/>
        <item m="1" x="118"/>
        <item m="1" x="119"/>
        <item m="1" x="226"/>
        <item m="1" x="64"/>
        <item m="1" x="71"/>
        <item m="1" x="72"/>
        <item m="1" x="73"/>
        <item m="1" x="141"/>
        <item m="1" x="74"/>
        <item m="1" x="75"/>
        <item m="1" x="76"/>
        <item m="1" x="77"/>
        <item m="1" x="214"/>
        <item m="1" x="78"/>
        <item m="1" x="79"/>
        <item m="1" x="80"/>
        <item m="1" x="81"/>
        <item m="1" x="189"/>
        <item m="1" x="82"/>
        <item m="1" x="83"/>
        <item m="1" x="84"/>
        <item m="1" x="89"/>
        <item m="1" x="96"/>
        <item m="1" x="112"/>
        <item m="1" x="120"/>
        <item m="1" x="121"/>
        <item m="1" x="122"/>
        <item m="1" x="350"/>
        <item m="1" x="123"/>
        <item m="1" x="124"/>
        <item m="1" x="127"/>
        <item m="1" x="276"/>
        <item m="1" x="126"/>
        <item m="1" x="125"/>
        <item m="1" x="128"/>
        <item m="1" x="129"/>
        <item m="1" x="130"/>
        <item m="1" x="131"/>
        <item m="1" x="132"/>
        <item m="1" x="335"/>
        <item m="1" x="138"/>
        <item m="1" x="351"/>
        <item m="1" x="352"/>
        <item m="1" x="353"/>
        <item m="1" x="354"/>
        <item m="1" x="355"/>
        <item x="0"/>
      </items>
    </pivotField>
    <pivotField axis="axisCol" compact="0" outline="0" showAll="0" sortType="ascending">
      <items count="3">
        <item x="0"/>
        <item x="1"/>
        <item t="default"/>
      </items>
    </pivotField>
    <pivotField axis="axisPage" compact="0" outline="0" multipleItemSelectionAllowed="1" showAll="0" defaultSubtotal="0">
      <items count="3">
        <item h="1" x="0"/>
        <item x="1"/>
        <item h="1"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</pivotFields>
  <rowFields count="2">
    <field x="1"/>
    <field x="2"/>
  </rowFields>
  <rowItems count="2">
    <i>
      <x v="355"/>
      <x v="356"/>
    </i>
    <i t="grand">
      <x/>
    </i>
  </rowItems>
  <colFields count="1">
    <field x="3"/>
  </colFields>
  <colItems count="2">
    <i>
      <x/>
    </i>
    <i>
      <x v="1"/>
    </i>
  </colItems>
  <pageFields count="1">
    <pageField fld="4" hier="-1"/>
  </pageFields>
  <dataFields count="1">
    <dataField name="Sum of Liability Value" fld="8" baseField="2" baseItem="58" numFmtId="43"/>
  </dataFields>
  <formats count="1690">
    <format dxfId="41">
      <pivotArea grandRow="1" outline="0" collapsedLevelsAreSubtotals="1" fieldPosition="0"/>
    </format>
    <format dxfId="42">
      <pivotArea field="4" type="button" dataOnly="0" labelOnly="1" outline="0" axis="axisPage" fieldPosition="0"/>
    </format>
    <format dxfId="43">
      <pivotArea type="origin" dataOnly="0" labelOnly="1" outline="0" fieldPosition="0"/>
    </format>
    <format dxfId="44">
      <pivotArea dataOnly="0" labelOnly="1" grandRow="1" outline="0" fieldPosition="0"/>
    </format>
    <format dxfId="45">
      <pivotArea type="all" dataOnly="0" outline="0" fieldPosition="0"/>
    </format>
    <format dxfId="46">
      <pivotArea outline="0" collapsedLevelsAreSubtotals="1" fieldPosition="0"/>
    </format>
    <format dxfId="47">
      <pivotArea type="origin" dataOnly="0" labelOnly="1" outline="0" fieldPosition="0"/>
    </format>
    <format dxfId="48">
      <pivotArea field="3" type="button" dataOnly="0" labelOnly="1" outline="0" axis="axisCol" fieldPosition="0"/>
    </format>
    <format dxfId="49">
      <pivotArea type="topRight" dataOnly="0" labelOnly="1" outline="0" fieldPosition="0"/>
    </format>
    <format dxfId="50">
      <pivotArea field="2" type="button" dataOnly="0" labelOnly="1" outline="0" axis="axisRow" fieldPosition="1"/>
    </format>
    <format dxfId="51">
      <pivotArea dataOnly="0" labelOnly="1" grandRow="1" outline="0" fieldPosition="0"/>
    </format>
    <format dxfId="52">
      <pivotArea outline="0" collapsedLevelsAreSubtotals="1" fieldPosition="0"/>
    </format>
    <format dxfId="53">
      <pivotArea dataOnly="0" labelOnly="1" grandRow="1" outline="0" fieldPosition="0"/>
    </format>
    <format dxfId="54">
      <pivotArea outline="0" collapsedLevelsAreSubtotals="1" fieldPosition="0"/>
    </format>
    <format dxfId="55">
      <pivotArea dataOnly="0" labelOnly="1" outline="0" fieldPosition="0">
        <references count="1">
          <reference field="1" count="28"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56">
      <pivotArea dataOnly="0" labelOnly="1" outline="0" fieldPosition="0">
        <references count="1">
          <reference field="1" count="20"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</reference>
        </references>
      </pivotArea>
    </format>
    <format dxfId="57">
      <pivotArea dataOnly="0" labelOnly="1" outline="0" fieldPosition="0">
        <references count="1">
          <reference field="1" count="24"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</reference>
        </references>
      </pivotArea>
    </format>
    <format dxfId="58">
      <pivotArea dataOnly="0" labelOnly="1" outline="0" fieldPosition="0">
        <references count="1">
          <reference field="1" count="25"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</reference>
        </references>
      </pivotArea>
    </format>
    <format dxfId="59">
      <pivotArea dataOnly="0" labelOnly="1" grandRow="1" outline="0" fieldPosition="0"/>
    </format>
    <format dxfId="60">
      <pivotArea dataOnly="0" labelOnly="1" outline="0" fieldPosition="0">
        <references count="1">
          <reference field="1" count="24"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</reference>
        </references>
      </pivotArea>
    </format>
    <format dxfId="61">
      <pivotArea dataOnly="0" labelOnly="1" outline="0" fieldPosition="0">
        <references count="1">
          <reference field="1" count="32"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62">
      <pivotArea dataOnly="0" labelOnly="1" outline="0" fieldPosition="0">
        <references count="1">
          <reference field="1" count="25"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</reference>
        </references>
      </pivotArea>
    </format>
    <format dxfId="63">
      <pivotArea dataOnly="0" labelOnly="1" outline="0" fieldPosition="0">
        <references count="1">
          <reference field="1" count="30"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</reference>
        </references>
      </pivotArea>
    </format>
    <format dxfId="64">
      <pivotArea dataOnly="0" labelOnly="1" outline="0" fieldPosition="0">
        <references count="1">
          <reference field="1" count="1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65">
      <pivotArea dataOnly="0" labelOnly="1" outline="0" fieldPosition="0">
        <references count="1">
          <reference field="1" count="28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</reference>
        </references>
      </pivotArea>
    </format>
    <format dxfId="66">
      <pivotArea dataOnly="0" labelOnly="1" outline="0" fieldPosition="0">
        <references count="1">
          <reference field="1" count="25"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67">
      <pivotArea dataOnly="0" labelOnly="1" outline="0" fieldPosition="0">
        <references count="1">
          <reference field="1" count="33"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</reference>
        </references>
      </pivotArea>
    </format>
    <format dxfId="68">
      <pivotArea dataOnly="0" labelOnly="1" outline="0" fieldPosition="0">
        <references count="1">
          <reference field="1" count="25"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</reference>
        </references>
      </pivotArea>
    </format>
    <format dxfId="69">
      <pivotArea dataOnly="0" labelOnly="1" outline="0" fieldPosition="0">
        <references count="1">
          <reference field="1" count="35"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</reference>
        </references>
      </pivotArea>
    </format>
    <format dxfId="70">
      <pivotArea dataOnly="0" labelOnly="1" outline="0" fieldPosition="0">
        <references count="1">
          <reference field="1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71">
      <pivotArea dataOnly="0" labelOnly="1" outline="0" fieldPosition="0">
        <references count="1">
          <reference field="1" count="29"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</reference>
        </references>
      </pivotArea>
    </format>
    <format dxfId="72">
      <pivotArea dataOnly="0" labelOnly="1" outline="0" fieldPosition="0">
        <references count="1">
          <reference field="1" count="28"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</reference>
        </references>
      </pivotArea>
    </format>
    <format dxfId="73">
      <pivotArea dataOnly="0" labelOnly="1" outline="0" fieldPosition="0">
        <references count="1">
          <reference field="1" count="33"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</reference>
        </references>
      </pivotArea>
    </format>
    <format dxfId="74">
      <pivotArea dataOnly="0" labelOnly="1" outline="0" fieldPosition="0">
        <references count="1">
          <reference field="1" count="23"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</reference>
        </references>
      </pivotArea>
    </format>
    <format dxfId="75">
      <pivotArea dataOnly="0" labelOnly="1" outline="0" fieldPosition="0">
        <references count="1">
          <reference field="1" count="33"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</reference>
        </references>
      </pivotArea>
    </format>
    <format dxfId="76">
      <pivotArea dataOnly="0" labelOnly="1" outline="0" fieldPosition="0">
        <references count="1">
          <reference field="1" count="3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</reference>
        </references>
      </pivotArea>
    </format>
    <format dxfId="77">
      <pivotArea dataOnly="0" labelOnly="1" outline="0" fieldPosition="0">
        <references count="1">
          <reference field="1" count="36"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</reference>
        </references>
      </pivotArea>
    </format>
    <format dxfId="78">
      <pivotArea dataOnly="0" labelOnly="1" outline="0" fieldPosition="0">
        <references count="1">
          <reference field="1" count="43"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</reference>
        </references>
      </pivotArea>
    </format>
    <format dxfId="79">
      <pivotArea dataOnly="0" labelOnly="1" outline="0" fieldPosition="0">
        <references count="1">
          <reference field="1" count="39"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</reference>
        </references>
      </pivotArea>
    </format>
    <format dxfId="80">
      <pivotArea dataOnly="0" labelOnly="1" outline="0" fieldPosition="0">
        <references count="1">
          <reference field="1" count="40"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</reference>
        </references>
      </pivotArea>
    </format>
    <format dxfId="81">
      <pivotArea dataOnly="0" labelOnly="1" outline="0" fieldPosition="0">
        <references count="1">
          <reference field="1" count="40"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</reference>
        </references>
      </pivotArea>
    </format>
    <format dxfId="82">
      <pivotArea dataOnly="0" labelOnly="1" outline="0" fieldPosition="0">
        <references count="1">
          <reference field="1" count="26"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</reference>
        </references>
      </pivotArea>
    </format>
    <format dxfId="83">
      <pivotArea dataOnly="0" labelOnly="1" outline="0" fieldPosition="0">
        <references count="2">
          <reference field="1" count="1" selected="0">
            <x v="0"/>
          </reference>
          <reference field="2" count="1">
            <x v="23"/>
          </reference>
        </references>
      </pivotArea>
    </format>
    <format dxfId="84">
      <pivotArea dataOnly="0" labelOnly="1" outline="0" fieldPosition="0">
        <references count="2">
          <reference field="1" count="1" selected="0">
            <x v="1"/>
          </reference>
          <reference field="2" count="1">
            <x v="74"/>
          </reference>
        </references>
      </pivotArea>
    </format>
    <format dxfId="85">
      <pivotArea dataOnly="0" labelOnly="1" outline="0" fieldPosition="0">
        <references count="2">
          <reference field="1" count="1" selected="0">
            <x v="2"/>
          </reference>
          <reference field="2" count="1">
            <x v="104"/>
          </reference>
        </references>
      </pivotArea>
    </format>
    <format dxfId="86">
      <pivotArea dataOnly="0" labelOnly="1" outline="0" fieldPosition="0">
        <references count="2">
          <reference field="1" count="1" selected="0">
            <x v="3"/>
          </reference>
          <reference field="2" count="1">
            <x v="98"/>
          </reference>
        </references>
      </pivotArea>
    </format>
    <format dxfId="87">
      <pivotArea dataOnly="0" labelOnly="1" outline="0" fieldPosition="0">
        <references count="2">
          <reference field="1" count="1" selected="0">
            <x v="4"/>
          </reference>
          <reference field="2" count="1">
            <x v="103"/>
          </reference>
        </references>
      </pivotArea>
    </format>
    <format dxfId="88">
      <pivotArea dataOnly="0" labelOnly="1" outline="0" fieldPosition="0">
        <references count="2">
          <reference field="1" count="1" selected="0">
            <x v="5"/>
          </reference>
          <reference field="2" count="1">
            <x v="24"/>
          </reference>
        </references>
      </pivotArea>
    </format>
    <format dxfId="89">
      <pivotArea dataOnly="0" labelOnly="1" outline="0" fieldPosition="0">
        <references count="2">
          <reference field="1" count="1" selected="0">
            <x v="6"/>
          </reference>
          <reference field="2" count="1">
            <x v="25"/>
          </reference>
        </references>
      </pivotArea>
    </format>
    <format dxfId="90">
      <pivotArea dataOnly="0" labelOnly="1" outline="0" fieldPosition="0">
        <references count="2">
          <reference field="1" count="1" selected="0">
            <x v="7"/>
          </reference>
          <reference field="2" count="1">
            <x v="26"/>
          </reference>
        </references>
      </pivotArea>
    </format>
    <format dxfId="91">
      <pivotArea dataOnly="0" labelOnly="1" outline="0" fieldPosition="0">
        <references count="2">
          <reference field="1" count="1" selected="0">
            <x v="8"/>
          </reference>
          <reference field="2" count="1">
            <x v="27"/>
          </reference>
        </references>
      </pivotArea>
    </format>
    <format dxfId="92">
      <pivotArea dataOnly="0" labelOnly="1" outline="0" fieldPosition="0">
        <references count="2">
          <reference field="1" count="1" selected="0">
            <x v="9"/>
          </reference>
          <reference field="2" count="1">
            <x v="28"/>
          </reference>
        </references>
      </pivotArea>
    </format>
    <format dxfId="93">
      <pivotArea dataOnly="0" labelOnly="1" outline="0" fieldPosition="0">
        <references count="2">
          <reference field="1" count="1" selected="0">
            <x v="10"/>
          </reference>
          <reference field="2" count="1">
            <x v="309"/>
          </reference>
        </references>
      </pivotArea>
    </format>
    <format dxfId="94">
      <pivotArea dataOnly="0" labelOnly="1" outline="0" fieldPosition="0">
        <references count="2">
          <reference field="1" count="1" selected="0">
            <x v="11"/>
          </reference>
          <reference field="2" count="1">
            <x v="29"/>
          </reference>
        </references>
      </pivotArea>
    </format>
    <format dxfId="95">
      <pivotArea dataOnly="0" labelOnly="1" outline="0" fieldPosition="0">
        <references count="2">
          <reference field="1" count="1" selected="0">
            <x v="12"/>
          </reference>
          <reference field="2" count="1">
            <x v="30"/>
          </reference>
        </references>
      </pivotArea>
    </format>
    <format dxfId="96">
      <pivotArea dataOnly="0" labelOnly="1" outline="0" fieldPosition="0">
        <references count="2">
          <reference field="1" count="1" selected="0">
            <x v="13"/>
          </reference>
          <reference field="2" count="1">
            <x v="32"/>
          </reference>
        </references>
      </pivotArea>
    </format>
    <format dxfId="97">
      <pivotArea dataOnly="0" labelOnly="1" outline="0" fieldPosition="0">
        <references count="2">
          <reference field="1" count="1" selected="0">
            <x v="14"/>
          </reference>
          <reference field="2" count="1">
            <x v="33"/>
          </reference>
        </references>
      </pivotArea>
    </format>
    <format dxfId="98">
      <pivotArea dataOnly="0" labelOnly="1" outline="0" fieldPosition="0">
        <references count="2">
          <reference field="1" count="1" selected="0">
            <x v="15"/>
          </reference>
          <reference field="2" count="1">
            <x v="34"/>
          </reference>
        </references>
      </pivotArea>
    </format>
    <format dxfId="99">
      <pivotArea dataOnly="0" labelOnly="1" outline="0" fieldPosition="0">
        <references count="2">
          <reference field="1" count="1" selected="0">
            <x v="16"/>
          </reference>
          <reference field="2" count="1">
            <x v="35"/>
          </reference>
        </references>
      </pivotArea>
    </format>
    <format dxfId="100">
      <pivotArea dataOnly="0" labelOnly="1" outline="0" fieldPosition="0">
        <references count="2">
          <reference field="1" count="1" selected="0">
            <x v="17"/>
          </reference>
          <reference field="2" count="1">
            <x v="75"/>
          </reference>
        </references>
      </pivotArea>
    </format>
    <format dxfId="101">
      <pivotArea dataOnly="0" labelOnly="1" outline="0" fieldPosition="0">
        <references count="2">
          <reference field="1" count="1" selected="0">
            <x v="18"/>
          </reference>
          <reference field="2" count="1">
            <x v="0"/>
          </reference>
        </references>
      </pivotArea>
    </format>
    <format dxfId="102">
      <pivotArea dataOnly="0" labelOnly="1" outline="0" fieldPosition="0">
        <references count="2">
          <reference field="1" count="1" selected="0">
            <x v="19"/>
          </reference>
          <reference field="2" count="1">
            <x v="37"/>
          </reference>
        </references>
      </pivotArea>
    </format>
    <format dxfId="103">
      <pivotArea dataOnly="0" labelOnly="1" outline="0" fieldPosition="0">
        <references count="2">
          <reference field="1" count="1" selected="0">
            <x v="20"/>
          </reference>
          <reference field="2" count="1">
            <x v="38"/>
          </reference>
        </references>
      </pivotArea>
    </format>
    <format dxfId="104">
      <pivotArea dataOnly="0" labelOnly="1" outline="0" fieldPosition="0">
        <references count="2">
          <reference field="1" count="1" selected="0">
            <x v="21"/>
          </reference>
          <reference field="2" count="1">
            <x v="5"/>
          </reference>
        </references>
      </pivotArea>
    </format>
    <format dxfId="105">
      <pivotArea dataOnly="0" labelOnly="1" outline="0" fieldPosition="0">
        <references count="2">
          <reference field="1" count="1" selected="0">
            <x v="22"/>
          </reference>
          <reference field="2" count="1">
            <x v="39"/>
          </reference>
        </references>
      </pivotArea>
    </format>
    <format dxfId="106">
      <pivotArea dataOnly="0" labelOnly="1" outline="0" fieldPosition="0">
        <references count="2">
          <reference field="1" count="1" selected="0">
            <x v="23"/>
          </reference>
          <reference field="2" count="1">
            <x v="40"/>
          </reference>
        </references>
      </pivotArea>
    </format>
    <format dxfId="107">
      <pivotArea dataOnly="0" labelOnly="1" outline="0" fieldPosition="0">
        <references count="2">
          <reference field="1" count="1" selected="0">
            <x v="24"/>
          </reference>
          <reference field="2" count="1">
            <x v="41"/>
          </reference>
        </references>
      </pivotArea>
    </format>
    <format dxfId="108">
      <pivotArea dataOnly="0" labelOnly="1" outline="0" fieldPosition="0">
        <references count="2">
          <reference field="1" count="1" selected="0">
            <x v="25"/>
          </reference>
          <reference field="2" count="1">
            <x v="42"/>
          </reference>
        </references>
      </pivotArea>
    </format>
    <format dxfId="109">
      <pivotArea dataOnly="0" labelOnly="1" outline="0" fieldPosition="0">
        <references count="2">
          <reference field="1" count="1" selected="0">
            <x v="26"/>
          </reference>
          <reference field="2" count="1">
            <x v="43"/>
          </reference>
        </references>
      </pivotArea>
    </format>
    <format dxfId="110">
      <pivotArea dataOnly="0" labelOnly="1" outline="0" fieldPosition="0">
        <references count="2">
          <reference field="1" count="1" selected="0">
            <x v="27"/>
          </reference>
          <reference field="2" count="1">
            <x v="44"/>
          </reference>
        </references>
      </pivotArea>
    </format>
    <format dxfId="111">
      <pivotArea dataOnly="0" labelOnly="1" outline="0" fieldPosition="0">
        <references count="2">
          <reference field="1" count="1" selected="0">
            <x v="28"/>
          </reference>
          <reference field="2" count="1">
            <x v="4"/>
          </reference>
        </references>
      </pivotArea>
    </format>
    <format dxfId="112">
      <pivotArea dataOnly="0" labelOnly="1" outline="0" fieldPosition="0">
        <references count="2">
          <reference field="1" count="1" selected="0">
            <x v="29"/>
          </reference>
          <reference field="2" count="1">
            <x v="45"/>
          </reference>
        </references>
      </pivotArea>
    </format>
    <format dxfId="113">
      <pivotArea dataOnly="0" labelOnly="1" outline="0" fieldPosition="0">
        <references count="2">
          <reference field="1" count="1" selected="0">
            <x v="30"/>
          </reference>
          <reference field="2" count="1">
            <x v="46"/>
          </reference>
        </references>
      </pivotArea>
    </format>
    <format dxfId="114">
      <pivotArea dataOnly="0" labelOnly="1" outline="0" fieldPosition="0">
        <references count="2">
          <reference field="1" count="1" selected="0">
            <x v="31"/>
          </reference>
          <reference field="2" count="1">
            <x v="47"/>
          </reference>
        </references>
      </pivotArea>
    </format>
    <format dxfId="115">
      <pivotArea dataOnly="0" labelOnly="1" outline="0" fieldPosition="0">
        <references count="2">
          <reference field="1" count="1" selected="0">
            <x v="32"/>
          </reference>
          <reference field="2" count="1">
            <x v="48"/>
          </reference>
        </references>
      </pivotArea>
    </format>
    <format dxfId="116">
      <pivotArea dataOnly="0" labelOnly="1" outline="0" fieldPosition="0">
        <references count="2">
          <reference field="1" count="1" selected="0">
            <x v="33"/>
          </reference>
          <reference field="2" count="1">
            <x v="49"/>
          </reference>
        </references>
      </pivotArea>
    </format>
    <format dxfId="117">
      <pivotArea dataOnly="0" labelOnly="1" outline="0" fieldPosition="0">
        <references count="2">
          <reference field="1" count="1" selected="0">
            <x v="34"/>
          </reference>
          <reference field="2" count="1">
            <x v="50"/>
          </reference>
        </references>
      </pivotArea>
    </format>
    <format dxfId="118">
      <pivotArea dataOnly="0" labelOnly="1" outline="0" fieldPosition="0">
        <references count="2">
          <reference field="1" count="1" selected="0">
            <x v="35"/>
          </reference>
          <reference field="2" count="1">
            <x v="51"/>
          </reference>
        </references>
      </pivotArea>
    </format>
    <format dxfId="119">
      <pivotArea dataOnly="0" labelOnly="1" outline="0" fieldPosition="0">
        <references count="2">
          <reference field="1" count="1" selected="0">
            <x v="36"/>
          </reference>
          <reference field="2" count="1">
            <x v="52"/>
          </reference>
        </references>
      </pivotArea>
    </format>
    <format dxfId="120">
      <pivotArea dataOnly="0" labelOnly="1" outline="0" fieldPosition="0">
        <references count="2">
          <reference field="1" count="1" selected="0">
            <x v="37"/>
          </reference>
          <reference field="2" count="1">
            <x v="53"/>
          </reference>
        </references>
      </pivotArea>
    </format>
    <format dxfId="121">
      <pivotArea dataOnly="0" labelOnly="1" outline="0" fieldPosition="0">
        <references count="2">
          <reference field="1" count="1" selected="0">
            <x v="38"/>
          </reference>
          <reference field="2" count="1">
            <x v="54"/>
          </reference>
        </references>
      </pivotArea>
    </format>
    <format dxfId="122">
      <pivotArea dataOnly="0" labelOnly="1" outline="0" fieldPosition="0">
        <references count="2">
          <reference field="1" count="1" selected="0">
            <x v="39"/>
          </reference>
          <reference field="2" count="1">
            <x v="55"/>
          </reference>
        </references>
      </pivotArea>
    </format>
    <format dxfId="123">
      <pivotArea dataOnly="0" labelOnly="1" outline="0" fieldPosition="0">
        <references count="2">
          <reference field="1" count="1" selected="0">
            <x v="40"/>
          </reference>
          <reference field="2" count="1">
            <x v="56"/>
          </reference>
        </references>
      </pivotArea>
    </format>
    <format dxfId="124">
      <pivotArea dataOnly="0" labelOnly="1" outline="0" fieldPosition="0">
        <references count="2">
          <reference field="1" count="1" selected="0">
            <x v="41"/>
          </reference>
          <reference field="2" count="1">
            <x v="57"/>
          </reference>
        </references>
      </pivotArea>
    </format>
    <format dxfId="125">
      <pivotArea dataOnly="0" labelOnly="1" outline="0" fieldPosition="0">
        <references count="2">
          <reference field="1" count="1" selected="0">
            <x v="42"/>
          </reference>
          <reference field="2" count="1">
            <x v="58"/>
          </reference>
        </references>
      </pivotArea>
    </format>
    <format dxfId="126">
      <pivotArea dataOnly="0" labelOnly="1" outline="0" fieldPosition="0">
        <references count="2">
          <reference field="1" count="1" selected="0">
            <x v="43"/>
          </reference>
          <reference field="2" count="1">
            <x v="59"/>
          </reference>
        </references>
      </pivotArea>
    </format>
    <format dxfId="127">
      <pivotArea dataOnly="0" labelOnly="1" outline="0" fieldPosition="0">
        <references count="2">
          <reference field="1" count="1" selected="0">
            <x v="44"/>
          </reference>
          <reference field="2" count="1">
            <x v="6"/>
          </reference>
        </references>
      </pivotArea>
    </format>
    <format dxfId="128">
      <pivotArea dataOnly="0" labelOnly="1" outline="0" fieldPosition="0">
        <references count="2">
          <reference field="1" count="1" selected="0">
            <x v="45"/>
          </reference>
          <reference field="2" count="1">
            <x v="2"/>
          </reference>
        </references>
      </pivotArea>
    </format>
    <format dxfId="129">
      <pivotArea dataOnly="0" labelOnly="1" outline="0" fieldPosition="0">
        <references count="2">
          <reference field="1" count="1" selected="0">
            <x v="46"/>
          </reference>
          <reference field="2" count="1">
            <x v="60"/>
          </reference>
        </references>
      </pivotArea>
    </format>
    <format dxfId="130">
      <pivotArea dataOnly="0" labelOnly="1" outline="0" fieldPosition="0">
        <references count="2">
          <reference field="1" count="1" selected="0">
            <x v="47"/>
          </reference>
          <reference field="2" count="1">
            <x v="61"/>
          </reference>
        </references>
      </pivotArea>
    </format>
    <format dxfId="131">
      <pivotArea dataOnly="0" labelOnly="1" outline="0" fieldPosition="0">
        <references count="2">
          <reference field="1" count="1" selected="0">
            <x v="48"/>
          </reference>
          <reference field="2" count="1">
            <x v="62"/>
          </reference>
        </references>
      </pivotArea>
    </format>
    <format dxfId="132">
      <pivotArea dataOnly="0" labelOnly="1" outline="0" fieldPosition="0">
        <references count="2">
          <reference field="1" count="1" selected="0">
            <x v="49"/>
          </reference>
          <reference field="2" count="1">
            <x v="64"/>
          </reference>
        </references>
      </pivotArea>
    </format>
    <format dxfId="133">
      <pivotArea dataOnly="0" labelOnly="1" outline="0" fieldPosition="0">
        <references count="2">
          <reference field="1" count="1" selected="0">
            <x v="50"/>
          </reference>
          <reference field="2" count="1">
            <x v="65"/>
          </reference>
        </references>
      </pivotArea>
    </format>
    <format dxfId="134">
      <pivotArea dataOnly="0" labelOnly="1" outline="0" fieldPosition="0">
        <references count="2">
          <reference field="1" count="1" selected="0">
            <x v="51"/>
          </reference>
          <reference field="2" count="1">
            <x v="66"/>
          </reference>
        </references>
      </pivotArea>
    </format>
    <format dxfId="135">
      <pivotArea dataOnly="0" labelOnly="1" outline="0" fieldPosition="0">
        <references count="2">
          <reference field="1" count="1" selected="0">
            <x v="52"/>
          </reference>
          <reference field="2" count="1">
            <x v="67"/>
          </reference>
        </references>
      </pivotArea>
    </format>
    <format dxfId="136">
      <pivotArea dataOnly="0" labelOnly="1" outline="0" fieldPosition="0">
        <references count="2">
          <reference field="1" count="1" selected="0">
            <x v="53"/>
          </reference>
          <reference field="2" count="1">
            <x v="68"/>
          </reference>
        </references>
      </pivotArea>
    </format>
    <format dxfId="137">
      <pivotArea dataOnly="0" labelOnly="1" outline="0" fieldPosition="0">
        <references count="2">
          <reference field="1" count="1" selected="0">
            <x v="54"/>
          </reference>
          <reference field="2" count="1">
            <x v="69"/>
          </reference>
        </references>
      </pivotArea>
    </format>
    <format dxfId="138">
      <pivotArea dataOnly="0" labelOnly="1" outline="0" fieldPosition="0">
        <references count="2">
          <reference field="1" count="1" selected="0">
            <x v="55"/>
          </reference>
          <reference field="2" count="1">
            <x v="70"/>
          </reference>
        </references>
      </pivotArea>
    </format>
    <format dxfId="139">
      <pivotArea dataOnly="0" labelOnly="1" outline="0" fieldPosition="0">
        <references count="2">
          <reference field="1" count="1" selected="0">
            <x v="56"/>
          </reference>
          <reference field="2" count="1">
            <x v="173"/>
          </reference>
        </references>
      </pivotArea>
    </format>
    <format dxfId="140">
      <pivotArea dataOnly="0" labelOnly="1" outline="0" fieldPosition="0">
        <references count="2">
          <reference field="1" count="1" selected="0">
            <x v="57"/>
          </reference>
          <reference field="2" count="1">
            <x v="89"/>
          </reference>
        </references>
      </pivotArea>
    </format>
    <format dxfId="141">
      <pivotArea dataOnly="0" labelOnly="1" outline="0" fieldPosition="0">
        <references count="2">
          <reference field="1" count="1" selected="0">
            <x v="58"/>
          </reference>
          <reference field="2" count="1">
            <x v="71"/>
          </reference>
        </references>
      </pivotArea>
    </format>
    <format dxfId="142">
      <pivotArea dataOnly="0" labelOnly="1" outline="0" fieldPosition="0">
        <references count="2">
          <reference field="1" count="1" selected="0">
            <x v="59"/>
          </reference>
          <reference field="2" count="1">
            <x v="73"/>
          </reference>
        </references>
      </pivotArea>
    </format>
    <format dxfId="143">
      <pivotArea dataOnly="0" labelOnly="1" outline="0" fieldPosition="0">
        <references count="2">
          <reference field="1" count="1" selected="0">
            <x v="60"/>
          </reference>
          <reference field="2" count="1">
            <x v="121"/>
          </reference>
        </references>
      </pivotArea>
    </format>
    <format dxfId="144">
      <pivotArea dataOnly="0" labelOnly="1" outline="0" fieldPosition="0">
        <references count="2">
          <reference field="1" count="1" selected="0">
            <x v="61"/>
          </reference>
          <reference field="2" count="1">
            <x v="8"/>
          </reference>
        </references>
      </pivotArea>
    </format>
    <format dxfId="145">
      <pivotArea dataOnly="0" labelOnly="1" outline="0" fieldPosition="0">
        <references count="2">
          <reference field="1" count="1" selected="0">
            <x v="62"/>
          </reference>
          <reference field="2" count="1">
            <x v="9"/>
          </reference>
        </references>
      </pivotArea>
    </format>
    <format dxfId="146">
      <pivotArea dataOnly="0" labelOnly="1" outline="0" fieldPosition="0">
        <references count="2">
          <reference field="1" count="1" selected="0">
            <x v="63"/>
          </reference>
          <reference field="2" count="1">
            <x v="10"/>
          </reference>
        </references>
      </pivotArea>
    </format>
    <format dxfId="147">
      <pivotArea dataOnly="0" labelOnly="1" outline="0" fieldPosition="0">
        <references count="2">
          <reference field="1" count="1" selected="0">
            <x v="64"/>
          </reference>
          <reference field="2" count="1">
            <x v="11"/>
          </reference>
        </references>
      </pivotArea>
    </format>
    <format dxfId="148">
      <pivotArea dataOnly="0" labelOnly="1" outline="0" fieldPosition="0">
        <references count="2">
          <reference field="1" count="1" selected="0">
            <x v="65"/>
          </reference>
          <reference field="2" count="1">
            <x v="12"/>
          </reference>
        </references>
      </pivotArea>
    </format>
    <format dxfId="149">
      <pivotArea dataOnly="0" labelOnly="1" outline="0" fieldPosition="0">
        <references count="2">
          <reference field="1" count="1" selected="0">
            <x v="66"/>
          </reference>
          <reference field="2" count="1">
            <x v="13"/>
          </reference>
        </references>
      </pivotArea>
    </format>
    <format dxfId="150">
      <pivotArea dataOnly="0" labelOnly="1" outline="0" fieldPosition="0">
        <references count="2">
          <reference field="1" count="1" selected="0">
            <x v="67"/>
          </reference>
          <reference field="2" count="1">
            <x v="14"/>
          </reference>
        </references>
      </pivotArea>
    </format>
    <format dxfId="151">
      <pivotArea dataOnly="0" labelOnly="1" outline="0" fieldPosition="0">
        <references count="2">
          <reference field="1" count="1" selected="0">
            <x v="68"/>
          </reference>
          <reference field="2" count="1">
            <x v="15"/>
          </reference>
        </references>
      </pivotArea>
    </format>
    <format dxfId="152">
      <pivotArea dataOnly="0" labelOnly="1" outline="0" fieldPosition="0">
        <references count="2">
          <reference field="1" count="1" selected="0">
            <x v="69"/>
          </reference>
          <reference field="2" count="1">
            <x v="3"/>
          </reference>
        </references>
      </pivotArea>
    </format>
    <format dxfId="153">
      <pivotArea dataOnly="0" labelOnly="1" outline="0" fieldPosition="0">
        <references count="2">
          <reference field="1" count="1" selected="0">
            <x v="70"/>
          </reference>
          <reference field="2" count="1">
            <x v="80"/>
          </reference>
        </references>
      </pivotArea>
    </format>
    <format dxfId="154">
      <pivotArea dataOnly="0" labelOnly="1" outline="0" fieldPosition="0">
        <references count="2">
          <reference field="1" count="1" selected="0">
            <x v="71"/>
          </reference>
          <reference field="2" count="1">
            <x v="16"/>
          </reference>
        </references>
      </pivotArea>
    </format>
    <format dxfId="155">
      <pivotArea dataOnly="0" labelOnly="1" outline="0" fieldPosition="0">
        <references count="2">
          <reference field="1" count="1" selected="0">
            <x v="72"/>
          </reference>
          <reference field="2" count="1">
            <x v="7"/>
          </reference>
        </references>
      </pivotArea>
    </format>
    <format dxfId="156">
      <pivotArea dataOnly="0" labelOnly="1" outline="0" fieldPosition="0">
        <references count="2">
          <reference field="1" count="1" selected="0">
            <x v="73"/>
          </reference>
          <reference field="2" count="1">
            <x v="17"/>
          </reference>
        </references>
      </pivotArea>
    </format>
    <format dxfId="157">
      <pivotArea dataOnly="0" labelOnly="1" outline="0" fieldPosition="0">
        <references count="2">
          <reference field="1" count="1" selected="0">
            <x v="74"/>
          </reference>
          <reference field="2" count="1">
            <x v="149"/>
          </reference>
        </references>
      </pivotArea>
    </format>
    <format dxfId="158">
      <pivotArea dataOnly="0" labelOnly="1" outline="0" fieldPosition="0">
        <references count="2">
          <reference field="1" count="1" selected="0">
            <x v="75"/>
          </reference>
          <reference field="2" count="1">
            <x v="18"/>
          </reference>
        </references>
      </pivotArea>
    </format>
    <format dxfId="159">
      <pivotArea dataOnly="0" labelOnly="1" outline="0" fieldPosition="0">
        <references count="2">
          <reference field="1" count="1" selected="0">
            <x v="76"/>
          </reference>
          <reference field="2" count="1">
            <x v="19"/>
          </reference>
        </references>
      </pivotArea>
    </format>
    <format dxfId="160">
      <pivotArea dataOnly="0" labelOnly="1" outline="0" fieldPosition="0">
        <references count="2">
          <reference field="1" count="1" selected="0">
            <x v="77"/>
          </reference>
          <reference field="2" count="1">
            <x v="20"/>
          </reference>
        </references>
      </pivotArea>
    </format>
    <format dxfId="161">
      <pivotArea dataOnly="0" labelOnly="1" outline="0" fieldPosition="0">
        <references count="2">
          <reference field="1" count="1" selected="0">
            <x v="78"/>
          </reference>
          <reference field="2" count="1">
            <x v="81"/>
          </reference>
        </references>
      </pivotArea>
    </format>
    <format dxfId="162">
      <pivotArea dataOnly="0" labelOnly="1" outline="0" fieldPosition="0">
        <references count="2">
          <reference field="1" count="1" selected="0">
            <x v="79"/>
          </reference>
          <reference field="2" count="1">
            <x v="21"/>
          </reference>
        </references>
      </pivotArea>
    </format>
    <format dxfId="163">
      <pivotArea dataOnly="0" labelOnly="1" outline="0" fieldPosition="0">
        <references count="2">
          <reference field="1" count="1" selected="0">
            <x v="80"/>
          </reference>
          <reference field="2" count="1">
            <x v="252"/>
          </reference>
        </references>
      </pivotArea>
    </format>
    <format dxfId="164">
      <pivotArea dataOnly="0" labelOnly="1" outline="0" fieldPosition="0">
        <references count="2">
          <reference field="1" count="1" selected="0">
            <x v="81"/>
          </reference>
          <reference field="2" count="1">
            <x v="22"/>
          </reference>
        </references>
      </pivotArea>
    </format>
    <format dxfId="165">
      <pivotArea dataOnly="0" labelOnly="1" outline="0" fieldPosition="0">
        <references count="2">
          <reference field="1" count="1" selected="0">
            <x v="82"/>
          </reference>
          <reference field="2" count="1">
            <x v="76"/>
          </reference>
        </references>
      </pivotArea>
    </format>
    <format dxfId="166">
      <pivotArea dataOnly="0" labelOnly="1" outline="0" fieldPosition="0">
        <references count="2">
          <reference field="1" count="1" selected="0">
            <x v="83"/>
          </reference>
          <reference field="2" count="1">
            <x v="77"/>
          </reference>
        </references>
      </pivotArea>
    </format>
    <format dxfId="167">
      <pivotArea dataOnly="0" labelOnly="1" outline="0" fieldPosition="0">
        <references count="2">
          <reference field="1" count="1" selected="0">
            <x v="84"/>
          </reference>
          <reference field="2" count="1">
            <x v="253"/>
          </reference>
        </references>
      </pivotArea>
    </format>
    <format dxfId="168">
      <pivotArea dataOnly="0" labelOnly="1" outline="0" fieldPosition="0">
        <references count="2">
          <reference field="1" count="1" selected="0">
            <x v="85"/>
          </reference>
          <reference field="2" count="1">
            <x v="78"/>
          </reference>
        </references>
      </pivotArea>
    </format>
    <format dxfId="169">
      <pivotArea dataOnly="0" labelOnly="1" outline="0" fieldPosition="0">
        <references count="2">
          <reference field="1" count="1" selected="0">
            <x v="86"/>
          </reference>
          <reference field="2" count="1">
            <x v="79"/>
          </reference>
        </references>
      </pivotArea>
    </format>
    <format dxfId="170">
      <pivotArea dataOnly="0" labelOnly="1" outline="0" fieldPosition="0">
        <references count="2">
          <reference field="1" count="1" selected="0">
            <x v="87"/>
          </reference>
          <reference field="2" count="1">
            <x v="82"/>
          </reference>
        </references>
      </pivotArea>
    </format>
    <format dxfId="171">
      <pivotArea dataOnly="0" labelOnly="1" outline="0" fieldPosition="0">
        <references count="2">
          <reference field="1" count="1" selected="0">
            <x v="88"/>
          </reference>
          <reference field="2" count="1">
            <x v="83"/>
          </reference>
        </references>
      </pivotArea>
    </format>
    <format dxfId="172">
      <pivotArea dataOnly="0" labelOnly="1" outline="0" fieldPosition="0">
        <references count="2">
          <reference field="1" count="1" selected="0">
            <x v="89"/>
          </reference>
          <reference field="2" count="1">
            <x v="90"/>
          </reference>
        </references>
      </pivotArea>
    </format>
    <format dxfId="173">
      <pivotArea dataOnly="0" labelOnly="1" outline="0" fieldPosition="0">
        <references count="2">
          <reference field="1" count="1" selected="0">
            <x v="90"/>
          </reference>
          <reference field="2" count="1">
            <x v="124"/>
          </reference>
        </references>
      </pivotArea>
    </format>
    <format dxfId="174">
      <pivotArea dataOnly="0" labelOnly="1" outline="0" fieldPosition="0">
        <references count="2">
          <reference field="1" count="1" selected="0">
            <x v="91"/>
          </reference>
          <reference field="2" count="1">
            <x v="116"/>
          </reference>
        </references>
      </pivotArea>
    </format>
    <format dxfId="175">
      <pivotArea dataOnly="0" labelOnly="1" outline="0" fieldPosition="0">
        <references count="2">
          <reference field="1" count="1" selected="0">
            <x v="92"/>
          </reference>
          <reference field="2" count="1">
            <x v="84"/>
          </reference>
        </references>
      </pivotArea>
    </format>
    <format dxfId="176">
      <pivotArea dataOnly="0" labelOnly="1" outline="0" fieldPosition="0">
        <references count="2">
          <reference field="1" count="1" selected="0">
            <x v="93"/>
          </reference>
          <reference field="2" count="1">
            <x v="85"/>
          </reference>
        </references>
      </pivotArea>
    </format>
    <format dxfId="177">
      <pivotArea dataOnly="0" labelOnly="1" outline="0" fieldPosition="0">
        <references count="2">
          <reference field="1" count="1" selected="0">
            <x v="94"/>
          </reference>
          <reference field="2" count="1">
            <x v="86"/>
          </reference>
        </references>
      </pivotArea>
    </format>
    <format dxfId="178">
      <pivotArea dataOnly="0" labelOnly="1" outline="0" fieldPosition="0">
        <references count="2">
          <reference field="1" count="1" selected="0">
            <x v="95"/>
          </reference>
          <reference field="2" count="1">
            <x v="87"/>
          </reference>
        </references>
      </pivotArea>
    </format>
    <format dxfId="179">
      <pivotArea dataOnly="0" labelOnly="1" outline="0" fieldPosition="0">
        <references count="2">
          <reference field="1" count="1" selected="0">
            <x v="96"/>
          </reference>
          <reference field="2" count="1">
            <x v="88"/>
          </reference>
        </references>
      </pivotArea>
    </format>
    <format dxfId="180">
      <pivotArea dataOnly="0" labelOnly="1" outline="0" fieldPosition="0">
        <references count="2">
          <reference field="1" count="1" selected="0">
            <x v="97"/>
          </reference>
          <reference field="2" count="1">
            <x v="134"/>
          </reference>
        </references>
      </pivotArea>
    </format>
    <format dxfId="181">
      <pivotArea dataOnly="0" labelOnly="1" outline="0" fieldPosition="0">
        <references count="2">
          <reference field="1" count="1" selected="0">
            <x v="98"/>
          </reference>
          <reference field="2" count="1">
            <x v="170"/>
          </reference>
        </references>
      </pivotArea>
    </format>
    <format dxfId="182">
      <pivotArea dataOnly="0" labelOnly="1" outline="0" fieldPosition="0">
        <references count="2">
          <reference field="1" count="1" selected="0">
            <x v="99"/>
          </reference>
          <reference field="2" count="1">
            <x v="91"/>
          </reference>
        </references>
      </pivotArea>
    </format>
    <format dxfId="183">
      <pivotArea dataOnly="0" labelOnly="1" outline="0" fieldPosition="0">
        <references count="2">
          <reference field="1" count="1" selected="0">
            <x v="100"/>
          </reference>
          <reference field="2" count="1">
            <x v="92"/>
          </reference>
        </references>
      </pivotArea>
    </format>
    <format dxfId="184">
      <pivotArea dataOnly="0" labelOnly="1" outline="0" fieldPosition="0">
        <references count="2">
          <reference field="1" count="1" selected="0">
            <x v="101"/>
          </reference>
          <reference field="2" count="1">
            <x v="147"/>
          </reference>
        </references>
      </pivotArea>
    </format>
    <format dxfId="185">
      <pivotArea dataOnly="0" labelOnly="1" outline="0" fieldPosition="0">
        <references count="2">
          <reference field="1" count="1" selected="0">
            <x v="102"/>
          </reference>
          <reference field="2" count="1">
            <x v="94"/>
          </reference>
        </references>
      </pivotArea>
    </format>
    <format dxfId="186">
      <pivotArea dataOnly="0" labelOnly="1" outline="0" fieldPosition="0">
        <references count="2">
          <reference field="1" count="1" selected="0">
            <x v="103"/>
          </reference>
          <reference field="2" count="1">
            <x v="95"/>
          </reference>
        </references>
      </pivotArea>
    </format>
    <format dxfId="187">
      <pivotArea dataOnly="0" labelOnly="1" outline="0" fieldPosition="0">
        <references count="2">
          <reference field="1" count="1" selected="0">
            <x v="104"/>
          </reference>
          <reference field="2" count="1">
            <x v="97"/>
          </reference>
        </references>
      </pivotArea>
    </format>
    <format dxfId="188">
      <pivotArea dataOnly="0" labelOnly="1" outline="0" fieldPosition="0">
        <references count="2">
          <reference field="1" count="1" selected="0">
            <x v="105"/>
          </reference>
          <reference field="2" count="1">
            <x v="99"/>
          </reference>
        </references>
      </pivotArea>
    </format>
    <format dxfId="189">
      <pivotArea dataOnly="0" labelOnly="1" outline="0" fieldPosition="0">
        <references count="2">
          <reference field="1" count="1" selected="0">
            <x v="106"/>
          </reference>
          <reference field="2" count="1">
            <x v="100"/>
          </reference>
        </references>
      </pivotArea>
    </format>
    <format dxfId="190">
      <pivotArea dataOnly="0" labelOnly="1" outline="0" fieldPosition="0">
        <references count="2">
          <reference field="1" count="1" selected="0">
            <x v="107"/>
          </reference>
          <reference field="2" count="1">
            <x v="101"/>
          </reference>
        </references>
      </pivotArea>
    </format>
    <format dxfId="191">
      <pivotArea dataOnly="0" labelOnly="1" outline="0" fieldPosition="0">
        <references count="2">
          <reference field="1" count="1" selected="0">
            <x v="108"/>
          </reference>
          <reference field="2" count="1">
            <x v="102"/>
          </reference>
        </references>
      </pivotArea>
    </format>
    <format dxfId="192">
      <pivotArea dataOnly="0" labelOnly="1" outline="0" fieldPosition="0">
        <references count="2">
          <reference field="1" count="1" selected="0">
            <x v="109"/>
          </reference>
          <reference field="2" count="1">
            <x v="130"/>
          </reference>
        </references>
      </pivotArea>
    </format>
    <format dxfId="193">
      <pivotArea dataOnly="0" labelOnly="1" outline="0" fieldPosition="0">
        <references count="2">
          <reference field="1" count="1" selected="0">
            <x v="110"/>
          </reference>
          <reference field="2" count="1">
            <x v="105"/>
          </reference>
        </references>
      </pivotArea>
    </format>
    <format dxfId="194">
      <pivotArea dataOnly="0" labelOnly="1" outline="0" fieldPosition="0">
        <references count="2">
          <reference field="1" count="1" selected="0">
            <x v="111"/>
          </reference>
          <reference field="2" count="1">
            <x v="107"/>
          </reference>
        </references>
      </pivotArea>
    </format>
    <format dxfId="195">
      <pivotArea dataOnly="0" labelOnly="1" outline="0" fieldPosition="0">
        <references count="2">
          <reference field="1" count="1" selected="0">
            <x v="112"/>
          </reference>
          <reference field="2" count="1">
            <x v="106"/>
          </reference>
        </references>
      </pivotArea>
    </format>
    <format dxfId="196">
      <pivotArea dataOnly="0" labelOnly="1" outline="0" fieldPosition="0">
        <references count="2">
          <reference field="1" count="1" selected="0">
            <x v="113"/>
          </reference>
          <reference field="2" count="1">
            <x v="108"/>
          </reference>
        </references>
      </pivotArea>
    </format>
    <format dxfId="197">
      <pivotArea dataOnly="0" labelOnly="1" outline="0" fieldPosition="0">
        <references count="2">
          <reference field="1" count="1" selected="0">
            <x v="114"/>
          </reference>
          <reference field="2" count="1">
            <x v="109"/>
          </reference>
        </references>
      </pivotArea>
    </format>
    <format dxfId="198">
      <pivotArea dataOnly="0" labelOnly="1" outline="0" fieldPosition="0">
        <references count="2">
          <reference field="1" count="1" selected="0">
            <x v="115"/>
          </reference>
          <reference field="2" count="1">
            <x v="110"/>
          </reference>
        </references>
      </pivotArea>
    </format>
    <format dxfId="199">
      <pivotArea dataOnly="0" labelOnly="1" outline="0" fieldPosition="0">
        <references count="2">
          <reference field="1" count="1" selected="0">
            <x v="116"/>
          </reference>
          <reference field="2" count="1">
            <x v="111"/>
          </reference>
        </references>
      </pivotArea>
    </format>
    <format dxfId="200">
      <pivotArea dataOnly="0" labelOnly="1" outline="0" fieldPosition="0">
        <references count="2">
          <reference field="1" count="1" selected="0">
            <x v="117"/>
          </reference>
          <reference field="2" count="1">
            <x v="112"/>
          </reference>
        </references>
      </pivotArea>
    </format>
    <format dxfId="201">
      <pivotArea dataOnly="0" labelOnly="1" outline="0" fieldPosition="0">
        <references count="2">
          <reference field="1" count="1" selected="0">
            <x v="118"/>
          </reference>
          <reference field="2" count="1">
            <x v="113"/>
          </reference>
        </references>
      </pivotArea>
    </format>
    <format dxfId="202">
      <pivotArea dataOnly="0" labelOnly="1" outline="0" fieldPosition="0">
        <references count="2">
          <reference field="1" count="1" selected="0">
            <x v="119"/>
          </reference>
          <reference field="2" count="1">
            <x v="114"/>
          </reference>
        </references>
      </pivotArea>
    </format>
    <format dxfId="203">
      <pivotArea dataOnly="0" labelOnly="1" outline="0" fieldPosition="0">
        <references count="2">
          <reference field="1" count="1" selected="0">
            <x v="120"/>
          </reference>
          <reference field="2" count="1">
            <x v="115"/>
          </reference>
        </references>
      </pivotArea>
    </format>
    <format dxfId="204">
      <pivotArea dataOnly="0" labelOnly="1" outline="0" fieldPosition="0">
        <references count="2">
          <reference field="1" count="1" selected="0">
            <x v="121"/>
          </reference>
          <reference field="2" count="1">
            <x v="117"/>
          </reference>
        </references>
      </pivotArea>
    </format>
    <format dxfId="205">
      <pivotArea dataOnly="0" labelOnly="1" outline="0" fieldPosition="0">
        <references count="2">
          <reference field="1" count="1" selected="0">
            <x v="122"/>
          </reference>
          <reference field="2" count="1">
            <x v="154"/>
          </reference>
        </references>
      </pivotArea>
    </format>
    <format dxfId="206">
      <pivotArea dataOnly="0" labelOnly="1" outline="0" fieldPosition="0">
        <references count="2">
          <reference field="1" count="1" selected="0">
            <x v="123"/>
          </reference>
          <reference field="2" count="1">
            <x v="119"/>
          </reference>
        </references>
      </pivotArea>
    </format>
    <format dxfId="207">
      <pivotArea dataOnly="0" labelOnly="1" outline="0" fieldPosition="0">
        <references count="2">
          <reference field="1" count="1" selected="0">
            <x v="124"/>
          </reference>
          <reference field="2" count="1">
            <x v="118"/>
          </reference>
        </references>
      </pivotArea>
    </format>
    <format dxfId="208">
      <pivotArea dataOnly="0" labelOnly="1" outline="0" fieldPosition="0">
        <references count="2">
          <reference field="1" count="1" selected="0">
            <x v="125"/>
          </reference>
          <reference field="2" count="1">
            <x v="172"/>
          </reference>
        </references>
      </pivotArea>
    </format>
    <format dxfId="209">
      <pivotArea dataOnly="0" labelOnly="1" outline="0" fieldPosition="0">
        <references count="2">
          <reference field="1" count="1" selected="0">
            <x v="126"/>
          </reference>
          <reference field="2" count="1">
            <x v="122"/>
          </reference>
        </references>
      </pivotArea>
    </format>
    <format dxfId="210">
      <pivotArea dataOnly="0" labelOnly="1" outline="0" fieldPosition="0">
        <references count="2">
          <reference field="1" count="1" selected="0">
            <x v="127"/>
          </reference>
          <reference field="2" count="1">
            <x v="120"/>
          </reference>
        </references>
      </pivotArea>
    </format>
    <format dxfId="211">
      <pivotArea dataOnly="0" labelOnly="1" outline="0" fieldPosition="0">
        <references count="2">
          <reference field="1" count="1" selected="0">
            <x v="128"/>
          </reference>
          <reference field="2" count="1">
            <x v="123"/>
          </reference>
        </references>
      </pivotArea>
    </format>
    <format dxfId="212">
      <pivotArea dataOnly="0" labelOnly="1" outline="0" fieldPosition="0">
        <references count="2">
          <reference field="1" count="1" selected="0">
            <x v="129"/>
          </reference>
          <reference field="2" count="1">
            <x v="238"/>
          </reference>
        </references>
      </pivotArea>
    </format>
    <format dxfId="213">
      <pivotArea dataOnly="0" labelOnly="1" outline="0" fieldPosition="0">
        <references count="2">
          <reference field="1" count="1" selected="0">
            <x v="130"/>
          </reference>
          <reference field="2" count="1">
            <x v="125"/>
          </reference>
        </references>
      </pivotArea>
    </format>
    <format dxfId="214">
      <pivotArea dataOnly="0" labelOnly="1" outline="0" fieldPosition="0">
        <references count="2">
          <reference field="1" count="1" selected="0">
            <x v="131"/>
          </reference>
          <reference field="2" count="1">
            <x v="135"/>
          </reference>
        </references>
      </pivotArea>
    </format>
    <format dxfId="215">
      <pivotArea dataOnly="0" labelOnly="1" outline="0" fieldPosition="0">
        <references count="2">
          <reference field="1" count="1" selected="0">
            <x v="132"/>
          </reference>
          <reference field="2" count="1">
            <x v="126"/>
          </reference>
        </references>
      </pivotArea>
    </format>
    <format dxfId="216">
      <pivotArea dataOnly="0" labelOnly="1" outline="0" fieldPosition="0">
        <references count="2">
          <reference field="1" count="1" selected="0">
            <x v="133"/>
          </reference>
          <reference field="2" count="1">
            <x v="127"/>
          </reference>
        </references>
      </pivotArea>
    </format>
    <format dxfId="217">
      <pivotArea dataOnly="0" labelOnly="1" outline="0" fieldPosition="0">
        <references count="2">
          <reference field="1" count="1" selected="0">
            <x v="134"/>
          </reference>
          <reference field="2" count="1">
            <x v="128"/>
          </reference>
        </references>
      </pivotArea>
    </format>
    <format dxfId="218">
      <pivotArea dataOnly="0" labelOnly="1" outline="0" fieldPosition="0">
        <references count="2">
          <reference field="1" count="1" selected="0">
            <x v="135"/>
          </reference>
          <reference field="2" count="1">
            <x v="129"/>
          </reference>
        </references>
      </pivotArea>
    </format>
    <format dxfId="219">
      <pivotArea dataOnly="0" labelOnly="1" outline="0" fieldPosition="0">
        <references count="2">
          <reference field="1" count="1" selected="0">
            <x v="136"/>
          </reference>
          <reference field="2" count="1">
            <x v="131"/>
          </reference>
        </references>
      </pivotArea>
    </format>
    <format dxfId="220">
      <pivotArea dataOnly="0" labelOnly="1" outline="0" fieldPosition="0">
        <references count="2">
          <reference field="1" count="1" selected="0">
            <x v="137"/>
          </reference>
          <reference field="2" count="1">
            <x v="133"/>
          </reference>
        </references>
      </pivotArea>
    </format>
    <format dxfId="221">
      <pivotArea dataOnly="0" labelOnly="1" outline="0" fieldPosition="0">
        <references count="2">
          <reference field="1" count="1" selected="0">
            <x v="138"/>
          </reference>
          <reference field="2" count="1">
            <x v="132"/>
          </reference>
        </references>
      </pivotArea>
    </format>
    <format dxfId="222">
      <pivotArea dataOnly="0" labelOnly="1" outline="0" fieldPosition="0">
        <references count="2">
          <reference field="1" count="1" selected="0">
            <x v="139"/>
          </reference>
          <reference field="2" count="1">
            <x v="136"/>
          </reference>
        </references>
      </pivotArea>
    </format>
    <format dxfId="223">
      <pivotArea dataOnly="0" labelOnly="1" outline="0" fieldPosition="0">
        <references count="2">
          <reference field="1" count="1" selected="0">
            <x v="140"/>
          </reference>
          <reference field="2" count="1">
            <x v="137"/>
          </reference>
        </references>
      </pivotArea>
    </format>
    <format dxfId="224">
      <pivotArea dataOnly="0" labelOnly="1" outline="0" fieldPosition="0">
        <references count="2">
          <reference field="1" count="1" selected="0">
            <x v="141"/>
          </reference>
          <reference field="2" count="1">
            <x v="146"/>
          </reference>
        </references>
      </pivotArea>
    </format>
    <format dxfId="225">
      <pivotArea dataOnly="0" labelOnly="1" outline="0" fieldPosition="0">
        <references count="2">
          <reference field="1" count="1" selected="0">
            <x v="142"/>
          </reference>
          <reference field="2" count="1">
            <x v="148"/>
          </reference>
        </references>
      </pivotArea>
    </format>
    <format dxfId="226">
      <pivotArea dataOnly="0" labelOnly="1" outline="0" fieldPosition="0">
        <references count="2">
          <reference field="1" count="1" selected="0">
            <x v="143"/>
          </reference>
          <reference field="2" count="1">
            <x v="150"/>
          </reference>
        </references>
      </pivotArea>
    </format>
    <format dxfId="227">
      <pivotArea dataOnly="0" labelOnly="1" outline="0" fieldPosition="0">
        <references count="2">
          <reference field="1" count="1" selected="0">
            <x v="144"/>
          </reference>
          <reference field="2" count="1">
            <x v="151"/>
          </reference>
        </references>
      </pivotArea>
    </format>
    <format dxfId="228">
      <pivotArea dataOnly="0" labelOnly="1" outline="0" fieldPosition="0">
        <references count="2">
          <reference field="1" count="1" selected="0">
            <x v="145"/>
          </reference>
          <reference field="2" count="1">
            <x v="152"/>
          </reference>
        </references>
      </pivotArea>
    </format>
    <format dxfId="229">
      <pivotArea dataOnly="0" labelOnly="1" outline="0" fieldPosition="0">
        <references count="2">
          <reference field="1" count="1" selected="0">
            <x v="146"/>
          </reference>
          <reference field="2" count="1">
            <x v="153"/>
          </reference>
        </references>
      </pivotArea>
    </format>
    <format dxfId="230">
      <pivotArea dataOnly="0" labelOnly="1" outline="0" fieldPosition="0">
        <references count="2">
          <reference field="1" count="1" selected="0">
            <x v="147"/>
          </reference>
          <reference field="2" count="1">
            <x v="156"/>
          </reference>
        </references>
      </pivotArea>
    </format>
    <format dxfId="231">
      <pivotArea dataOnly="0" labelOnly="1" outline="0" fieldPosition="0">
        <references count="2">
          <reference field="1" count="1" selected="0">
            <x v="148"/>
          </reference>
          <reference field="2" count="1">
            <x v="155"/>
          </reference>
        </references>
      </pivotArea>
    </format>
    <format dxfId="232">
      <pivotArea dataOnly="0" labelOnly="1" outline="0" fieldPosition="0">
        <references count="2">
          <reference field="1" count="1" selected="0">
            <x v="149"/>
          </reference>
          <reference field="2" count="1">
            <x v="157"/>
          </reference>
        </references>
      </pivotArea>
    </format>
    <format dxfId="233">
      <pivotArea dataOnly="0" labelOnly="1" outline="0" fieldPosition="0">
        <references count="2">
          <reference field="1" count="1" selected="0">
            <x v="150"/>
          </reference>
          <reference field="2" count="1">
            <x v="158"/>
          </reference>
        </references>
      </pivotArea>
    </format>
    <format dxfId="234">
      <pivotArea dataOnly="0" labelOnly="1" outline="0" fieldPosition="0">
        <references count="2">
          <reference field="1" count="1" selected="0">
            <x v="151"/>
          </reference>
          <reference field="2" count="1">
            <x v="159"/>
          </reference>
        </references>
      </pivotArea>
    </format>
    <format dxfId="235">
      <pivotArea dataOnly="0" labelOnly="1" outline="0" fieldPosition="0">
        <references count="2">
          <reference field="1" count="1" selected="0">
            <x v="152"/>
          </reference>
          <reference field="2" count="1">
            <x v="160"/>
          </reference>
        </references>
      </pivotArea>
    </format>
    <format dxfId="236">
      <pivotArea dataOnly="0" labelOnly="1" outline="0" fieldPosition="0">
        <references count="2">
          <reference field="1" count="1" selected="0">
            <x v="153"/>
          </reference>
          <reference field="2" count="1">
            <x v="161"/>
          </reference>
        </references>
      </pivotArea>
    </format>
    <format dxfId="237">
      <pivotArea dataOnly="0" labelOnly="1" outline="0" fieldPosition="0">
        <references count="2">
          <reference field="1" count="1" selected="0">
            <x v="154"/>
          </reference>
          <reference field="2" count="1">
            <x v="162"/>
          </reference>
        </references>
      </pivotArea>
    </format>
    <format dxfId="238">
      <pivotArea dataOnly="0" labelOnly="1" outline="0" fieldPosition="0">
        <references count="2">
          <reference field="1" count="1" selected="0">
            <x v="155"/>
          </reference>
          <reference field="2" count="1">
            <x v="164"/>
          </reference>
        </references>
      </pivotArea>
    </format>
    <format dxfId="239">
      <pivotArea dataOnly="0" labelOnly="1" outline="0" fieldPosition="0">
        <references count="2">
          <reference field="1" count="1" selected="0">
            <x v="156"/>
          </reference>
          <reference field="2" count="1">
            <x v="163"/>
          </reference>
        </references>
      </pivotArea>
    </format>
    <format dxfId="240">
      <pivotArea dataOnly="0" labelOnly="1" outline="0" fieldPosition="0">
        <references count="2">
          <reference field="1" count="1" selected="0">
            <x v="157"/>
          </reference>
          <reference field="2" count="1">
            <x v="165"/>
          </reference>
        </references>
      </pivotArea>
    </format>
    <format dxfId="241">
      <pivotArea dataOnly="0" labelOnly="1" outline="0" fieldPosition="0">
        <references count="2">
          <reference field="1" count="1" selected="0">
            <x v="158"/>
          </reference>
          <reference field="2" count="1">
            <x v="166"/>
          </reference>
        </references>
      </pivotArea>
    </format>
    <format dxfId="242">
      <pivotArea dataOnly="0" labelOnly="1" outline="0" fieldPosition="0">
        <references count="2">
          <reference field="1" count="1" selected="0">
            <x v="159"/>
          </reference>
          <reference field="2" count="1">
            <x v="167"/>
          </reference>
        </references>
      </pivotArea>
    </format>
    <format dxfId="243">
      <pivotArea dataOnly="0" labelOnly="1" outline="0" fieldPosition="0">
        <references count="2">
          <reference field="1" count="1" selected="0">
            <x v="160"/>
          </reference>
          <reference field="2" count="1">
            <x v="168"/>
          </reference>
        </references>
      </pivotArea>
    </format>
    <format dxfId="244">
      <pivotArea dataOnly="0" labelOnly="1" outline="0" fieldPosition="0">
        <references count="2">
          <reference field="1" count="1" selected="0">
            <x v="161"/>
          </reference>
          <reference field="2" count="1">
            <x v="169"/>
          </reference>
        </references>
      </pivotArea>
    </format>
    <format dxfId="245">
      <pivotArea dataOnly="0" labelOnly="1" outline="0" fieldPosition="0">
        <references count="2">
          <reference field="1" count="1" selected="0">
            <x v="162"/>
          </reference>
          <reference field="2" count="1">
            <x v="171"/>
          </reference>
        </references>
      </pivotArea>
    </format>
    <format dxfId="246">
      <pivotArea dataOnly="0" labelOnly="1" outline="0" fieldPosition="0">
        <references count="2">
          <reference field="1" count="1" selected="0">
            <x v="163"/>
          </reference>
          <reference field="2" count="1">
            <x v="175"/>
          </reference>
        </references>
      </pivotArea>
    </format>
    <format dxfId="247">
      <pivotArea dataOnly="0" labelOnly="1" outline="0" fieldPosition="0">
        <references count="2">
          <reference field="1" count="1" selected="0">
            <x v="164"/>
          </reference>
          <reference field="2" count="1">
            <x v="174"/>
          </reference>
        </references>
      </pivotArea>
    </format>
    <format dxfId="248">
      <pivotArea dataOnly="0" labelOnly="1" outline="0" fieldPosition="0">
        <references count="2">
          <reference field="1" count="1" selected="0">
            <x v="165"/>
          </reference>
          <reference field="2" count="1">
            <x v="176"/>
          </reference>
        </references>
      </pivotArea>
    </format>
    <format dxfId="249">
      <pivotArea dataOnly="0" labelOnly="1" outline="0" fieldPosition="0">
        <references count="2">
          <reference field="1" count="1" selected="0">
            <x v="166"/>
          </reference>
          <reference field="2" count="1">
            <x v="177"/>
          </reference>
        </references>
      </pivotArea>
    </format>
    <format dxfId="250">
      <pivotArea dataOnly="0" labelOnly="1" outline="0" fieldPosition="0">
        <references count="2">
          <reference field="1" count="1" selected="0">
            <x v="167"/>
          </reference>
          <reference field="2" count="1">
            <x v="178"/>
          </reference>
        </references>
      </pivotArea>
    </format>
    <format dxfId="251">
      <pivotArea dataOnly="0" labelOnly="1" outline="0" fieldPosition="0">
        <references count="2">
          <reference field="1" count="1" selected="0">
            <x v="168"/>
          </reference>
          <reference field="2" count="1">
            <x v="179"/>
          </reference>
        </references>
      </pivotArea>
    </format>
    <format dxfId="252">
      <pivotArea dataOnly="0" labelOnly="1" outline="0" fieldPosition="0">
        <references count="2">
          <reference field="1" count="1" selected="0">
            <x v="169"/>
          </reference>
          <reference field="2" count="1">
            <x v="180"/>
          </reference>
        </references>
      </pivotArea>
    </format>
    <format dxfId="253">
      <pivotArea dataOnly="0" labelOnly="1" outline="0" fieldPosition="0">
        <references count="2">
          <reference field="1" count="1" selected="0">
            <x v="170"/>
          </reference>
          <reference field="2" count="1">
            <x v="138"/>
          </reference>
        </references>
      </pivotArea>
    </format>
    <format dxfId="254">
      <pivotArea dataOnly="0" labelOnly="1" outline="0" fieldPosition="0">
        <references count="2">
          <reference field="1" count="1" selected="0">
            <x v="171"/>
          </reference>
          <reference field="2" count="1">
            <x v="139"/>
          </reference>
        </references>
      </pivotArea>
    </format>
    <format dxfId="255">
      <pivotArea dataOnly="0" labelOnly="1" outline="0" fieldPosition="0">
        <references count="2">
          <reference field="1" count="1" selected="0">
            <x v="172"/>
          </reference>
          <reference field="2" count="1">
            <x v="140"/>
          </reference>
        </references>
      </pivotArea>
    </format>
    <format dxfId="256">
      <pivotArea dataOnly="0" labelOnly="1" outline="0" fieldPosition="0">
        <references count="2">
          <reference field="1" count="1" selected="0">
            <x v="173"/>
          </reference>
          <reference field="2" count="1">
            <x v="141"/>
          </reference>
        </references>
      </pivotArea>
    </format>
    <format dxfId="257">
      <pivotArea dataOnly="0" labelOnly="1" outline="0" fieldPosition="0">
        <references count="2">
          <reference field="1" count="1" selected="0">
            <x v="174"/>
          </reference>
          <reference field="2" count="1">
            <x v="142"/>
          </reference>
        </references>
      </pivotArea>
    </format>
    <format dxfId="258">
      <pivotArea dataOnly="0" labelOnly="1" outline="0" fieldPosition="0">
        <references count="2">
          <reference field="1" count="1" selected="0">
            <x v="175"/>
          </reference>
          <reference field="2" count="1">
            <x v="143"/>
          </reference>
        </references>
      </pivotArea>
    </format>
    <format dxfId="259">
      <pivotArea dataOnly="0" labelOnly="1" outline="0" fieldPosition="0">
        <references count="2">
          <reference field="1" count="1" selected="0">
            <x v="176"/>
          </reference>
          <reference field="2" count="1">
            <x v="144"/>
          </reference>
        </references>
      </pivotArea>
    </format>
    <format dxfId="260">
      <pivotArea dataOnly="0" labelOnly="1" outline="0" fieldPosition="0">
        <references count="2">
          <reference field="1" count="1" selected="0">
            <x v="177"/>
          </reference>
          <reference field="2" count="1">
            <x v="145"/>
          </reference>
        </references>
      </pivotArea>
    </format>
    <format dxfId="261">
      <pivotArea dataOnly="0" labelOnly="1" outline="0" fieldPosition="0">
        <references count="2">
          <reference field="1" count="1" selected="0">
            <x v="178"/>
          </reference>
          <reference field="2" count="1">
            <x v="181"/>
          </reference>
        </references>
      </pivotArea>
    </format>
    <format dxfId="262">
      <pivotArea dataOnly="0" labelOnly="1" outline="0" fieldPosition="0">
        <references count="2">
          <reference field="1" count="1" selected="0">
            <x v="179"/>
          </reference>
          <reference field="2" count="1">
            <x v="182"/>
          </reference>
        </references>
      </pivotArea>
    </format>
    <format dxfId="263">
      <pivotArea dataOnly="0" labelOnly="1" outline="0" fieldPosition="0">
        <references count="2">
          <reference field="1" count="1" selected="0">
            <x v="180"/>
          </reference>
          <reference field="2" count="1">
            <x v="183"/>
          </reference>
        </references>
      </pivotArea>
    </format>
    <format dxfId="264">
      <pivotArea dataOnly="0" labelOnly="1" outline="0" fieldPosition="0">
        <references count="2">
          <reference field="1" count="1" selected="0">
            <x v="181"/>
          </reference>
          <reference field="2" count="1">
            <x v="184"/>
          </reference>
        </references>
      </pivotArea>
    </format>
    <format dxfId="265">
      <pivotArea dataOnly="0" labelOnly="1" outline="0" fieldPosition="0">
        <references count="2">
          <reference field="1" count="1" selected="0">
            <x v="182"/>
          </reference>
          <reference field="2" count="1">
            <x v="185"/>
          </reference>
        </references>
      </pivotArea>
    </format>
    <format dxfId="266">
      <pivotArea dataOnly="0" labelOnly="1" outline="0" fieldPosition="0">
        <references count="2">
          <reference field="1" count="1" selected="0">
            <x v="183"/>
          </reference>
          <reference field="2" count="1">
            <x v="186"/>
          </reference>
        </references>
      </pivotArea>
    </format>
    <format dxfId="267">
      <pivotArea dataOnly="0" labelOnly="1" outline="0" fieldPosition="0">
        <references count="2">
          <reference field="1" count="1" selected="0">
            <x v="184"/>
          </reference>
          <reference field="2" count="1">
            <x v="187"/>
          </reference>
        </references>
      </pivotArea>
    </format>
    <format dxfId="268">
      <pivotArea dataOnly="0" labelOnly="1" outline="0" fieldPosition="0">
        <references count="2">
          <reference field="1" count="1" selected="0">
            <x v="185"/>
          </reference>
          <reference field="2" count="1">
            <x v="188"/>
          </reference>
        </references>
      </pivotArea>
    </format>
    <format dxfId="269">
      <pivotArea dataOnly="0" labelOnly="1" outline="0" fieldPosition="0">
        <references count="2">
          <reference field="1" count="1" selected="0">
            <x v="186"/>
          </reference>
          <reference field="2" count="1">
            <x v="189"/>
          </reference>
        </references>
      </pivotArea>
    </format>
    <format dxfId="270">
      <pivotArea dataOnly="0" labelOnly="1" outline="0" fieldPosition="0">
        <references count="2">
          <reference field="1" count="1" selected="0">
            <x v="187"/>
          </reference>
          <reference field="2" count="1">
            <x v="190"/>
          </reference>
        </references>
      </pivotArea>
    </format>
    <format dxfId="271">
      <pivotArea dataOnly="0" labelOnly="1" outline="0" fieldPosition="0">
        <references count="2">
          <reference field="1" count="1" selected="0">
            <x v="188"/>
          </reference>
          <reference field="2" count="1">
            <x v="191"/>
          </reference>
        </references>
      </pivotArea>
    </format>
    <format dxfId="272">
      <pivotArea dataOnly="0" labelOnly="1" outline="0" fieldPosition="0">
        <references count="2">
          <reference field="1" count="1" selected="0">
            <x v="189"/>
          </reference>
          <reference field="2" count="1">
            <x v="192"/>
          </reference>
        </references>
      </pivotArea>
    </format>
    <format dxfId="273">
      <pivotArea dataOnly="0" labelOnly="1" outline="0" fieldPosition="0">
        <references count="2">
          <reference field="1" count="1" selected="0">
            <x v="190"/>
          </reference>
          <reference field="2" count="1">
            <x v="193"/>
          </reference>
        </references>
      </pivotArea>
    </format>
    <format dxfId="274">
      <pivotArea dataOnly="0" labelOnly="1" outline="0" fieldPosition="0">
        <references count="2">
          <reference field="1" count="1" selected="0">
            <x v="191"/>
          </reference>
          <reference field="2" count="1">
            <x v="194"/>
          </reference>
        </references>
      </pivotArea>
    </format>
    <format dxfId="275">
      <pivotArea dataOnly="0" labelOnly="1" outline="0" fieldPosition="0">
        <references count="2">
          <reference field="1" count="1" selected="0">
            <x v="192"/>
          </reference>
          <reference field="2" count="1">
            <x v="195"/>
          </reference>
        </references>
      </pivotArea>
    </format>
    <format dxfId="276">
      <pivotArea dataOnly="0" labelOnly="1" outline="0" fieldPosition="0">
        <references count="2">
          <reference field="1" count="1" selected="0">
            <x v="193"/>
          </reference>
          <reference field="2" count="1">
            <x v="196"/>
          </reference>
        </references>
      </pivotArea>
    </format>
    <format dxfId="277">
      <pivotArea dataOnly="0" labelOnly="1" outline="0" fieldPosition="0">
        <references count="2">
          <reference field="1" count="1" selected="0">
            <x v="194"/>
          </reference>
          <reference field="2" count="1">
            <x v="197"/>
          </reference>
        </references>
      </pivotArea>
    </format>
    <format dxfId="278">
      <pivotArea dataOnly="0" labelOnly="1" outline="0" fieldPosition="0">
        <references count="2">
          <reference field="1" count="1" selected="0">
            <x v="195"/>
          </reference>
          <reference field="2" count="1">
            <x v="198"/>
          </reference>
        </references>
      </pivotArea>
    </format>
    <format dxfId="279">
      <pivotArea dataOnly="0" labelOnly="1" outline="0" fieldPosition="0">
        <references count="2">
          <reference field="1" count="1" selected="0">
            <x v="196"/>
          </reference>
          <reference field="2" count="1">
            <x v="232"/>
          </reference>
        </references>
      </pivotArea>
    </format>
    <format dxfId="280">
      <pivotArea dataOnly="0" labelOnly="1" outline="0" fieldPosition="0">
        <references count="2">
          <reference field="1" count="1" selected="0">
            <x v="197"/>
          </reference>
          <reference field="2" count="1">
            <x v="199"/>
          </reference>
        </references>
      </pivotArea>
    </format>
    <format dxfId="281">
      <pivotArea dataOnly="0" labelOnly="1" outline="0" fieldPosition="0">
        <references count="2">
          <reference field="1" count="1" selected="0">
            <x v="198"/>
          </reference>
          <reference field="2" count="1">
            <x v="200"/>
          </reference>
        </references>
      </pivotArea>
    </format>
    <format dxfId="282">
      <pivotArea dataOnly="0" labelOnly="1" outline="0" fieldPosition="0">
        <references count="2">
          <reference field="1" count="1" selected="0">
            <x v="199"/>
          </reference>
          <reference field="2" count="1">
            <x v="201"/>
          </reference>
        </references>
      </pivotArea>
    </format>
    <format dxfId="283">
      <pivotArea dataOnly="0" labelOnly="1" outline="0" fieldPosition="0">
        <references count="2">
          <reference field="1" count="1" selected="0">
            <x v="200"/>
          </reference>
          <reference field="2" count="1">
            <x v="202"/>
          </reference>
        </references>
      </pivotArea>
    </format>
    <format dxfId="284">
      <pivotArea dataOnly="0" labelOnly="1" outline="0" fieldPosition="0">
        <references count="2">
          <reference field="1" count="1" selected="0">
            <x v="201"/>
          </reference>
          <reference field="2" count="1">
            <x v="203"/>
          </reference>
        </references>
      </pivotArea>
    </format>
    <format dxfId="285">
      <pivotArea dataOnly="0" labelOnly="1" outline="0" fieldPosition="0">
        <references count="2">
          <reference field="1" count="1" selected="0">
            <x v="202"/>
          </reference>
          <reference field="2" count="1">
            <x v="204"/>
          </reference>
        </references>
      </pivotArea>
    </format>
    <format dxfId="286">
      <pivotArea dataOnly="0" labelOnly="1" outline="0" fieldPosition="0">
        <references count="2">
          <reference field="1" count="1" selected="0">
            <x v="203"/>
          </reference>
          <reference field="2" count="1">
            <x v="31"/>
          </reference>
        </references>
      </pivotArea>
    </format>
    <format dxfId="287">
      <pivotArea dataOnly="0" labelOnly="1" outline="0" fieldPosition="0">
        <references count="2">
          <reference field="1" count="1" selected="0">
            <x v="204"/>
          </reference>
          <reference field="2" count="1">
            <x v="205"/>
          </reference>
        </references>
      </pivotArea>
    </format>
    <format dxfId="288">
      <pivotArea dataOnly="0" labelOnly="1" outline="0" fieldPosition="0">
        <references count="2">
          <reference field="1" count="1" selected="0">
            <x v="206"/>
          </reference>
          <reference field="2" count="1">
            <x v="206"/>
          </reference>
        </references>
      </pivotArea>
    </format>
    <format dxfId="289">
      <pivotArea dataOnly="0" labelOnly="1" outline="0" fieldPosition="0">
        <references count="2">
          <reference field="1" count="1" selected="0">
            <x v="208"/>
          </reference>
          <reference field="2" count="1">
            <x v="207"/>
          </reference>
        </references>
      </pivotArea>
    </format>
    <format dxfId="290">
      <pivotArea dataOnly="0" labelOnly="1" outline="0" fieldPosition="0">
        <references count="2">
          <reference field="1" count="1" selected="0">
            <x v="209"/>
          </reference>
          <reference field="2" count="1">
            <x v="208"/>
          </reference>
        </references>
      </pivotArea>
    </format>
    <format dxfId="291">
      <pivotArea dataOnly="0" labelOnly="1" outline="0" fieldPosition="0">
        <references count="2">
          <reference field="1" count="1" selected="0">
            <x v="210"/>
          </reference>
          <reference field="2" count="1">
            <x v="209"/>
          </reference>
        </references>
      </pivotArea>
    </format>
    <format dxfId="292">
      <pivotArea dataOnly="0" labelOnly="1" outline="0" fieldPosition="0">
        <references count="2">
          <reference field="1" count="1" selected="0">
            <x v="211"/>
          </reference>
          <reference field="2" count="1">
            <x v="210"/>
          </reference>
        </references>
      </pivotArea>
    </format>
    <format dxfId="293">
      <pivotArea dataOnly="0" labelOnly="1" outline="0" fieldPosition="0">
        <references count="2">
          <reference field="1" count="1" selected="0">
            <x v="212"/>
          </reference>
          <reference field="2" count="1">
            <x v="211"/>
          </reference>
        </references>
      </pivotArea>
    </format>
    <format dxfId="294">
      <pivotArea dataOnly="0" labelOnly="1" outline="0" fieldPosition="0">
        <references count="2">
          <reference field="1" count="1" selected="0">
            <x v="213"/>
          </reference>
          <reference field="2" count="1">
            <x v="212"/>
          </reference>
        </references>
      </pivotArea>
    </format>
    <format dxfId="295">
      <pivotArea dataOnly="0" labelOnly="1" outline="0" fieldPosition="0">
        <references count="2">
          <reference field="1" count="1" selected="0">
            <x v="214"/>
          </reference>
          <reference field="2" count="1">
            <x v="312"/>
          </reference>
        </references>
      </pivotArea>
    </format>
    <format dxfId="296">
      <pivotArea dataOnly="0" labelOnly="1" outline="0" fieldPosition="0">
        <references count="2">
          <reference field="1" count="1" selected="0">
            <x v="215"/>
          </reference>
          <reference field="2" count="1">
            <x v="213"/>
          </reference>
        </references>
      </pivotArea>
    </format>
    <format dxfId="297">
      <pivotArea dataOnly="0" labelOnly="1" outline="0" fieldPosition="0">
        <references count="2">
          <reference field="1" count="1" selected="0">
            <x v="216"/>
          </reference>
          <reference field="2" count="1">
            <x v="214"/>
          </reference>
        </references>
      </pivotArea>
    </format>
    <format dxfId="298">
      <pivotArea dataOnly="0" labelOnly="1" outline="0" fieldPosition="0">
        <references count="2">
          <reference field="1" count="1" selected="0">
            <x v="217"/>
          </reference>
          <reference field="2" count="1">
            <x v="215"/>
          </reference>
        </references>
      </pivotArea>
    </format>
    <format dxfId="299">
      <pivotArea dataOnly="0" labelOnly="1" outline="0" fieldPosition="0">
        <references count="2">
          <reference field="1" count="1" selected="0">
            <x v="218"/>
          </reference>
          <reference field="2" count="1">
            <x v="216"/>
          </reference>
        </references>
      </pivotArea>
    </format>
    <format dxfId="300">
      <pivotArea dataOnly="0" labelOnly="1" outline="0" fieldPosition="0">
        <references count="2">
          <reference field="1" count="1" selected="0">
            <x v="219"/>
          </reference>
          <reference field="2" count="1">
            <x v="217"/>
          </reference>
        </references>
      </pivotArea>
    </format>
    <format dxfId="301">
      <pivotArea dataOnly="0" labelOnly="1" outline="0" fieldPosition="0">
        <references count="2">
          <reference field="1" count="1" selected="0">
            <x v="220"/>
          </reference>
          <reference field="2" count="1">
            <x v="218"/>
          </reference>
        </references>
      </pivotArea>
    </format>
    <format dxfId="302">
      <pivotArea dataOnly="0" labelOnly="1" outline="0" fieldPosition="0">
        <references count="2">
          <reference field="1" count="1" selected="0">
            <x v="221"/>
          </reference>
          <reference field="2" count="1">
            <x v="219"/>
          </reference>
        </references>
      </pivotArea>
    </format>
    <format dxfId="303">
      <pivotArea dataOnly="0" labelOnly="1" outline="0" fieldPosition="0">
        <references count="2">
          <reference field="1" count="1" selected="0">
            <x v="222"/>
          </reference>
          <reference field="2" count="1">
            <x v="220"/>
          </reference>
        </references>
      </pivotArea>
    </format>
    <format dxfId="304">
      <pivotArea dataOnly="0" labelOnly="1" outline="0" fieldPosition="0">
        <references count="2">
          <reference field="1" count="1" selected="0">
            <x v="223"/>
          </reference>
          <reference field="2" count="1">
            <x v="221"/>
          </reference>
        </references>
      </pivotArea>
    </format>
    <format dxfId="305">
      <pivotArea dataOnly="0" labelOnly="1" outline="0" fieldPosition="0">
        <references count="2">
          <reference field="1" count="1" selected="0">
            <x v="224"/>
          </reference>
          <reference field="2" count="1">
            <x v="222"/>
          </reference>
        </references>
      </pivotArea>
    </format>
    <format dxfId="306">
      <pivotArea dataOnly="0" labelOnly="1" outline="0" fieldPosition="0">
        <references count="2">
          <reference field="1" count="1" selected="0">
            <x v="225"/>
          </reference>
          <reference field="2" count="1">
            <x v="223"/>
          </reference>
        </references>
      </pivotArea>
    </format>
    <format dxfId="307">
      <pivotArea dataOnly="0" labelOnly="1" outline="0" fieldPosition="0">
        <references count="2">
          <reference field="1" count="1" selected="0">
            <x v="226"/>
          </reference>
          <reference field="2" count="1">
            <x v="224"/>
          </reference>
        </references>
      </pivotArea>
    </format>
    <format dxfId="308">
      <pivotArea dataOnly="0" labelOnly="1" outline="0" fieldPosition="0">
        <references count="2">
          <reference field="1" count="1" selected="0">
            <x v="227"/>
          </reference>
          <reference field="2" count="1">
            <x v="225"/>
          </reference>
        </references>
      </pivotArea>
    </format>
    <format dxfId="309">
      <pivotArea dataOnly="0" labelOnly="1" outline="0" fieldPosition="0">
        <references count="2">
          <reference field="1" count="1" selected="0">
            <x v="228"/>
          </reference>
          <reference field="2" count="1">
            <x v="226"/>
          </reference>
        </references>
      </pivotArea>
    </format>
    <format dxfId="310">
      <pivotArea dataOnly="0" labelOnly="1" outline="0" fieldPosition="0">
        <references count="2">
          <reference field="1" count="1" selected="0">
            <x v="229"/>
          </reference>
          <reference field="2" count="1">
            <x v="227"/>
          </reference>
        </references>
      </pivotArea>
    </format>
    <format dxfId="311">
      <pivotArea dataOnly="0" labelOnly="1" outline="0" fieldPosition="0">
        <references count="2">
          <reference field="1" count="1" selected="0">
            <x v="230"/>
          </reference>
          <reference field="2" count="1">
            <x v="228"/>
          </reference>
        </references>
      </pivotArea>
    </format>
    <format dxfId="312">
      <pivotArea dataOnly="0" labelOnly="1" outline="0" fieldPosition="0">
        <references count="2">
          <reference field="1" count="1" selected="0">
            <x v="231"/>
          </reference>
          <reference field="2" count="1">
            <x v="229"/>
          </reference>
        </references>
      </pivotArea>
    </format>
    <format dxfId="313">
      <pivotArea dataOnly="0" labelOnly="1" outline="0" fieldPosition="0">
        <references count="2">
          <reference field="1" count="1" selected="0">
            <x v="232"/>
          </reference>
          <reference field="2" count="1">
            <x v="230"/>
          </reference>
        </references>
      </pivotArea>
    </format>
    <format dxfId="314">
      <pivotArea dataOnly="0" labelOnly="1" outline="0" fieldPosition="0">
        <references count="2">
          <reference field="1" count="1" selected="0">
            <x v="233"/>
          </reference>
          <reference field="2" count="1">
            <x v="233"/>
          </reference>
        </references>
      </pivotArea>
    </format>
    <format dxfId="315">
      <pivotArea dataOnly="0" labelOnly="1" outline="0" fieldPosition="0">
        <references count="2">
          <reference field="1" count="1" selected="0">
            <x v="234"/>
          </reference>
          <reference field="2" count="1">
            <x v="234"/>
          </reference>
        </references>
      </pivotArea>
    </format>
    <format dxfId="316">
      <pivotArea dataOnly="0" labelOnly="1" outline="0" fieldPosition="0">
        <references count="2">
          <reference field="1" count="1" selected="0">
            <x v="235"/>
          </reference>
          <reference field="2" count="1">
            <x v="235"/>
          </reference>
        </references>
      </pivotArea>
    </format>
    <format dxfId="317">
      <pivotArea dataOnly="0" labelOnly="1" outline="0" fieldPosition="0">
        <references count="2">
          <reference field="1" count="1" selected="0">
            <x v="236"/>
          </reference>
          <reference field="2" count="1">
            <x v="236"/>
          </reference>
        </references>
      </pivotArea>
    </format>
    <format dxfId="318">
      <pivotArea dataOnly="0" labelOnly="1" outline="0" fieldPosition="0">
        <references count="2">
          <reference field="1" count="1" selected="0">
            <x v="237"/>
          </reference>
          <reference field="2" count="1">
            <x v="237"/>
          </reference>
        </references>
      </pivotArea>
    </format>
    <format dxfId="319">
      <pivotArea dataOnly="0" labelOnly="1" outline="0" fieldPosition="0">
        <references count="2">
          <reference field="1" count="1" selected="0">
            <x v="238"/>
          </reference>
          <reference field="2" count="1">
            <x v="239"/>
          </reference>
        </references>
      </pivotArea>
    </format>
    <format dxfId="320">
      <pivotArea dataOnly="0" labelOnly="1" outline="0" fieldPosition="0">
        <references count="2">
          <reference field="1" count="1" selected="0">
            <x v="239"/>
          </reference>
          <reference field="2" count="1">
            <x v="240"/>
          </reference>
        </references>
      </pivotArea>
    </format>
    <format dxfId="321">
      <pivotArea dataOnly="0" labelOnly="1" outline="0" fieldPosition="0">
        <references count="2">
          <reference field="1" count="1" selected="0">
            <x v="240"/>
          </reference>
          <reference field="2" count="1">
            <x v="241"/>
          </reference>
        </references>
      </pivotArea>
    </format>
    <format dxfId="322">
      <pivotArea dataOnly="0" labelOnly="1" outline="0" fieldPosition="0">
        <references count="2">
          <reference field="1" count="1" selected="0">
            <x v="241"/>
          </reference>
          <reference field="2" count="1">
            <x v="242"/>
          </reference>
        </references>
      </pivotArea>
    </format>
    <format dxfId="323">
      <pivotArea dataOnly="0" labelOnly="1" outline="0" fieldPosition="0">
        <references count="2">
          <reference field="1" count="1" selected="0">
            <x v="242"/>
          </reference>
          <reference field="2" count="1">
            <x v="243"/>
          </reference>
        </references>
      </pivotArea>
    </format>
    <format dxfId="324">
      <pivotArea dataOnly="0" labelOnly="1" outline="0" fieldPosition="0">
        <references count="2">
          <reference field="1" count="1" selected="0">
            <x v="243"/>
          </reference>
          <reference field="2" count="1">
            <x v="244"/>
          </reference>
        </references>
      </pivotArea>
    </format>
    <format dxfId="325">
      <pivotArea dataOnly="0" labelOnly="1" outline="0" fieldPosition="0">
        <references count="2">
          <reference field="1" count="1" selected="0">
            <x v="244"/>
          </reference>
          <reference field="2" count="1">
            <x v="254"/>
          </reference>
        </references>
      </pivotArea>
    </format>
    <format dxfId="326">
      <pivotArea dataOnly="0" labelOnly="1" outline="0" fieldPosition="0">
        <references count="2">
          <reference field="1" count="1" selected="0">
            <x v="245"/>
          </reference>
          <reference field="2" count="1">
            <x v="255"/>
          </reference>
        </references>
      </pivotArea>
    </format>
    <format dxfId="327">
      <pivotArea dataOnly="0" labelOnly="1" outline="0" fieldPosition="0">
        <references count="2">
          <reference field="1" count="1" selected="0">
            <x v="246"/>
          </reference>
          <reference field="2" count="1">
            <x v="256"/>
          </reference>
        </references>
      </pivotArea>
    </format>
    <format dxfId="328">
      <pivotArea dataOnly="0" labelOnly="1" outline="0" fieldPosition="0">
        <references count="2">
          <reference field="1" count="1" selected="0">
            <x v="247"/>
          </reference>
          <reference field="2" count="1">
            <x v="257"/>
          </reference>
        </references>
      </pivotArea>
    </format>
    <format dxfId="329">
      <pivotArea dataOnly="0" labelOnly="1" outline="0" fieldPosition="0">
        <references count="2">
          <reference field="1" count="1" selected="0">
            <x v="248"/>
          </reference>
          <reference field="2" count="1">
            <x v="263"/>
          </reference>
        </references>
      </pivotArea>
    </format>
    <format dxfId="330">
      <pivotArea dataOnly="0" labelOnly="1" outline="0" fieldPosition="0">
        <references count="2">
          <reference field="1" count="1" selected="0">
            <x v="249"/>
          </reference>
          <reference field="2" count="1">
            <x v="258"/>
          </reference>
        </references>
      </pivotArea>
    </format>
    <format dxfId="331">
      <pivotArea dataOnly="0" labelOnly="1" outline="0" fieldPosition="0">
        <references count="2">
          <reference field="1" count="1" selected="0">
            <x v="250"/>
          </reference>
          <reference field="2" count="1">
            <x v="259"/>
          </reference>
        </references>
      </pivotArea>
    </format>
    <format dxfId="332">
      <pivotArea dataOnly="0" labelOnly="1" outline="0" fieldPosition="0">
        <references count="2">
          <reference field="1" count="1" selected="0">
            <x v="251"/>
          </reference>
          <reference field="2" count="1">
            <x v="260"/>
          </reference>
        </references>
      </pivotArea>
    </format>
    <format dxfId="333">
      <pivotArea dataOnly="0" labelOnly="1" outline="0" fieldPosition="0">
        <references count="2">
          <reference field="1" count="1" selected="0">
            <x v="252"/>
          </reference>
          <reference field="2" count="1">
            <x v="261"/>
          </reference>
        </references>
      </pivotArea>
    </format>
    <format dxfId="334">
      <pivotArea dataOnly="0" labelOnly="1" outline="0" fieldPosition="0">
        <references count="2">
          <reference field="1" count="1" selected="0">
            <x v="253"/>
          </reference>
          <reference field="2" count="1">
            <x v="262"/>
          </reference>
        </references>
      </pivotArea>
    </format>
    <format dxfId="335">
      <pivotArea dataOnly="0" labelOnly="1" outline="0" fieldPosition="0">
        <references count="2">
          <reference field="1" count="1" selected="0">
            <x v="254"/>
          </reference>
          <reference field="2" count="1">
            <x v="247"/>
          </reference>
        </references>
      </pivotArea>
    </format>
    <format dxfId="336">
      <pivotArea dataOnly="0" labelOnly="1" outline="0" fieldPosition="0">
        <references count="2">
          <reference field="1" count="1" selected="0">
            <x v="255"/>
          </reference>
          <reference field="2" count="1">
            <x v="264"/>
          </reference>
        </references>
      </pivotArea>
    </format>
    <format dxfId="337">
      <pivotArea dataOnly="0" labelOnly="1" outline="0" fieldPosition="0">
        <references count="2">
          <reference field="1" count="1" selected="0">
            <x v="256"/>
          </reference>
          <reference field="2" count="1">
            <x v="251"/>
          </reference>
        </references>
      </pivotArea>
    </format>
    <format dxfId="338">
      <pivotArea dataOnly="0" labelOnly="1" outline="0" fieldPosition="0">
        <references count="2">
          <reference field="1" count="1" selected="0">
            <x v="257"/>
          </reference>
          <reference field="2" count="1">
            <x v="265"/>
          </reference>
        </references>
      </pivotArea>
    </format>
    <format dxfId="339">
      <pivotArea dataOnly="0" labelOnly="1" outline="0" fieldPosition="0">
        <references count="2">
          <reference field="1" count="1" selected="0">
            <x v="258"/>
          </reference>
          <reference field="2" count="1">
            <x v="266"/>
          </reference>
        </references>
      </pivotArea>
    </format>
    <format dxfId="340">
      <pivotArea dataOnly="0" labelOnly="1" outline="0" fieldPosition="0">
        <references count="2">
          <reference field="1" count="1" selected="0">
            <x v="259"/>
          </reference>
          <reference field="2" count="1">
            <x v="267"/>
          </reference>
        </references>
      </pivotArea>
    </format>
    <format dxfId="341">
      <pivotArea dataOnly="0" labelOnly="1" outline="0" fieldPosition="0">
        <references count="2">
          <reference field="1" count="1" selected="0">
            <x v="260"/>
          </reference>
          <reference field="2" count="1">
            <x v="268"/>
          </reference>
        </references>
      </pivotArea>
    </format>
    <format dxfId="342">
      <pivotArea dataOnly="0" labelOnly="1" outline="0" fieldPosition="0">
        <references count="2">
          <reference field="1" count="1" selected="0">
            <x v="261"/>
          </reference>
          <reference field="2" count="1">
            <x v="269"/>
          </reference>
        </references>
      </pivotArea>
    </format>
    <format dxfId="343">
      <pivotArea dataOnly="0" labelOnly="1" outline="0" fieldPosition="0">
        <references count="2">
          <reference field="1" count="1" selected="0">
            <x v="262"/>
          </reference>
          <reference field="2" count="1">
            <x v="270"/>
          </reference>
        </references>
      </pivotArea>
    </format>
    <format dxfId="344">
      <pivotArea dataOnly="0" labelOnly="1" outline="0" fieldPosition="0">
        <references count="2">
          <reference field="1" count="1" selected="0">
            <x v="263"/>
          </reference>
          <reference field="2" count="1">
            <x v="271"/>
          </reference>
        </references>
      </pivotArea>
    </format>
    <format dxfId="345">
      <pivotArea dataOnly="0" labelOnly="1" outline="0" fieldPosition="0">
        <references count="2">
          <reference field="1" count="1" selected="0">
            <x v="264"/>
          </reference>
          <reference field="2" count="1">
            <x v="272"/>
          </reference>
        </references>
      </pivotArea>
    </format>
    <format dxfId="346">
      <pivotArea dataOnly="0" labelOnly="1" outline="0" fieldPosition="0">
        <references count="2">
          <reference field="1" count="1" selected="0">
            <x v="265"/>
          </reference>
          <reference field="2" count="1">
            <x v="273"/>
          </reference>
        </references>
      </pivotArea>
    </format>
    <format dxfId="347">
      <pivotArea dataOnly="0" labelOnly="1" outline="0" fieldPosition="0">
        <references count="2">
          <reference field="1" count="1" selected="0">
            <x v="266"/>
          </reference>
          <reference field="2" count="1">
            <x v="274"/>
          </reference>
        </references>
      </pivotArea>
    </format>
    <format dxfId="348">
      <pivotArea dataOnly="0" labelOnly="1" outline="0" fieldPosition="0">
        <references count="2">
          <reference field="1" count="1" selected="0">
            <x v="267"/>
          </reference>
          <reference field="2" count="1">
            <x v="245"/>
          </reference>
        </references>
      </pivotArea>
    </format>
    <format dxfId="349">
      <pivotArea dataOnly="0" labelOnly="1" outline="0" fieldPosition="0">
        <references count="2">
          <reference field="1" count="1" selected="0">
            <x v="268"/>
          </reference>
          <reference field="2" count="1">
            <x v="275"/>
          </reference>
        </references>
      </pivotArea>
    </format>
    <format dxfId="350">
      <pivotArea dataOnly="0" labelOnly="1" outline="0" fieldPosition="0">
        <references count="2">
          <reference field="1" count="1" selected="0">
            <x v="269"/>
          </reference>
          <reference field="2" count="1">
            <x v="276"/>
          </reference>
        </references>
      </pivotArea>
    </format>
    <format dxfId="351">
      <pivotArea dataOnly="0" labelOnly="1" outline="0" fieldPosition="0">
        <references count="2">
          <reference field="1" count="1" selected="0">
            <x v="270"/>
          </reference>
          <reference field="2" count="1">
            <x v="277"/>
          </reference>
        </references>
      </pivotArea>
    </format>
    <format dxfId="352">
      <pivotArea dataOnly="0" labelOnly="1" outline="0" fieldPosition="0">
        <references count="2">
          <reference field="1" count="1" selected="0">
            <x v="271"/>
          </reference>
          <reference field="2" count="1">
            <x v="286"/>
          </reference>
        </references>
      </pivotArea>
    </format>
    <format dxfId="353">
      <pivotArea dataOnly="0" labelOnly="1" outline="0" fieldPosition="0">
        <references count="2">
          <reference field="1" count="1" selected="0">
            <x v="272"/>
          </reference>
          <reference field="2" count="1">
            <x v="278"/>
          </reference>
        </references>
      </pivotArea>
    </format>
    <format dxfId="354">
      <pivotArea dataOnly="0" labelOnly="1" outline="0" fieldPosition="0">
        <references count="2">
          <reference field="1" count="1" selected="0">
            <x v="273"/>
          </reference>
          <reference field="2" count="1">
            <x v="279"/>
          </reference>
        </references>
      </pivotArea>
    </format>
    <format dxfId="355">
      <pivotArea dataOnly="0" labelOnly="1" outline="0" fieldPosition="0">
        <references count="2">
          <reference field="1" count="1" selected="0">
            <x v="274"/>
          </reference>
          <reference field="2" count="1">
            <x v="280"/>
          </reference>
        </references>
      </pivotArea>
    </format>
    <format dxfId="356">
      <pivotArea dataOnly="0" labelOnly="1" outline="0" fieldPosition="0">
        <references count="2">
          <reference field="1" count="1" selected="0">
            <x v="275"/>
          </reference>
          <reference field="2" count="1">
            <x v="281"/>
          </reference>
        </references>
      </pivotArea>
    </format>
    <format dxfId="357">
      <pivotArea dataOnly="0" labelOnly="1" outline="0" fieldPosition="0">
        <references count="2">
          <reference field="1" count="1" selected="0">
            <x v="276"/>
          </reference>
          <reference field="2" count="1">
            <x v="282"/>
          </reference>
        </references>
      </pivotArea>
    </format>
    <format dxfId="358">
      <pivotArea dataOnly="0" labelOnly="1" outline="0" fieldPosition="0">
        <references count="2">
          <reference field="1" count="1" selected="0">
            <x v="277"/>
          </reference>
          <reference field="2" count="1">
            <x v="283"/>
          </reference>
        </references>
      </pivotArea>
    </format>
    <format dxfId="359">
      <pivotArea dataOnly="0" labelOnly="1" outline="0" fieldPosition="0">
        <references count="2">
          <reference field="1" count="1" selected="0">
            <x v="278"/>
          </reference>
          <reference field="2" count="1">
            <x v="284"/>
          </reference>
        </references>
      </pivotArea>
    </format>
    <format dxfId="360">
      <pivotArea dataOnly="0" labelOnly="1" outline="0" fieldPosition="0">
        <references count="2">
          <reference field="1" count="1" selected="0">
            <x v="279"/>
          </reference>
          <reference field="2" count="1">
            <x v="285"/>
          </reference>
        </references>
      </pivotArea>
    </format>
    <format dxfId="361">
      <pivotArea dataOnly="0" labelOnly="1" outline="0" fieldPosition="0">
        <references count="2">
          <reference field="1" count="1" selected="0">
            <x v="280"/>
          </reference>
          <reference field="2" count="1">
            <x v="287"/>
          </reference>
        </references>
      </pivotArea>
    </format>
    <format dxfId="362">
      <pivotArea dataOnly="0" labelOnly="1" outline="0" fieldPosition="0">
        <references count="2">
          <reference field="1" count="1" selected="0">
            <x v="281"/>
          </reference>
          <reference field="2" count="1">
            <x v="288"/>
          </reference>
        </references>
      </pivotArea>
    </format>
    <format dxfId="363">
      <pivotArea dataOnly="0" labelOnly="1" outline="0" fieldPosition="0">
        <references count="2">
          <reference field="1" count="1" selected="0">
            <x v="282"/>
          </reference>
          <reference field="2" count="1">
            <x v="289"/>
          </reference>
        </references>
      </pivotArea>
    </format>
    <format dxfId="364">
      <pivotArea dataOnly="0" labelOnly="1" outline="0" fieldPosition="0">
        <references count="2">
          <reference field="1" count="1" selected="0">
            <x v="283"/>
          </reference>
          <reference field="2" count="1">
            <x v="290"/>
          </reference>
        </references>
      </pivotArea>
    </format>
    <format dxfId="365">
      <pivotArea dataOnly="0" labelOnly="1" outline="0" fieldPosition="0">
        <references count="2">
          <reference field="1" count="1" selected="0">
            <x v="284"/>
          </reference>
          <reference field="2" count="1">
            <x v="291"/>
          </reference>
        </references>
      </pivotArea>
    </format>
    <format dxfId="366">
      <pivotArea dataOnly="0" labelOnly="1" outline="0" fieldPosition="0">
        <references count="2">
          <reference field="1" count="1" selected="0">
            <x v="285"/>
          </reference>
          <reference field="2" count="1">
            <x v="292"/>
          </reference>
        </references>
      </pivotArea>
    </format>
    <format dxfId="367">
      <pivotArea dataOnly="0" labelOnly="1" outline="0" fieldPosition="0">
        <references count="2">
          <reference field="1" count="1" selected="0">
            <x v="286"/>
          </reference>
          <reference field="2" count="1">
            <x v="293"/>
          </reference>
        </references>
      </pivotArea>
    </format>
    <format dxfId="368">
      <pivotArea dataOnly="0" labelOnly="1" outline="0" fieldPosition="0">
        <references count="2">
          <reference field="1" count="1" selected="0">
            <x v="287"/>
          </reference>
          <reference field="2" count="1">
            <x v="294"/>
          </reference>
        </references>
      </pivotArea>
    </format>
    <format dxfId="369">
      <pivotArea dataOnly="0" labelOnly="1" outline="0" fieldPosition="0">
        <references count="2">
          <reference field="1" count="1" selected="0">
            <x v="288"/>
          </reference>
          <reference field="2" count="1">
            <x v="295"/>
          </reference>
        </references>
      </pivotArea>
    </format>
    <format dxfId="370">
      <pivotArea dataOnly="0" labelOnly="1" outline="0" fieldPosition="0">
        <references count="2">
          <reference field="1" count="1" selected="0">
            <x v="289"/>
          </reference>
          <reference field="2" count="1">
            <x v="296"/>
          </reference>
        </references>
      </pivotArea>
    </format>
    <format dxfId="371">
      <pivotArea dataOnly="0" labelOnly="1" outline="0" fieldPosition="0">
        <references count="2">
          <reference field="1" count="1" selected="0">
            <x v="290"/>
          </reference>
          <reference field="2" count="1">
            <x v="297"/>
          </reference>
        </references>
      </pivotArea>
    </format>
    <format dxfId="372">
      <pivotArea dataOnly="0" labelOnly="1" outline="0" fieldPosition="0">
        <references count="2">
          <reference field="1" count="1" selected="0">
            <x v="291"/>
          </reference>
          <reference field="2" count="1">
            <x v="298"/>
          </reference>
        </references>
      </pivotArea>
    </format>
    <format dxfId="373">
      <pivotArea dataOnly="0" labelOnly="1" outline="0" fieldPosition="0">
        <references count="2">
          <reference field="1" count="1" selected="0">
            <x v="292"/>
          </reference>
          <reference field="2" count="1">
            <x v="299"/>
          </reference>
        </references>
      </pivotArea>
    </format>
    <format dxfId="374">
      <pivotArea dataOnly="0" labelOnly="1" outline="0" fieldPosition="0">
        <references count="2">
          <reference field="1" count="1" selected="0">
            <x v="293"/>
          </reference>
          <reference field="2" count="1">
            <x v="300"/>
          </reference>
        </references>
      </pivotArea>
    </format>
    <format dxfId="375">
      <pivotArea dataOnly="0" labelOnly="1" outline="0" fieldPosition="0">
        <references count="2">
          <reference field="1" count="1" selected="0">
            <x v="294"/>
          </reference>
          <reference field="2" count="1">
            <x v="301"/>
          </reference>
        </references>
      </pivotArea>
    </format>
    <format dxfId="376">
      <pivotArea dataOnly="0" labelOnly="1" outline="0" fieldPosition="0">
        <references count="2">
          <reference field="1" count="1" selected="0">
            <x v="295"/>
          </reference>
          <reference field="2" count="1">
            <x v="303"/>
          </reference>
        </references>
      </pivotArea>
    </format>
    <format dxfId="377">
      <pivotArea dataOnly="0" labelOnly="1" outline="0" fieldPosition="0">
        <references count="2">
          <reference field="1" count="1" selected="0">
            <x v="296"/>
          </reference>
          <reference field="2" count="1">
            <x v="304"/>
          </reference>
        </references>
      </pivotArea>
    </format>
    <format dxfId="378">
      <pivotArea dataOnly="0" labelOnly="1" outline="0" fieldPosition="0">
        <references count="2">
          <reference field="1" count="1" selected="0">
            <x v="297"/>
          </reference>
          <reference field="2" count="1">
            <x v="305"/>
          </reference>
        </references>
      </pivotArea>
    </format>
    <format dxfId="379">
      <pivotArea dataOnly="0" labelOnly="1" outline="0" fieldPosition="0">
        <references count="2">
          <reference field="1" count="1" selected="0">
            <x v="298"/>
          </reference>
          <reference field="2" count="1">
            <x v="306"/>
          </reference>
        </references>
      </pivotArea>
    </format>
    <format dxfId="380">
      <pivotArea dataOnly="0" labelOnly="1" outline="0" fieldPosition="0">
        <references count="2">
          <reference field="1" count="1" selected="0">
            <x v="299"/>
          </reference>
          <reference field="2" count="1">
            <x v="307"/>
          </reference>
        </references>
      </pivotArea>
    </format>
    <format dxfId="381">
      <pivotArea dataOnly="0" labelOnly="1" outline="0" fieldPosition="0">
        <references count="2">
          <reference field="1" count="1" selected="0">
            <x v="300"/>
          </reference>
          <reference field="2" count="1">
            <x v="308"/>
          </reference>
        </references>
      </pivotArea>
    </format>
    <format dxfId="382">
      <pivotArea dataOnly="0" labelOnly="1" outline="0" fieldPosition="0">
        <references count="2">
          <reference field="1" count="1" selected="0">
            <x v="301"/>
          </reference>
          <reference field="2" count="1">
            <x v="310"/>
          </reference>
        </references>
      </pivotArea>
    </format>
    <format dxfId="383">
      <pivotArea dataOnly="0" labelOnly="1" outline="0" fieldPosition="0">
        <references count="2">
          <reference field="1" count="1" selected="0">
            <x v="302"/>
          </reference>
          <reference field="2" count="1">
            <x v="311"/>
          </reference>
        </references>
      </pivotArea>
    </format>
    <format dxfId="384">
      <pivotArea dataOnly="0" labelOnly="1" outline="0" fieldPosition="0">
        <references count="1">
          <reference field="1" count="4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</references>
      </pivotArea>
    </format>
    <format dxfId="385">
      <pivotArea dataOnly="0" labelOnly="1" outline="0" fieldPosition="0">
        <references count="1">
          <reference field="1" count="42"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</reference>
        </references>
      </pivotArea>
    </format>
    <format dxfId="386">
      <pivotArea dataOnly="0" labelOnly="1" outline="0" fieldPosition="0">
        <references count="1">
          <reference field="1" count="47"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</reference>
        </references>
      </pivotArea>
    </format>
    <format dxfId="387">
      <pivotArea dataOnly="0" labelOnly="1" outline="0" fieldPosition="0">
        <references count="1">
          <reference field="1" count="37"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</reference>
        </references>
      </pivotArea>
    </format>
    <format dxfId="388">
      <pivotArea dataOnly="0" labelOnly="1" outline="0" fieldPosition="0">
        <references count="1">
          <reference field="1" count="46"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</reference>
        </references>
      </pivotArea>
    </format>
    <format dxfId="389">
      <pivotArea dataOnly="0" labelOnly="1" outline="0" fieldPosition="0">
        <references count="1">
          <reference field="1" count="40"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</reference>
        </references>
      </pivotArea>
    </format>
    <format dxfId="390">
      <pivotArea dataOnly="0" labelOnly="1" outline="0" fieldPosition="0">
        <references count="1">
          <reference field="1" count="44"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</reference>
        </references>
      </pivotArea>
    </format>
    <format dxfId="391">
      <pivotArea dataOnly="0" labelOnly="1" outline="0" fieldPosition="0">
        <references count="1">
          <reference field="1" count="14"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</reference>
        </references>
      </pivotArea>
    </format>
    <format dxfId="392">
      <pivotArea dataOnly="0" labelOnly="1" outline="0" fieldPosition="0">
        <references count="2">
          <reference field="1" count="1" selected="0">
            <x v="0"/>
          </reference>
          <reference field="2" count="1">
            <x v="23"/>
          </reference>
        </references>
      </pivotArea>
    </format>
    <format dxfId="393">
      <pivotArea dataOnly="0" labelOnly="1" outline="0" fieldPosition="0">
        <references count="2">
          <reference field="1" count="1" selected="0">
            <x v="1"/>
          </reference>
          <reference field="2" count="1">
            <x v="74"/>
          </reference>
        </references>
      </pivotArea>
    </format>
    <format dxfId="394">
      <pivotArea dataOnly="0" labelOnly="1" outline="0" fieldPosition="0">
        <references count="2">
          <reference field="1" count="1" selected="0">
            <x v="2"/>
          </reference>
          <reference field="2" count="1">
            <x v="104"/>
          </reference>
        </references>
      </pivotArea>
    </format>
    <format dxfId="395">
      <pivotArea dataOnly="0" labelOnly="1" outline="0" fieldPosition="0">
        <references count="2">
          <reference field="1" count="1" selected="0">
            <x v="3"/>
          </reference>
          <reference field="2" count="1">
            <x v="98"/>
          </reference>
        </references>
      </pivotArea>
    </format>
    <format dxfId="396">
      <pivotArea dataOnly="0" labelOnly="1" outline="0" fieldPosition="0">
        <references count="2">
          <reference field="1" count="1" selected="0">
            <x v="4"/>
          </reference>
          <reference field="2" count="1">
            <x v="103"/>
          </reference>
        </references>
      </pivotArea>
    </format>
    <format dxfId="397">
      <pivotArea dataOnly="0" labelOnly="1" outline="0" fieldPosition="0">
        <references count="2">
          <reference field="1" count="1" selected="0">
            <x v="5"/>
          </reference>
          <reference field="2" count="1">
            <x v="24"/>
          </reference>
        </references>
      </pivotArea>
    </format>
    <format dxfId="398">
      <pivotArea dataOnly="0" labelOnly="1" outline="0" fieldPosition="0">
        <references count="2">
          <reference field="1" count="1" selected="0">
            <x v="6"/>
          </reference>
          <reference field="2" count="1">
            <x v="25"/>
          </reference>
        </references>
      </pivotArea>
    </format>
    <format dxfId="399">
      <pivotArea dataOnly="0" labelOnly="1" outline="0" fieldPosition="0">
        <references count="2">
          <reference field="1" count="1" selected="0">
            <x v="7"/>
          </reference>
          <reference field="2" count="1">
            <x v="26"/>
          </reference>
        </references>
      </pivotArea>
    </format>
    <format dxfId="400">
      <pivotArea dataOnly="0" labelOnly="1" outline="0" fieldPosition="0">
        <references count="2">
          <reference field="1" count="1" selected="0">
            <x v="8"/>
          </reference>
          <reference field="2" count="1">
            <x v="27"/>
          </reference>
        </references>
      </pivotArea>
    </format>
    <format dxfId="401">
      <pivotArea dataOnly="0" labelOnly="1" outline="0" fieldPosition="0">
        <references count="2">
          <reference field="1" count="1" selected="0">
            <x v="9"/>
          </reference>
          <reference field="2" count="1">
            <x v="28"/>
          </reference>
        </references>
      </pivotArea>
    </format>
    <format dxfId="402">
      <pivotArea dataOnly="0" labelOnly="1" outline="0" fieldPosition="0">
        <references count="2">
          <reference field="1" count="1" selected="0">
            <x v="10"/>
          </reference>
          <reference field="2" count="1">
            <x v="309"/>
          </reference>
        </references>
      </pivotArea>
    </format>
    <format dxfId="403">
      <pivotArea dataOnly="0" labelOnly="1" outline="0" fieldPosition="0">
        <references count="2">
          <reference field="1" count="1" selected="0">
            <x v="11"/>
          </reference>
          <reference field="2" count="1">
            <x v="29"/>
          </reference>
        </references>
      </pivotArea>
    </format>
    <format dxfId="404">
      <pivotArea dataOnly="0" labelOnly="1" outline="0" fieldPosition="0">
        <references count="2">
          <reference field="1" count="1" selected="0">
            <x v="12"/>
          </reference>
          <reference field="2" count="1">
            <x v="30"/>
          </reference>
        </references>
      </pivotArea>
    </format>
    <format dxfId="405">
      <pivotArea dataOnly="0" labelOnly="1" outline="0" fieldPosition="0">
        <references count="2">
          <reference field="1" count="1" selected="0">
            <x v="13"/>
          </reference>
          <reference field="2" count="1">
            <x v="32"/>
          </reference>
        </references>
      </pivotArea>
    </format>
    <format dxfId="406">
      <pivotArea dataOnly="0" labelOnly="1" outline="0" fieldPosition="0">
        <references count="2">
          <reference field="1" count="1" selected="0">
            <x v="14"/>
          </reference>
          <reference field="2" count="1">
            <x v="33"/>
          </reference>
        </references>
      </pivotArea>
    </format>
    <format dxfId="407">
      <pivotArea dataOnly="0" labelOnly="1" outline="0" fieldPosition="0">
        <references count="2">
          <reference field="1" count="1" selected="0">
            <x v="15"/>
          </reference>
          <reference field="2" count="1">
            <x v="34"/>
          </reference>
        </references>
      </pivotArea>
    </format>
    <format dxfId="408">
      <pivotArea dataOnly="0" labelOnly="1" outline="0" fieldPosition="0">
        <references count="2">
          <reference field="1" count="1" selected="0">
            <x v="16"/>
          </reference>
          <reference field="2" count="1">
            <x v="35"/>
          </reference>
        </references>
      </pivotArea>
    </format>
    <format dxfId="409">
      <pivotArea dataOnly="0" labelOnly="1" outline="0" fieldPosition="0">
        <references count="2">
          <reference field="1" count="1" selected="0">
            <x v="17"/>
          </reference>
          <reference field="2" count="1">
            <x v="75"/>
          </reference>
        </references>
      </pivotArea>
    </format>
    <format dxfId="410">
      <pivotArea dataOnly="0" labelOnly="1" outline="0" fieldPosition="0">
        <references count="2">
          <reference field="1" count="1" selected="0">
            <x v="18"/>
          </reference>
          <reference field="2" count="1">
            <x v="0"/>
          </reference>
        </references>
      </pivotArea>
    </format>
    <format dxfId="411">
      <pivotArea dataOnly="0" labelOnly="1" outline="0" fieldPosition="0">
        <references count="2">
          <reference field="1" count="1" selected="0">
            <x v="19"/>
          </reference>
          <reference field="2" count="1">
            <x v="37"/>
          </reference>
        </references>
      </pivotArea>
    </format>
    <format dxfId="412">
      <pivotArea dataOnly="0" labelOnly="1" outline="0" fieldPosition="0">
        <references count="2">
          <reference field="1" count="1" selected="0">
            <x v="20"/>
          </reference>
          <reference field="2" count="1">
            <x v="38"/>
          </reference>
        </references>
      </pivotArea>
    </format>
    <format dxfId="413">
      <pivotArea dataOnly="0" labelOnly="1" outline="0" fieldPosition="0">
        <references count="2">
          <reference field="1" count="1" selected="0">
            <x v="21"/>
          </reference>
          <reference field="2" count="1">
            <x v="5"/>
          </reference>
        </references>
      </pivotArea>
    </format>
    <format dxfId="414">
      <pivotArea dataOnly="0" labelOnly="1" outline="0" fieldPosition="0">
        <references count="2">
          <reference field="1" count="1" selected="0">
            <x v="22"/>
          </reference>
          <reference field="2" count="1">
            <x v="39"/>
          </reference>
        </references>
      </pivotArea>
    </format>
    <format dxfId="415">
      <pivotArea dataOnly="0" labelOnly="1" outline="0" fieldPosition="0">
        <references count="2">
          <reference field="1" count="1" selected="0">
            <x v="23"/>
          </reference>
          <reference field="2" count="1">
            <x v="40"/>
          </reference>
        </references>
      </pivotArea>
    </format>
    <format dxfId="416">
      <pivotArea dataOnly="0" labelOnly="1" outline="0" fieldPosition="0">
        <references count="2">
          <reference field="1" count="1" selected="0">
            <x v="24"/>
          </reference>
          <reference field="2" count="1">
            <x v="41"/>
          </reference>
        </references>
      </pivotArea>
    </format>
    <format dxfId="417">
      <pivotArea dataOnly="0" labelOnly="1" outline="0" fieldPosition="0">
        <references count="2">
          <reference field="1" count="1" selected="0">
            <x v="25"/>
          </reference>
          <reference field="2" count="1">
            <x v="42"/>
          </reference>
        </references>
      </pivotArea>
    </format>
    <format dxfId="418">
      <pivotArea dataOnly="0" labelOnly="1" outline="0" fieldPosition="0">
        <references count="2">
          <reference field="1" count="1" selected="0">
            <x v="26"/>
          </reference>
          <reference field="2" count="1">
            <x v="43"/>
          </reference>
        </references>
      </pivotArea>
    </format>
    <format dxfId="419">
      <pivotArea dataOnly="0" labelOnly="1" outline="0" fieldPosition="0">
        <references count="2">
          <reference field="1" count="1" selected="0">
            <x v="27"/>
          </reference>
          <reference field="2" count="1">
            <x v="44"/>
          </reference>
        </references>
      </pivotArea>
    </format>
    <format dxfId="420">
      <pivotArea dataOnly="0" labelOnly="1" outline="0" fieldPosition="0">
        <references count="2">
          <reference field="1" count="1" selected="0">
            <x v="28"/>
          </reference>
          <reference field="2" count="1">
            <x v="4"/>
          </reference>
        </references>
      </pivotArea>
    </format>
    <format dxfId="421">
      <pivotArea dataOnly="0" labelOnly="1" outline="0" fieldPosition="0">
        <references count="2">
          <reference field="1" count="1" selected="0">
            <x v="29"/>
          </reference>
          <reference field="2" count="1">
            <x v="45"/>
          </reference>
        </references>
      </pivotArea>
    </format>
    <format dxfId="422">
      <pivotArea dataOnly="0" labelOnly="1" outline="0" fieldPosition="0">
        <references count="2">
          <reference field="1" count="1" selected="0">
            <x v="30"/>
          </reference>
          <reference field="2" count="1">
            <x v="46"/>
          </reference>
        </references>
      </pivotArea>
    </format>
    <format dxfId="423">
      <pivotArea dataOnly="0" labelOnly="1" outline="0" fieldPosition="0">
        <references count="2">
          <reference field="1" count="1" selected="0">
            <x v="31"/>
          </reference>
          <reference field="2" count="1">
            <x v="47"/>
          </reference>
        </references>
      </pivotArea>
    </format>
    <format dxfId="424">
      <pivotArea dataOnly="0" labelOnly="1" outline="0" fieldPosition="0">
        <references count="2">
          <reference field="1" count="1" selected="0">
            <x v="32"/>
          </reference>
          <reference field="2" count="1">
            <x v="48"/>
          </reference>
        </references>
      </pivotArea>
    </format>
    <format dxfId="425">
      <pivotArea dataOnly="0" labelOnly="1" outline="0" fieldPosition="0">
        <references count="2">
          <reference field="1" count="1" selected="0">
            <x v="33"/>
          </reference>
          <reference field="2" count="1">
            <x v="49"/>
          </reference>
        </references>
      </pivotArea>
    </format>
    <format dxfId="426">
      <pivotArea dataOnly="0" labelOnly="1" outline="0" fieldPosition="0">
        <references count="2">
          <reference field="1" count="1" selected="0">
            <x v="34"/>
          </reference>
          <reference field="2" count="1">
            <x v="50"/>
          </reference>
        </references>
      </pivotArea>
    </format>
    <format dxfId="427">
      <pivotArea dataOnly="0" labelOnly="1" outline="0" fieldPosition="0">
        <references count="2">
          <reference field="1" count="1" selected="0">
            <x v="35"/>
          </reference>
          <reference field="2" count="1">
            <x v="51"/>
          </reference>
        </references>
      </pivotArea>
    </format>
    <format dxfId="428">
      <pivotArea dataOnly="0" labelOnly="1" outline="0" fieldPosition="0">
        <references count="2">
          <reference field="1" count="1" selected="0">
            <x v="36"/>
          </reference>
          <reference field="2" count="1">
            <x v="52"/>
          </reference>
        </references>
      </pivotArea>
    </format>
    <format dxfId="429">
      <pivotArea dataOnly="0" labelOnly="1" outline="0" fieldPosition="0">
        <references count="2">
          <reference field="1" count="1" selected="0">
            <x v="37"/>
          </reference>
          <reference field="2" count="1">
            <x v="53"/>
          </reference>
        </references>
      </pivotArea>
    </format>
    <format dxfId="430">
      <pivotArea dataOnly="0" labelOnly="1" outline="0" fieldPosition="0">
        <references count="2">
          <reference field="1" count="1" selected="0">
            <x v="38"/>
          </reference>
          <reference field="2" count="1">
            <x v="54"/>
          </reference>
        </references>
      </pivotArea>
    </format>
    <format dxfId="431">
      <pivotArea dataOnly="0" labelOnly="1" outline="0" fieldPosition="0">
        <references count="2">
          <reference field="1" count="1" selected="0">
            <x v="39"/>
          </reference>
          <reference field="2" count="1">
            <x v="55"/>
          </reference>
        </references>
      </pivotArea>
    </format>
    <format dxfId="432">
      <pivotArea dataOnly="0" labelOnly="1" outline="0" fieldPosition="0">
        <references count="2">
          <reference field="1" count="1" selected="0">
            <x v="40"/>
          </reference>
          <reference field="2" count="1">
            <x v="56"/>
          </reference>
        </references>
      </pivotArea>
    </format>
    <format dxfId="433">
      <pivotArea dataOnly="0" labelOnly="1" outline="0" fieldPosition="0">
        <references count="2">
          <reference field="1" count="1" selected="0">
            <x v="41"/>
          </reference>
          <reference field="2" count="1">
            <x v="57"/>
          </reference>
        </references>
      </pivotArea>
    </format>
    <format dxfId="434">
      <pivotArea dataOnly="0" labelOnly="1" outline="0" fieldPosition="0">
        <references count="2">
          <reference field="1" count="1" selected="0">
            <x v="42"/>
          </reference>
          <reference field="2" count="1">
            <x v="58"/>
          </reference>
        </references>
      </pivotArea>
    </format>
    <format dxfId="435">
      <pivotArea dataOnly="0" labelOnly="1" outline="0" fieldPosition="0">
        <references count="2">
          <reference field="1" count="1" selected="0">
            <x v="43"/>
          </reference>
          <reference field="2" count="1">
            <x v="59"/>
          </reference>
        </references>
      </pivotArea>
    </format>
    <format dxfId="436">
      <pivotArea dataOnly="0" labelOnly="1" outline="0" fieldPosition="0">
        <references count="2">
          <reference field="1" count="1" selected="0">
            <x v="44"/>
          </reference>
          <reference field="2" count="1">
            <x v="6"/>
          </reference>
        </references>
      </pivotArea>
    </format>
    <format dxfId="437">
      <pivotArea dataOnly="0" labelOnly="1" outline="0" fieldPosition="0">
        <references count="2">
          <reference field="1" count="1" selected="0">
            <x v="45"/>
          </reference>
          <reference field="2" count="1">
            <x v="2"/>
          </reference>
        </references>
      </pivotArea>
    </format>
    <format dxfId="438">
      <pivotArea dataOnly="0" labelOnly="1" outline="0" fieldPosition="0">
        <references count="2">
          <reference field="1" count="1" selected="0">
            <x v="46"/>
          </reference>
          <reference field="2" count="1">
            <x v="60"/>
          </reference>
        </references>
      </pivotArea>
    </format>
    <format dxfId="439">
      <pivotArea dataOnly="0" labelOnly="1" outline="0" fieldPosition="0">
        <references count="2">
          <reference field="1" count="1" selected="0">
            <x v="47"/>
          </reference>
          <reference field="2" count="1">
            <x v="61"/>
          </reference>
        </references>
      </pivotArea>
    </format>
    <format dxfId="440">
      <pivotArea dataOnly="0" labelOnly="1" outline="0" fieldPosition="0">
        <references count="2">
          <reference field="1" count="1" selected="0">
            <x v="48"/>
          </reference>
          <reference field="2" count="1">
            <x v="62"/>
          </reference>
        </references>
      </pivotArea>
    </format>
    <format dxfId="441">
      <pivotArea dataOnly="0" labelOnly="1" outline="0" fieldPosition="0">
        <references count="2">
          <reference field="1" count="1" selected="0">
            <x v="49"/>
          </reference>
          <reference field="2" count="1">
            <x v="64"/>
          </reference>
        </references>
      </pivotArea>
    </format>
    <format dxfId="442">
      <pivotArea dataOnly="0" labelOnly="1" outline="0" fieldPosition="0">
        <references count="2">
          <reference field="1" count="1" selected="0">
            <x v="50"/>
          </reference>
          <reference field="2" count="1">
            <x v="65"/>
          </reference>
        </references>
      </pivotArea>
    </format>
    <format dxfId="443">
      <pivotArea dataOnly="0" labelOnly="1" outline="0" fieldPosition="0">
        <references count="2">
          <reference field="1" count="1" selected="0">
            <x v="51"/>
          </reference>
          <reference field="2" count="1">
            <x v="66"/>
          </reference>
        </references>
      </pivotArea>
    </format>
    <format dxfId="444">
      <pivotArea dataOnly="0" labelOnly="1" outline="0" fieldPosition="0">
        <references count="2">
          <reference field="1" count="1" selected="0">
            <x v="52"/>
          </reference>
          <reference field="2" count="1">
            <x v="67"/>
          </reference>
        </references>
      </pivotArea>
    </format>
    <format dxfId="445">
      <pivotArea dataOnly="0" labelOnly="1" outline="0" fieldPosition="0">
        <references count="2">
          <reference field="1" count="1" selected="0">
            <x v="53"/>
          </reference>
          <reference field="2" count="1">
            <x v="68"/>
          </reference>
        </references>
      </pivotArea>
    </format>
    <format dxfId="446">
      <pivotArea dataOnly="0" labelOnly="1" outline="0" fieldPosition="0">
        <references count="2">
          <reference field="1" count="1" selected="0">
            <x v="54"/>
          </reference>
          <reference field="2" count="1">
            <x v="69"/>
          </reference>
        </references>
      </pivotArea>
    </format>
    <format dxfId="447">
      <pivotArea dataOnly="0" labelOnly="1" outline="0" fieldPosition="0">
        <references count="2">
          <reference field="1" count="1" selected="0">
            <x v="55"/>
          </reference>
          <reference field="2" count="1">
            <x v="70"/>
          </reference>
        </references>
      </pivotArea>
    </format>
    <format dxfId="448">
      <pivotArea dataOnly="0" labelOnly="1" outline="0" fieldPosition="0">
        <references count="2">
          <reference field="1" count="1" selected="0">
            <x v="56"/>
          </reference>
          <reference field="2" count="1">
            <x v="173"/>
          </reference>
        </references>
      </pivotArea>
    </format>
    <format dxfId="449">
      <pivotArea dataOnly="0" labelOnly="1" outline="0" fieldPosition="0">
        <references count="2">
          <reference field="1" count="1" selected="0">
            <x v="57"/>
          </reference>
          <reference field="2" count="1">
            <x v="89"/>
          </reference>
        </references>
      </pivotArea>
    </format>
    <format dxfId="450">
      <pivotArea dataOnly="0" labelOnly="1" outline="0" fieldPosition="0">
        <references count="2">
          <reference field="1" count="1" selected="0">
            <x v="58"/>
          </reference>
          <reference field="2" count="1">
            <x v="71"/>
          </reference>
        </references>
      </pivotArea>
    </format>
    <format dxfId="451">
      <pivotArea dataOnly="0" labelOnly="1" outline="0" fieldPosition="0">
        <references count="2">
          <reference field="1" count="1" selected="0">
            <x v="59"/>
          </reference>
          <reference field="2" count="1">
            <x v="73"/>
          </reference>
        </references>
      </pivotArea>
    </format>
    <format dxfId="452">
      <pivotArea dataOnly="0" labelOnly="1" outline="0" fieldPosition="0">
        <references count="2">
          <reference field="1" count="1" selected="0">
            <x v="60"/>
          </reference>
          <reference field="2" count="1">
            <x v="121"/>
          </reference>
        </references>
      </pivotArea>
    </format>
    <format dxfId="453">
      <pivotArea dataOnly="0" labelOnly="1" outline="0" fieldPosition="0">
        <references count="2">
          <reference field="1" count="1" selected="0">
            <x v="61"/>
          </reference>
          <reference field="2" count="1">
            <x v="8"/>
          </reference>
        </references>
      </pivotArea>
    </format>
    <format dxfId="454">
      <pivotArea dataOnly="0" labelOnly="1" outline="0" fieldPosition="0">
        <references count="2">
          <reference field="1" count="1" selected="0">
            <x v="62"/>
          </reference>
          <reference field="2" count="1">
            <x v="9"/>
          </reference>
        </references>
      </pivotArea>
    </format>
    <format dxfId="455">
      <pivotArea dataOnly="0" labelOnly="1" outline="0" fieldPosition="0">
        <references count="2">
          <reference field="1" count="1" selected="0">
            <x v="63"/>
          </reference>
          <reference field="2" count="1">
            <x v="10"/>
          </reference>
        </references>
      </pivotArea>
    </format>
    <format dxfId="456">
      <pivotArea dataOnly="0" labelOnly="1" outline="0" fieldPosition="0">
        <references count="2">
          <reference field="1" count="1" selected="0">
            <x v="64"/>
          </reference>
          <reference field="2" count="1">
            <x v="11"/>
          </reference>
        </references>
      </pivotArea>
    </format>
    <format dxfId="457">
      <pivotArea dataOnly="0" labelOnly="1" outline="0" fieldPosition="0">
        <references count="2">
          <reference field="1" count="1" selected="0">
            <x v="65"/>
          </reference>
          <reference field="2" count="1">
            <x v="12"/>
          </reference>
        </references>
      </pivotArea>
    </format>
    <format dxfId="458">
      <pivotArea dataOnly="0" labelOnly="1" outline="0" fieldPosition="0">
        <references count="2">
          <reference field="1" count="1" selected="0">
            <x v="66"/>
          </reference>
          <reference field="2" count="1">
            <x v="13"/>
          </reference>
        </references>
      </pivotArea>
    </format>
    <format dxfId="459">
      <pivotArea dataOnly="0" labelOnly="1" outline="0" fieldPosition="0">
        <references count="2">
          <reference field="1" count="1" selected="0">
            <x v="67"/>
          </reference>
          <reference field="2" count="1">
            <x v="14"/>
          </reference>
        </references>
      </pivotArea>
    </format>
    <format dxfId="460">
      <pivotArea dataOnly="0" labelOnly="1" outline="0" fieldPosition="0">
        <references count="2">
          <reference field="1" count="1" selected="0">
            <x v="68"/>
          </reference>
          <reference field="2" count="1">
            <x v="15"/>
          </reference>
        </references>
      </pivotArea>
    </format>
    <format dxfId="461">
      <pivotArea dataOnly="0" labelOnly="1" outline="0" fieldPosition="0">
        <references count="2">
          <reference field="1" count="1" selected="0">
            <x v="69"/>
          </reference>
          <reference field="2" count="1">
            <x v="3"/>
          </reference>
        </references>
      </pivotArea>
    </format>
    <format dxfId="462">
      <pivotArea dataOnly="0" labelOnly="1" outline="0" fieldPosition="0">
        <references count="2">
          <reference field="1" count="1" selected="0">
            <x v="70"/>
          </reference>
          <reference field="2" count="1">
            <x v="80"/>
          </reference>
        </references>
      </pivotArea>
    </format>
    <format dxfId="463">
      <pivotArea dataOnly="0" labelOnly="1" outline="0" fieldPosition="0">
        <references count="2">
          <reference field="1" count="1" selected="0">
            <x v="71"/>
          </reference>
          <reference field="2" count="1">
            <x v="16"/>
          </reference>
        </references>
      </pivotArea>
    </format>
    <format dxfId="464">
      <pivotArea dataOnly="0" labelOnly="1" outline="0" fieldPosition="0">
        <references count="2">
          <reference field="1" count="1" selected="0">
            <x v="72"/>
          </reference>
          <reference field="2" count="1">
            <x v="7"/>
          </reference>
        </references>
      </pivotArea>
    </format>
    <format dxfId="465">
      <pivotArea dataOnly="0" labelOnly="1" outline="0" fieldPosition="0">
        <references count="2">
          <reference field="1" count="1" selected="0">
            <x v="73"/>
          </reference>
          <reference field="2" count="1">
            <x v="17"/>
          </reference>
        </references>
      </pivotArea>
    </format>
    <format dxfId="466">
      <pivotArea dataOnly="0" labelOnly="1" outline="0" fieldPosition="0">
        <references count="2">
          <reference field="1" count="1" selected="0">
            <x v="74"/>
          </reference>
          <reference field="2" count="1">
            <x v="149"/>
          </reference>
        </references>
      </pivotArea>
    </format>
    <format dxfId="467">
      <pivotArea dataOnly="0" labelOnly="1" outline="0" fieldPosition="0">
        <references count="2">
          <reference field="1" count="1" selected="0">
            <x v="75"/>
          </reference>
          <reference field="2" count="1">
            <x v="18"/>
          </reference>
        </references>
      </pivotArea>
    </format>
    <format dxfId="468">
      <pivotArea dataOnly="0" labelOnly="1" outline="0" fieldPosition="0">
        <references count="2">
          <reference field="1" count="1" selected="0">
            <x v="76"/>
          </reference>
          <reference field="2" count="1">
            <x v="19"/>
          </reference>
        </references>
      </pivotArea>
    </format>
    <format dxfId="469">
      <pivotArea dataOnly="0" labelOnly="1" outline="0" fieldPosition="0">
        <references count="2">
          <reference field="1" count="1" selected="0">
            <x v="77"/>
          </reference>
          <reference field="2" count="1">
            <x v="20"/>
          </reference>
        </references>
      </pivotArea>
    </format>
    <format dxfId="470">
      <pivotArea dataOnly="0" labelOnly="1" outline="0" fieldPosition="0">
        <references count="2">
          <reference field="1" count="1" selected="0">
            <x v="78"/>
          </reference>
          <reference field="2" count="1">
            <x v="81"/>
          </reference>
        </references>
      </pivotArea>
    </format>
    <format dxfId="471">
      <pivotArea dataOnly="0" labelOnly="1" outline="0" fieldPosition="0">
        <references count="2">
          <reference field="1" count="1" selected="0">
            <x v="79"/>
          </reference>
          <reference field="2" count="1">
            <x v="21"/>
          </reference>
        </references>
      </pivotArea>
    </format>
    <format dxfId="472">
      <pivotArea dataOnly="0" labelOnly="1" outline="0" fieldPosition="0">
        <references count="2">
          <reference field="1" count="1" selected="0">
            <x v="80"/>
          </reference>
          <reference field="2" count="1">
            <x v="252"/>
          </reference>
        </references>
      </pivotArea>
    </format>
    <format dxfId="473">
      <pivotArea dataOnly="0" labelOnly="1" outline="0" fieldPosition="0">
        <references count="2">
          <reference field="1" count="1" selected="0">
            <x v="81"/>
          </reference>
          <reference field="2" count="1">
            <x v="22"/>
          </reference>
        </references>
      </pivotArea>
    </format>
    <format dxfId="474">
      <pivotArea dataOnly="0" labelOnly="1" outline="0" fieldPosition="0">
        <references count="2">
          <reference field="1" count="1" selected="0">
            <x v="82"/>
          </reference>
          <reference field="2" count="1">
            <x v="76"/>
          </reference>
        </references>
      </pivotArea>
    </format>
    <format dxfId="475">
      <pivotArea dataOnly="0" labelOnly="1" outline="0" fieldPosition="0">
        <references count="2">
          <reference field="1" count="1" selected="0">
            <x v="83"/>
          </reference>
          <reference field="2" count="1">
            <x v="77"/>
          </reference>
        </references>
      </pivotArea>
    </format>
    <format dxfId="476">
      <pivotArea dataOnly="0" labelOnly="1" outline="0" fieldPosition="0">
        <references count="2">
          <reference field="1" count="1" selected="0">
            <x v="84"/>
          </reference>
          <reference field="2" count="1">
            <x v="253"/>
          </reference>
        </references>
      </pivotArea>
    </format>
    <format dxfId="477">
      <pivotArea dataOnly="0" labelOnly="1" outline="0" fieldPosition="0">
        <references count="2">
          <reference field="1" count="1" selected="0">
            <x v="85"/>
          </reference>
          <reference field="2" count="1">
            <x v="78"/>
          </reference>
        </references>
      </pivotArea>
    </format>
    <format dxfId="478">
      <pivotArea dataOnly="0" labelOnly="1" outline="0" fieldPosition="0">
        <references count="2">
          <reference field="1" count="1" selected="0">
            <x v="86"/>
          </reference>
          <reference field="2" count="1">
            <x v="79"/>
          </reference>
        </references>
      </pivotArea>
    </format>
    <format dxfId="479">
      <pivotArea dataOnly="0" labelOnly="1" outline="0" fieldPosition="0">
        <references count="2">
          <reference field="1" count="1" selected="0">
            <x v="87"/>
          </reference>
          <reference field="2" count="1">
            <x v="82"/>
          </reference>
        </references>
      </pivotArea>
    </format>
    <format dxfId="480">
      <pivotArea dataOnly="0" labelOnly="1" outline="0" fieldPosition="0">
        <references count="2">
          <reference field="1" count="1" selected="0">
            <x v="88"/>
          </reference>
          <reference field="2" count="1">
            <x v="83"/>
          </reference>
        </references>
      </pivotArea>
    </format>
    <format dxfId="481">
      <pivotArea dataOnly="0" labelOnly="1" outline="0" fieldPosition="0">
        <references count="2">
          <reference field="1" count="1" selected="0">
            <x v="89"/>
          </reference>
          <reference field="2" count="1">
            <x v="90"/>
          </reference>
        </references>
      </pivotArea>
    </format>
    <format dxfId="482">
      <pivotArea dataOnly="0" labelOnly="1" outline="0" fieldPosition="0">
        <references count="2">
          <reference field="1" count="1" selected="0">
            <x v="90"/>
          </reference>
          <reference field="2" count="1">
            <x v="124"/>
          </reference>
        </references>
      </pivotArea>
    </format>
    <format dxfId="483">
      <pivotArea dataOnly="0" labelOnly="1" outline="0" fieldPosition="0">
        <references count="2">
          <reference field="1" count="1" selected="0">
            <x v="91"/>
          </reference>
          <reference field="2" count="1">
            <x v="116"/>
          </reference>
        </references>
      </pivotArea>
    </format>
    <format dxfId="484">
      <pivotArea dataOnly="0" labelOnly="1" outline="0" fieldPosition="0">
        <references count="2">
          <reference field="1" count="1" selected="0">
            <x v="92"/>
          </reference>
          <reference field="2" count="1">
            <x v="84"/>
          </reference>
        </references>
      </pivotArea>
    </format>
    <format dxfId="485">
      <pivotArea dataOnly="0" labelOnly="1" outline="0" fieldPosition="0">
        <references count="2">
          <reference field="1" count="1" selected="0">
            <x v="93"/>
          </reference>
          <reference field="2" count="1">
            <x v="85"/>
          </reference>
        </references>
      </pivotArea>
    </format>
    <format dxfId="486">
      <pivotArea dataOnly="0" labelOnly="1" outline="0" fieldPosition="0">
        <references count="2">
          <reference field="1" count="1" selected="0">
            <x v="94"/>
          </reference>
          <reference field="2" count="1">
            <x v="86"/>
          </reference>
        </references>
      </pivotArea>
    </format>
    <format dxfId="487">
      <pivotArea dataOnly="0" labelOnly="1" outline="0" fieldPosition="0">
        <references count="2">
          <reference field="1" count="1" selected="0">
            <x v="95"/>
          </reference>
          <reference field="2" count="1">
            <x v="87"/>
          </reference>
        </references>
      </pivotArea>
    </format>
    <format dxfId="488">
      <pivotArea dataOnly="0" labelOnly="1" outline="0" fieldPosition="0">
        <references count="2">
          <reference field="1" count="1" selected="0">
            <x v="96"/>
          </reference>
          <reference field="2" count="1">
            <x v="88"/>
          </reference>
        </references>
      </pivotArea>
    </format>
    <format dxfId="489">
      <pivotArea dataOnly="0" labelOnly="1" outline="0" fieldPosition="0">
        <references count="2">
          <reference field="1" count="1" selected="0">
            <x v="97"/>
          </reference>
          <reference field="2" count="1">
            <x v="134"/>
          </reference>
        </references>
      </pivotArea>
    </format>
    <format dxfId="490">
      <pivotArea dataOnly="0" labelOnly="1" outline="0" fieldPosition="0">
        <references count="2">
          <reference field="1" count="1" selected="0">
            <x v="98"/>
          </reference>
          <reference field="2" count="1">
            <x v="170"/>
          </reference>
        </references>
      </pivotArea>
    </format>
    <format dxfId="491">
      <pivotArea dataOnly="0" labelOnly="1" outline="0" fieldPosition="0">
        <references count="2">
          <reference field="1" count="1" selected="0">
            <x v="99"/>
          </reference>
          <reference field="2" count="1">
            <x v="91"/>
          </reference>
        </references>
      </pivotArea>
    </format>
    <format dxfId="492">
      <pivotArea dataOnly="0" labelOnly="1" outline="0" fieldPosition="0">
        <references count="2">
          <reference field="1" count="1" selected="0">
            <x v="100"/>
          </reference>
          <reference field="2" count="1">
            <x v="92"/>
          </reference>
        </references>
      </pivotArea>
    </format>
    <format dxfId="493">
      <pivotArea dataOnly="0" labelOnly="1" outline="0" fieldPosition="0">
        <references count="2">
          <reference field="1" count="1" selected="0">
            <x v="101"/>
          </reference>
          <reference field="2" count="1">
            <x v="147"/>
          </reference>
        </references>
      </pivotArea>
    </format>
    <format dxfId="494">
      <pivotArea dataOnly="0" labelOnly="1" outline="0" fieldPosition="0">
        <references count="2">
          <reference field="1" count="1" selected="0">
            <x v="102"/>
          </reference>
          <reference field="2" count="1">
            <x v="94"/>
          </reference>
        </references>
      </pivotArea>
    </format>
    <format dxfId="495">
      <pivotArea dataOnly="0" labelOnly="1" outline="0" fieldPosition="0">
        <references count="2">
          <reference field="1" count="1" selected="0">
            <x v="103"/>
          </reference>
          <reference field="2" count="1">
            <x v="95"/>
          </reference>
        </references>
      </pivotArea>
    </format>
    <format dxfId="496">
      <pivotArea dataOnly="0" labelOnly="1" outline="0" fieldPosition="0">
        <references count="2">
          <reference field="1" count="1" selected="0">
            <x v="104"/>
          </reference>
          <reference field="2" count="1">
            <x v="97"/>
          </reference>
        </references>
      </pivotArea>
    </format>
    <format dxfId="497">
      <pivotArea dataOnly="0" labelOnly="1" outline="0" fieldPosition="0">
        <references count="2">
          <reference field="1" count="1" selected="0">
            <x v="105"/>
          </reference>
          <reference field="2" count="1">
            <x v="99"/>
          </reference>
        </references>
      </pivotArea>
    </format>
    <format dxfId="498">
      <pivotArea dataOnly="0" labelOnly="1" outline="0" fieldPosition="0">
        <references count="2">
          <reference field="1" count="1" selected="0">
            <x v="106"/>
          </reference>
          <reference field="2" count="1">
            <x v="100"/>
          </reference>
        </references>
      </pivotArea>
    </format>
    <format dxfId="499">
      <pivotArea dataOnly="0" labelOnly="1" outline="0" fieldPosition="0">
        <references count="2">
          <reference field="1" count="1" selected="0">
            <x v="107"/>
          </reference>
          <reference field="2" count="1">
            <x v="101"/>
          </reference>
        </references>
      </pivotArea>
    </format>
    <format dxfId="500">
      <pivotArea dataOnly="0" labelOnly="1" outline="0" fieldPosition="0">
        <references count="2">
          <reference field="1" count="1" selected="0">
            <x v="108"/>
          </reference>
          <reference field="2" count="1">
            <x v="102"/>
          </reference>
        </references>
      </pivotArea>
    </format>
    <format dxfId="501">
      <pivotArea dataOnly="0" labelOnly="1" outline="0" fieldPosition="0">
        <references count="2">
          <reference field="1" count="1" selected="0">
            <x v="109"/>
          </reference>
          <reference field="2" count="1">
            <x v="130"/>
          </reference>
        </references>
      </pivotArea>
    </format>
    <format dxfId="502">
      <pivotArea dataOnly="0" labelOnly="1" outline="0" fieldPosition="0">
        <references count="2">
          <reference field="1" count="1" selected="0">
            <x v="110"/>
          </reference>
          <reference field="2" count="1">
            <x v="105"/>
          </reference>
        </references>
      </pivotArea>
    </format>
    <format dxfId="503">
      <pivotArea dataOnly="0" labelOnly="1" outline="0" fieldPosition="0">
        <references count="2">
          <reference field="1" count="1" selected="0">
            <x v="111"/>
          </reference>
          <reference field="2" count="1">
            <x v="107"/>
          </reference>
        </references>
      </pivotArea>
    </format>
    <format dxfId="504">
      <pivotArea dataOnly="0" labelOnly="1" outline="0" fieldPosition="0">
        <references count="2">
          <reference field="1" count="1" selected="0">
            <x v="112"/>
          </reference>
          <reference field="2" count="1">
            <x v="106"/>
          </reference>
        </references>
      </pivotArea>
    </format>
    <format dxfId="505">
      <pivotArea dataOnly="0" labelOnly="1" outline="0" fieldPosition="0">
        <references count="2">
          <reference field="1" count="1" selected="0">
            <x v="113"/>
          </reference>
          <reference field="2" count="1">
            <x v="108"/>
          </reference>
        </references>
      </pivotArea>
    </format>
    <format dxfId="506">
      <pivotArea dataOnly="0" labelOnly="1" outline="0" fieldPosition="0">
        <references count="2">
          <reference field="1" count="1" selected="0">
            <x v="114"/>
          </reference>
          <reference field="2" count="1">
            <x v="109"/>
          </reference>
        </references>
      </pivotArea>
    </format>
    <format dxfId="507">
      <pivotArea dataOnly="0" labelOnly="1" outline="0" fieldPosition="0">
        <references count="2">
          <reference field="1" count="1" selected="0">
            <x v="115"/>
          </reference>
          <reference field="2" count="1">
            <x v="110"/>
          </reference>
        </references>
      </pivotArea>
    </format>
    <format dxfId="508">
      <pivotArea dataOnly="0" labelOnly="1" outline="0" fieldPosition="0">
        <references count="2">
          <reference field="1" count="1" selected="0">
            <x v="116"/>
          </reference>
          <reference field="2" count="1">
            <x v="111"/>
          </reference>
        </references>
      </pivotArea>
    </format>
    <format dxfId="509">
      <pivotArea dataOnly="0" labelOnly="1" outline="0" fieldPosition="0">
        <references count="2">
          <reference field="1" count="1" selected="0">
            <x v="117"/>
          </reference>
          <reference field="2" count="1">
            <x v="112"/>
          </reference>
        </references>
      </pivotArea>
    </format>
    <format dxfId="510">
      <pivotArea dataOnly="0" labelOnly="1" outline="0" fieldPosition="0">
        <references count="2">
          <reference field="1" count="1" selected="0">
            <x v="118"/>
          </reference>
          <reference field="2" count="1">
            <x v="113"/>
          </reference>
        </references>
      </pivotArea>
    </format>
    <format dxfId="511">
      <pivotArea dataOnly="0" labelOnly="1" outline="0" fieldPosition="0">
        <references count="2">
          <reference field="1" count="1" selected="0">
            <x v="119"/>
          </reference>
          <reference field="2" count="1">
            <x v="114"/>
          </reference>
        </references>
      </pivotArea>
    </format>
    <format dxfId="512">
      <pivotArea dataOnly="0" labelOnly="1" outline="0" fieldPosition="0">
        <references count="2">
          <reference field="1" count="1" selected="0">
            <x v="120"/>
          </reference>
          <reference field="2" count="1">
            <x v="115"/>
          </reference>
        </references>
      </pivotArea>
    </format>
    <format dxfId="513">
      <pivotArea dataOnly="0" labelOnly="1" outline="0" fieldPosition="0">
        <references count="2">
          <reference field="1" count="1" selected="0">
            <x v="121"/>
          </reference>
          <reference field="2" count="1">
            <x v="117"/>
          </reference>
        </references>
      </pivotArea>
    </format>
    <format dxfId="514">
      <pivotArea dataOnly="0" labelOnly="1" outline="0" fieldPosition="0">
        <references count="2">
          <reference field="1" count="1" selected="0">
            <x v="122"/>
          </reference>
          <reference field="2" count="1">
            <x v="154"/>
          </reference>
        </references>
      </pivotArea>
    </format>
    <format dxfId="515">
      <pivotArea dataOnly="0" labelOnly="1" outline="0" fieldPosition="0">
        <references count="2">
          <reference field="1" count="1" selected="0">
            <x v="123"/>
          </reference>
          <reference field="2" count="1">
            <x v="119"/>
          </reference>
        </references>
      </pivotArea>
    </format>
    <format dxfId="516">
      <pivotArea dataOnly="0" labelOnly="1" outline="0" fieldPosition="0">
        <references count="2">
          <reference field="1" count="1" selected="0">
            <x v="124"/>
          </reference>
          <reference field="2" count="1">
            <x v="118"/>
          </reference>
        </references>
      </pivotArea>
    </format>
    <format dxfId="517">
      <pivotArea dataOnly="0" labelOnly="1" outline="0" fieldPosition="0">
        <references count="2">
          <reference field="1" count="1" selected="0">
            <x v="125"/>
          </reference>
          <reference field="2" count="1">
            <x v="172"/>
          </reference>
        </references>
      </pivotArea>
    </format>
    <format dxfId="518">
      <pivotArea dataOnly="0" labelOnly="1" outline="0" fieldPosition="0">
        <references count="2">
          <reference field="1" count="1" selected="0">
            <x v="126"/>
          </reference>
          <reference field="2" count="1">
            <x v="122"/>
          </reference>
        </references>
      </pivotArea>
    </format>
    <format dxfId="519">
      <pivotArea dataOnly="0" labelOnly="1" outline="0" fieldPosition="0">
        <references count="2">
          <reference field="1" count="1" selected="0">
            <x v="127"/>
          </reference>
          <reference field="2" count="1">
            <x v="120"/>
          </reference>
        </references>
      </pivotArea>
    </format>
    <format dxfId="520">
      <pivotArea dataOnly="0" labelOnly="1" outline="0" fieldPosition="0">
        <references count="2">
          <reference field="1" count="1" selected="0">
            <x v="128"/>
          </reference>
          <reference field="2" count="1">
            <x v="123"/>
          </reference>
        </references>
      </pivotArea>
    </format>
    <format dxfId="521">
      <pivotArea dataOnly="0" labelOnly="1" outline="0" fieldPosition="0">
        <references count="2">
          <reference field="1" count="1" selected="0">
            <x v="129"/>
          </reference>
          <reference field="2" count="1">
            <x v="238"/>
          </reference>
        </references>
      </pivotArea>
    </format>
    <format dxfId="522">
      <pivotArea dataOnly="0" labelOnly="1" outline="0" fieldPosition="0">
        <references count="2">
          <reference field="1" count="1" selected="0">
            <x v="130"/>
          </reference>
          <reference field="2" count="1">
            <x v="125"/>
          </reference>
        </references>
      </pivotArea>
    </format>
    <format dxfId="523">
      <pivotArea dataOnly="0" labelOnly="1" outline="0" fieldPosition="0">
        <references count="2">
          <reference field="1" count="1" selected="0">
            <x v="131"/>
          </reference>
          <reference field="2" count="1">
            <x v="135"/>
          </reference>
        </references>
      </pivotArea>
    </format>
    <format dxfId="524">
      <pivotArea dataOnly="0" labelOnly="1" outline="0" fieldPosition="0">
        <references count="2">
          <reference field="1" count="1" selected="0">
            <x v="132"/>
          </reference>
          <reference field="2" count="1">
            <x v="126"/>
          </reference>
        </references>
      </pivotArea>
    </format>
    <format dxfId="525">
      <pivotArea dataOnly="0" labelOnly="1" outline="0" fieldPosition="0">
        <references count="2">
          <reference field="1" count="1" selected="0">
            <x v="133"/>
          </reference>
          <reference field="2" count="1">
            <x v="127"/>
          </reference>
        </references>
      </pivotArea>
    </format>
    <format dxfId="526">
      <pivotArea dataOnly="0" labelOnly="1" outline="0" fieldPosition="0">
        <references count="2">
          <reference field="1" count="1" selected="0">
            <x v="134"/>
          </reference>
          <reference field="2" count="1">
            <x v="128"/>
          </reference>
        </references>
      </pivotArea>
    </format>
    <format dxfId="527">
      <pivotArea dataOnly="0" labelOnly="1" outline="0" fieldPosition="0">
        <references count="2">
          <reference field="1" count="1" selected="0">
            <x v="135"/>
          </reference>
          <reference field="2" count="1">
            <x v="129"/>
          </reference>
        </references>
      </pivotArea>
    </format>
    <format dxfId="528">
      <pivotArea dataOnly="0" labelOnly="1" outline="0" fieldPosition="0">
        <references count="2">
          <reference field="1" count="1" selected="0">
            <x v="136"/>
          </reference>
          <reference field="2" count="1">
            <x v="131"/>
          </reference>
        </references>
      </pivotArea>
    </format>
    <format dxfId="529">
      <pivotArea dataOnly="0" labelOnly="1" outline="0" fieldPosition="0">
        <references count="2">
          <reference field="1" count="1" selected="0">
            <x v="137"/>
          </reference>
          <reference field="2" count="1">
            <x v="133"/>
          </reference>
        </references>
      </pivotArea>
    </format>
    <format dxfId="530">
      <pivotArea dataOnly="0" labelOnly="1" outline="0" fieldPosition="0">
        <references count="2">
          <reference field="1" count="1" selected="0">
            <x v="138"/>
          </reference>
          <reference field="2" count="1">
            <x v="132"/>
          </reference>
        </references>
      </pivotArea>
    </format>
    <format dxfId="531">
      <pivotArea dataOnly="0" labelOnly="1" outline="0" fieldPosition="0">
        <references count="2">
          <reference field="1" count="1" selected="0">
            <x v="139"/>
          </reference>
          <reference field="2" count="1">
            <x v="136"/>
          </reference>
        </references>
      </pivotArea>
    </format>
    <format dxfId="532">
      <pivotArea dataOnly="0" labelOnly="1" outline="0" fieldPosition="0">
        <references count="2">
          <reference field="1" count="1" selected="0">
            <x v="140"/>
          </reference>
          <reference field="2" count="1">
            <x v="137"/>
          </reference>
        </references>
      </pivotArea>
    </format>
    <format dxfId="533">
      <pivotArea dataOnly="0" labelOnly="1" outline="0" fieldPosition="0">
        <references count="2">
          <reference field="1" count="1" selected="0">
            <x v="141"/>
          </reference>
          <reference field="2" count="1">
            <x v="146"/>
          </reference>
        </references>
      </pivotArea>
    </format>
    <format dxfId="534">
      <pivotArea dataOnly="0" labelOnly="1" outline="0" fieldPosition="0">
        <references count="2">
          <reference field="1" count="1" selected="0">
            <x v="142"/>
          </reference>
          <reference field="2" count="1">
            <x v="148"/>
          </reference>
        </references>
      </pivotArea>
    </format>
    <format dxfId="535">
      <pivotArea dataOnly="0" labelOnly="1" outline="0" fieldPosition="0">
        <references count="2">
          <reference field="1" count="1" selected="0">
            <x v="143"/>
          </reference>
          <reference field="2" count="1">
            <x v="150"/>
          </reference>
        </references>
      </pivotArea>
    </format>
    <format dxfId="536">
      <pivotArea dataOnly="0" labelOnly="1" outline="0" fieldPosition="0">
        <references count="2">
          <reference field="1" count="1" selected="0">
            <x v="144"/>
          </reference>
          <reference field="2" count="1">
            <x v="151"/>
          </reference>
        </references>
      </pivotArea>
    </format>
    <format dxfId="537">
      <pivotArea dataOnly="0" labelOnly="1" outline="0" fieldPosition="0">
        <references count="2">
          <reference field="1" count="1" selected="0">
            <x v="145"/>
          </reference>
          <reference field="2" count="1">
            <x v="152"/>
          </reference>
        </references>
      </pivotArea>
    </format>
    <format dxfId="538">
      <pivotArea dataOnly="0" labelOnly="1" outline="0" fieldPosition="0">
        <references count="2">
          <reference field="1" count="1" selected="0">
            <x v="146"/>
          </reference>
          <reference field="2" count="1">
            <x v="153"/>
          </reference>
        </references>
      </pivotArea>
    </format>
    <format dxfId="539">
      <pivotArea dataOnly="0" labelOnly="1" outline="0" fieldPosition="0">
        <references count="2">
          <reference field="1" count="1" selected="0">
            <x v="147"/>
          </reference>
          <reference field="2" count="1">
            <x v="156"/>
          </reference>
        </references>
      </pivotArea>
    </format>
    <format dxfId="540">
      <pivotArea dataOnly="0" labelOnly="1" outline="0" fieldPosition="0">
        <references count="2">
          <reference field="1" count="1" selected="0">
            <x v="148"/>
          </reference>
          <reference field="2" count="1">
            <x v="155"/>
          </reference>
        </references>
      </pivotArea>
    </format>
    <format dxfId="541">
      <pivotArea dataOnly="0" labelOnly="1" outline="0" fieldPosition="0">
        <references count="2">
          <reference field="1" count="1" selected="0">
            <x v="149"/>
          </reference>
          <reference field="2" count="1">
            <x v="157"/>
          </reference>
        </references>
      </pivotArea>
    </format>
    <format dxfId="542">
      <pivotArea dataOnly="0" labelOnly="1" outline="0" fieldPosition="0">
        <references count="2">
          <reference field="1" count="1" selected="0">
            <x v="150"/>
          </reference>
          <reference field="2" count="1">
            <x v="158"/>
          </reference>
        </references>
      </pivotArea>
    </format>
    <format dxfId="543">
      <pivotArea dataOnly="0" labelOnly="1" outline="0" fieldPosition="0">
        <references count="2">
          <reference field="1" count="1" selected="0">
            <x v="151"/>
          </reference>
          <reference field="2" count="1">
            <x v="159"/>
          </reference>
        </references>
      </pivotArea>
    </format>
    <format dxfId="544">
      <pivotArea dataOnly="0" labelOnly="1" outline="0" fieldPosition="0">
        <references count="2">
          <reference field="1" count="1" selected="0">
            <x v="152"/>
          </reference>
          <reference field="2" count="1">
            <x v="160"/>
          </reference>
        </references>
      </pivotArea>
    </format>
    <format dxfId="545">
      <pivotArea dataOnly="0" labelOnly="1" outline="0" fieldPosition="0">
        <references count="2">
          <reference field="1" count="1" selected="0">
            <x v="153"/>
          </reference>
          <reference field="2" count="1">
            <x v="161"/>
          </reference>
        </references>
      </pivotArea>
    </format>
    <format dxfId="546">
      <pivotArea dataOnly="0" labelOnly="1" outline="0" fieldPosition="0">
        <references count="2">
          <reference field="1" count="1" selected="0">
            <x v="154"/>
          </reference>
          <reference field="2" count="1">
            <x v="162"/>
          </reference>
        </references>
      </pivotArea>
    </format>
    <format dxfId="547">
      <pivotArea dataOnly="0" labelOnly="1" outline="0" fieldPosition="0">
        <references count="2">
          <reference field="1" count="1" selected="0">
            <x v="155"/>
          </reference>
          <reference field="2" count="1">
            <x v="164"/>
          </reference>
        </references>
      </pivotArea>
    </format>
    <format dxfId="548">
      <pivotArea dataOnly="0" labelOnly="1" outline="0" fieldPosition="0">
        <references count="2">
          <reference field="1" count="1" selected="0">
            <x v="156"/>
          </reference>
          <reference field="2" count="1">
            <x v="163"/>
          </reference>
        </references>
      </pivotArea>
    </format>
    <format dxfId="549">
      <pivotArea dataOnly="0" labelOnly="1" outline="0" fieldPosition="0">
        <references count="2">
          <reference field="1" count="1" selected="0">
            <x v="157"/>
          </reference>
          <reference field="2" count="1">
            <x v="165"/>
          </reference>
        </references>
      </pivotArea>
    </format>
    <format dxfId="550">
      <pivotArea dataOnly="0" labelOnly="1" outline="0" fieldPosition="0">
        <references count="2">
          <reference field="1" count="1" selected="0">
            <x v="158"/>
          </reference>
          <reference field="2" count="1">
            <x v="166"/>
          </reference>
        </references>
      </pivotArea>
    </format>
    <format dxfId="551">
      <pivotArea dataOnly="0" labelOnly="1" outline="0" fieldPosition="0">
        <references count="2">
          <reference field="1" count="1" selected="0">
            <x v="159"/>
          </reference>
          <reference field="2" count="1">
            <x v="167"/>
          </reference>
        </references>
      </pivotArea>
    </format>
    <format dxfId="552">
      <pivotArea dataOnly="0" labelOnly="1" outline="0" fieldPosition="0">
        <references count="2">
          <reference field="1" count="1" selected="0">
            <x v="160"/>
          </reference>
          <reference field="2" count="1">
            <x v="168"/>
          </reference>
        </references>
      </pivotArea>
    </format>
    <format dxfId="553">
      <pivotArea dataOnly="0" labelOnly="1" outline="0" fieldPosition="0">
        <references count="2">
          <reference field="1" count="1" selected="0">
            <x v="161"/>
          </reference>
          <reference field="2" count="1">
            <x v="169"/>
          </reference>
        </references>
      </pivotArea>
    </format>
    <format dxfId="554">
      <pivotArea dataOnly="0" labelOnly="1" outline="0" fieldPosition="0">
        <references count="2">
          <reference field="1" count="1" selected="0">
            <x v="162"/>
          </reference>
          <reference field="2" count="1">
            <x v="171"/>
          </reference>
        </references>
      </pivotArea>
    </format>
    <format dxfId="555">
      <pivotArea dataOnly="0" labelOnly="1" outline="0" fieldPosition="0">
        <references count="2">
          <reference field="1" count="1" selected="0">
            <x v="163"/>
          </reference>
          <reference field="2" count="1">
            <x v="175"/>
          </reference>
        </references>
      </pivotArea>
    </format>
    <format dxfId="556">
      <pivotArea dataOnly="0" labelOnly="1" outline="0" fieldPosition="0">
        <references count="2">
          <reference field="1" count="1" selected="0">
            <x v="164"/>
          </reference>
          <reference field="2" count="1">
            <x v="174"/>
          </reference>
        </references>
      </pivotArea>
    </format>
    <format dxfId="557">
      <pivotArea dataOnly="0" labelOnly="1" outline="0" fieldPosition="0">
        <references count="2">
          <reference field="1" count="1" selected="0">
            <x v="165"/>
          </reference>
          <reference field="2" count="1">
            <x v="176"/>
          </reference>
        </references>
      </pivotArea>
    </format>
    <format dxfId="558">
      <pivotArea dataOnly="0" labelOnly="1" outline="0" fieldPosition="0">
        <references count="2">
          <reference field="1" count="1" selected="0">
            <x v="166"/>
          </reference>
          <reference field="2" count="1">
            <x v="177"/>
          </reference>
        </references>
      </pivotArea>
    </format>
    <format dxfId="559">
      <pivotArea dataOnly="0" labelOnly="1" outline="0" fieldPosition="0">
        <references count="2">
          <reference field="1" count="1" selected="0">
            <x v="167"/>
          </reference>
          <reference field="2" count="1">
            <x v="178"/>
          </reference>
        </references>
      </pivotArea>
    </format>
    <format dxfId="560">
      <pivotArea dataOnly="0" labelOnly="1" outline="0" fieldPosition="0">
        <references count="2">
          <reference field="1" count="1" selected="0">
            <x v="168"/>
          </reference>
          <reference field="2" count="1">
            <x v="179"/>
          </reference>
        </references>
      </pivotArea>
    </format>
    <format dxfId="561">
      <pivotArea dataOnly="0" labelOnly="1" outline="0" fieldPosition="0">
        <references count="2">
          <reference field="1" count="1" selected="0">
            <x v="169"/>
          </reference>
          <reference field="2" count="1">
            <x v="180"/>
          </reference>
        </references>
      </pivotArea>
    </format>
    <format dxfId="562">
      <pivotArea dataOnly="0" labelOnly="1" outline="0" fieldPosition="0">
        <references count="2">
          <reference field="1" count="1" selected="0">
            <x v="170"/>
          </reference>
          <reference field="2" count="1">
            <x v="138"/>
          </reference>
        </references>
      </pivotArea>
    </format>
    <format dxfId="563">
      <pivotArea dataOnly="0" labelOnly="1" outline="0" fieldPosition="0">
        <references count="2">
          <reference field="1" count="1" selected="0">
            <x v="171"/>
          </reference>
          <reference field="2" count="1">
            <x v="139"/>
          </reference>
        </references>
      </pivotArea>
    </format>
    <format dxfId="564">
      <pivotArea dataOnly="0" labelOnly="1" outline="0" fieldPosition="0">
        <references count="2">
          <reference field="1" count="1" selected="0">
            <x v="172"/>
          </reference>
          <reference field="2" count="1">
            <x v="140"/>
          </reference>
        </references>
      </pivotArea>
    </format>
    <format dxfId="565">
      <pivotArea dataOnly="0" labelOnly="1" outline="0" fieldPosition="0">
        <references count="2">
          <reference field="1" count="1" selected="0">
            <x v="173"/>
          </reference>
          <reference field="2" count="1">
            <x v="141"/>
          </reference>
        </references>
      </pivotArea>
    </format>
    <format dxfId="566">
      <pivotArea dataOnly="0" labelOnly="1" outline="0" fieldPosition="0">
        <references count="2">
          <reference field="1" count="1" selected="0">
            <x v="174"/>
          </reference>
          <reference field="2" count="1">
            <x v="142"/>
          </reference>
        </references>
      </pivotArea>
    </format>
    <format dxfId="567">
      <pivotArea dataOnly="0" labelOnly="1" outline="0" fieldPosition="0">
        <references count="2">
          <reference field="1" count="1" selected="0">
            <x v="175"/>
          </reference>
          <reference field="2" count="1">
            <x v="143"/>
          </reference>
        </references>
      </pivotArea>
    </format>
    <format dxfId="568">
      <pivotArea dataOnly="0" labelOnly="1" outline="0" fieldPosition="0">
        <references count="2">
          <reference field="1" count="1" selected="0">
            <x v="176"/>
          </reference>
          <reference field="2" count="1">
            <x v="144"/>
          </reference>
        </references>
      </pivotArea>
    </format>
    <format dxfId="569">
      <pivotArea dataOnly="0" labelOnly="1" outline="0" fieldPosition="0">
        <references count="2">
          <reference field="1" count="1" selected="0">
            <x v="177"/>
          </reference>
          <reference field="2" count="1">
            <x v="145"/>
          </reference>
        </references>
      </pivotArea>
    </format>
    <format dxfId="570">
      <pivotArea dataOnly="0" labelOnly="1" outline="0" fieldPosition="0">
        <references count="2">
          <reference field="1" count="1" selected="0">
            <x v="178"/>
          </reference>
          <reference field="2" count="1">
            <x v="181"/>
          </reference>
        </references>
      </pivotArea>
    </format>
    <format dxfId="571">
      <pivotArea dataOnly="0" labelOnly="1" outline="0" fieldPosition="0">
        <references count="2">
          <reference field="1" count="1" selected="0">
            <x v="179"/>
          </reference>
          <reference field="2" count="1">
            <x v="182"/>
          </reference>
        </references>
      </pivotArea>
    </format>
    <format dxfId="572">
      <pivotArea dataOnly="0" labelOnly="1" outline="0" fieldPosition="0">
        <references count="2">
          <reference field="1" count="1" selected="0">
            <x v="180"/>
          </reference>
          <reference field="2" count="1">
            <x v="183"/>
          </reference>
        </references>
      </pivotArea>
    </format>
    <format dxfId="573">
      <pivotArea dataOnly="0" labelOnly="1" outline="0" fieldPosition="0">
        <references count="2">
          <reference field="1" count="1" selected="0">
            <x v="181"/>
          </reference>
          <reference field="2" count="1">
            <x v="184"/>
          </reference>
        </references>
      </pivotArea>
    </format>
    <format dxfId="574">
      <pivotArea dataOnly="0" labelOnly="1" outline="0" fieldPosition="0">
        <references count="2">
          <reference field="1" count="1" selected="0">
            <x v="182"/>
          </reference>
          <reference field="2" count="1">
            <x v="185"/>
          </reference>
        </references>
      </pivotArea>
    </format>
    <format dxfId="575">
      <pivotArea dataOnly="0" labelOnly="1" outline="0" fieldPosition="0">
        <references count="2">
          <reference field="1" count="1" selected="0">
            <x v="183"/>
          </reference>
          <reference field="2" count="1">
            <x v="186"/>
          </reference>
        </references>
      </pivotArea>
    </format>
    <format dxfId="576">
      <pivotArea dataOnly="0" labelOnly="1" outline="0" fieldPosition="0">
        <references count="2">
          <reference field="1" count="1" selected="0">
            <x v="184"/>
          </reference>
          <reference field="2" count="1">
            <x v="187"/>
          </reference>
        </references>
      </pivotArea>
    </format>
    <format dxfId="577">
      <pivotArea dataOnly="0" labelOnly="1" outline="0" fieldPosition="0">
        <references count="2">
          <reference field="1" count="1" selected="0">
            <x v="185"/>
          </reference>
          <reference field="2" count="1">
            <x v="188"/>
          </reference>
        </references>
      </pivotArea>
    </format>
    <format dxfId="578">
      <pivotArea dataOnly="0" labelOnly="1" outline="0" fieldPosition="0">
        <references count="2">
          <reference field="1" count="1" selected="0">
            <x v="186"/>
          </reference>
          <reference field="2" count="1">
            <x v="189"/>
          </reference>
        </references>
      </pivotArea>
    </format>
    <format dxfId="579">
      <pivotArea dataOnly="0" labelOnly="1" outline="0" fieldPosition="0">
        <references count="2">
          <reference field="1" count="1" selected="0">
            <x v="187"/>
          </reference>
          <reference field="2" count="1">
            <x v="190"/>
          </reference>
        </references>
      </pivotArea>
    </format>
    <format dxfId="580">
      <pivotArea dataOnly="0" labelOnly="1" outline="0" fieldPosition="0">
        <references count="2">
          <reference field="1" count="1" selected="0">
            <x v="188"/>
          </reference>
          <reference field="2" count="1">
            <x v="191"/>
          </reference>
        </references>
      </pivotArea>
    </format>
    <format dxfId="581">
      <pivotArea dataOnly="0" labelOnly="1" outline="0" fieldPosition="0">
        <references count="2">
          <reference field="1" count="1" selected="0">
            <x v="189"/>
          </reference>
          <reference field="2" count="1">
            <x v="192"/>
          </reference>
        </references>
      </pivotArea>
    </format>
    <format dxfId="582">
      <pivotArea dataOnly="0" labelOnly="1" outline="0" fieldPosition="0">
        <references count="2">
          <reference field="1" count="1" selected="0">
            <x v="190"/>
          </reference>
          <reference field="2" count="1">
            <x v="193"/>
          </reference>
        </references>
      </pivotArea>
    </format>
    <format dxfId="583">
      <pivotArea dataOnly="0" labelOnly="1" outline="0" fieldPosition="0">
        <references count="2">
          <reference field="1" count="1" selected="0">
            <x v="191"/>
          </reference>
          <reference field="2" count="1">
            <x v="194"/>
          </reference>
        </references>
      </pivotArea>
    </format>
    <format dxfId="584">
      <pivotArea dataOnly="0" labelOnly="1" outline="0" fieldPosition="0">
        <references count="2">
          <reference field="1" count="1" selected="0">
            <x v="192"/>
          </reference>
          <reference field="2" count="1">
            <x v="195"/>
          </reference>
        </references>
      </pivotArea>
    </format>
    <format dxfId="585">
      <pivotArea dataOnly="0" labelOnly="1" outline="0" fieldPosition="0">
        <references count="2">
          <reference field="1" count="1" selected="0">
            <x v="193"/>
          </reference>
          <reference field="2" count="1">
            <x v="196"/>
          </reference>
        </references>
      </pivotArea>
    </format>
    <format dxfId="586">
      <pivotArea dataOnly="0" labelOnly="1" outline="0" fieldPosition="0">
        <references count="2">
          <reference field="1" count="1" selected="0">
            <x v="194"/>
          </reference>
          <reference field="2" count="1">
            <x v="197"/>
          </reference>
        </references>
      </pivotArea>
    </format>
    <format dxfId="587">
      <pivotArea dataOnly="0" labelOnly="1" outline="0" fieldPosition="0">
        <references count="2">
          <reference field="1" count="1" selected="0">
            <x v="195"/>
          </reference>
          <reference field="2" count="1">
            <x v="198"/>
          </reference>
        </references>
      </pivotArea>
    </format>
    <format dxfId="588">
      <pivotArea dataOnly="0" labelOnly="1" outline="0" fieldPosition="0">
        <references count="2">
          <reference field="1" count="1" selected="0">
            <x v="196"/>
          </reference>
          <reference field="2" count="1">
            <x v="232"/>
          </reference>
        </references>
      </pivotArea>
    </format>
    <format dxfId="589">
      <pivotArea dataOnly="0" labelOnly="1" outline="0" fieldPosition="0">
        <references count="2">
          <reference field="1" count="1" selected="0">
            <x v="197"/>
          </reference>
          <reference field="2" count="1">
            <x v="199"/>
          </reference>
        </references>
      </pivotArea>
    </format>
    <format dxfId="590">
      <pivotArea dataOnly="0" labelOnly="1" outline="0" fieldPosition="0">
        <references count="2">
          <reference field="1" count="1" selected="0">
            <x v="198"/>
          </reference>
          <reference field="2" count="1">
            <x v="200"/>
          </reference>
        </references>
      </pivotArea>
    </format>
    <format dxfId="591">
      <pivotArea dataOnly="0" labelOnly="1" outline="0" fieldPosition="0">
        <references count="2">
          <reference field="1" count="1" selected="0">
            <x v="199"/>
          </reference>
          <reference field="2" count="1">
            <x v="201"/>
          </reference>
        </references>
      </pivotArea>
    </format>
    <format dxfId="592">
      <pivotArea dataOnly="0" labelOnly="1" outline="0" fieldPosition="0">
        <references count="2">
          <reference field="1" count="1" selected="0">
            <x v="200"/>
          </reference>
          <reference field="2" count="1">
            <x v="202"/>
          </reference>
        </references>
      </pivotArea>
    </format>
    <format dxfId="593">
      <pivotArea dataOnly="0" labelOnly="1" outline="0" fieldPosition="0">
        <references count="2">
          <reference field="1" count="1" selected="0">
            <x v="201"/>
          </reference>
          <reference field="2" count="1">
            <x v="203"/>
          </reference>
        </references>
      </pivotArea>
    </format>
    <format dxfId="594">
      <pivotArea dataOnly="0" labelOnly="1" outline="0" fieldPosition="0">
        <references count="2">
          <reference field="1" count="1" selected="0">
            <x v="202"/>
          </reference>
          <reference field="2" count="1">
            <x v="204"/>
          </reference>
        </references>
      </pivotArea>
    </format>
    <format dxfId="595">
      <pivotArea dataOnly="0" labelOnly="1" outline="0" fieldPosition="0">
        <references count="2">
          <reference field="1" count="1" selected="0">
            <x v="203"/>
          </reference>
          <reference field="2" count="1">
            <x v="31"/>
          </reference>
        </references>
      </pivotArea>
    </format>
    <format dxfId="596">
      <pivotArea dataOnly="0" labelOnly="1" outline="0" fieldPosition="0">
        <references count="2">
          <reference field="1" count="1" selected="0">
            <x v="204"/>
          </reference>
          <reference field="2" count="1">
            <x v="205"/>
          </reference>
        </references>
      </pivotArea>
    </format>
    <format dxfId="597">
      <pivotArea dataOnly="0" labelOnly="1" outline="0" fieldPosition="0">
        <references count="2">
          <reference field="1" count="1" selected="0">
            <x v="205"/>
          </reference>
          <reference field="2" count="1">
            <x v="313"/>
          </reference>
        </references>
      </pivotArea>
    </format>
    <format dxfId="598">
      <pivotArea dataOnly="0" labelOnly="1" outline="0" fieldPosition="0">
        <references count="2">
          <reference field="1" count="1" selected="0">
            <x v="206"/>
          </reference>
          <reference field="2" count="1">
            <x v="206"/>
          </reference>
        </references>
      </pivotArea>
    </format>
    <format dxfId="599">
      <pivotArea dataOnly="0" labelOnly="1" outline="0" fieldPosition="0">
        <references count="2">
          <reference field="1" count="1" selected="0">
            <x v="208"/>
          </reference>
          <reference field="2" count="1">
            <x v="207"/>
          </reference>
        </references>
      </pivotArea>
    </format>
    <format dxfId="600">
      <pivotArea dataOnly="0" labelOnly="1" outline="0" fieldPosition="0">
        <references count="2">
          <reference field="1" count="1" selected="0">
            <x v="209"/>
          </reference>
          <reference field="2" count="1">
            <x v="208"/>
          </reference>
        </references>
      </pivotArea>
    </format>
    <format dxfId="601">
      <pivotArea dataOnly="0" labelOnly="1" outline="0" fieldPosition="0">
        <references count="2">
          <reference field="1" count="1" selected="0">
            <x v="210"/>
          </reference>
          <reference field="2" count="1">
            <x v="209"/>
          </reference>
        </references>
      </pivotArea>
    </format>
    <format dxfId="602">
      <pivotArea dataOnly="0" labelOnly="1" outline="0" fieldPosition="0">
        <references count="2">
          <reference field="1" count="1" selected="0">
            <x v="211"/>
          </reference>
          <reference field="2" count="1">
            <x v="210"/>
          </reference>
        </references>
      </pivotArea>
    </format>
    <format dxfId="603">
      <pivotArea dataOnly="0" labelOnly="1" outline="0" fieldPosition="0">
        <references count="2">
          <reference field="1" count="1" selected="0">
            <x v="212"/>
          </reference>
          <reference field="2" count="1">
            <x v="211"/>
          </reference>
        </references>
      </pivotArea>
    </format>
    <format dxfId="604">
      <pivotArea dataOnly="0" labelOnly="1" outline="0" fieldPosition="0">
        <references count="2">
          <reference field="1" count="1" selected="0">
            <x v="213"/>
          </reference>
          <reference field="2" count="1">
            <x v="212"/>
          </reference>
        </references>
      </pivotArea>
    </format>
    <format dxfId="605">
      <pivotArea dataOnly="0" labelOnly="1" outline="0" fieldPosition="0">
        <references count="2">
          <reference field="1" count="1" selected="0">
            <x v="214"/>
          </reference>
          <reference field="2" count="1">
            <x v="312"/>
          </reference>
        </references>
      </pivotArea>
    </format>
    <format dxfId="606">
      <pivotArea dataOnly="0" labelOnly="1" outline="0" fieldPosition="0">
        <references count="2">
          <reference field="1" count="1" selected="0">
            <x v="215"/>
          </reference>
          <reference field="2" count="1">
            <x v="213"/>
          </reference>
        </references>
      </pivotArea>
    </format>
    <format dxfId="607">
      <pivotArea dataOnly="0" labelOnly="1" outline="0" fieldPosition="0">
        <references count="2">
          <reference field="1" count="1" selected="0">
            <x v="216"/>
          </reference>
          <reference field="2" count="1">
            <x v="214"/>
          </reference>
        </references>
      </pivotArea>
    </format>
    <format dxfId="608">
      <pivotArea dataOnly="0" labelOnly="1" outline="0" fieldPosition="0">
        <references count="2">
          <reference field="1" count="1" selected="0">
            <x v="217"/>
          </reference>
          <reference field="2" count="1">
            <x v="215"/>
          </reference>
        </references>
      </pivotArea>
    </format>
    <format dxfId="609">
      <pivotArea dataOnly="0" labelOnly="1" outline="0" fieldPosition="0">
        <references count="2">
          <reference field="1" count="1" selected="0">
            <x v="218"/>
          </reference>
          <reference field="2" count="1">
            <x v="216"/>
          </reference>
        </references>
      </pivotArea>
    </format>
    <format dxfId="610">
      <pivotArea dataOnly="0" labelOnly="1" outline="0" fieldPosition="0">
        <references count="2">
          <reference field="1" count="1" selected="0">
            <x v="219"/>
          </reference>
          <reference field="2" count="1">
            <x v="217"/>
          </reference>
        </references>
      </pivotArea>
    </format>
    <format dxfId="611">
      <pivotArea dataOnly="0" labelOnly="1" outline="0" fieldPosition="0">
        <references count="2">
          <reference field="1" count="1" selected="0">
            <x v="220"/>
          </reference>
          <reference field="2" count="1">
            <x v="218"/>
          </reference>
        </references>
      </pivotArea>
    </format>
    <format dxfId="612">
      <pivotArea dataOnly="0" labelOnly="1" outline="0" fieldPosition="0">
        <references count="2">
          <reference field="1" count="1" selected="0">
            <x v="221"/>
          </reference>
          <reference field="2" count="1">
            <x v="219"/>
          </reference>
        </references>
      </pivotArea>
    </format>
    <format dxfId="613">
      <pivotArea dataOnly="0" labelOnly="1" outline="0" fieldPosition="0">
        <references count="2">
          <reference field="1" count="1" selected="0">
            <x v="222"/>
          </reference>
          <reference field="2" count="1">
            <x v="220"/>
          </reference>
        </references>
      </pivotArea>
    </format>
    <format dxfId="614">
      <pivotArea dataOnly="0" labelOnly="1" outline="0" fieldPosition="0">
        <references count="2">
          <reference field="1" count="1" selected="0">
            <x v="223"/>
          </reference>
          <reference field="2" count="1">
            <x v="221"/>
          </reference>
        </references>
      </pivotArea>
    </format>
    <format dxfId="615">
      <pivotArea dataOnly="0" labelOnly="1" outline="0" fieldPosition="0">
        <references count="2">
          <reference field="1" count="1" selected="0">
            <x v="224"/>
          </reference>
          <reference field="2" count="1">
            <x v="222"/>
          </reference>
        </references>
      </pivotArea>
    </format>
    <format dxfId="616">
      <pivotArea dataOnly="0" labelOnly="1" outline="0" fieldPosition="0">
        <references count="2">
          <reference field="1" count="1" selected="0">
            <x v="225"/>
          </reference>
          <reference field="2" count="1">
            <x v="223"/>
          </reference>
        </references>
      </pivotArea>
    </format>
    <format dxfId="617">
      <pivotArea dataOnly="0" labelOnly="1" outline="0" fieldPosition="0">
        <references count="2">
          <reference field="1" count="1" selected="0">
            <x v="226"/>
          </reference>
          <reference field="2" count="1">
            <x v="224"/>
          </reference>
        </references>
      </pivotArea>
    </format>
    <format dxfId="618">
      <pivotArea dataOnly="0" labelOnly="1" outline="0" fieldPosition="0">
        <references count="2">
          <reference field="1" count="1" selected="0">
            <x v="227"/>
          </reference>
          <reference field="2" count="1">
            <x v="225"/>
          </reference>
        </references>
      </pivotArea>
    </format>
    <format dxfId="619">
      <pivotArea dataOnly="0" labelOnly="1" outline="0" fieldPosition="0">
        <references count="2">
          <reference field="1" count="1" selected="0">
            <x v="228"/>
          </reference>
          <reference field="2" count="1">
            <x v="226"/>
          </reference>
        </references>
      </pivotArea>
    </format>
    <format dxfId="620">
      <pivotArea dataOnly="0" labelOnly="1" outline="0" fieldPosition="0">
        <references count="2">
          <reference field="1" count="1" selected="0">
            <x v="229"/>
          </reference>
          <reference field="2" count="1">
            <x v="227"/>
          </reference>
        </references>
      </pivotArea>
    </format>
    <format dxfId="621">
      <pivotArea dataOnly="0" labelOnly="1" outline="0" fieldPosition="0">
        <references count="2">
          <reference field="1" count="1" selected="0">
            <x v="230"/>
          </reference>
          <reference field="2" count="1">
            <x v="228"/>
          </reference>
        </references>
      </pivotArea>
    </format>
    <format dxfId="622">
      <pivotArea dataOnly="0" labelOnly="1" outline="0" fieldPosition="0">
        <references count="2">
          <reference field="1" count="1" selected="0">
            <x v="231"/>
          </reference>
          <reference field="2" count="1">
            <x v="229"/>
          </reference>
        </references>
      </pivotArea>
    </format>
    <format dxfId="623">
      <pivotArea dataOnly="0" labelOnly="1" outline="0" fieldPosition="0">
        <references count="2">
          <reference field="1" count="1" selected="0">
            <x v="232"/>
          </reference>
          <reference field="2" count="1">
            <x v="230"/>
          </reference>
        </references>
      </pivotArea>
    </format>
    <format dxfId="624">
      <pivotArea dataOnly="0" labelOnly="1" outline="0" fieldPosition="0">
        <references count="2">
          <reference field="1" count="1" selected="0">
            <x v="233"/>
          </reference>
          <reference field="2" count="1">
            <x v="233"/>
          </reference>
        </references>
      </pivotArea>
    </format>
    <format dxfId="625">
      <pivotArea dataOnly="0" labelOnly="1" outline="0" fieldPosition="0">
        <references count="2">
          <reference field="1" count="1" selected="0">
            <x v="234"/>
          </reference>
          <reference field="2" count="1">
            <x v="234"/>
          </reference>
        </references>
      </pivotArea>
    </format>
    <format dxfId="626">
      <pivotArea dataOnly="0" labelOnly="1" outline="0" fieldPosition="0">
        <references count="2">
          <reference field="1" count="1" selected="0">
            <x v="235"/>
          </reference>
          <reference field="2" count="1">
            <x v="235"/>
          </reference>
        </references>
      </pivotArea>
    </format>
    <format dxfId="627">
      <pivotArea dataOnly="0" labelOnly="1" outline="0" fieldPosition="0">
        <references count="2">
          <reference field="1" count="1" selected="0">
            <x v="236"/>
          </reference>
          <reference field="2" count="1">
            <x v="236"/>
          </reference>
        </references>
      </pivotArea>
    </format>
    <format dxfId="628">
      <pivotArea dataOnly="0" labelOnly="1" outline="0" fieldPosition="0">
        <references count="2">
          <reference field="1" count="1" selected="0">
            <x v="237"/>
          </reference>
          <reference field="2" count="1">
            <x v="237"/>
          </reference>
        </references>
      </pivotArea>
    </format>
    <format dxfId="629">
      <pivotArea dataOnly="0" labelOnly="1" outline="0" fieldPosition="0">
        <references count="2">
          <reference field="1" count="1" selected="0">
            <x v="238"/>
          </reference>
          <reference field="2" count="1">
            <x v="239"/>
          </reference>
        </references>
      </pivotArea>
    </format>
    <format dxfId="630">
      <pivotArea dataOnly="0" labelOnly="1" outline="0" fieldPosition="0">
        <references count="2">
          <reference field="1" count="1" selected="0">
            <x v="239"/>
          </reference>
          <reference field="2" count="1">
            <x v="240"/>
          </reference>
        </references>
      </pivotArea>
    </format>
    <format dxfId="631">
      <pivotArea dataOnly="0" labelOnly="1" outline="0" fieldPosition="0">
        <references count="2">
          <reference field="1" count="1" selected="0">
            <x v="240"/>
          </reference>
          <reference field="2" count="1">
            <x v="241"/>
          </reference>
        </references>
      </pivotArea>
    </format>
    <format dxfId="632">
      <pivotArea dataOnly="0" labelOnly="1" outline="0" fieldPosition="0">
        <references count="2">
          <reference field="1" count="1" selected="0">
            <x v="241"/>
          </reference>
          <reference field="2" count="1">
            <x v="242"/>
          </reference>
        </references>
      </pivotArea>
    </format>
    <format dxfId="633">
      <pivotArea dataOnly="0" labelOnly="1" outline="0" fieldPosition="0">
        <references count="2">
          <reference field="1" count="1" selected="0">
            <x v="242"/>
          </reference>
          <reference field="2" count="1">
            <x v="243"/>
          </reference>
        </references>
      </pivotArea>
    </format>
    <format dxfId="634">
      <pivotArea dataOnly="0" labelOnly="1" outline="0" fieldPosition="0">
        <references count="2">
          <reference field="1" count="1" selected="0">
            <x v="243"/>
          </reference>
          <reference field="2" count="1">
            <x v="244"/>
          </reference>
        </references>
      </pivotArea>
    </format>
    <format dxfId="635">
      <pivotArea dataOnly="0" labelOnly="1" outline="0" fieldPosition="0">
        <references count="2">
          <reference field="1" count="1" selected="0">
            <x v="244"/>
          </reference>
          <reference field="2" count="1">
            <x v="254"/>
          </reference>
        </references>
      </pivotArea>
    </format>
    <format dxfId="636">
      <pivotArea dataOnly="0" labelOnly="1" outline="0" fieldPosition="0">
        <references count="2">
          <reference field="1" count="1" selected="0">
            <x v="245"/>
          </reference>
          <reference field="2" count="1">
            <x v="255"/>
          </reference>
        </references>
      </pivotArea>
    </format>
    <format dxfId="637">
      <pivotArea dataOnly="0" labelOnly="1" outline="0" fieldPosition="0">
        <references count="2">
          <reference field="1" count="1" selected="0">
            <x v="246"/>
          </reference>
          <reference field="2" count="1">
            <x v="256"/>
          </reference>
        </references>
      </pivotArea>
    </format>
    <format dxfId="638">
      <pivotArea dataOnly="0" labelOnly="1" outline="0" fieldPosition="0">
        <references count="2">
          <reference field="1" count="1" selected="0">
            <x v="247"/>
          </reference>
          <reference field="2" count="1">
            <x v="257"/>
          </reference>
        </references>
      </pivotArea>
    </format>
    <format dxfId="639">
      <pivotArea dataOnly="0" labelOnly="1" outline="0" fieldPosition="0">
        <references count="2">
          <reference field="1" count="1" selected="0">
            <x v="248"/>
          </reference>
          <reference field="2" count="1">
            <x v="263"/>
          </reference>
        </references>
      </pivotArea>
    </format>
    <format dxfId="640">
      <pivotArea dataOnly="0" labelOnly="1" outline="0" fieldPosition="0">
        <references count="2">
          <reference field="1" count="1" selected="0">
            <x v="249"/>
          </reference>
          <reference field="2" count="1">
            <x v="258"/>
          </reference>
        </references>
      </pivotArea>
    </format>
    <format dxfId="641">
      <pivotArea dataOnly="0" labelOnly="1" outline="0" fieldPosition="0">
        <references count="2">
          <reference field="1" count="1" selected="0">
            <x v="250"/>
          </reference>
          <reference field="2" count="1">
            <x v="259"/>
          </reference>
        </references>
      </pivotArea>
    </format>
    <format dxfId="642">
      <pivotArea dataOnly="0" labelOnly="1" outline="0" fieldPosition="0">
        <references count="2">
          <reference field="1" count="1" selected="0">
            <x v="251"/>
          </reference>
          <reference field="2" count="1">
            <x v="260"/>
          </reference>
        </references>
      </pivotArea>
    </format>
    <format dxfId="643">
      <pivotArea dataOnly="0" labelOnly="1" outline="0" fieldPosition="0">
        <references count="2">
          <reference field="1" count="1" selected="0">
            <x v="252"/>
          </reference>
          <reference field="2" count="1">
            <x v="261"/>
          </reference>
        </references>
      </pivotArea>
    </format>
    <format dxfId="644">
      <pivotArea dataOnly="0" labelOnly="1" outline="0" fieldPosition="0">
        <references count="2">
          <reference field="1" count="1" selected="0">
            <x v="253"/>
          </reference>
          <reference field="2" count="1">
            <x v="262"/>
          </reference>
        </references>
      </pivotArea>
    </format>
    <format dxfId="645">
      <pivotArea dataOnly="0" labelOnly="1" outline="0" fieldPosition="0">
        <references count="2">
          <reference field="1" count="1" selected="0">
            <x v="254"/>
          </reference>
          <reference field="2" count="1">
            <x v="247"/>
          </reference>
        </references>
      </pivotArea>
    </format>
    <format dxfId="646">
      <pivotArea dataOnly="0" labelOnly="1" outline="0" fieldPosition="0">
        <references count="2">
          <reference field="1" count="1" selected="0">
            <x v="255"/>
          </reference>
          <reference field="2" count="1">
            <x v="264"/>
          </reference>
        </references>
      </pivotArea>
    </format>
    <format dxfId="647">
      <pivotArea dataOnly="0" labelOnly="1" outline="0" fieldPosition="0">
        <references count="2">
          <reference field="1" count="1" selected="0">
            <x v="256"/>
          </reference>
          <reference field="2" count="1">
            <x v="251"/>
          </reference>
        </references>
      </pivotArea>
    </format>
    <format dxfId="648">
      <pivotArea dataOnly="0" labelOnly="1" outline="0" fieldPosition="0">
        <references count="2">
          <reference field="1" count="1" selected="0">
            <x v="257"/>
          </reference>
          <reference field="2" count="1">
            <x v="265"/>
          </reference>
        </references>
      </pivotArea>
    </format>
    <format dxfId="649">
      <pivotArea dataOnly="0" labelOnly="1" outline="0" fieldPosition="0">
        <references count="2">
          <reference field="1" count="1" selected="0">
            <x v="258"/>
          </reference>
          <reference field="2" count="1">
            <x v="266"/>
          </reference>
        </references>
      </pivotArea>
    </format>
    <format dxfId="650">
      <pivotArea dataOnly="0" labelOnly="1" outline="0" fieldPosition="0">
        <references count="2">
          <reference field="1" count="1" selected="0">
            <x v="259"/>
          </reference>
          <reference field="2" count="1">
            <x v="267"/>
          </reference>
        </references>
      </pivotArea>
    </format>
    <format dxfId="651">
      <pivotArea dataOnly="0" labelOnly="1" outline="0" fieldPosition="0">
        <references count="2">
          <reference field="1" count="1" selected="0">
            <x v="260"/>
          </reference>
          <reference field="2" count="1">
            <x v="268"/>
          </reference>
        </references>
      </pivotArea>
    </format>
    <format dxfId="652">
      <pivotArea dataOnly="0" labelOnly="1" outline="0" fieldPosition="0">
        <references count="2">
          <reference field="1" count="1" selected="0">
            <x v="261"/>
          </reference>
          <reference field="2" count="1">
            <x v="269"/>
          </reference>
        </references>
      </pivotArea>
    </format>
    <format dxfId="653">
      <pivotArea dataOnly="0" labelOnly="1" outline="0" fieldPosition="0">
        <references count="2">
          <reference field="1" count="1" selected="0">
            <x v="262"/>
          </reference>
          <reference field="2" count="1">
            <x v="270"/>
          </reference>
        </references>
      </pivotArea>
    </format>
    <format dxfId="654">
      <pivotArea dataOnly="0" labelOnly="1" outline="0" fieldPosition="0">
        <references count="2">
          <reference field="1" count="1" selected="0">
            <x v="263"/>
          </reference>
          <reference field="2" count="1">
            <x v="271"/>
          </reference>
        </references>
      </pivotArea>
    </format>
    <format dxfId="655">
      <pivotArea dataOnly="0" labelOnly="1" outline="0" fieldPosition="0">
        <references count="2">
          <reference field="1" count="1" selected="0">
            <x v="264"/>
          </reference>
          <reference field="2" count="1">
            <x v="272"/>
          </reference>
        </references>
      </pivotArea>
    </format>
    <format dxfId="656">
      <pivotArea dataOnly="0" labelOnly="1" outline="0" fieldPosition="0">
        <references count="2">
          <reference field="1" count="1" selected="0">
            <x v="265"/>
          </reference>
          <reference field="2" count="1">
            <x v="273"/>
          </reference>
        </references>
      </pivotArea>
    </format>
    <format dxfId="657">
      <pivotArea dataOnly="0" labelOnly="1" outline="0" fieldPosition="0">
        <references count="2">
          <reference field="1" count="1" selected="0">
            <x v="266"/>
          </reference>
          <reference field="2" count="1">
            <x v="274"/>
          </reference>
        </references>
      </pivotArea>
    </format>
    <format dxfId="658">
      <pivotArea dataOnly="0" labelOnly="1" outline="0" fieldPosition="0">
        <references count="2">
          <reference field="1" count="1" selected="0">
            <x v="267"/>
          </reference>
          <reference field="2" count="1">
            <x v="245"/>
          </reference>
        </references>
      </pivotArea>
    </format>
    <format dxfId="659">
      <pivotArea dataOnly="0" labelOnly="1" outline="0" fieldPosition="0">
        <references count="2">
          <reference field="1" count="1" selected="0">
            <x v="268"/>
          </reference>
          <reference field="2" count="1">
            <x v="275"/>
          </reference>
        </references>
      </pivotArea>
    </format>
    <format dxfId="660">
      <pivotArea dataOnly="0" labelOnly="1" outline="0" fieldPosition="0">
        <references count="2">
          <reference field="1" count="1" selected="0">
            <x v="269"/>
          </reference>
          <reference field="2" count="1">
            <x v="276"/>
          </reference>
        </references>
      </pivotArea>
    </format>
    <format dxfId="661">
      <pivotArea dataOnly="0" labelOnly="1" outline="0" fieldPosition="0">
        <references count="2">
          <reference field="1" count="1" selected="0">
            <x v="270"/>
          </reference>
          <reference field="2" count="1">
            <x v="277"/>
          </reference>
        </references>
      </pivotArea>
    </format>
    <format dxfId="662">
      <pivotArea dataOnly="0" labelOnly="1" outline="0" fieldPosition="0">
        <references count="2">
          <reference field="1" count="1" selected="0">
            <x v="271"/>
          </reference>
          <reference field="2" count="1">
            <x v="286"/>
          </reference>
        </references>
      </pivotArea>
    </format>
    <format dxfId="663">
      <pivotArea dataOnly="0" labelOnly="1" outline="0" fieldPosition="0">
        <references count="2">
          <reference field="1" count="1" selected="0">
            <x v="272"/>
          </reference>
          <reference field="2" count="1">
            <x v="278"/>
          </reference>
        </references>
      </pivotArea>
    </format>
    <format dxfId="664">
      <pivotArea dataOnly="0" labelOnly="1" outline="0" fieldPosition="0">
        <references count="2">
          <reference field="1" count="1" selected="0">
            <x v="273"/>
          </reference>
          <reference field="2" count="1">
            <x v="279"/>
          </reference>
        </references>
      </pivotArea>
    </format>
    <format dxfId="665">
      <pivotArea dataOnly="0" labelOnly="1" outline="0" fieldPosition="0">
        <references count="2">
          <reference field="1" count="1" selected="0">
            <x v="274"/>
          </reference>
          <reference field="2" count="1">
            <x v="280"/>
          </reference>
        </references>
      </pivotArea>
    </format>
    <format dxfId="666">
      <pivotArea dataOnly="0" labelOnly="1" outline="0" fieldPosition="0">
        <references count="2">
          <reference field="1" count="1" selected="0">
            <x v="275"/>
          </reference>
          <reference field="2" count="1">
            <x v="281"/>
          </reference>
        </references>
      </pivotArea>
    </format>
    <format dxfId="667">
      <pivotArea dataOnly="0" labelOnly="1" outline="0" fieldPosition="0">
        <references count="2">
          <reference field="1" count="1" selected="0">
            <x v="276"/>
          </reference>
          <reference field="2" count="1">
            <x v="282"/>
          </reference>
        </references>
      </pivotArea>
    </format>
    <format dxfId="668">
      <pivotArea dataOnly="0" labelOnly="1" outline="0" fieldPosition="0">
        <references count="2">
          <reference field="1" count="1" selected="0">
            <x v="277"/>
          </reference>
          <reference field="2" count="1">
            <x v="283"/>
          </reference>
        </references>
      </pivotArea>
    </format>
    <format dxfId="669">
      <pivotArea dataOnly="0" labelOnly="1" outline="0" fieldPosition="0">
        <references count="2">
          <reference field="1" count="1" selected="0">
            <x v="278"/>
          </reference>
          <reference field="2" count="1">
            <x v="284"/>
          </reference>
        </references>
      </pivotArea>
    </format>
    <format dxfId="670">
      <pivotArea dataOnly="0" labelOnly="1" outline="0" fieldPosition="0">
        <references count="2">
          <reference field="1" count="1" selected="0">
            <x v="279"/>
          </reference>
          <reference field="2" count="1">
            <x v="285"/>
          </reference>
        </references>
      </pivotArea>
    </format>
    <format dxfId="671">
      <pivotArea dataOnly="0" labelOnly="1" outline="0" fieldPosition="0">
        <references count="2">
          <reference field="1" count="1" selected="0">
            <x v="280"/>
          </reference>
          <reference field="2" count="1">
            <x v="287"/>
          </reference>
        </references>
      </pivotArea>
    </format>
    <format dxfId="672">
      <pivotArea dataOnly="0" labelOnly="1" outline="0" fieldPosition="0">
        <references count="2">
          <reference field="1" count="1" selected="0">
            <x v="281"/>
          </reference>
          <reference field="2" count="1">
            <x v="288"/>
          </reference>
        </references>
      </pivotArea>
    </format>
    <format dxfId="673">
      <pivotArea dataOnly="0" labelOnly="1" outline="0" fieldPosition="0">
        <references count="2">
          <reference field="1" count="1" selected="0">
            <x v="282"/>
          </reference>
          <reference field="2" count="1">
            <x v="289"/>
          </reference>
        </references>
      </pivotArea>
    </format>
    <format dxfId="674">
      <pivotArea dataOnly="0" labelOnly="1" outline="0" fieldPosition="0">
        <references count="2">
          <reference field="1" count="1" selected="0">
            <x v="283"/>
          </reference>
          <reference field="2" count="1">
            <x v="290"/>
          </reference>
        </references>
      </pivotArea>
    </format>
    <format dxfId="675">
      <pivotArea dataOnly="0" labelOnly="1" outline="0" fieldPosition="0">
        <references count="2">
          <reference field="1" count="1" selected="0">
            <x v="284"/>
          </reference>
          <reference field="2" count="1">
            <x v="291"/>
          </reference>
        </references>
      </pivotArea>
    </format>
    <format dxfId="676">
      <pivotArea dataOnly="0" labelOnly="1" outline="0" fieldPosition="0">
        <references count="2">
          <reference field="1" count="1" selected="0">
            <x v="285"/>
          </reference>
          <reference field="2" count="1">
            <x v="292"/>
          </reference>
        </references>
      </pivotArea>
    </format>
    <format dxfId="677">
      <pivotArea dataOnly="0" labelOnly="1" outline="0" fieldPosition="0">
        <references count="2">
          <reference field="1" count="1" selected="0">
            <x v="286"/>
          </reference>
          <reference field="2" count="1">
            <x v="293"/>
          </reference>
        </references>
      </pivotArea>
    </format>
    <format dxfId="678">
      <pivotArea dataOnly="0" labelOnly="1" outline="0" fieldPosition="0">
        <references count="2">
          <reference field="1" count="1" selected="0">
            <x v="287"/>
          </reference>
          <reference field="2" count="1">
            <x v="294"/>
          </reference>
        </references>
      </pivotArea>
    </format>
    <format dxfId="679">
      <pivotArea dataOnly="0" labelOnly="1" outline="0" fieldPosition="0">
        <references count="2">
          <reference field="1" count="1" selected="0">
            <x v="288"/>
          </reference>
          <reference field="2" count="1">
            <x v="295"/>
          </reference>
        </references>
      </pivotArea>
    </format>
    <format dxfId="680">
      <pivotArea dataOnly="0" labelOnly="1" outline="0" fieldPosition="0">
        <references count="2">
          <reference field="1" count="1" selected="0">
            <x v="289"/>
          </reference>
          <reference field="2" count="1">
            <x v="296"/>
          </reference>
        </references>
      </pivotArea>
    </format>
    <format dxfId="681">
      <pivotArea dataOnly="0" labelOnly="1" outline="0" fieldPosition="0">
        <references count="2">
          <reference field="1" count="1" selected="0">
            <x v="290"/>
          </reference>
          <reference field="2" count="1">
            <x v="297"/>
          </reference>
        </references>
      </pivotArea>
    </format>
    <format dxfId="682">
      <pivotArea dataOnly="0" labelOnly="1" outline="0" fieldPosition="0">
        <references count="2">
          <reference field="1" count="1" selected="0">
            <x v="291"/>
          </reference>
          <reference field="2" count="1">
            <x v="298"/>
          </reference>
        </references>
      </pivotArea>
    </format>
    <format dxfId="683">
      <pivotArea dataOnly="0" labelOnly="1" outline="0" fieldPosition="0">
        <references count="2">
          <reference field="1" count="1" selected="0">
            <x v="292"/>
          </reference>
          <reference field="2" count="1">
            <x v="299"/>
          </reference>
        </references>
      </pivotArea>
    </format>
    <format dxfId="684">
      <pivotArea dataOnly="0" labelOnly="1" outline="0" fieldPosition="0">
        <references count="2">
          <reference field="1" count="1" selected="0">
            <x v="293"/>
          </reference>
          <reference field="2" count="1">
            <x v="300"/>
          </reference>
        </references>
      </pivotArea>
    </format>
    <format dxfId="685">
      <pivotArea dataOnly="0" labelOnly="1" outline="0" fieldPosition="0">
        <references count="2">
          <reference field="1" count="1" selected="0">
            <x v="294"/>
          </reference>
          <reference field="2" count="1">
            <x v="301"/>
          </reference>
        </references>
      </pivotArea>
    </format>
    <format dxfId="686">
      <pivotArea dataOnly="0" labelOnly="1" outline="0" fieldPosition="0">
        <references count="2">
          <reference field="1" count="1" selected="0">
            <x v="295"/>
          </reference>
          <reference field="2" count="1">
            <x v="303"/>
          </reference>
        </references>
      </pivotArea>
    </format>
    <format dxfId="687">
      <pivotArea dataOnly="0" labelOnly="1" outline="0" fieldPosition="0">
        <references count="2">
          <reference field="1" count="1" selected="0">
            <x v="296"/>
          </reference>
          <reference field="2" count="1">
            <x v="304"/>
          </reference>
        </references>
      </pivotArea>
    </format>
    <format dxfId="688">
      <pivotArea dataOnly="0" labelOnly="1" outline="0" fieldPosition="0">
        <references count="2">
          <reference field="1" count="1" selected="0">
            <x v="297"/>
          </reference>
          <reference field="2" count="1">
            <x v="305"/>
          </reference>
        </references>
      </pivotArea>
    </format>
    <format dxfId="689">
      <pivotArea dataOnly="0" labelOnly="1" outline="0" fieldPosition="0">
        <references count="2">
          <reference field="1" count="1" selected="0">
            <x v="298"/>
          </reference>
          <reference field="2" count="1">
            <x v="306"/>
          </reference>
        </references>
      </pivotArea>
    </format>
    <format dxfId="690">
      <pivotArea dataOnly="0" labelOnly="1" outline="0" fieldPosition="0">
        <references count="2">
          <reference field="1" count="1" selected="0">
            <x v="299"/>
          </reference>
          <reference field="2" count="1">
            <x v="307"/>
          </reference>
        </references>
      </pivotArea>
    </format>
    <format dxfId="691">
      <pivotArea dataOnly="0" labelOnly="1" outline="0" fieldPosition="0">
        <references count="2">
          <reference field="1" count="1" selected="0">
            <x v="300"/>
          </reference>
          <reference field="2" count="1">
            <x v="308"/>
          </reference>
        </references>
      </pivotArea>
    </format>
    <format dxfId="692">
      <pivotArea dataOnly="0" labelOnly="1" outline="0" fieldPosition="0">
        <references count="2">
          <reference field="1" count="1" selected="0">
            <x v="301"/>
          </reference>
          <reference field="2" count="1">
            <x v="310"/>
          </reference>
        </references>
      </pivotArea>
    </format>
    <format dxfId="693">
      <pivotArea dataOnly="0" labelOnly="1" outline="0" fieldPosition="0">
        <references count="2">
          <reference field="1" count="1" selected="0">
            <x v="302"/>
          </reference>
          <reference field="2" count="1">
            <x v="311"/>
          </reference>
        </references>
      </pivotArea>
    </format>
    <format dxfId="694">
      <pivotArea dataOnly="0" labelOnly="1" outline="0" fieldPosition="0">
        <references count="2">
          <reference field="1" count="1" selected="0">
            <x v="303"/>
          </reference>
          <reference field="2" count="1">
            <x v="314"/>
          </reference>
        </references>
      </pivotArea>
    </format>
    <format dxfId="695">
      <pivotArea dataOnly="0" labelOnly="1" outline="0" fieldPosition="0">
        <references count="2">
          <reference field="1" count="1" selected="0">
            <x v="304"/>
          </reference>
          <reference field="2" count="1">
            <x v="315"/>
          </reference>
        </references>
      </pivotArea>
    </format>
    <format dxfId="696">
      <pivotArea dataOnly="0" labelOnly="1" outline="0" fieldPosition="0">
        <references count="2">
          <reference field="1" count="1" selected="0">
            <x v="305"/>
          </reference>
          <reference field="2" count="1">
            <x v="316"/>
          </reference>
        </references>
      </pivotArea>
    </format>
    <format dxfId="697">
      <pivotArea dataOnly="0" labelOnly="1" outline="0" fieldPosition="0">
        <references count="2">
          <reference field="1" count="1" selected="0">
            <x v="306"/>
          </reference>
          <reference field="2" count="1">
            <x v="317"/>
          </reference>
        </references>
      </pivotArea>
    </format>
    <format dxfId="698">
      <pivotArea dataOnly="0" labelOnly="1" outline="0" fieldPosition="0">
        <references count="2">
          <reference field="1" count="1" selected="0">
            <x v="307"/>
          </reference>
          <reference field="2" count="1">
            <x v="318"/>
          </reference>
        </references>
      </pivotArea>
    </format>
    <format dxfId="699">
      <pivotArea dataOnly="0" labelOnly="1" outline="0" fieldPosition="0">
        <references count="2">
          <reference field="1" count="1" selected="0">
            <x v="308"/>
          </reference>
          <reference field="2" count="1">
            <x v="319"/>
          </reference>
        </references>
      </pivotArea>
    </format>
    <format dxfId="700">
      <pivotArea dataOnly="0" labelOnly="1" outline="0" fieldPosition="0">
        <references count="2">
          <reference field="1" count="1" selected="0">
            <x v="309"/>
          </reference>
          <reference field="2" count="1">
            <x v="320"/>
          </reference>
        </references>
      </pivotArea>
    </format>
    <format dxfId="701">
      <pivotArea dataOnly="0" labelOnly="1" outline="0" fieldPosition="0">
        <references count="2">
          <reference field="1" count="1" selected="0">
            <x v="310"/>
          </reference>
          <reference field="2" count="1">
            <x v="321"/>
          </reference>
        </references>
      </pivotArea>
    </format>
    <format dxfId="702">
      <pivotArea dataOnly="0" labelOnly="1" outline="0" fieldPosition="0">
        <references count="1">
          <reference field="1" count="4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</references>
      </pivotArea>
    </format>
    <format dxfId="703">
      <pivotArea dataOnly="0" labelOnly="1" outline="0" fieldPosition="0">
        <references count="1">
          <reference field="1" count="42"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</reference>
        </references>
      </pivotArea>
    </format>
    <format dxfId="704">
      <pivotArea dataOnly="0" labelOnly="1" outline="0" fieldPosition="0">
        <references count="1">
          <reference field="1" count="47"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</reference>
        </references>
      </pivotArea>
    </format>
    <format dxfId="705">
      <pivotArea dataOnly="0" labelOnly="1" outline="0" fieldPosition="0">
        <references count="1">
          <reference field="1" count="37"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</reference>
        </references>
      </pivotArea>
    </format>
    <format dxfId="706">
      <pivotArea dataOnly="0" labelOnly="1" outline="0" fieldPosition="0">
        <references count="1">
          <reference field="1" count="46"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</reference>
        </references>
      </pivotArea>
    </format>
    <format dxfId="707">
      <pivotArea dataOnly="0" labelOnly="1" outline="0" fieldPosition="0">
        <references count="1">
          <reference field="1" count="40"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</reference>
        </references>
      </pivotArea>
    </format>
    <format dxfId="708">
      <pivotArea dataOnly="0" labelOnly="1" outline="0" fieldPosition="0">
        <references count="1">
          <reference field="1" count="44"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</reference>
        </references>
      </pivotArea>
    </format>
    <format dxfId="709">
      <pivotArea dataOnly="0" labelOnly="1" outline="0" fieldPosition="0">
        <references count="1">
          <reference field="1" count="14"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</reference>
        </references>
      </pivotArea>
    </format>
    <format dxfId="710">
      <pivotArea dataOnly="0" labelOnly="1" outline="0" fieldPosition="0">
        <references count="2">
          <reference field="1" count="1" selected="0">
            <x v="0"/>
          </reference>
          <reference field="2" count="1">
            <x v="23"/>
          </reference>
        </references>
      </pivotArea>
    </format>
    <format dxfId="711">
      <pivotArea dataOnly="0" labelOnly="1" outline="0" fieldPosition="0">
        <references count="2">
          <reference field="1" count="1" selected="0">
            <x v="1"/>
          </reference>
          <reference field="2" count="1">
            <x v="74"/>
          </reference>
        </references>
      </pivotArea>
    </format>
    <format dxfId="712">
      <pivotArea dataOnly="0" labelOnly="1" outline="0" fieldPosition="0">
        <references count="2">
          <reference field="1" count="1" selected="0">
            <x v="2"/>
          </reference>
          <reference field="2" count="1">
            <x v="104"/>
          </reference>
        </references>
      </pivotArea>
    </format>
    <format dxfId="713">
      <pivotArea dataOnly="0" labelOnly="1" outline="0" fieldPosition="0">
        <references count="2">
          <reference field="1" count="1" selected="0">
            <x v="3"/>
          </reference>
          <reference field="2" count="1">
            <x v="98"/>
          </reference>
        </references>
      </pivotArea>
    </format>
    <format dxfId="714">
      <pivotArea dataOnly="0" labelOnly="1" outline="0" fieldPosition="0">
        <references count="2">
          <reference field="1" count="1" selected="0">
            <x v="4"/>
          </reference>
          <reference field="2" count="1">
            <x v="103"/>
          </reference>
        </references>
      </pivotArea>
    </format>
    <format dxfId="715">
      <pivotArea dataOnly="0" labelOnly="1" outline="0" fieldPosition="0">
        <references count="2">
          <reference field="1" count="1" selected="0">
            <x v="5"/>
          </reference>
          <reference field="2" count="1">
            <x v="24"/>
          </reference>
        </references>
      </pivotArea>
    </format>
    <format dxfId="716">
      <pivotArea dataOnly="0" labelOnly="1" outline="0" fieldPosition="0">
        <references count="2">
          <reference field="1" count="1" selected="0">
            <x v="6"/>
          </reference>
          <reference field="2" count="1">
            <x v="25"/>
          </reference>
        </references>
      </pivotArea>
    </format>
    <format dxfId="717">
      <pivotArea dataOnly="0" labelOnly="1" outline="0" fieldPosition="0">
        <references count="2">
          <reference field="1" count="1" selected="0">
            <x v="7"/>
          </reference>
          <reference field="2" count="1">
            <x v="26"/>
          </reference>
        </references>
      </pivotArea>
    </format>
    <format dxfId="718">
      <pivotArea dataOnly="0" labelOnly="1" outline="0" fieldPosition="0">
        <references count="2">
          <reference field="1" count="1" selected="0">
            <x v="8"/>
          </reference>
          <reference field="2" count="1">
            <x v="27"/>
          </reference>
        </references>
      </pivotArea>
    </format>
    <format dxfId="719">
      <pivotArea dataOnly="0" labelOnly="1" outline="0" fieldPosition="0">
        <references count="2">
          <reference field="1" count="1" selected="0">
            <x v="9"/>
          </reference>
          <reference field="2" count="1">
            <x v="28"/>
          </reference>
        </references>
      </pivotArea>
    </format>
    <format dxfId="720">
      <pivotArea dataOnly="0" labelOnly="1" outline="0" fieldPosition="0">
        <references count="2">
          <reference field="1" count="1" selected="0">
            <x v="10"/>
          </reference>
          <reference field="2" count="1">
            <x v="309"/>
          </reference>
        </references>
      </pivotArea>
    </format>
    <format dxfId="721">
      <pivotArea dataOnly="0" labelOnly="1" outline="0" fieldPosition="0">
        <references count="2">
          <reference field="1" count="1" selected="0">
            <x v="11"/>
          </reference>
          <reference field="2" count="1">
            <x v="29"/>
          </reference>
        </references>
      </pivotArea>
    </format>
    <format dxfId="722">
      <pivotArea dataOnly="0" labelOnly="1" outline="0" fieldPosition="0">
        <references count="2">
          <reference field="1" count="1" selected="0">
            <x v="12"/>
          </reference>
          <reference field="2" count="1">
            <x v="30"/>
          </reference>
        </references>
      </pivotArea>
    </format>
    <format dxfId="723">
      <pivotArea dataOnly="0" labelOnly="1" outline="0" fieldPosition="0">
        <references count="2">
          <reference field="1" count="1" selected="0">
            <x v="13"/>
          </reference>
          <reference field="2" count="1">
            <x v="32"/>
          </reference>
        </references>
      </pivotArea>
    </format>
    <format dxfId="724">
      <pivotArea dataOnly="0" labelOnly="1" outline="0" fieldPosition="0">
        <references count="2">
          <reference field="1" count="1" selected="0">
            <x v="14"/>
          </reference>
          <reference field="2" count="1">
            <x v="33"/>
          </reference>
        </references>
      </pivotArea>
    </format>
    <format dxfId="725">
      <pivotArea dataOnly="0" labelOnly="1" outline="0" fieldPosition="0">
        <references count="2">
          <reference field="1" count="1" selected="0">
            <x v="15"/>
          </reference>
          <reference field="2" count="1">
            <x v="34"/>
          </reference>
        </references>
      </pivotArea>
    </format>
    <format dxfId="726">
      <pivotArea dataOnly="0" labelOnly="1" outline="0" fieldPosition="0">
        <references count="2">
          <reference field="1" count="1" selected="0">
            <x v="16"/>
          </reference>
          <reference field="2" count="1">
            <x v="35"/>
          </reference>
        </references>
      </pivotArea>
    </format>
    <format dxfId="727">
      <pivotArea dataOnly="0" labelOnly="1" outline="0" fieldPosition="0">
        <references count="2">
          <reference field="1" count="1" selected="0">
            <x v="17"/>
          </reference>
          <reference field="2" count="1">
            <x v="75"/>
          </reference>
        </references>
      </pivotArea>
    </format>
    <format dxfId="728">
      <pivotArea dataOnly="0" labelOnly="1" outline="0" fieldPosition="0">
        <references count="2">
          <reference field="1" count="1" selected="0">
            <x v="18"/>
          </reference>
          <reference field="2" count="1">
            <x v="0"/>
          </reference>
        </references>
      </pivotArea>
    </format>
    <format dxfId="729">
      <pivotArea dataOnly="0" labelOnly="1" outline="0" fieldPosition="0">
        <references count="2">
          <reference field="1" count="1" selected="0">
            <x v="19"/>
          </reference>
          <reference field="2" count="1">
            <x v="37"/>
          </reference>
        </references>
      </pivotArea>
    </format>
    <format dxfId="730">
      <pivotArea dataOnly="0" labelOnly="1" outline="0" fieldPosition="0">
        <references count="2">
          <reference field="1" count="1" selected="0">
            <x v="20"/>
          </reference>
          <reference field="2" count="1">
            <x v="38"/>
          </reference>
        </references>
      </pivotArea>
    </format>
    <format dxfId="731">
      <pivotArea dataOnly="0" labelOnly="1" outline="0" fieldPosition="0">
        <references count="2">
          <reference field="1" count="1" selected="0">
            <x v="21"/>
          </reference>
          <reference field="2" count="1">
            <x v="5"/>
          </reference>
        </references>
      </pivotArea>
    </format>
    <format dxfId="732">
      <pivotArea dataOnly="0" labelOnly="1" outline="0" fieldPosition="0">
        <references count="2">
          <reference field="1" count="1" selected="0">
            <x v="22"/>
          </reference>
          <reference field="2" count="1">
            <x v="39"/>
          </reference>
        </references>
      </pivotArea>
    </format>
    <format dxfId="733">
      <pivotArea dataOnly="0" labelOnly="1" outline="0" fieldPosition="0">
        <references count="2">
          <reference field="1" count="1" selected="0">
            <x v="23"/>
          </reference>
          <reference field="2" count="1">
            <x v="40"/>
          </reference>
        </references>
      </pivotArea>
    </format>
    <format dxfId="734">
      <pivotArea dataOnly="0" labelOnly="1" outline="0" fieldPosition="0">
        <references count="2">
          <reference field="1" count="1" selected="0">
            <x v="24"/>
          </reference>
          <reference field="2" count="1">
            <x v="41"/>
          </reference>
        </references>
      </pivotArea>
    </format>
    <format dxfId="735">
      <pivotArea dataOnly="0" labelOnly="1" outline="0" fieldPosition="0">
        <references count="2">
          <reference field="1" count="1" selected="0">
            <x v="25"/>
          </reference>
          <reference field="2" count="1">
            <x v="42"/>
          </reference>
        </references>
      </pivotArea>
    </format>
    <format dxfId="736">
      <pivotArea dataOnly="0" labelOnly="1" outline="0" fieldPosition="0">
        <references count="2">
          <reference field="1" count="1" selected="0">
            <x v="26"/>
          </reference>
          <reference field="2" count="1">
            <x v="43"/>
          </reference>
        </references>
      </pivotArea>
    </format>
    <format dxfId="737">
      <pivotArea dataOnly="0" labelOnly="1" outline="0" fieldPosition="0">
        <references count="2">
          <reference field="1" count="1" selected="0">
            <x v="27"/>
          </reference>
          <reference field="2" count="1">
            <x v="44"/>
          </reference>
        </references>
      </pivotArea>
    </format>
    <format dxfId="738">
      <pivotArea dataOnly="0" labelOnly="1" outline="0" fieldPosition="0">
        <references count="2">
          <reference field="1" count="1" selected="0">
            <x v="28"/>
          </reference>
          <reference field="2" count="1">
            <x v="4"/>
          </reference>
        </references>
      </pivotArea>
    </format>
    <format dxfId="739">
      <pivotArea dataOnly="0" labelOnly="1" outline="0" fieldPosition="0">
        <references count="2">
          <reference field="1" count="1" selected="0">
            <x v="29"/>
          </reference>
          <reference field="2" count="1">
            <x v="45"/>
          </reference>
        </references>
      </pivotArea>
    </format>
    <format dxfId="740">
      <pivotArea dataOnly="0" labelOnly="1" outline="0" fieldPosition="0">
        <references count="2">
          <reference field="1" count="1" selected="0">
            <x v="30"/>
          </reference>
          <reference field="2" count="1">
            <x v="46"/>
          </reference>
        </references>
      </pivotArea>
    </format>
    <format dxfId="741">
      <pivotArea dataOnly="0" labelOnly="1" outline="0" fieldPosition="0">
        <references count="2">
          <reference field="1" count="1" selected="0">
            <x v="31"/>
          </reference>
          <reference field="2" count="1">
            <x v="47"/>
          </reference>
        </references>
      </pivotArea>
    </format>
    <format dxfId="742">
      <pivotArea dataOnly="0" labelOnly="1" outline="0" fieldPosition="0">
        <references count="2">
          <reference field="1" count="1" selected="0">
            <x v="32"/>
          </reference>
          <reference field="2" count="1">
            <x v="48"/>
          </reference>
        </references>
      </pivotArea>
    </format>
    <format dxfId="743">
      <pivotArea dataOnly="0" labelOnly="1" outline="0" fieldPosition="0">
        <references count="2">
          <reference field="1" count="1" selected="0">
            <x v="33"/>
          </reference>
          <reference field="2" count="1">
            <x v="49"/>
          </reference>
        </references>
      </pivotArea>
    </format>
    <format dxfId="744">
      <pivotArea dataOnly="0" labelOnly="1" outline="0" fieldPosition="0">
        <references count="2">
          <reference field="1" count="1" selected="0">
            <x v="34"/>
          </reference>
          <reference field="2" count="1">
            <x v="50"/>
          </reference>
        </references>
      </pivotArea>
    </format>
    <format dxfId="745">
      <pivotArea dataOnly="0" labelOnly="1" outline="0" fieldPosition="0">
        <references count="2">
          <reference field="1" count="1" selected="0">
            <x v="35"/>
          </reference>
          <reference field="2" count="1">
            <x v="51"/>
          </reference>
        </references>
      </pivotArea>
    </format>
    <format dxfId="746">
      <pivotArea dataOnly="0" labelOnly="1" outline="0" fieldPosition="0">
        <references count="2">
          <reference field="1" count="1" selected="0">
            <x v="36"/>
          </reference>
          <reference field="2" count="1">
            <x v="52"/>
          </reference>
        </references>
      </pivotArea>
    </format>
    <format dxfId="747">
      <pivotArea dataOnly="0" labelOnly="1" outline="0" fieldPosition="0">
        <references count="2">
          <reference field="1" count="1" selected="0">
            <x v="37"/>
          </reference>
          <reference field="2" count="1">
            <x v="53"/>
          </reference>
        </references>
      </pivotArea>
    </format>
    <format dxfId="748">
      <pivotArea dataOnly="0" labelOnly="1" outline="0" fieldPosition="0">
        <references count="2">
          <reference field="1" count="1" selected="0">
            <x v="38"/>
          </reference>
          <reference field="2" count="1">
            <x v="54"/>
          </reference>
        </references>
      </pivotArea>
    </format>
    <format dxfId="749">
      <pivotArea dataOnly="0" labelOnly="1" outline="0" fieldPosition="0">
        <references count="2">
          <reference field="1" count="1" selected="0">
            <x v="39"/>
          </reference>
          <reference field="2" count="1">
            <x v="55"/>
          </reference>
        </references>
      </pivotArea>
    </format>
    <format dxfId="750">
      <pivotArea dataOnly="0" labelOnly="1" outline="0" fieldPosition="0">
        <references count="2">
          <reference field="1" count="1" selected="0">
            <x v="40"/>
          </reference>
          <reference field="2" count="1">
            <x v="56"/>
          </reference>
        </references>
      </pivotArea>
    </format>
    <format dxfId="751">
      <pivotArea dataOnly="0" labelOnly="1" outline="0" fieldPosition="0">
        <references count="2">
          <reference field="1" count="1" selected="0">
            <x v="41"/>
          </reference>
          <reference field="2" count="1">
            <x v="57"/>
          </reference>
        </references>
      </pivotArea>
    </format>
    <format dxfId="752">
      <pivotArea dataOnly="0" labelOnly="1" outline="0" fieldPosition="0">
        <references count="2">
          <reference field="1" count="1" selected="0">
            <x v="42"/>
          </reference>
          <reference field="2" count="1">
            <x v="58"/>
          </reference>
        </references>
      </pivotArea>
    </format>
    <format dxfId="753">
      <pivotArea dataOnly="0" labelOnly="1" outline="0" fieldPosition="0">
        <references count="2">
          <reference field="1" count="1" selected="0">
            <x v="43"/>
          </reference>
          <reference field="2" count="1">
            <x v="59"/>
          </reference>
        </references>
      </pivotArea>
    </format>
    <format dxfId="754">
      <pivotArea dataOnly="0" labelOnly="1" outline="0" fieldPosition="0">
        <references count="2">
          <reference field="1" count="1" selected="0">
            <x v="44"/>
          </reference>
          <reference field="2" count="1">
            <x v="6"/>
          </reference>
        </references>
      </pivotArea>
    </format>
    <format dxfId="755">
      <pivotArea dataOnly="0" labelOnly="1" outline="0" fieldPosition="0">
        <references count="2">
          <reference field="1" count="1" selected="0">
            <x v="45"/>
          </reference>
          <reference field="2" count="1">
            <x v="2"/>
          </reference>
        </references>
      </pivotArea>
    </format>
    <format dxfId="756">
      <pivotArea dataOnly="0" labelOnly="1" outline="0" fieldPosition="0">
        <references count="2">
          <reference field="1" count="1" selected="0">
            <x v="46"/>
          </reference>
          <reference field="2" count="1">
            <x v="60"/>
          </reference>
        </references>
      </pivotArea>
    </format>
    <format dxfId="757">
      <pivotArea dataOnly="0" labelOnly="1" outline="0" fieldPosition="0">
        <references count="2">
          <reference field="1" count="1" selected="0">
            <x v="47"/>
          </reference>
          <reference field="2" count="1">
            <x v="61"/>
          </reference>
        </references>
      </pivotArea>
    </format>
    <format dxfId="758">
      <pivotArea dataOnly="0" labelOnly="1" outline="0" fieldPosition="0">
        <references count="2">
          <reference field="1" count="1" selected="0">
            <x v="48"/>
          </reference>
          <reference field="2" count="1">
            <x v="62"/>
          </reference>
        </references>
      </pivotArea>
    </format>
    <format dxfId="759">
      <pivotArea dataOnly="0" labelOnly="1" outline="0" fieldPosition="0">
        <references count="2">
          <reference field="1" count="1" selected="0">
            <x v="49"/>
          </reference>
          <reference field="2" count="1">
            <x v="64"/>
          </reference>
        </references>
      </pivotArea>
    </format>
    <format dxfId="760">
      <pivotArea dataOnly="0" labelOnly="1" outline="0" fieldPosition="0">
        <references count="2">
          <reference field="1" count="1" selected="0">
            <x v="50"/>
          </reference>
          <reference field="2" count="1">
            <x v="65"/>
          </reference>
        </references>
      </pivotArea>
    </format>
    <format dxfId="761">
      <pivotArea dataOnly="0" labelOnly="1" outline="0" fieldPosition="0">
        <references count="2">
          <reference field="1" count="1" selected="0">
            <x v="51"/>
          </reference>
          <reference field="2" count="1">
            <x v="66"/>
          </reference>
        </references>
      </pivotArea>
    </format>
    <format dxfId="762">
      <pivotArea dataOnly="0" labelOnly="1" outline="0" fieldPosition="0">
        <references count="2">
          <reference field="1" count="1" selected="0">
            <x v="52"/>
          </reference>
          <reference field="2" count="1">
            <x v="67"/>
          </reference>
        </references>
      </pivotArea>
    </format>
    <format dxfId="763">
      <pivotArea dataOnly="0" labelOnly="1" outline="0" fieldPosition="0">
        <references count="2">
          <reference field="1" count="1" selected="0">
            <x v="53"/>
          </reference>
          <reference field="2" count="1">
            <x v="68"/>
          </reference>
        </references>
      </pivotArea>
    </format>
    <format dxfId="764">
      <pivotArea dataOnly="0" labelOnly="1" outline="0" fieldPosition="0">
        <references count="2">
          <reference field="1" count="1" selected="0">
            <x v="54"/>
          </reference>
          <reference field="2" count="1">
            <x v="69"/>
          </reference>
        </references>
      </pivotArea>
    </format>
    <format dxfId="765">
      <pivotArea dataOnly="0" labelOnly="1" outline="0" fieldPosition="0">
        <references count="2">
          <reference field="1" count="1" selected="0">
            <x v="55"/>
          </reference>
          <reference field="2" count="1">
            <x v="70"/>
          </reference>
        </references>
      </pivotArea>
    </format>
    <format dxfId="766">
      <pivotArea dataOnly="0" labelOnly="1" outline="0" fieldPosition="0">
        <references count="2">
          <reference field="1" count="1" selected="0">
            <x v="56"/>
          </reference>
          <reference field="2" count="1">
            <x v="173"/>
          </reference>
        </references>
      </pivotArea>
    </format>
    <format dxfId="767">
      <pivotArea dataOnly="0" labelOnly="1" outline="0" fieldPosition="0">
        <references count="2">
          <reference field="1" count="1" selected="0">
            <x v="57"/>
          </reference>
          <reference field="2" count="1">
            <x v="89"/>
          </reference>
        </references>
      </pivotArea>
    </format>
    <format dxfId="768">
      <pivotArea dataOnly="0" labelOnly="1" outline="0" fieldPosition="0">
        <references count="2">
          <reference field="1" count="1" selected="0">
            <x v="58"/>
          </reference>
          <reference field="2" count="1">
            <x v="71"/>
          </reference>
        </references>
      </pivotArea>
    </format>
    <format dxfId="769">
      <pivotArea dataOnly="0" labelOnly="1" outline="0" fieldPosition="0">
        <references count="2">
          <reference field="1" count="1" selected="0">
            <x v="59"/>
          </reference>
          <reference field="2" count="1">
            <x v="73"/>
          </reference>
        </references>
      </pivotArea>
    </format>
    <format dxfId="770">
      <pivotArea dataOnly="0" labelOnly="1" outline="0" fieldPosition="0">
        <references count="2">
          <reference field="1" count="1" selected="0">
            <x v="60"/>
          </reference>
          <reference field="2" count="1">
            <x v="121"/>
          </reference>
        </references>
      </pivotArea>
    </format>
    <format dxfId="771">
      <pivotArea dataOnly="0" labelOnly="1" outline="0" fieldPosition="0">
        <references count="2">
          <reference field="1" count="1" selected="0">
            <x v="61"/>
          </reference>
          <reference field="2" count="1">
            <x v="8"/>
          </reference>
        </references>
      </pivotArea>
    </format>
    <format dxfId="772">
      <pivotArea dataOnly="0" labelOnly="1" outline="0" fieldPosition="0">
        <references count="2">
          <reference field="1" count="1" selected="0">
            <x v="62"/>
          </reference>
          <reference field="2" count="1">
            <x v="9"/>
          </reference>
        </references>
      </pivotArea>
    </format>
    <format dxfId="773">
      <pivotArea dataOnly="0" labelOnly="1" outline="0" fieldPosition="0">
        <references count="2">
          <reference field="1" count="1" selected="0">
            <x v="63"/>
          </reference>
          <reference field="2" count="1">
            <x v="10"/>
          </reference>
        </references>
      </pivotArea>
    </format>
    <format dxfId="774">
      <pivotArea dataOnly="0" labelOnly="1" outline="0" fieldPosition="0">
        <references count="2">
          <reference field="1" count="1" selected="0">
            <x v="64"/>
          </reference>
          <reference field="2" count="1">
            <x v="11"/>
          </reference>
        </references>
      </pivotArea>
    </format>
    <format dxfId="775">
      <pivotArea dataOnly="0" labelOnly="1" outline="0" fieldPosition="0">
        <references count="2">
          <reference field="1" count="1" selected="0">
            <x v="65"/>
          </reference>
          <reference field="2" count="1">
            <x v="12"/>
          </reference>
        </references>
      </pivotArea>
    </format>
    <format dxfId="776">
      <pivotArea dataOnly="0" labelOnly="1" outline="0" fieldPosition="0">
        <references count="2">
          <reference field="1" count="1" selected="0">
            <x v="66"/>
          </reference>
          <reference field="2" count="1">
            <x v="13"/>
          </reference>
        </references>
      </pivotArea>
    </format>
    <format dxfId="777">
      <pivotArea dataOnly="0" labelOnly="1" outline="0" fieldPosition="0">
        <references count="2">
          <reference field="1" count="1" selected="0">
            <x v="67"/>
          </reference>
          <reference field="2" count="1">
            <x v="14"/>
          </reference>
        </references>
      </pivotArea>
    </format>
    <format dxfId="778">
      <pivotArea dataOnly="0" labelOnly="1" outline="0" fieldPosition="0">
        <references count="2">
          <reference field="1" count="1" selected="0">
            <x v="68"/>
          </reference>
          <reference field="2" count="1">
            <x v="15"/>
          </reference>
        </references>
      </pivotArea>
    </format>
    <format dxfId="779">
      <pivotArea dataOnly="0" labelOnly="1" outline="0" fieldPosition="0">
        <references count="2">
          <reference field="1" count="1" selected="0">
            <x v="69"/>
          </reference>
          <reference field="2" count="1">
            <x v="3"/>
          </reference>
        </references>
      </pivotArea>
    </format>
    <format dxfId="780">
      <pivotArea dataOnly="0" labelOnly="1" outline="0" fieldPosition="0">
        <references count="2">
          <reference field="1" count="1" selected="0">
            <x v="70"/>
          </reference>
          <reference field="2" count="1">
            <x v="80"/>
          </reference>
        </references>
      </pivotArea>
    </format>
    <format dxfId="781">
      <pivotArea dataOnly="0" labelOnly="1" outline="0" fieldPosition="0">
        <references count="2">
          <reference field="1" count="1" selected="0">
            <x v="71"/>
          </reference>
          <reference field="2" count="1">
            <x v="16"/>
          </reference>
        </references>
      </pivotArea>
    </format>
    <format dxfId="782">
      <pivotArea dataOnly="0" labelOnly="1" outline="0" fieldPosition="0">
        <references count="2">
          <reference field="1" count="1" selected="0">
            <x v="72"/>
          </reference>
          <reference field="2" count="1">
            <x v="7"/>
          </reference>
        </references>
      </pivotArea>
    </format>
    <format dxfId="783">
      <pivotArea dataOnly="0" labelOnly="1" outline="0" fieldPosition="0">
        <references count="2">
          <reference field="1" count="1" selected="0">
            <x v="73"/>
          </reference>
          <reference field="2" count="1">
            <x v="17"/>
          </reference>
        </references>
      </pivotArea>
    </format>
    <format dxfId="784">
      <pivotArea dataOnly="0" labelOnly="1" outline="0" fieldPosition="0">
        <references count="2">
          <reference field="1" count="1" selected="0">
            <x v="74"/>
          </reference>
          <reference field="2" count="1">
            <x v="149"/>
          </reference>
        </references>
      </pivotArea>
    </format>
    <format dxfId="785">
      <pivotArea dataOnly="0" labelOnly="1" outline="0" fieldPosition="0">
        <references count="2">
          <reference field="1" count="1" selected="0">
            <x v="75"/>
          </reference>
          <reference field="2" count="1">
            <x v="18"/>
          </reference>
        </references>
      </pivotArea>
    </format>
    <format dxfId="786">
      <pivotArea dataOnly="0" labelOnly="1" outline="0" fieldPosition="0">
        <references count="2">
          <reference field="1" count="1" selected="0">
            <x v="76"/>
          </reference>
          <reference field="2" count="1">
            <x v="19"/>
          </reference>
        </references>
      </pivotArea>
    </format>
    <format dxfId="787">
      <pivotArea dataOnly="0" labelOnly="1" outline="0" fieldPosition="0">
        <references count="2">
          <reference field="1" count="1" selected="0">
            <x v="77"/>
          </reference>
          <reference field="2" count="1">
            <x v="20"/>
          </reference>
        </references>
      </pivotArea>
    </format>
    <format dxfId="788">
      <pivotArea dataOnly="0" labelOnly="1" outline="0" fieldPosition="0">
        <references count="2">
          <reference field="1" count="1" selected="0">
            <x v="78"/>
          </reference>
          <reference field="2" count="1">
            <x v="81"/>
          </reference>
        </references>
      </pivotArea>
    </format>
    <format dxfId="789">
      <pivotArea dataOnly="0" labelOnly="1" outline="0" fieldPosition="0">
        <references count="2">
          <reference field="1" count="1" selected="0">
            <x v="79"/>
          </reference>
          <reference field="2" count="1">
            <x v="21"/>
          </reference>
        </references>
      </pivotArea>
    </format>
    <format dxfId="790">
      <pivotArea dataOnly="0" labelOnly="1" outline="0" fieldPosition="0">
        <references count="2">
          <reference field="1" count="1" selected="0">
            <x v="80"/>
          </reference>
          <reference field="2" count="1">
            <x v="252"/>
          </reference>
        </references>
      </pivotArea>
    </format>
    <format dxfId="791">
      <pivotArea dataOnly="0" labelOnly="1" outline="0" fieldPosition="0">
        <references count="2">
          <reference field="1" count="1" selected="0">
            <x v="81"/>
          </reference>
          <reference field="2" count="1">
            <x v="22"/>
          </reference>
        </references>
      </pivotArea>
    </format>
    <format dxfId="792">
      <pivotArea dataOnly="0" labelOnly="1" outline="0" fieldPosition="0">
        <references count="2">
          <reference field="1" count="1" selected="0">
            <x v="82"/>
          </reference>
          <reference field="2" count="1">
            <x v="76"/>
          </reference>
        </references>
      </pivotArea>
    </format>
    <format dxfId="793">
      <pivotArea dataOnly="0" labelOnly="1" outline="0" fieldPosition="0">
        <references count="2">
          <reference field="1" count="1" selected="0">
            <x v="83"/>
          </reference>
          <reference field="2" count="1">
            <x v="77"/>
          </reference>
        </references>
      </pivotArea>
    </format>
    <format dxfId="794">
      <pivotArea dataOnly="0" labelOnly="1" outline="0" fieldPosition="0">
        <references count="2">
          <reference field="1" count="1" selected="0">
            <x v="84"/>
          </reference>
          <reference field="2" count="1">
            <x v="253"/>
          </reference>
        </references>
      </pivotArea>
    </format>
    <format dxfId="795">
      <pivotArea dataOnly="0" labelOnly="1" outline="0" fieldPosition="0">
        <references count="2">
          <reference field="1" count="1" selected="0">
            <x v="85"/>
          </reference>
          <reference field="2" count="1">
            <x v="78"/>
          </reference>
        </references>
      </pivotArea>
    </format>
    <format dxfId="796">
      <pivotArea dataOnly="0" labelOnly="1" outline="0" fieldPosition="0">
        <references count="2">
          <reference field="1" count="1" selected="0">
            <x v="86"/>
          </reference>
          <reference field="2" count="1">
            <x v="79"/>
          </reference>
        </references>
      </pivotArea>
    </format>
    <format dxfId="797">
      <pivotArea dataOnly="0" labelOnly="1" outline="0" fieldPosition="0">
        <references count="2">
          <reference field="1" count="1" selected="0">
            <x v="87"/>
          </reference>
          <reference field="2" count="1">
            <x v="82"/>
          </reference>
        </references>
      </pivotArea>
    </format>
    <format dxfId="798">
      <pivotArea dataOnly="0" labelOnly="1" outline="0" fieldPosition="0">
        <references count="2">
          <reference field="1" count="1" selected="0">
            <x v="88"/>
          </reference>
          <reference field="2" count="1">
            <x v="83"/>
          </reference>
        </references>
      </pivotArea>
    </format>
    <format dxfId="799">
      <pivotArea dataOnly="0" labelOnly="1" outline="0" fieldPosition="0">
        <references count="2">
          <reference field="1" count="1" selected="0">
            <x v="89"/>
          </reference>
          <reference field="2" count="1">
            <x v="90"/>
          </reference>
        </references>
      </pivotArea>
    </format>
    <format dxfId="800">
      <pivotArea dataOnly="0" labelOnly="1" outline="0" fieldPosition="0">
        <references count="2">
          <reference field="1" count="1" selected="0">
            <x v="90"/>
          </reference>
          <reference field="2" count="1">
            <x v="124"/>
          </reference>
        </references>
      </pivotArea>
    </format>
    <format dxfId="801">
      <pivotArea dataOnly="0" labelOnly="1" outline="0" fieldPosition="0">
        <references count="2">
          <reference field="1" count="1" selected="0">
            <x v="91"/>
          </reference>
          <reference field="2" count="1">
            <x v="116"/>
          </reference>
        </references>
      </pivotArea>
    </format>
    <format dxfId="802">
      <pivotArea dataOnly="0" labelOnly="1" outline="0" fieldPosition="0">
        <references count="2">
          <reference field="1" count="1" selected="0">
            <x v="92"/>
          </reference>
          <reference field="2" count="1">
            <x v="84"/>
          </reference>
        </references>
      </pivotArea>
    </format>
    <format dxfId="803">
      <pivotArea dataOnly="0" labelOnly="1" outline="0" fieldPosition="0">
        <references count="2">
          <reference field="1" count="1" selected="0">
            <x v="93"/>
          </reference>
          <reference field="2" count="1">
            <x v="85"/>
          </reference>
        </references>
      </pivotArea>
    </format>
    <format dxfId="804">
      <pivotArea dataOnly="0" labelOnly="1" outline="0" fieldPosition="0">
        <references count="2">
          <reference field="1" count="1" selected="0">
            <x v="94"/>
          </reference>
          <reference field="2" count="1">
            <x v="86"/>
          </reference>
        </references>
      </pivotArea>
    </format>
    <format dxfId="805">
      <pivotArea dataOnly="0" labelOnly="1" outline="0" fieldPosition="0">
        <references count="2">
          <reference field="1" count="1" selected="0">
            <x v="95"/>
          </reference>
          <reference field="2" count="1">
            <x v="87"/>
          </reference>
        </references>
      </pivotArea>
    </format>
    <format dxfId="806">
      <pivotArea dataOnly="0" labelOnly="1" outline="0" fieldPosition="0">
        <references count="2">
          <reference field="1" count="1" selected="0">
            <x v="96"/>
          </reference>
          <reference field="2" count="1">
            <x v="88"/>
          </reference>
        </references>
      </pivotArea>
    </format>
    <format dxfId="807">
      <pivotArea dataOnly="0" labelOnly="1" outline="0" fieldPosition="0">
        <references count="2">
          <reference field="1" count="1" selected="0">
            <x v="97"/>
          </reference>
          <reference field="2" count="1">
            <x v="134"/>
          </reference>
        </references>
      </pivotArea>
    </format>
    <format dxfId="808">
      <pivotArea dataOnly="0" labelOnly="1" outline="0" fieldPosition="0">
        <references count="2">
          <reference field="1" count="1" selected="0">
            <x v="98"/>
          </reference>
          <reference field="2" count="1">
            <x v="170"/>
          </reference>
        </references>
      </pivotArea>
    </format>
    <format dxfId="809">
      <pivotArea dataOnly="0" labelOnly="1" outline="0" fieldPosition="0">
        <references count="2">
          <reference field="1" count="1" selected="0">
            <x v="99"/>
          </reference>
          <reference field="2" count="1">
            <x v="91"/>
          </reference>
        </references>
      </pivotArea>
    </format>
    <format dxfId="810">
      <pivotArea dataOnly="0" labelOnly="1" outline="0" fieldPosition="0">
        <references count="2">
          <reference field="1" count="1" selected="0">
            <x v="100"/>
          </reference>
          <reference field="2" count="1">
            <x v="92"/>
          </reference>
        </references>
      </pivotArea>
    </format>
    <format dxfId="811">
      <pivotArea dataOnly="0" labelOnly="1" outline="0" fieldPosition="0">
        <references count="2">
          <reference field="1" count="1" selected="0">
            <x v="101"/>
          </reference>
          <reference field="2" count="1">
            <x v="147"/>
          </reference>
        </references>
      </pivotArea>
    </format>
    <format dxfId="812">
      <pivotArea dataOnly="0" labelOnly="1" outline="0" fieldPosition="0">
        <references count="2">
          <reference field="1" count="1" selected="0">
            <x v="102"/>
          </reference>
          <reference field="2" count="1">
            <x v="94"/>
          </reference>
        </references>
      </pivotArea>
    </format>
    <format dxfId="813">
      <pivotArea dataOnly="0" labelOnly="1" outline="0" fieldPosition="0">
        <references count="2">
          <reference field="1" count="1" selected="0">
            <x v="103"/>
          </reference>
          <reference field="2" count="1">
            <x v="95"/>
          </reference>
        </references>
      </pivotArea>
    </format>
    <format dxfId="814">
      <pivotArea dataOnly="0" labelOnly="1" outline="0" fieldPosition="0">
        <references count="2">
          <reference field="1" count="1" selected="0">
            <x v="104"/>
          </reference>
          <reference field="2" count="1">
            <x v="97"/>
          </reference>
        </references>
      </pivotArea>
    </format>
    <format dxfId="815">
      <pivotArea dataOnly="0" labelOnly="1" outline="0" fieldPosition="0">
        <references count="2">
          <reference field="1" count="1" selected="0">
            <x v="105"/>
          </reference>
          <reference field="2" count="1">
            <x v="99"/>
          </reference>
        </references>
      </pivotArea>
    </format>
    <format dxfId="816">
      <pivotArea dataOnly="0" labelOnly="1" outline="0" fieldPosition="0">
        <references count="2">
          <reference field="1" count="1" selected="0">
            <x v="106"/>
          </reference>
          <reference field="2" count="1">
            <x v="100"/>
          </reference>
        </references>
      </pivotArea>
    </format>
    <format dxfId="817">
      <pivotArea dataOnly="0" labelOnly="1" outline="0" fieldPosition="0">
        <references count="2">
          <reference field="1" count="1" selected="0">
            <x v="107"/>
          </reference>
          <reference field="2" count="1">
            <x v="101"/>
          </reference>
        </references>
      </pivotArea>
    </format>
    <format dxfId="818">
      <pivotArea dataOnly="0" labelOnly="1" outline="0" fieldPosition="0">
        <references count="2">
          <reference field="1" count="1" selected="0">
            <x v="108"/>
          </reference>
          <reference field="2" count="1">
            <x v="102"/>
          </reference>
        </references>
      </pivotArea>
    </format>
    <format dxfId="819">
      <pivotArea dataOnly="0" labelOnly="1" outline="0" fieldPosition="0">
        <references count="2">
          <reference field="1" count="1" selected="0">
            <x v="109"/>
          </reference>
          <reference field="2" count="1">
            <x v="130"/>
          </reference>
        </references>
      </pivotArea>
    </format>
    <format dxfId="820">
      <pivotArea dataOnly="0" labelOnly="1" outline="0" fieldPosition="0">
        <references count="2">
          <reference field="1" count="1" selected="0">
            <x v="110"/>
          </reference>
          <reference field="2" count="1">
            <x v="105"/>
          </reference>
        </references>
      </pivotArea>
    </format>
    <format dxfId="821">
      <pivotArea dataOnly="0" labelOnly="1" outline="0" fieldPosition="0">
        <references count="2">
          <reference field="1" count="1" selected="0">
            <x v="111"/>
          </reference>
          <reference field="2" count="1">
            <x v="107"/>
          </reference>
        </references>
      </pivotArea>
    </format>
    <format dxfId="822">
      <pivotArea dataOnly="0" labelOnly="1" outline="0" fieldPosition="0">
        <references count="2">
          <reference field="1" count="1" selected="0">
            <x v="112"/>
          </reference>
          <reference field="2" count="1">
            <x v="106"/>
          </reference>
        </references>
      </pivotArea>
    </format>
    <format dxfId="823">
      <pivotArea dataOnly="0" labelOnly="1" outline="0" fieldPosition="0">
        <references count="2">
          <reference field="1" count="1" selected="0">
            <x v="113"/>
          </reference>
          <reference field="2" count="1">
            <x v="108"/>
          </reference>
        </references>
      </pivotArea>
    </format>
    <format dxfId="824">
      <pivotArea dataOnly="0" labelOnly="1" outline="0" fieldPosition="0">
        <references count="2">
          <reference field="1" count="1" selected="0">
            <x v="114"/>
          </reference>
          <reference field="2" count="1">
            <x v="109"/>
          </reference>
        </references>
      </pivotArea>
    </format>
    <format dxfId="825">
      <pivotArea dataOnly="0" labelOnly="1" outline="0" fieldPosition="0">
        <references count="2">
          <reference field="1" count="1" selected="0">
            <x v="115"/>
          </reference>
          <reference field="2" count="1">
            <x v="110"/>
          </reference>
        </references>
      </pivotArea>
    </format>
    <format dxfId="826">
      <pivotArea dataOnly="0" labelOnly="1" outline="0" fieldPosition="0">
        <references count="2">
          <reference field="1" count="1" selected="0">
            <x v="116"/>
          </reference>
          <reference field="2" count="1">
            <x v="111"/>
          </reference>
        </references>
      </pivotArea>
    </format>
    <format dxfId="827">
      <pivotArea dataOnly="0" labelOnly="1" outline="0" fieldPosition="0">
        <references count="2">
          <reference field="1" count="1" selected="0">
            <x v="117"/>
          </reference>
          <reference field="2" count="1">
            <x v="112"/>
          </reference>
        </references>
      </pivotArea>
    </format>
    <format dxfId="828">
      <pivotArea dataOnly="0" labelOnly="1" outline="0" fieldPosition="0">
        <references count="2">
          <reference field="1" count="1" selected="0">
            <x v="118"/>
          </reference>
          <reference field="2" count="1">
            <x v="113"/>
          </reference>
        </references>
      </pivotArea>
    </format>
    <format dxfId="829">
      <pivotArea dataOnly="0" labelOnly="1" outline="0" fieldPosition="0">
        <references count="2">
          <reference field="1" count="1" selected="0">
            <x v="119"/>
          </reference>
          <reference field="2" count="1">
            <x v="114"/>
          </reference>
        </references>
      </pivotArea>
    </format>
    <format dxfId="830">
      <pivotArea dataOnly="0" labelOnly="1" outline="0" fieldPosition="0">
        <references count="2">
          <reference field="1" count="1" selected="0">
            <x v="120"/>
          </reference>
          <reference field="2" count="1">
            <x v="115"/>
          </reference>
        </references>
      </pivotArea>
    </format>
    <format dxfId="831">
      <pivotArea dataOnly="0" labelOnly="1" outline="0" fieldPosition="0">
        <references count="2">
          <reference field="1" count="1" selected="0">
            <x v="121"/>
          </reference>
          <reference field="2" count="1">
            <x v="117"/>
          </reference>
        </references>
      </pivotArea>
    </format>
    <format dxfId="832">
      <pivotArea dataOnly="0" labelOnly="1" outline="0" fieldPosition="0">
        <references count="2">
          <reference field="1" count="1" selected="0">
            <x v="122"/>
          </reference>
          <reference field="2" count="1">
            <x v="154"/>
          </reference>
        </references>
      </pivotArea>
    </format>
    <format dxfId="833">
      <pivotArea dataOnly="0" labelOnly="1" outline="0" fieldPosition="0">
        <references count="2">
          <reference field="1" count="1" selected="0">
            <x v="123"/>
          </reference>
          <reference field="2" count="1">
            <x v="119"/>
          </reference>
        </references>
      </pivotArea>
    </format>
    <format dxfId="834">
      <pivotArea dataOnly="0" labelOnly="1" outline="0" fieldPosition="0">
        <references count="2">
          <reference field="1" count="1" selected="0">
            <x v="124"/>
          </reference>
          <reference field="2" count="1">
            <x v="118"/>
          </reference>
        </references>
      </pivotArea>
    </format>
    <format dxfId="835">
      <pivotArea dataOnly="0" labelOnly="1" outline="0" fieldPosition="0">
        <references count="2">
          <reference field="1" count="1" selected="0">
            <x v="125"/>
          </reference>
          <reference field="2" count="1">
            <x v="172"/>
          </reference>
        </references>
      </pivotArea>
    </format>
    <format dxfId="836">
      <pivotArea dataOnly="0" labelOnly="1" outline="0" fieldPosition="0">
        <references count="2">
          <reference field="1" count="1" selected="0">
            <x v="126"/>
          </reference>
          <reference field="2" count="1">
            <x v="122"/>
          </reference>
        </references>
      </pivotArea>
    </format>
    <format dxfId="837">
      <pivotArea dataOnly="0" labelOnly="1" outline="0" fieldPosition="0">
        <references count="2">
          <reference field="1" count="1" selected="0">
            <x v="127"/>
          </reference>
          <reference field="2" count="1">
            <x v="120"/>
          </reference>
        </references>
      </pivotArea>
    </format>
    <format dxfId="838">
      <pivotArea dataOnly="0" labelOnly="1" outline="0" fieldPosition="0">
        <references count="2">
          <reference field="1" count="1" selected="0">
            <x v="128"/>
          </reference>
          <reference field="2" count="1">
            <x v="123"/>
          </reference>
        </references>
      </pivotArea>
    </format>
    <format dxfId="839">
      <pivotArea dataOnly="0" labelOnly="1" outline="0" fieldPosition="0">
        <references count="2">
          <reference field="1" count="1" selected="0">
            <x v="129"/>
          </reference>
          <reference field="2" count="1">
            <x v="238"/>
          </reference>
        </references>
      </pivotArea>
    </format>
    <format dxfId="840">
      <pivotArea dataOnly="0" labelOnly="1" outline="0" fieldPosition="0">
        <references count="2">
          <reference field="1" count="1" selected="0">
            <x v="130"/>
          </reference>
          <reference field="2" count="1">
            <x v="125"/>
          </reference>
        </references>
      </pivotArea>
    </format>
    <format dxfId="841">
      <pivotArea dataOnly="0" labelOnly="1" outline="0" fieldPosition="0">
        <references count="2">
          <reference field="1" count="1" selected="0">
            <x v="131"/>
          </reference>
          <reference field="2" count="1">
            <x v="135"/>
          </reference>
        </references>
      </pivotArea>
    </format>
    <format dxfId="842">
      <pivotArea dataOnly="0" labelOnly="1" outline="0" fieldPosition="0">
        <references count="2">
          <reference field="1" count="1" selected="0">
            <x v="132"/>
          </reference>
          <reference field="2" count="1">
            <x v="126"/>
          </reference>
        </references>
      </pivotArea>
    </format>
    <format dxfId="843">
      <pivotArea dataOnly="0" labelOnly="1" outline="0" fieldPosition="0">
        <references count="2">
          <reference field="1" count="1" selected="0">
            <x v="133"/>
          </reference>
          <reference field="2" count="1">
            <x v="127"/>
          </reference>
        </references>
      </pivotArea>
    </format>
    <format dxfId="844">
      <pivotArea dataOnly="0" labelOnly="1" outline="0" fieldPosition="0">
        <references count="2">
          <reference field="1" count="1" selected="0">
            <x v="134"/>
          </reference>
          <reference field="2" count="1">
            <x v="128"/>
          </reference>
        </references>
      </pivotArea>
    </format>
    <format dxfId="845">
      <pivotArea dataOnly="0" labelOnly="1" outline="0" fieldPosition="0">
        <references count="2">
          <reference field="1" count="1" selected="0">
            <x v="135"/>
          </reference>
          <reference field="2" count="1">
            <x v="129"/>
          </reference>
        </references>
      </pivotArea>
    </format>
    <format dxfId="846">
      <pivotArea dataOnly="0" labelOnly="1" outline="0" fieldPosition="0">
        <references count="2">
          <reference field="1" count="1" selected="0">
            <x v="136"/>
          </reference>
          <reference field="2" count="1">
            <x v="131"/>
          </reference>
        </references>
      </pivotArea>
    </format>
    <format dxfId="847">
      <pivotArea dataOnly="0" labelOnly="1" outline="0" fieldPosition="0">
        <references count="2">
          <reference field="1" count="1" selected="0">
            <x v="137"/>
          </reference>
          <reference field="2" count="1">
            <x v="133"/>
          </reference>
        </references>
      </pivotArea>
    </format>
    <format dxfId="848">
      <pivotArea dataOnly="0" labelOnly="1" outline="0" fieldPosition="0">
        <references count="2">
          <reference field="1" count="1" selected="0">
            <x v="138"/>
          </reference>
          <reference field="2" count="1">
            <x v="132"/>
          </reference>
        </references>
      </pivotArea>
    </format>
    <format dxfId="849">
      <pivotArea dataOnly="0" labelOnly="1" outline="0" fieldPosition="0">
        <references count="2">
          <reference field="1" count="1" selected="0">
            <x v="139"/>
          </reference>
          <reference field="2" count="1">
            <x v="136"/>
          </reference>
        </references>
      </pivotArea>
    </format>
    <format dxfId="850">
      <pivotArea dataOnly="0" labelOnly="1" outline="0" fieldPosition="0">
        <references count="2">
          <reference field="1" count="1" selected="0">
            <x v="140"/>
          </reference>
          <reference field="2" count="1">
            <x v="137"/>
          </reference>
        </references>
      </pivotArea>
    </format>
    <format dxfId="851">
      <pivotArea dataOnly="0" labelOnly="1" outline="0" fieldPosition="0">
        <references count="2">
          <reference field="1" count="1" selected="0">
            <x v="141"/>
          </reference>
          <reference field="2" count="1">
            <x v="146"/>
          </reference>
        </references>
      </pivotArea>
    </format>
    <format dxfId="852">
      <pivotArea dataOnly="0" labelOnly="1" outline="0" fieldPosition="0">
        <references count="2">
          <reference field="1" count="1" selected="0">
            <x v="142"/>
          </reference>
          <reference field="2" count="1">
            <x v="148"/>
          </reference>
        </references>
      </pivotArea>
    </format>
    <format dxfId="853">
      <pivotArea dataOnly="0" labelOnly="1" outline="0" fieldPosition="0">
        <references count="2">
          <reference field="1" count="1" selected="0">
            <x v="143"/>
          </reference>
          <reference field="2" count="1">
            <x v="150"/>
          </reference>
        </references>
      </pivotArea>
    </format>
    <format dxfId="854">
      <pivotArea dataOnly="0" labelOnly="1" outline="0" fieldPosition="0">
        <references count="2">
          <reference field="1" count="1" selected="0">
            <x v="144"/>
          </reference>
          <reference field="2" count="1">
            <x v="151"/>
          </reference>
        </references>
      </pivotArea>
    </format>
    <format dxfId="855">
      <pivotArea dataOnly="0" labelOnly="1" outline="0" fieldPosition="0">
        <references count="2">
          <reference field="1" count="1" selected="0">
            <x v="145"/>
          </reference>
          <reference field="2" count="1">
            <x v="152"/>
          </reference>
        </references>
      </pivotArea>
    </format>
    <format dxfId="856">
      <pivotArea dataOnly="0" labelOnly="1" outline="0" fieldPosition="0">
        <references count="2">
          <reference field="1" count="1" selected="0">
            <x v="146"/>
          </reference>
          <reference field="2" count="1">
            <x v="153"/>
          </reference>
        </references>
      </pivotArea>
    </format>
    <format dxfId="857">
      <pivotArea dataOnly="0" labelOnly="1" outline="0" fieldPosition="0">
        <references count="2">
          <reference field="1" count="1" selected="0">
            <x v="147"/>
          </reference>
          <reference field="2" count="1">
            <x v="156"/>
          </reference>
        </references>
      </pivotArea>
    </format>
    <format dxfId="858">
      <pivotArea dataOnly="0" labelOnly="1" outline="0" fieldPosition="0">
        <references count="2">
          <reference field="1" count="1" selected="0">
            <x v="148"/>
          </reference>
          <reference field="2" count="1">
            <x v="155"/>
          </reference>
        </references>
      </pivotArea>
    </format>
    <format dxfId="859">
      <pivotArea dataOnly="0" labelOnly="1" outline="0" fieldPosition="0">
        <references count="2">
          <reference field="1" count="1" selected="0">
            <x v="149"/>
          </reference>
          <reference field="2" count="1">
            <x v="157"/>
          </reference>
        </references>
      </pivotArea>
    </format>
    <format dxfId="860">
      <pivotArea dataOnly="0" labelOnly="1" outline="0" fieldPosition="0">
        <references count="2">
          <reference field="1" count="1" selected="0">
            <x v="150"/>
          </reference>
          <reference field="2" count="1">
            <x v="158"/>
          </reference>
        </references>
      </pivotArea>
    </format>
    <format dxfId="861">
      <pivotArea dataOnly="0" labelOnly="1" outline="0" fieldPosition="0">
        <references count="2">
          <reference field="1" count="1" selected="0">
            <x v="151"/>
          </reference>
          <reference field="2" count="1">
            <x v="159"/>
          </reference>
        </references>
      </pivotArea>
    </format>
    <format dxfId="862">
      <pivotArea dataOnly="0" labelOnly="1" outline="0" fieldPosition="0">
        <references count="2">
          <reference field="1" count="1" selected="0">
            <x v="152"/>
          </reference>
          <reference field="2" count="1">
            <x v="160"/>
          </reference>
        </references>
      </pivotArea>
    </format>
    <format dxfId="863">
      <pivotArea dataOnly="0" labelOnly="1" outline="0" fieldPosition="0">
        <references count="2">
          <reference field="1" count="1" selected="0">
            <x v="153"/>
          </reference>
          <reference field="2" count="1">
            <x v="161"/>
          </reference>
        </references>
      </pivotArea>
    </format>
    <format dxfId="864">
      <pivotArea dataOnly="0" labelOnly="1" outline="0" fieldPosition="0">
        <references count="2">
          <reference field="1" count="1" selected="0">
            <x v="154"/>
          </reference>
          <reference field="2" count="1">
            <x v="162"/>
          </reference>
        </references>
      </pivotArea>
    </format>
    <format dxfId="865">
      <pivotArea dataOnly="0" labelOnly="1" outline="0" fieldPosition="0">
        <references count="2">
          <reference field="1" count="1" selected="0">
            <x v="155"/>
          </reference>
          <reference field="2" count="1">
            <x v="164"/>
          </reference>
        </references>
      </pivotArea>
    </format>
    <format dxfId="866">
      <pivotArea dataOnly="0" labelOnly="1" outline="0" fieldPosition="0">
        <references count="2">
          <reference field="1" count="1" selected="0">
            <x v="156"/>
          </reference>
          <reference field="2" count="1">
            <x v="163"/>
          </reference>
        </references>
      </pivotArea>
    </format>
    <format dxfId="867">
      <pivotArea dataOnly="0" labelOnly="1" outline="0" fieldPosition="0">
        <references count="2">
          <reference field="1" count="1" selected="0">
            <x v="157"/>
          </reference>
          <reference field="2" count="1">
            <x v="165"/>
          </reference>
        </references>
      </pivotArea>
    </format>
    <format dxfId="868">
      <pivotArea dataOnly="0" labelOnly="1" outline="0" fieldPosition="0">
        <references count="2">
          <reference field="1" count="1" selected="0">
            <x v="158"/>
          </reference>
          <reference field="2" count="1">
            <x v="166"/>
          </reference>
        </references>
      </pivotArea>
    </format>
    <format dxfId="869">
      <pivotArea dataOnly="0" labelOnly="1" outline="0" fieldPosition="0">
        <references count="2">
          <reference field="1" count="1" selected="0">
            <x v="159"/>
          </reference>
          <reference field="2" count="1">
            <x v="167"/>
          </reference>
        </references>
      </pivotArea>
    </format>
    <format dxfId="870">
      <pivotArea dataOnly="0" labelOnly="1" outline="0" fieldPosition="0">
        <references count="2">
          <reference field="1" count="1" selected="0">
            <x v="160"/>
          </reference>
          <reference field="2" count="1">
            <x v="168"/>
          </reference>
        </references>
      </pivotArea>
    </format>
    <format dxfId="871">
      <pivotArea dataOnly="0" labelOnly="1" outline="0" fieldPosition="0">
        <references count="2">
          <reference field="1" count="1" selected="0">
            <x v="161"/>
          </reference>
          <reference field="2" count="1">
            <x v="169"/>
          </reference>
        </references>
      </pivotArea>
    </format>
    <format dxfId="872">
      <pivotArea dataOnly="0" labelOnly="1" outline="0" fieldPosition="0">
        <references count="2">
          <reference field="1" count="1" selected="0">
            <x v="162"/>
          </reference>
          <reference field="2" count="1">
            <x v="171"/>
          </reference>
        </references>
      </pivotArea>
    </format>
    <format dxfId="873">
      <pivotArea dataOnly="0" labelOnly="1" outline="0" fieldPosition="0">
        <references count="2">
          <reference field="1" count="1" selected="0">
            <x v="163"/>
          </reference>
          <reference field="2" count="1">
            <x v="175"/>
          </reference>
        </references>
      </pivotArea>
    </format>
    <format dxfId="874">
      <pivotArea dataOnly="0" labelOnly="1" outline="0" fieldPosition="0">
        <references count="2">
          <reference field="1" count="1" selected="0">
            <x v="164"/>
          </reference>
          <reference field="2" count="1">
            <x v="174"/>
          </reference>
        </references>
      </pivotArea>
    </format>
    <format dxfId="875">
      <pivotArea dataOnly="0" labelOnly="1" outline="0" fieldPosition="0">
        <references count="2">
          <reference field="1" count="1" selected="0">
            <x v="165"/>
          </reference>
          <reference field="2" count="1">
            <x v="176"/>
          </reference>
        </references>
      </pivotArea>
    </format>
    <format dxfId="876">
      <pivotArea dataOnly="0" labelOnly="1" outline="0" fieldPosition="0">
        <references count="2">
          <reference field="1" count="1" selected="0">
            <x v="166"/>
          </reference>
          <reference field="2" count="1">
            <x v="177"/>
          </reference>
        </references>
      </pivotArea>
    </format>
    <format dxfId="877">
      <pivotArea dataOnly="0" labelOnly="1" outline="0" fieldPosition="0">
        <references count="2">
          <reference field="1" count="1" selected="0">
            <x v="167"/>
          </reference>
          <reference field="2" count="1">
            <x v="178"/>
          </reference>
        </references>
      </pivotArea>
    </format>
    <format dxfId="878">
      <pivotArea dataOnly="0" labelOnly="1" outline="0" fieldPosition="0">
        <references count="2">
          <reference field="1" count="1" selected="0">
            <x v="168"/>
          </reference>
          <reference field="2" count="1">
            <x v="179"/>
          </reference>
        </references>
      </pivotArea>
    </format>
    <format dxfId="879">
      <pivotArea dataOnly="0" labelOnly="1" outline="0" fieldPosition="0">
        <references count="2">
          <reference field="1" count="1" selected="0">
            <x v="169"/>
          </reference>
          <reference field="2" count="1">
            <x v="180"/>
          </reference>
        </references>
      </pivotArea>
    </format>
    <format dxfId="880">
      <pivotArea dataOnly="0" labelOnly="1" outline="0" fieldPosition="0">
        <references count="2">
          <reference field="1" count="1" selected="0">
            <x v="170"/>
          </reference>
          <reference field="2" count="1">
            <x v="138"/>
          </reference>
        </references>
      </pivotArea>
    </format>
    <format dxfId="881">
      <pivotArea dataOnly="0" labelOnly="1" outline="0" fieldPosition="0">
        <references count="2">
          <reference field="1" count="1" selected="0">
            <x v="171"/>
          </reference>
          <reference field="2" count="1">
            <x v="139"/>
          </reference>
        </references>
      </pivotArea>
    </format>
    <format dxfId="882">
      <pivotArea dataOnly="0" labelOnly="1" outline="0" fieldPosition="0">
        <references count="2">
          <reference field="1" count="1" selected="0">
            <x v="172"/>
          </reference>
          <reference field="2" count="1">
            <x v="140"/>
          </reference>
        </references>
      </pivotArea>
    </format>
    <format dxfId="883">
      <pivotArea dataOnly="0" labelOnly="1" outline="0" fieldPosition="0">
        <references count="2">
          <reference field="1" count="1" selected="0">
            <x v="173"/>
          </reference>
          <reference field="2" count="1">
            <x v="141"/>
          </reference>
        </references>
      </pivotArea>
    </format>
    <format dxfId="884">
      <pivotArea dataOnly="0" labelOnly="1" outline="0" fieldPosition="0">
        <references count="2">
          <reference field="1" count="1" selected="0">
            <x v="174"/>
          </reference>
          <reference field="2" count="1">
            <x v="142"/>
          </reference>
        </references>
      </pivotArea>
    </format>
    <format dxfId="885">
      <pivotArea dataOnly="0" labelOnly="1" outline="0" fieldPosition="0">
        <references count="2">
          <reference field="1" count="1" selected="0">
            <x v="175"/>
          </reference>
          <reference field="2" count="1">
            <x v="143"/>
          </reference>
        </references>
      </pivotArea>
    </format>
    <format dxfId="886">
      <pivotArea dataOnly="0" labelOnly="1" outline="0" fieldPosition="0">
        <references count="2">
          <reference field="1" count="1" selected="0">
            <x v="176"/>
          </reference>
          <reference field="2" count="1">
            <x v="144"/>
          </reference>
        </references>
      </pivotArea>
    </format>
    <format dxfId="887">
      <pivotArea dataOnly="0" labelOnly="1" outline="0" fieldPosition="0">
        <references count="2">
          <reference field="1" count="1" selected="0">
            <x v="177"/>
          </reference>
          <reference field="2" count="1">
            <x v="145"/>
          </reference>
        </references>
      </pivotArea>
    </format>
    <format dxfId="888">
      <pivotArea dataOnly="0" labelOnly="1" outline="0" fieldPosition="0">
        <references count="2">
          <reference field="1" count="1" selected="0">
            <x v="178"/>
          </reference>
          <reference field="2" count="1">
            <x v="181"/>
          </reference>
        </references>
      </pivotArea>
    </format>
    <format dxfId="889">
      <pivotArea dataOnly="0" labelOnly="1" outline="0" fieldPosition="0">
        <references count="2">
          <reference field="1" count="1" selected="0">
            <x v="179"/>
          </reference>
          <reference field="2" count="1">
            <x v="182"/>
          </reference>
        </references>
      </pivotArea>
    </format>
    <format dxfId="890">
      <pivotArea dataOnly="0" labelOnly="1" outline="0" fieldPosition="0">
        <references count="2">
          <reference field="1" count="1" selected="0">
            <x v="180"/>
          </reference>
          <reference field="2" count="1">
            <x v="183"/>
          </reference>
        </references>
      </pivotArea>
    </format>
    <format dxfId="891">
      <pivotArea dataOnly="0" labelOnly="1" outline="0" fieldPosition="0">
        <references count="2">
          <reference field="1" count="1" selected="0">
            <x v="181"/>
          </reference>
          <reference field="2" count="1">
            <x v="184"/>
          </reference>
        </references>
      </pivotArea>
    </format>
    <format dxfId="892">
      <pivotArea dataOnly="0" labelOnly="1" outline="0" fieldPosition="0">
        <references count="2">
          <reference field="1" count="1" selected="0">
            <x v="182"/>
          </reference>
          <reference field="2" count="1">
            <x v="185"/>
          </reference>
        </references>
      </pivotArea>
    </format>
    <format dxfId="893">
      <pivotArea dataOnly="0" labelOnly="1" outline="0" fieldPosition="0">
        <references count="2">
          <reference field="1" count="1" selected="0">
            <x v="183"/>
          </reference>
          <reference field="2" count="1">
            <x v="186"/>
          </reference>
        </references>
      </pivotArea>
    </format>
    <format dxfId="894">
      <pivotArea dataOnly="0" labelOnly="1" outline="0" fieldPosition="0">
        <references count="2">
          <reference field="1" count="1" selected="0">
            <x v="184"/>
          </reference>
          <reference field="2" count="1">
            <x v="187"/>
          </reference>
        </references>
      </pivotArea>
    </format>
    <format dxfId="895">
      <pivotArea dataOnly="0" labelOnly="1" outline="0" fieldPosition="0">
        <references count="2">
          <reference field="1" count="1" selected="0">
            <x v="185"/>
          </reference>
          <reference field="2" count="1">
            <x v="188"/>
          </reference>
        </references>
      </pivotArea>
    </format>
    <format dxfId="896">
      <pivotArea dataOnly="0" labelOnly="1" outline="0" fieldPosition="0">
        <references count="2">
          <reference field="1" count="1" selected="0">
            <x v="186"/>
          </reference>
          <reference field="2" count="1">
            <x v="189"/>
          </reference>
        </references>
      </pivotArea>
    </format>
    <format dxfId="897">
      <pivotArea dataOnly="0" labelOnly="1" outline="0" fieldPosition="0">
        <references count="2">
          <reference field="1" count="1" selected="0">
            <x v="187"/>
          </reference>
          <reference field="2" count="1">
            <x v="190"/>
          </reference>
        </references>
      </pivotArea>
    </format>
    <format dxfId="898">
      <pivotArea dataOnly="0" labelOnly="1" outline="0" fieldPosition="0">
        <references count="2">
          <reference field="1" count="1" selected="0">
            <x v="188"/>
          </reference>
          <reference field="2" count="1">
            <x v="191"/>
          </reference>
        </references>
      </pivotArea>
    </format>
    <format dxfId="899">
      <pivotArea dataOnly="0" labelOnly="1" outline="0" fieldPosition="0">
        <references count="2">
          <reference field="1" count="1" selected="0">
            <x v="189"/>
          </reference>
          <reference field="2" count="1">
            <x v="192"/>
          </reference>
        </references>
      </pivotArea>
    </format>
    <format dxfId="900">
      <pivotArea dataOnly="0" labelOnly="1" outline="0" fieldPosition="0">
        <references count="2">
          <reference field="1" count="1" selected="0">
            <x v="190"/>
          </reference>
          <reference field="2" count="1">
            <x v="193"/>
          </reference>
        </references>
      </pivotArea>
    </format>
    <format dxfId="901">
      <pivotArea dataOnly="0" labelOnly="1" outline="0" fieldPosition="0">
        <references count="2">
          <reference field="1" count="1" selected="0">
            <x v="191"/>
          </reference>
          <reference field="2" count="1">
            <x v="194"/>
          </reference>
        </references>
      </pivotArea>
    </format>
    <format dxfId="902">
      <pivotArea dataOnly="0" labelOnly="1" outline="0" fieldPosition="0">
        <references count="2">
          <reference field="1" count="1" selected="0">
            <x v="192"/>
          </reference>
          <reference field="2" count="1">
            <x v="195"/>
          </reference>
        </references>
      </pivotArea>
    </format>
    <format dxfId="903">
      <pivotArea dataOnly="0" labelOnly="1" outline="0" fieldPosition="0">
        <references count="2">
          <reference field="1" count="1" selected="0">
            <x v="193"/>
          </reference>
          <reference field="2" count="1">
            <x v="196"/>
          </reference>
        </references>
      </pivotArea>
    </format>
    <format dxfId="904">
      <pivotArea dataOnly="0" labelOnly="1" outline="0" fieldPosition="0">
        <references count="2">
          <reference field="1" count="1" selected="0">
            <x v="194"/>
          </reference>
          <reference field="2" count="1">
            <x v="197"/>
          </reference>
        </references>
      </pivotArea>
    </format>
    <format dxfId="905">
      <pivotArea dataOnly="0" labelOnly="1" outline="0" fieldPosition="0">
        <references count="2">
          <reference field="1" count="1" selected="0">
            <x v="195"/>
          </reference>
          <reference field="2" count="1">
            <x v="198"/>
          </reference>
        </references>
      </pivotArea>
    </format>
    <format dxfId="906">
      <pivotArea dataOnly="0" labelOnly="1" outline="0" fieldPosition="0">
        <references count="2">
          <reference field="1" count="1" selected="0">
            <x v="196"/>
          </reference>
          <reference field="2" count="1">
            <x v="232"/>
          </reference>
        </references>
      </pivotArea>
    </format>
    <format dxfId="907">
      <pivotArea dataOnly="0" labelOnly="1" outline="0" fieldPosition="0">
        <references count="2">
          <reference field="1" count="1" selected="0">
            <x v="197"/>
          </reference>
          <reference field="2" count="1">
            <x v="199"/>
          </reference>
        </references>
      </pivotArea>
    </format>
    <format dxfId="908">
      <pivotArea dataOnly="0" labelOnly="1" outline="0" fieldPosition="0">
        <references count="2">
          <reference field="1" count="1" selected="0">
            <x v="198"/>
          </reference>
          <reference field="2" count="1">
            <x v="200"/>
          </reference>
        </references>
      </pivotArea>
    </format>
    <format dxfId="909">
      <pivotArea dataOnly="0" labelOnly="1" outline="0" fieldPosition="0">
        <references count="2">
          <reference field="1" count="1" selected="0">
            <x v="199"/>
          </reference>
          <reference field="2" count="1">
            <x v="201"/>
          </reference>
        </references>
      </pivotArea>
    </format>
    <format dxfId="910">
      <pivotArea dataOnly="0" labelOnly="1" outline="0" fieldPosition="0">
        <references count="2">
          <reference field="1" count="1" selected="0">
            <x v="200"/>
          </reference>
          <reference field="2" count="1">
            <x v="202"/>
          </reference>
        </references>
      </pivotArea>
    </format>
    <format dxfId="911">
      <pivotArea dataOnly="0" labelOnly="1" outline="0" fieldPosition="0">
        <references count="2">
          <reference field="1" count="1" selected="0">
            <x v="201"/>
          </reference>
          <reference field="2" count="1">
            <x v="203"/>
          </reference>
        </references>
      </pivotArea>
    </format>
    <format dxfId="912">
      <pivotArea dataOnly="0" labelOnly="1" outline="0" fieldPosition="0">
        <references count="2">
          <reference field="1" count="1" selected="0">
            <x v="202"/>
          </reference>
          <reference field="2" count="1">
            <x v="204"/>
          </reference>
        </references>
      </pivotArea>
    </format>
    <format dxfId="913">
      <pivotArea dataOnly="0" labelOnly="1" outline="0" fieldPosition="0">
        <references count="2">
          <reference field="1" count="1" selected="0">
            <x v="203"/>
          </reference>
          <reference field="2" count="1">
            <x v="31"/>
          </reference>
        </references>
      </pivotArea>
    </format>
    <format dxfId="914">
      <pivotArea dataOnly="0" labelOnly="1" outline="0" fieldPosition="0">
        <references count="2">
          <reference field="1" count="1" selected="0">
            <x v="204"/>
          </reference>
          <reference field="2" count="1">
            <x v="205"/>
          </reference>
        </references>
      </pivotArea>
    </format>
    <format dxfId="915">
      <pivotArea dataOnly="0" labelOnly="1" outline="0" fieldPosition="0">
        <references count="2">
          <reference field="1" count="1" selected="0">
            <x v="205"/>
          </reference>
          <reference field="2" count="1">
            <x v="313"/>
          </reference>
        </references>
      </pivotArea>
    </format>
    <format dxfId="916">
      <pivotArea dataOnly="0" labelOnly="1" outline="0" fieldPosition="0">
        <references count="2">
          <reference field="1" count="1" selected="0">
            <x v="206"/>
          </reference>
          <reference field="2" count="1">
            <x v="206"/>
          </reference>
        </references>
      </pivotArea>
    </format>
    <format dxfId="917">
      <pivotArea dataOnly="0" labelOnly="1" outline="0" fieldPosition="0">
        <references count="2">
          <reference field="1" count="1" selected="0">
            <x v="208"/>
          </reference>
          <reference field="2" count="1">
            <x v="207"/>
          </reference>
        </references>
      </pivotArea>
    </format>
    <format dxfId="918">
      <pivotArea dataOnly="0" labelOnly="1" outline="0" fieldPosition="0">
        <references count="2">
          <reference field="1" count="1" selected="0">
            <x v="209"/>
          </reference>
          <reference field="2" count="1">
            <x v="208"/>
          </reference>
        </references>
      </pivotArea>
    </format>
    <format dxfId="919">
      <pivotArea dataOnly="0" labelOnly="1" outline="0" fieldPosition="0">
        <references count="2">
          <reference field="1" count="1" selected="0">
            <x v="210"/>
          </reference>
          <reference field="2" count="1">
            <x v="209"/>
          </reference>
        </references>
      </pivotArea>
    </format>
    <format dxfId="920">
      <pivotArea dataOnly="0" labelOnly="1" outline="0" fieldPosition="0">
        <references count="2">
          <reference field="1" count="1" selected="0">
            <x v="211"/>
          </reference>
          <reference field="2" count="1">
            <x v="210"/>
          </reference>
        </references>
      </pivotArea>
    </format>
    <format dxfId="921">
      <pivotArea dataOnly="0" labelOnly="1" outline="0" fieldPosition="0">
        <references count="2">
          <reference field="1" count="1" selected="0">
            <x v="212"/>
          </reference>
          <reference field="2" count="1">
            <x v="211"/>
          </reference>
        </references>
      </pivotArea>
    </format>
    <format dxfId="922">
      <pivotArea dataOnly="0" labelOnly="1" outline="0" fieldPosition="0">
        <references count="2">
          <reference field="1" count="1" selected="0">
            <x v="213"/>
          </reference>
          <reference field="2" count="1">
            <x v="212"/>
          </reference>
        </references>
      </pivotArea>
    </format>
    <format dxfId="923">
      <pivotArea dataOnly="0" labelOnly="1" outline="0" fieldPosition="0">
        <references count="2">
          <reference field="1" count="1" selected="0">
            <x v="214"/>
          </reference>
          <reference field="2" count="1">
            <x v="312"/>
          </reference>
        </references>
      </pivotArea>
    </format>
    <format dxfId="924">
      <pivotArea dataOnly="0" labelOnly="1" outline="0" fieldPosition="0">
        <references count="2">
          <reference field="1" count="1" selected="0">
            <x v="215"/>
          </reference>
          <reference field="2" count="1">
            <x v="213"/>
          </reference>
        </references>
      </pivotArea>
    </format>
    <format dxfId="925">
      <pivotArea dataOnly="0" labelOnly="1" outline="0" fieldPosition="0">
        <references count="2">
          <reference field="1" count="1" selected="0">
            <x v="216"/>
          </reference>
          <reference field="2" count="1">
            <x v="214"/>
          </reference>
        </references>
      </pivotArea>
    </format>
    <format dxfId="926">
      <pivotArea dataOnly="0" labelOnly="1" outline="0" fieldPosition="0">
        <references count="2">
          <reference field="1" count="1" selected="0">
            <x v="217"/>
          </reference>
          <reference field="2" count="1">
            <x v="215"/>
          </reference>
        </references>
      </pivotArea>
    </format>
    <format dxfId="927">
      <pivotArea dataOnly="0" labelOnly="1" outline="0" fieldPosition="0">
        <references count="2">
          <reference field="1" count="1" selected="0">
            <x v="218"/>
          </reference>
          <reference field="2" count="1">
            <x v="216"/>
          </reference>
        </references>
      </pivotArea>
    </format>
    <format dxfId="928">
      <pivotArea dataOnly="0" labelOnly="1" outline="0" fieldPosition="0">
        <references count="2">
          <reference field="1" count="1" selected="0">
            <x v="219"/>
          </reference>
          <reference field="2" count="1">
            <x v="217"/>
          </reference>
        </references>
      </pivotArea>
    </format>
    <format dxfId="929">
      <pivotArea dataOnly="0" labelOnly="1" outline="0" fieldPosition="0">
        <references count="2">
          <reference field="1" count="1" selected="0">
            <x v="220"/>
          </reference>
          <reference field="2" count="1">
            <x v="218"/>
          </reference>
        </references>
      </pivotArea>
    </format>
    <format dxfId="930">
      <pivotArea dataOnly="0" labelOnly="1" outline="0" fieldPosition="0">
        <references count="2">
          <reference field="1" count="1" selected="0">
            <x v="221"/>
          </reference>
          <reference field="2" count="1">
            <x v="219"/>
          </reference>
        </references>
      </pivotArea>
    </format>
    <format dxfId="931">
      <pivotArea dataOnly="0" labelOnly="1" outline="0" fieldPosition="0">
        <references count="2">
          <reference field="1" count="1" selected="0">
            <x v="222"/>
          </reference>
          <reference field="2" count="1">
            <x v="220"/>
          </reference>
        </references>
      </pivotArea>
    </format>
    <format dxfId="932">
      <pivotArea dataOnly="0" labelOnly="1" outline="0" fieldPosition="0">
        <references count="2">
          <reference field="1" count="1" selected="0">
            <x v="223"/>
          </reference>
          <reference field="2" count="1">
            <x v="221"/>
          </reference>
        </references>
      </pivotArea>
    </format>
    <format dxfId="933">
      <pivotArea dataOnly="0" labelOnly="1" outline="0" fieldPosition="0">
        <references count="2">
          <reference field="1" count="1" selected="0">
            <x v="224"/>
          </reference>
          <reference field="2" count="1">
            <x v="222"/>
          </reference>
        </references>
      </pivotArea>
    </format>
    <format dxfId="934">
      <pivotArea dataOnly="0" labelOnly="1" outline="0" fieldPosition="0">
        <references count="2">
          <reference field="1" count="1" selected="0">
            <x v="225"/>
          </reference>
          <reference field="2" count="1">
            <x v="223"/>
          </reference>
        </references>
      </pivotArea>
    </format>
    <format dxfId="935">
      <pivotArea dataOnly="0" labelOnly="1" outline="0" fieldPosition="0">
        <references count="2">
          <reference field="1" count="1" selected="0">
            <x v="226"/>
          </reference>
          <reference field="2" count="1">
            <x v="224"/>
          </reference>
        </references>
      </pivotArea>
    </format>
    <format dxfId="936">
      <pivotArea dataOnly="0" labelOnly="1" outline="0" fieldPosition="0">
        <references count="2">
          <reference field="1" count="1" selected="0">
            <x v="227"/>
          </reference>
          <reference field="2" count="1">
            <x v="225"/>
          </reference>
        </references>
      </pivotArea>
    </format>
    <format dxfId="937">
      <pivotArea dataOnly="0" labelOnly="1" outline="0" fieldPosition="0">
        <references count="2">
          <reference field="1" count="1" selected="0">
            <x v="228"/>
          </reference>
          <reference field="2" count="1">
            <x v="226"/>
          </reference>
        </references>
      </pivotArea>
    </format>
    <format dxfId="938">
      <pivotArea dataOnly="0" labelOnly="1" outline="0" fieldPosition="0">
        <references count="2">
          <reference field="1" count="1" selected="0">
            <x v="229"/>
          </reference>
          <reference field="2" count="1">
            <x v="227"/>
          </reference>
        </references>
      </pivotArea>
    </format>
    <format dxfId="939">
      <pivotArea dataOnly="0" labelOnly="1" outline="0" fieldPosition="0">
        <references count="2">
          <reference field="1" count="1" selected="0">
            <x v="230"/>
          </reference>
          <reference field="2" count="1">
            <x v="228"/>
          </reference>
        </references>
      </pivotArea>
    </format>
    <format dxfId="940">
      <pivotArea dataOnly="0" labelOnly="1" outline="0" fieldPosition="0">
        <references count="2">
          <reference field="1" count="1" selected="0">
            <x v="231"/>
          </reference>
          <reference field="2" count="1">
            <x v="229"/>
          </reference>
        </references>
      </pivotArea>
    </format>
    <format dxfId="941">
      <pivotArea dataOnly="0" labelOnly="1" outline="0" fieldPosition="0">
        <references count="2">
          <reference field="1" count="1" selected="0">
            <x v="232"/>
          </reference>
          <reference field="2" count="1">
            <x v="230"/>
          </reference>
        </references>
      </pivotArea>
    </format>
    <format dxfId="942">
      <pivotArea dataOnly="0" labelOnly="1" outline="0" fieldPosition="0">
        <references count="2">
          <reference field="1" count="1" selected="0">
            <x v="233"/>
          </reference>
          <reference field="2" count="1">
            <x v="233"/>
          </reference>
        </references>
      </pivotArea>
    </format>
    <format dxfId="943">
      <pivotArea dataOnly="0" labelOnly="1" outline="0" fieldPosition="0">
        <references count="2">
          <reference field="1" count="1" selected="0">
            <x v="234"/>
          </reference>
          <reference field="2" count="1">
            <x v="234"/>
          </reference>
        </references>
      </pivotArea>
    </format>
    <format dxfId="944">
      <pivotArea dataOnly="0" labelOnly="1" outline="0" fieldPosition="0">
        <references count="2">
          <reference field="1" count="1" selected="0">
            <x v="235"/>
          </reference>
          <reference field="2" count="1">
            <x v="235"/>
          </reference>
        </references>
      </pivotArea>
    </format>
    <format dxfId="945">
      <pivotArea dataOnly="0" labelOnly="1" outline="0" fieldPosition="0">
        <references count="2">
          <reference field="1" count="1" selected="0">
            <x v="236"/>
          </reference>
          <reference field="2" count="1">
            <x v="236"/>
          </reference>
        </references>
      </pivotArea>
    </format>
    <format dxfId="946">
      <pivotArea dataOnly="0" labelOnly="1" outline="0" fieldPosition="0">
        <references count="2">
          <reference field="1" count="1" selected="0">
            <x v="237"/>
          </reference>
          <reference field="2" count="1">
            <x v="237"/>
          </reference>
        </references>
      </pivotArea>
    </format>
    <format dxfId="947">
      <pivotArea dataOnly="0" labelOnly="1" outline="0" fieldPosition="0">
        <references count="2">
          <reference field="1" count="1" selected="0">
            <x v="238"/>
          </reference>
          <reference field="2" count="1">
            <x v="239"/>
          </reference>
        </references>
      </pivotArea>
    </format>
    <format dxfId="948">
      <pivotArea dataOnly="0" labelOnly="1" outline="0" fieldPosition="0">
        <references count="2">
          <reference field="1" count="1" selected="0">
            <x v="239"/>
          </reference>
          <reference field="2" count="1">
            <x v="240"/>
          </reference>
        </references>
      </pivotArea>
    </format>
    <format dxfId="949">
      <pivotArea dataOnly="0" labelOnly="1" outline="0" fieldPosition="0">
        <references count="2">
          <reference field="1" count="1" selected="0">
            <x v="240"/>
          </reference>
          <reference field="2" count="1">
            <x v="241"/>
          </reference>
        </references>
      </pivotArea>
    </format>
    <format dxfId="950">
      <pivotArea dataOnly="0" labelOnly="1" outline="0" fieldPosition="0">
        <references count="2">
          <reference field="1" count="1" selected="0">
            <x v="241"/>
          </reference>
          <reference field="2" count="1">
            <x v="242"/>
          </reference>
        </references>
      </pivotArea>
    </format>
    <format dxfId="951">
      <pivotArea dataOnly="0" labelOnly="1" outline="0" fieldPosition="0">
        <references count="2">
          <reference field="1" count="1" selected="0">
            <x v="242"/>
          </reference>
          <reference field="2" count="1">
            <x v="243"/>
          </reference>
        </references>
      </pivotArea>
    </format>
    <format dxfId="952">
      <pivotArea dataOnly="0" labelOnly="1" outline="0" fieldPosition="0">
        <references count="2">
          <reference field="1" count="1" selected="0">
            <x v="243"/>
          </reference>
          <reference field="2" count="1">
            <x v="244"/>
          </reference>
        </references>
      </pivotArea>
    </format>
    <format dxfId="953">
      <pivotArea dataOnly="0" labelOnly="1" outline="0" fieldPosition="0">
        <references count="2">
          <reference field="1" count="1" selected="0">
            <x v="244"/>
          </reference>
          <reference field="2" count="1">
            <x v="254"/>
          </reference>
        </references>
      </pivotArea>
    </format>
    <format dxfId="954">
      <pivotArea dataOnly="0" labelOnly="1" outline="0" fieldPosition="0">
        <references count="2">
          <reference field="1" count="1" selected="0">
            <x v="245"/>
          </reference>
          <reference field="2" count="1">
            <x v="255"/>
          </reference>
        </references>
      </pivotArea>
    </format>
    <format dxfId="955">
      <pivotArea dataOnly="0" labelOnly="1" outline="0" fieldPosition="0">
        <references count="2">
          <reference field="1" count="1" selected="0">
            <x v="246"/>
          </reference>
          <reference field="2" count="1">
            <x v="256"/>
          </reference>
        </references>
      </pivotArea>
    </format>
    <format dxfId="956">
      <pivotArea dataOnly="0" labelOnly="1" outline="0" fieldPosition="0">
        <references count="2">
          <reference field="1" count="1" selected="0">
            <x v="247"/>
          </reference>
          <reference field="2" count="1">
            <x v="257"/>
          </reference>
        </references>
      </pivotArea>
    </format>
    <format dxfId="957">
      <pivotArea dataOnly="0" labelOnly="1" outline="0" fieldPosition="0">
        <references count="2">
          <reference field="1" count="1" selected="0">
            <x v="248"/>
          </reference>
          <reference field="2" count="1">
            <x v="263"/>
          </reference>
        </references>
      </pivotArea>
    </format>
    <format dxfId="958">
      <pivotArea dataOnly="0" labelOnly="1" outline="0" fieldPosition="0">
        <references count="2">
          <reference field="1" count="1" selected="0">
            <x v="249"/>
          </reference>
          <reference field="2" count="1">
            <x v="258"/>
          </reference>
        </references>
      </pivotArea>
    </format>
    <format dxfId="959">
      <pivotArea dataOnly="0" labelOnly="1" outline="0" fieldPosition="0">
        <references count="2">
          <reference field="1" count="1" selected="0">
            <x v="250"/>
          </reference>
          <reference field="2" count="1">
            <x v="259"/>
          </reference>
        </references>
      </pivotArea>
    </format>
    <format dxfId="960">
      <pivotArea dataOnly="0" labelOnly="1" outline="0" fieldPosition="0">
        <references count="2">
          <reference field="1" count="1" selected="0">
            <x v="251"/>
          </reference>
          <reference field="2" count="1">
            <x v="260"/>
          </reference>
        </references>
      </pivotArea>
    </format>
    <format dxfId="961">
      <pivotArea dataOnly="0" labelOnly="1" outline="0" fieldPosition="0">
        <references count="2">
          <reference field="1" count="1" selected="0">
            <x v="252"/>
          </reference>
          <reference field="2" count="1">
            <x v="261"/>
          </reference>
        </references>
      </pivotArea>
    </format>
    <format dxfId="962">
      <pivotArea dataOnly="0" labelOnly="1" outline="0" fieldPosition="0">
        <references count="2">
          <reference field="1" count="1" selected="0">
            <x v="253"/>
          </reference>
          <reference field="2" count="1">
            <x v="262"/>
          </reference>
        </references>
      </pivotArea>
    </format>
    <format dxfId="963">
      <pivotArea dataOnly="0" labelOnly="1" outline="0" fieldPosition="0">
        <references count="2">
          <reference field="1" count="1" selected="0">
            <x v="254"/>
          </reference>
          <reference field="2" count="1">
            <x v="247"/>
          </reference>
        </references>
      </pivotArea>
    </format>
    <format dxfId="964">
      <pivotArea dataOnly="0" labelOnly="1" outline="0" fieldPosition="0">
        <references count="2">
          <reference field="1" count="1" selected="0">
            <x v="255"/>
          </reference>
          <reference field="2" count="1">
            <x v="264"/>
          </reference>
        </references>
      </pivotArea>
    </format>
    <format dxfId="965">
      <pivotArea dataOnly="0" labelOnly="1" outline="0" fieldPosition="0">
        <references count="2">
          <reference field="1" count="1" selected="0">
            <x v="256"/>
          </reference>
          <reference field="2" count="1">
            <x v="251"/>
          </reference>
        </references>
      </pivotArea>
    </format>
    <format dxfId="966">
      <pivotArea dataOnly="0" labelOnly="1" outline="0" fieldPosition="0">
        <references count="2">
          <reference field="1" count="1" selected="0">
            <x v="257"/>
          </reference>
          <reference field="2" count="1">
            <x v="265"/>
          </reference>
        </references>
      </pivotArea>
    </format>
    <format dxfId="967">
      <pivotArea dataOnly="0" labelOnly="1" outline="0" fieldPosition="0">
        <references count="2">
          <reference field="1" count="1" selected="0">
            <x v="258"/>
          </reference>
          <reference field="2" count="1">
            <x v="266"/>
          </reference>
        </references>
      </pivotArea>
    </format>
    <format dxfId="968">
      <pivotArea dataOnly="0" labelOnly="1" outline="0" fieldPosition="0">
        <references count="2">
          <reference field="1" count="1" selected="0">
            <x v="259"/>
          </reference>
          <reference field="2" count="1">
            <x v="267"/>
          </reference>
        </references>
      </pivotArea>
    </format>
    <format dxfId="969">
      <pivotArea dataOnly="0" labelOnly="1" outline="0" fieldPosition="0">
        <references count="2">
          <reference field="1" count="1" selected="0">
            <x v="260"/>
          </reference>
          <reference field="2" count="1">
            <x v="268"/>
          </reference>
        </references>
      </pivotArea>
    </format>
    <format dxfId="970">
      <pivotArea dataOnly="0" labelOnly="1" outline="0" fieldPosition="0">
        <references count="2">
          <reference field="1" count="1" selected="0">
            <x v="261"/>
          </reference>
          <reference field="2" count="1">
            <x v="269"/>
          </reference>
        </references>
      </pivotArea>
    </format>
    <format dxfId="971">
      <pivotArea dataOnly="0" labelOnly="1" outline="0" fieldPosition="0">
        <references count="2">
          <reference field="1" count="1" selected="0">
            <x v="262"/>
          </reference>
          <reference field="2" count="1">
            <x v="270"/>
          </reference>
        </references>
      </pivotArea>
    </format>
    <format dxfId="972">
      <pivotArea dataOnly="0" labelOnly="1" outline="0" fieldPosition="0">
        <references count="2">
          <reference field="1" count="1" selected="0">
            <x v="263"/>
          </reference>
          <reference field="2" count="1">
            <x v="271"/>
          </reference>
        </references>
      </pivotArea>
    </format>
    <format dxfId="973">
      <pivotArea dataOnly="0" labelOnly="1" outline="0" fieldPosition="0">
        <references count="2">
          <reference field="1" count="1" selected="0">
            <x v="264"/>
          </reference>
          <reference field="2" count="1">
            <x v="272"/>
          </reference>
        </references>
      </pivotArea>
    </format>
    <format dxfId="974">
      <pivotArea dataOnly="0" labelOnly="1" outline="0" fieldPosition="0">
        <references count="2">
          <reference field="1" count="1" selected="0">
            <x v="265"/>
          </reference>
          <reference field="2" count="1">
            <x v="273"/>
          </reference>
        </references>
      </pivotArea>
    </format>
    <format dxfId="975">
      <pivotArea dataOnly="0" labelOnly="1" outline="0" fieldPosition="0">
        <references count="2">
          <reference field="1" count="1" selected="0">
            <x v="266"/>
          </reference>
          <reference field="2" count="1">
            <x v="274"/>
          </reference>
        </references>
      </pivotArea>
    </format>
    <format dxfId="976">
      <pivotArea dataOnly="0" labelOnly="1" outline="0" fieldPosition="0">
        <references count="2">
          <reference field="1" count="1" selected="0">
            <x v="267"/>
          </reference>
          <reference field="2" count="1">
            <x v="245"/>
          </reference>
        </references>
      </pivotArea>
    </format>
    <format dxfId="977">
      <pivotArea dataOnly="0" labelOnly="1" outline="0" fieldPosition="0">
        <references count="2">
          <reference field="1" count="1" selected="0">
            <x v="268"/>
          </reference>
          <reference field="2" count="1">
            <x v="275"/>
          </reference>
        </references>
      </pivotArea>
    </format>
    <format dxfId="978">
      <pivotArea dataOnly="0" labelOnly="1" outline="0" fieldPosition="0">
        <references count="2">
          <reference field="1" count="1" selected="0">
            <x v="269"/>
          </reference>
          <reference field="2" count="1">
            <x v="276"/>
          </reference>
        </references>
      </pivotArea>
    </format>
    <format dxfId="979">
      <pivotArea dataOnly="0" labelOnly="1" outline="0" fieldPosition="0">
        <references count="2">
          <reference field="1" count="1" selected="0">
            <x v="270"/>
          </reference>
          <reference field="2" count="1">
            <x v="277"/>
          </reference>
        </references>
      </pivotArea>
    </format>
    <format dxfId="980">
      <pivotArea dataOnly="0" labelOnly="1" outline="0" fieldPosition="0">
        <references count="2">
          <reference field="1" count="1" selected="0">
            <x v="271"/>
          </reference>
          <reference field="2" count="1">
            <x v="286"/>
          </reference>
        </references>
      </pivotArea>
    </format>
    <format dxfId="981">
      <pivotArea dataOnly="0" labelOnly="1" outline="0" fieldPosition="0">
        <references count="2">
          <reference field="1" count="1" selected="0">
            <x v="272"/>
          </reference>
          <reference field="2" count="1">
            <x v="278"/>
          </reference>
        </references>
      </pivotArea>
    </format>
    <format dxfId="982">
      <pivotArea dataOnly="0" labelOnly="1" outline="0" fieldPosition="0">
        <references count="2">
          <reference field="1" count="1" selected="0">
            <x v="273"/>
          </reference>
          <reference field="2" count="1">
            <x v="279"/>
          </reference>
        </references>
      </pivotArea>
    </format>
    <format dxfId="983">
      <pivotArea dataOnly="0" labelOnly="1" outline="0" fieldPosition="0">
        <references count="2">
          <reference field="1" count="1" selected="0">
            <x v="274"/>
          </reference>
          <reference field="2" count="1">
            <x v="280"/>
          </reference>
        </references>
      </pivotArea>
    </format>
    <format dxfId="984">
      <pivotArea dataOnly="0" labelOnly="1" outline="0" fieldPosition="0">
        <references count="2">
          <reference field="1" count="1" selected="0">
            <x v="275"/>
          </reference>
          <reference field="2" count="1">
            <x v="281"/>
          </reference>
        </references>
      </pivotArea>
    </format>
    <format dxfId="985">
      <pivotArea dataOnly="0" labelOnly="1" outline="0" fieldPosition="0">
        <references count="2">
          <reference field="1" count="1" selected="0">
            <x v="276"/>
          </reference>
          <reference field="2" count="1">
            <x v="282"/>
          </reference>
        </references>
      </pivotArea>
    </format>
    <format dxfId="986">
      <pivotArea dataOnly="0" labelOnly="1" outline="0" fieldPosition="0">
        <references count="2">
          <reference field="1" count="1" selected="0">
            <x v="277"/>
          </reference>
          <reference field="2" count="1">
            <x v="283"/>
          </reference>
        </references>
      </pivotArea>
    </format>
    <format dxfId="987">
      <pivotArea dataOnly="0" labelOnly="1" outline="0" fieldPosition="0">
        <references count="2">
          <reference field="1" count="1" selected="0">
            <x v="278"/>
          </reference>
          <reference field="2" count="1">
            <x v="284"/>
          </reference>
        </references>
      </pivotArea>
    </format>
    <format dxfId="988">
      <pivotArea dataOnly="0" labelOnly="1" outline="0" fieldPosition="0">
        <references count="2">
          <reference field="1" count="1" selected="0">
            <x v="279"/>
          </reference>
          <reference field="2" count="1">
            <x v="285"/>
          </reference>
        </references>
      </pivotArea>
    </format>
    <format dxfId="989">
      <pivotArea dataOnly="0" labelOnly="1" outline="0" fieldPosition="0">
        <references count="2">
          <reference field="1" count="1" selected="0">
            <x v="280"/>
          </reference>
          <reference field="2" count="1">
            <x v="287"/>
          </reference>
        </references>
      </pivotArea>
    </format>
    <format dxfId="990">
      <pivotArea dataOnly="0" labelOnly="1" outline="0" fieldPosition="0">
        <references count="2">
          <reference field="1" count="1" selected="0">
            <x v="281"/>
          </reference>
          <reference field="2" count="1">
            <x v="288"/>
          </reference>
        </references>
      </pivotArea>
    </format>
    <format dxfId="991">
      <pivotArea dataOnly="0" labelOnly="1" outline="0" fieldPosition="0">
        <references count="2">
          <reference field="1" count="1" selected="0">
            <x v="282"/>
          </reference>
          <reference field="2" count="1">
            <x v="289"/>
          </reference>
        </references>
      </pivotArea>
    </format>
    <format dxfId="992">
      <pivotArea dataOnly="0" labelOnly="1" outline="0" fieldPosition="0">
        <references count="2">
          <reference field="1" count="1" selected="0">
            <x v="283"/>
          </reference>
          <reference field="2" count="1">
            <x v="290"/>
          </reference>
        </references>
      </pivotArea>
    </format>
    <format dxfId="993">
      <pivotArea dataOnly="0" labelOnly="1" outline="0" fieldPosition="0">
        <references count="2">
          <reference field="1" count="1" selected="0">
            <x v="284"/>
          </reference>
          <reference field="2" count="1">
            <x v="291"/>
          </reference>
        </references>
      </pivotArea>
    </format>
    <format dxfId="994">
      <pivotArea dataOnly="0" labelOnly="1" outline="0" fieldPosition="0">
        <references count="2">
          <reference field="1" count="1" selected="0">
            <x v="285"/>
          </reference>
          <reference field="2" count="1">
            <x v="292"/>
          </reference>
        </references>
      </pivotArea>
    </format>
    <format dxfId="995">
      <pivotArea dataOnly="0" labelOnly="1" outline="0" fieldPosition="0">
        <references count="2">
          <reference field="1" count="1" selected="0">
            <x v="286"/>
          </reference>
          <reference field="2" count="1">
            <x v="293"/>
          </reference>
        </references>
      </pivotArea>
    </format>
    <format dxfId="996">
      <pivotArea dataOnly="0" labelOnly="1" outline="0" fieldPosition="0">
        <references count="2">
          <reference field="1" count="1" selected="0">
            <x v="287"/>
          </reference>
          <reference field="2" count="1">
            <x v="294"/>
          </reference>
        </references>
      </pivotArea>
    </format>
    <format dxfId="997">
      <pivotArea dataOnly="0" labelOnly="1" outline="0" fieldPosition="0">
        <references count="2">
          <reference field="1" count="1" selected="0">
            <x v="288"/>
          </reference>
          <reference field="2" count="1">
            <x v="295"/>
          </reference>
        </references>
      </pivotArea>
    </format>
    <format dxfId="998">
      <pivotArea dataOnly="0" labelOnly="1" outline="0" fieldPosition="0">
        <references count="2">
          <reference field="1" count="1" selected="0">
            <x v="289"/>
          </reference>
          <reference field="2" count="1">
            <x v="296"/>
          </reference>
        </references>
      </pivotArea>
    </format>
    <format dxfId="999">
      <pivotArea dataOnly="0" labelOnly="1" outline="0" fieldPosition="0">
        <references count="2">
          <reference field="1" count="1" selected="0">
            <x v="290"/>
          </reference>
          <reference field="2" count="1">
            <x v="297"/>
          </reference>
        </references>
      </pivotArea>
    </format>
    <format dxfId="1000">
      <pivotArea dataOnly="0" labelOnly="1" outline="0" fieldPosition="0">
        <references count="2">
          <reference field="1" count="1" selected="0">
            <x v="291"/>
          </reference>
          <reference field="2" count="1">
            <x v="298"/>
          </reference>
        </references>
      </pivotArea>
    </format>
    <format dxfId="1001">
      <pivotArea dataOnly="0" labelOnly="1" outline="0" fieldPosition="0">
        <references count="2">
          <reference field="1" count="1" selected="0">
            <x v="292"/>
          </reference>
          <reference field="2" count="1">
            <x v="299"/>
          </reference>
        </references>
      </pivotArea>
    </format>
    <format dxfId="1002">
      <pivotArea dataOnly="0" labelOnly="1" outline="0" fieldPosition="0">
        <references count="2">
          <reference field="1" count="1" selected="0">
            <x v="293"/>
          </reference>
          <reference field="2" count="1">
            <x v="300"/>
          </reference>
        </references>
      </pivotArea>
    </format>
    <format dxfId="1003">
      <pivotArea dataOnly="0" labelOnly="1" outline="0" fieldPosition="0">
        <references count="2">
          <reference field="1" count="1" selected="0">
            <x v="294"/>
          </reference>
          <reference field="2" count="1">
            <x v="301"/>
          </reference>
        </references>
      </pivotArea>
    </format>
    <format dxfId="1004">
      <pivotArea dataOnly="0" labelOnly="1" outline="0" fieldPosition="0">
        <references count="2">
          <reference field="1" count="1" selected="0">
            <x v="295"/>
          </reference>
          <reference field="2" count="1">
            <x v="303"/>
          </reference>
        </references>
      </pivotArea>
    </format>
    <format dxfId="1005">
      <pivotArea dataOnly="0" labelOnly="1" outline="0" fieldPosition="0">
        <references count="2">
          <reference field="1" count="1" selected="0">
            <x v="296"/>
          </reference>
          <reference field="2" count="1">
            <x v="304"/>
          </reference>
        </references>
      </pivotArea>
    </format>
    <format dxfId="1006">
      <pivotArea dataOnly="0" labelOnly="1" outline="0" fieldPosition="0">
        <references count="2">
          <reference field="1" count="1" selected="0">
            <x v="297"/>
          </reference>
          <reference field="2" count="1">
            <x v="305"/>
          </reference>
        </references>
      </pivotArea>
    </format>
    <format dxfId="1007">
      <pivotArea dataOnly="0" labelOnly="1" outline="0" fieldPosition="0">
        <references count="2">
          <reference field="1" count="1" selected="0">
            <x v="298"/>
          </reference>
          <reference field="2" count="1">
            <x v="306"/>
          </reference>
        </references>
      </pivotArea>
    </format>
    <format dxfId="1008">
      <pivotArea dataOnly="0" labelOnly="1" outline="0" fieldPosition="0">
        <references count="2">
          <reference field="1" count="1" selected="0">
            <x v="299"/>
          </reference>
          <reference field="2" count="1">
            <x v="307"/>
          </reference>
        </references>
      </pivotArea>
    </format>
    <format dxfId="1009">
      <pivotArea dataOnly="0" labelOnly="1" outline="0" fieldPosition="0">
        <references count="2">
          <reference field="1" count="1" selected="0">
            <x v="300"/>
          </reference>
          <reference field="2" count="1">
            <x v="308"/>
          </reference>
        </references>
      </pivotArea>
    </format>
    <format dxfId="1010">
      <pivotArea dataOnly="0" labelOnly="1" outline="0" fieldPosition="0">
        <references count="2">
          <reference field="1" count="1" selected="0">
            <x v="301"/>
          </reference>
          <reference field="2" count="1">
            <x v="310"/>
          </reference>
        </references>
      </pivotArea>
    </format>
    <format dxfId="1011">
      <pivotArea dataOnly="0" labelOnly="1" outline="0" fieldPosition="0">
        <references count="2">
          <reference field="1" count="1" selected="0">
            <x v="302"/>
          </reference>
          <reference field="2" count="1">
            <x v="311"/>
          </reference>
        </references>
      </pivotArea>
    </format>
    <format dxfId="1012">
      <pivotArea dataOnly="0" labelOnly="1" outline="0" fieldPosition="0">
        <references count="2">
          <reference field="1" count="1" selected="0">
            <x v="303"/>
          </reference>
          <reference field="2" count="1">
            <x v="314"/>
          </reference>
        </references>
      </pivotArea>
    </format>
    <format dxfId="1013">
      <pivotArea dataOnly="0" labelOnly="1" outline="0" fieldPosition="0">
        <references count="2">
          <reference field="1" count="1" selected="0">
            <x v="304"/>
          </reference>
          <reference field="2" count="1">
            <x v="315"/>
          </reference>
        </references>
      </pivotArea>
    </format>
    <format dxfId="1014">
      <pivotArea dataOnly="0" labelOnly="1" outline="0" fieldPosition="0">
        <references count="2">
          <reference field="1" count="1" selected="0">
            <x v="305"/>
          </reference>
          <reference field="2" count="1">
            <x v="316"/>
          </reference>
        </references>
      </pivotArea>
    </format>
    <format dxfId="1015">
      <pivotArea dataOnly="0" labelOnly="1" outline="0" fieldPosition="0">
        <references count="2">
          <reference field="1" count="1" selected="0">
            <x v="306"/>
          </reference>
          <reference field="2" count="1">
            <x v="317"/>
          </reference>
        </references>
      </pivotArea>
    </format>
    <format dxfId="1016">
      <pivotArea dataOnly="0" labelOnly="1" outline="0" fieldPosition="0">
        <references count="2">
          <reference field="1" count="1" selected="0">
            <x v="307"/>
          </reference>
          <reference field="2" count="1">
            <x v="318"/>
          </reference>
        </references>
      </pivotArea>
    </format>
    <format dxfId="1017">
      <pivotArea dataOnly="0" labelOnly="1" outline="0" fieldPosition="0">
        <references count="2">
          <reference field="1" count="1" selected="0">
            <x v="308"/>
          </reference>
          <reference field="2" count="1">
            <x v="319"/>
          </reference>
        </references>
      </pivotArea>
    </format>
    <format dxfId="1018">
      <pivotArea dataOnly="0" labelOnly="1" outline="0" fieldPosition="0">
        <references count="2">
          <reference field="1" count="1" selected="0">
            <x v="309"/>
          </reference>
          <reference field="2" count="1">
            <x v="320"/>
          </reference>
        </references>
      </pivotArea>
    </format>
    <format dxfId="1019">
      <pivotArea dataOnly="0" labelOnly="1" outline="0" fieldPosition="0">
        <references count="2">
          <reference field="1" count="1" selected="0">
            <x v="310"/>
          </reference>
          <reference field="2" count="1">
            <x v="321"/>
          </reference>
        </references>
      </pivotArea>
    </format>
    <format dxfId="1020">
      <pivotArea dataOnly="0" labelOnly="1" outline="0" fieldPosition="0">
        <references count="1">
          <reference field="1" count="43"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</reference>
        </references>
      </pivotArea>
    </format>
    <format dxfId="1021">
      <pivotArea dataOnly="0" labelOnly="1" outline="0" fieldPosition="0">
        <references count="1">
          <reference field="1" count="46"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</reference>
        </references>
      </pivotArea>
    </format>
    <format dxfId="1022">
      <pivotArea dataOnly="0" labelOnly="1" outline="0" fieldPosition="0">
        <references count="1">
          <reference field="1" count="38"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</reference>
        </references>
      </pivotArea>
    </format>
    <format dxfId="1023">
      <pivotArea dataOnly="0" labelOnly="1" outline="0" fieldPosition="0">
        <references count="1">
          <reference field="1" count="46"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</reference>
        </references>
      </pivotArea>
    </format>
    <format dxfId="1024">
      <pivotArea dataOnly="0" labelOnly="1" outline="0" fieldPosition="0">
        <references count="1">
          <reference field="1" count="40"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</reference>
        </references>
      </pivotArea>
    </format>
    <format dxfId="1025">
      <pivotArea dataOnly="0" labelOnly="1" outline="0" fieldPosition="0">
        <references count="1">
          <reference field="1" count="44"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</reference>
        </references>
      </pivotArea>
    </format>
    <format dxfId="1026">
      <pivotArea dataOnly="0" labelOnly="1" outline="0" fieldPosition="0">
        <references count="1">
          <reference field="1" count="28"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</reference>
        </references>
      </pivotArea>
    </format>
    <format dxfId="1027">
      <pivotArea dataOnly="0" labelOnly="1" outline="0" fieldPosition="0">
        <references count="2">
          <reference field="1" count="1" selected="0">
            <x v="0"/>
          </reference>
          <reference field="2" count="1">
            <x v="23"/>
          </reference>
        </references>
      </pivotArea>
    </format>
    <format dxfId="1028">
      <pivotArea dataOnly="0" labelOnly="1" outline="0" fieldPosition="0">
        <references count="2">
          <reference field="1" count="1" selected="0">
            <x v="1"/>
          </reference>
          <reference field="2" count="1">
            <x v="74"/>
          </reference>
        </references>
      </pivotArea>
    </format>
    <format dxfId="1029">
      <pivotArea dataOnly="0" labelOnly="1" outline="0" fieldPosition="0">
        <references count="2">
          <reference field="1" count="1" selected="0">
            <x v="2"/>
          </reference>
          <reference field="2" count="1">
            <x v="104"/>
          </reference>
        </references>
      </pivotArea>
    </format>
    <format dxfId="1030">
      <pivotArea dataOnly="0" labelOnly="1" outline="0" fieldPosition="0">
        <references count="2">
          <reference field="1" count="1" selected="0">
            <x v="3"/>
          </reference>
          <reference field="2" count="1">
            <x v="98"/>
          </reference>
        </references>
      </pivotArea>
    </format>
    <format dxfId="1031">
      <pivotArea dataOnly="0" labelOnly="1" outline="0" fieldPosition="0">
        <references count="2">
          <reference field="1" count="1" selected="0">
            <x v="4"/>
          </reference>
          <reference field="2" count="1">
            <x v="103"/>
          </reference>
        </references>
      </pivotArea>
    </format>
    <format dxfId="1032">
      <pivotArea dataOnly="0" labelOnly="1" outline="0" fieldPosition="0">
        <references count="2">
          <reference field="1" count="1" selected="0">
            <x v="5"/>
          </reference>
          <reference field="2" count="1">
            <x v="24"/>
          </reference>
        </references>
      </pivotArea>
    </format>
    <format dxfId="1033">
      <pivotArea dataOnly="0" labelOnly="1" outline="0" fieldPosition="0">
        <references count="2">
          <reference field="1" count="1" selected="0">
            <x v="6"/>
          </reference>
          <reference field="2" count="1">
            <x v="25"/>
          </reference>
        </references>
      </pivotArea>
    </format>
    <format dxfId="1034">
      <pivotArea dataOnly="0" labelOnly="1" outline="0" fieldPosition="0">
        <references count="2">
          <reference field="1" count="1" selected="0">
            <x v="7"/>
          </reference>
          <reference field="2" count="1">
            <x v="26"/>
          </reference>
        </references>
      </pivotArea>
    </format>
    <format dxfId="1035">
      <pivotArea dataOnly="0" labelOnly="1" outline="0" fieldPosition="0">
        <references count="2">
          <reference field="1" count="1" selected="0">
            <x v="8"/>
          </reference>
          <reference field="2" count="1">
            <x v="27"/>
          </reference>
        </references>
      </pivotArea>
    </format>
    <format dxfId="1036">
      <pivotArea dataOnly="0" labelOnly="1" outline="0" fieldPosition="0">
        <references count="2">
          <reference field="1" count="1" selected="0">
            <x v="9"/>
          </reference>
          <reference field="2" count="1">
            <x v="28"/>
          </reference>
        </references>
      </pivotArea>
    </format>
    <format dxfId="1037">
      <pivotArea dataOnly="0" labelOnly="1" outline="0" fieldPosition="0">
        <references count="2">
          <reference field="1" count="1" selected="0">
            <x v="10"/>
          </reference>
          <reference field="2" count="1">
            <x v="309"/>
          </reference>
        </references>
      </pivotArea>
    </format>
    <format dxfId="1038">
      <pivotArea dataOnly="0" labelOnly="1" outline="0" fieldPosition="0">
        <references count="2">
          <reference field="1" count="1" selected="0">
            <x v="11"/>
          </reference>
          <reference field="2" count="1">
            <x v="29"/>
          </reference>
        </references>
      </pivotArea>
    </format>
    <format dxfId="1039">
      <pivotArea dataOnly="0" labelOnly="1" outline="0" fieldPosition="0">
        <references count="2">
          <reference field="1" count="1" selected="0">
            <x v="12"/>
          </reference>
          <reference field="2" count="1">
            <x v="30"/>
          </reference>
        </references>
      </pivotArea>
    </format>
    <format dxfId="1040">
      <pivotArea dataOnly="0" labelOnly="1" outline="0" fieldPosition="0">
        <references count="2">
          <reference field="1" count="1" selected="0">
            <x v="13"/>
          </reference>
          <reference field="2" count="1">
            <x v="32"/>
          </reference>
        </references>
      </pivotArea>
    </format>
    <format dxfId="1041">
      <pivotArea dataOnly="0" labelOnly="1" outline="0" fieldPosition="0">
        <references count="2">
          <reference field="1" count="1" selected="0">
            <x v="14"/>
          </reference>
          <reference field="2" count="1">
            <x v="33"/>
          </reference>
        </references>
      </pivotArea>
    </format>
    <format dxfId="1042">
      <pivotArea dataOnly="0" labelOnly="1" outline="0" fieldPosition="0">
        <references count="2">
          <reference field="1" count="1" selected="0">
            <x v="15"/>
          </reference>
          <reference field="2" count="1">
            <x v="34"/>
          </reference>
        </references>
      </pivotArea>
    </format>
    <format dxfId="1043">
      <pivotArea dataOnly="0" labelOnly="1" outline="0" fieldPosition="0">
        <references count="2">
          <reference field="1" count="1" selected="0">
            <x v="16"/>
          </reference>
          <reference field="2" count="1">
            <x v="35"/>
          </reference>
        </references>
      </pivotArea>
    </format>
    <format dxfId="1044">
      <pivotArea dataOnly="0" labelOnly="1" outline="0" fieldPosition="0">
        <references count="2">
          <reference field="1" count="1" selected="0">
            <x v="17"/>
          </reference>
          <reference field="2" count="1">
            <x v="75"/>
          </reference>
        </references>
      </pivotArea>
    </format>
    <format dxfId="1045">
      <pivotArea dataOnly="0" labelOnly="1" outline="0" fieldPosition="0">
        <references count="2">
          <reference field="1" count="1" selected="0">
            <x v="18"/>
          </reference>
          <reference field="2" count="1">
            <x v="0"/>
          </reference>
        </references>
      </pivotArea>
    </format>
    <format dxfId="1046">
      <pivotArea dataOnly="0" labelOnly="1" outline="0" fieldPosition="0">
        <references count="2">
          <reference field="1" count="1" selected="0">
            <x v="19"/>
          </reference>
          <reference field="2" count="1">
            <x v="37"/>
          </reference>
        </references>
      </pivotArea>
    </format>
    <format dxfId="1047">
      <pivotArea dataOnly="0" labelOnly="1" outline="0" fieldPosition="0">
        <references count="2">
          <reference field="1" count="1" selected="0">
            <x v="20"/>
          </reference>
          <reference field="2" count="1">
            <x v="38"/>
          </reference>
        </references>
      </pivotArea>
    </format>
    <format dxfId="1048">
      <pivotArea dataOnly="0" labelOnly="1" outline="0" fieldPosition="0">
        <references count="2">
          <reference field="1" count="1" selected="0">
            <x v="21"/>
          </reference>
          <reference field="2" count="1">
            <x v="5"/>
          </reference>
        </references>
      </pivotArea>
    </format>
    <format dxfId="1049">
      <pivotArea dataOnly="0" labelOnly="1" outline="0" fieldPosition="0">
        <references count="2">
          <reference field="1" count="1" selected="0">
            <x v="22"/>
          </reference>
          <reference field="2" count="1">
            <x v="39"/>
          </reference>
        </references>
      </pivotArea>
    </format>
    <format dxfId="1050">
      <pivotArea dataOnly="0" labelOnly="1" outline="0" fieldPosition="0">
        <references count="2">
          <reference field="1" count="1" selected="0">
            <x v="23"/>
          </reference>
          <reference field="2" count="1">
            <x v="40"/>
          </reference>
        </references>
      </pivotArea>
    </format>
    <format dxfId="1051">
      <pivotArea dataOnly="0" labelOnly="1" outline="0" fieldPosition="0">
        <references count="2">
          <reference field="1" count="1" selected="0">
            <x v="24"/>
          </reference>
          <reference field="2" count="1">
            <x v="41"/>
          </reference>
        </references>
      </pivotArea>
    </format>
    <format dxfId="1052">
      <pivotArea dataOnly="0" labelOnly="1" outline="0" fieldPosition="0">
        <references count="2">
          <reference field="1" count="1" selected="0">
            <x v="25"/>
          </reference>
          <reference field="2" count="1">
            <x v="42"/>
          </reference>
        </references>
      </pivotArea>
    </format>
    <format dxfId="1053">
      <pivotArea dataOnly="0" labelOnly="1" outline="0" fieldPosition="0">
        <references count="2">
          <reference field="1" count="1" selected="0">
            <x v="26"/>
          </reference>
          <reference field="2" count="1">
            <x v="43"/>
          </reference>
        </references>
      </pivotArea>
    </format>
    <format dxfId="1054">
      <pivotArea dataOnly="0" labelOnly="1" outline="0" fieldPosition="0">
        <references count="2">
          <reference field="1" count="1" selected="0">
            <x v="27"/>
          </reference>
          <reference field="2" count="1">
            <x v="44"/>
          </reference>
        </references>
      </pivotArea>
    </format>
    <format dxfId="1055">
      <pivotArea dataOnly="0" labelOnly="1" outline="0" fieldPosition="0">
        <references count="2">
          <reference field="1" count="1" selected="0">
            <x v="28"/>
          </reference>
          <reference field="2" count="1">
            <x v="4"/>
          </reference>
        </references>
      </pivotArea>
    </format>
    <format dxfId="1056">
      <pivotArea dataOnly="0" labelOnly="1" outline="0" fieldPosition="0">
        <references count="2">
          <reference field="1" count="1" selected="0">
            <x v="29"/>
          </reference>
          <reference field="2" count="1">
            <x v="45"/>
          </reference>
        </references>
      </pivotArea>
    </format>
    <format dxfId="1057">
      <pivotArea dataOnly="0" labelOnly="1" outline="0" fieldPosition="0">
        <references count="2">
          <reference field="1" count="1" selected="0">
            <x v="30"/>
          </reference>
          <reference field="2" count="1">
            <x v="46"/>
          </reference>
        </references>
      </pivotArea>
    </format>
    <format dxfId="1058">
      <pivotArea dataOnly="0" labelOnly="1" outline="0" fieldPosition="0">
        <references count="2">
          <reference field="1" count="1" selected="0">
            <x v="31"/>
          </reference>
          <reference field="2" count="1">
            <x v="47"/>
          </reference>
        </references>
      </pivotArea>
    </format>
    <format dxfId="1059">
      <pivotArea dataOnly="0" labelOnly="1" outline="0" fieldPosition="0">
        <references count="2">
          <reference field="1" count="1" selected="0">
            <x v="32"/>
          </reference>
          <reference field="2" count="1">
            <x v="48"/>
          </reference>
        </references>
      </pivotArea>
    </format>
    <format dxfId="1060">
      <pivotArea dataOnly="0" labelOnly="1" outline="0" fieldPosition="0">
        <references count="2">
          <reference field="1" count="1" selected="0">
            <x v="33"/>
          </reference>
          <reference field="2" count="1">
            <x v="49"/>
          </reference>
        </references>
      </pivotArea>
    </format>
    <format dxfId="1061">
      <pivotArea dataOnly="0" labelOnly="1" outline="0" fieldPosition="0">
        <references count="2">
          <reference field="1" count="1" selected="0">
            <x v="34"/>
          </reference>
          <reference field="2" count="1">
            <x v="50"/>
          </reference>
        </references>
      </pivotArea>
    </format>
    <format dxfId="1062">
      <pivotArea dataOnly="0" labelOnly="1" outline="0" fieldPosition="0">
        <references count="2">
          <reference field="1" count="1" selected="0">
            <x v="35"/>
          </reference>
          <reference field="2" count="1">
            <x v="51"/>
          </reference>
        </references>
      </pivotArea>
    </format>
    <format dxfId="1063">
      <pivotArea dataOnly="0" labelOnly="1" outline="0" fieldPosition="0">
        <references count="2">
          <reference field="1" count="1" selected="0">
            <x v="36"/>
          </reference>
          <reference field="2" count="1">
            <x v="52"/>
          </reference>
        </references>
      </pivotArea>
    </format>
    <format dxfId="1064">
      <pivotArea dataOnly="0" labelOnly="1" outline="0" fieldPosition="0">
        <references count="2">
          <reference field="1" count="1" selected="0">
            <x v="37"/>
          </reference>
          <reference field="2" count="1">
            <x v="53"/>
          </reference>
        </references>
      </pivotArea>
    </format>
    <format dxfId="1065">
      <pivotArea dataOnly="0" labelOnly="1" outline="0" fieldPosition="0">
        <references count="2">
          <reference field="1" count="1" selected="0">
            <x v="38"/>
          </reference>
          <reference field="2" count="1">
            <x v="54"/>
          </reference>
        </references>
      </pivotArea>
    </format>
    <format dxfId="1066">
      <pivotArea dataOnly="0" labelOnly="1" outline="0" fieldPosition="0">
        <references count="2">
          <reference field="1" count="1" selected="0">
            <x v="39"/>
          </reference>
          <reference field="2" count="1">
            <x v="55"/>
          </reference>
        </references>
      </pivotArea>
    </format>
    <format dxfId="1067">
      <pivotArea dataOnly="0" labelOnly="1" outline="0" fieldPosition="0">
        <references count="2">
          <reference field="1" count="1" selected="0">
            <x v="40"/>
          </reference>
          <reference field="2" count="1">
            <x v="56"/>
          </reference>
        </references>
      </pivotArea>
    </format>
    <format dxfId="1068">
      <pivotArea dataOnly="0" labelOnly="1" outline="0" fieldPosition="0">
        <references count="2">
          <reference field="1" count="1" selected="0">
            <x v="41"/>
          </reference>
          <reference field="2" count="1">
            <x v="57"/>
          </reference>
        </references>
      </pivotArea>
    </format>
    <format dxfId="1069">
      <pivotArea dataOnly="0" labelOnly="1" outline="0" fieldPosition="0">
        <references count="2">
          <reference field="1" count="1" selected="0">
            <x v="42"/>
          </reference>
          <reference field="2" count="1">
            <x v="58"/>
          </reference>
        </references>
      </pivotArea>
    </format>
    <format dxfId="1070">
      <pivotArea dataOnly="0" labelOnly="1" outline="0" fieldPosition="0">
        <references count="2">
          <reference field="1" count="1" selected="0">
            <x v="43"/>
          </reference>
          <reference field="2" count="1">
            <x v="59"/>
          </reference>
        </references>
      </pivotArea>
    </format>
    <format dxfId="1071">
      <pivotArea dataOnly="0" labelOnly="1" outline="0" fieldPosition="0">
        <references count="2">
          <reference field="1" count="1" selected="0">
            <x v="44"/>
          </reference>
          <reference field="2" count="1">
            <x v="6"/>
          </reference>
        </references>
      </pivotArea>
    </format>
    <format dxfId="1072">
      <pivotArea dataOnly="0" labelOnly="1" outline="0" fieldPosition="0">
        <references count="2">
          <reference field="1" count="1" selected="0">
            <x v="45"/>
          </reference>
          <reference field="2" count="1">
            <x v="2"/>
          </reference>
        </references>
      </pivotArea>
    </format>
    <format dxfId="1073">
      <pivotArea dataOnly="0" labelOnly="1" outline="0" fieldPosition="0">
        <references count="2">
          <reference field="1" count="1" selected="0">
            <x v="46"/>
          </reference>
          <reference field="2" count="1">
            <x v="60"/>
          </reference>
        </references>
      </pivotArea>
    </format>
    <format dxfId="1074">
      <pivotArea dataOnly="0" labelOnly="1" outline="0" fieldPosition="0">
        <references count="2">
          <reference field="1" count="1" selected="0">
            <x v="47"/>
          </reference>
          <reference field="2" count="1">
            <x v="61"/>
          </reference>
        </references>
      </pivotArea>
    </format>
    <format dxfId="1075">
      <pivotArea dataOnly="0" labelOnly="1" outline="0" fieldPosition="0">
        <references count="2">
          <reference field="1" count="1" selected="0">
            <x v="48"/>
          </reference>
          <reference field="2" count="1">
            <x v="62"/>
          </reference>
        </references>
      </pivotArea>
    </format>
    <format dxfId="1076">
      <pivotArea dataOnly="0" labelOnly="1" outline="0" fieldPosition="0">
        <references count="2">
          <reference field="1" count="1" selected="0">
            <x v="49"/>
          </reference>
          <reference field="2" count="1">
            <x v="64"/>
          </reference>
        </references>
      </pivotArea>
    </format>
    <format dxfId="1077">
      <pivotArea dataOnly="0" labelOnly="1" outline="0" fieldPosition="0">
        <references count="2">
          <reference field="1" count="1" selected="0">
            <x v="50"/>
          </reference>
          <reference field="2" count="1">
            <x v="65"/>
          </reference>
        </references>
      </pivotArea>
    </format>
    <format dxfId="1078">
      <pivotArea dataOnly="0" labelOnly="1" outline="0" fieldPosition="0">
        <references count="2">
          <reference field="1" count="1" selected="0">
            <x v="51"/>
          </reference>
          <reference field="2" count="1">
            <x v="66"/>
          </reference>
        </references>
      </pivotArea>
    </format>
    <format dxfId="1079">
      <pivotArea dataOnly="0" labelOnly="1" outline="0" fieldPosition="0">
        <references count="2">
          <reference field="1" count="1" selected="0">
            <x v="52"/>
          </reference>
          <reference field="2" count="1">
            <x v="67"/>
          </reference>
        </references>
      </pivotArea>
    </format>
    <format dxfId="1080">
      <pivotArea dataOnly="0" labelOnly="1" outline="0" fieldPosition="0">
        <references count="2">
          <reference field="1" count="1" selected="0">
            <x v="53"/>
          </reference>
          <reference field="2" count="1">
            <x v="68"/>
          </reference>
        </references>
      </pivotArea>
    </format>
    <format dxfId="1081">
      <pivotArea dataOnly="0" labelOnly="1" outline="0" fieldPosition="0">
        <references count="2">
          <reference field="1" count="1" selected="0">
            <x v="54"/>
          </reference>
          <reference field="2" count="1">
            <x v="69"/>
          </reference>
        </references>
      </pivotArea>
    </format>
    <format dxfId="1082">
      <pivotArea dataOnly="0" labelOnly="1" outline="0" fieldPosition="0">
        <references count="2">
          <reference field="1" count="1" selected="0">
            <x v="55"/>
          </reference>
          <reference field="2" count="1">
            <x v="70"/>
          </reference>
        </references>
      </pivotArea>
    </format>
    <format dxfId="1083">
      <pivotArea dataOnly="0" labelOnly="1" outline="0" fieldPosition="0">
        <references count="2">
          <reference field="1" count="1" selected="0">
            <x v="56"/>
          </reference>
          <reference field="2" count="1">
            <x v="173"/>
          </reference>
        </references>
      </pivotArea>
    </format>
    <format dxfId="1084">
      <pivotArea dataOnly="0" labelOnly="1" outline="0" fieldPosition="0">
        <references count="2">
          <reference field="1" count="1" selected="0">
            <x v="57"/>
          </reference>
          <reference field="2" count="1">
            <x v="89"/>
          </reference>
        </references>
      </pivotArea>
    </format>
    <format dxfId="1085">
      <pivotArea dataOnly="0" labelOnly="1" outline="0" fieldPosition="0">
        <references count="2">
          <reference field="1" count="1" selected="0">
            <x v="58"/>
          </reference>
          <reference field="2" count="1">
            <x v="71"/>
          </reference>
        </references>
      </pivotArea>
    </format>
    <format dxfId="1086">
      <pivotArea dataOnly="0" labelOnly="1" outline="0" fieldPosition="0">
        <references count="2">
          <reference field="1" count="1" selected="0">
            <x v="59"/>
          </reference>
          <reference field="2" count="1">
            <x v="73"/>
          </reference>
        </references>
      </pivotArea>
    </format>
    <format dxfId="1087">
      <pivotArea dataOnly="0" labelOnly="1" outline="0" fieldPosition="0">
        <references count="2">
          <reference field="1" count="1" selected="0">
            <x v="60"/>
          </reference>
          <reference field="2" count="1">
            <x v="121"/>
          </reference>
        </references>
      </pivotArea>
    </format>
    <format dxfId="1088">
      <pivotArea dataOnly="0" labelOnly="1" outline="0" fieldPosition="0">
        <references count="2">
          <reference field="1" count="1" selected="0">
            <x v="61"/>
          </reference>
          <reference field="2" count="1">
            <x v="8"/>
          </reference>
        </references>
      </pivotArea>
    </format>
    <format dxfId="1089">
      <pivotArea dataOnly="0" labelOnly="1" outline="0" fieldPosition="0">
        <references count="2">
          <reference field="1" count="1" selected="0">
            <x v="62"/>
          </reference>
          <reference field="2" count="1">
            <x v="9"/>
          </reference>
        </references>
      </pivotArea>
    </format>
    <format dxfId="1090">
      <pivotArea dataOnly="0" labelOnly="1" outline="0" fieldPosition="0">
        <references count="2">
          <reference field="1" count="1" selected="0">
            <x v="63"/>
          </reference>
          <reference field="2" count="1">
            <x v="10"/>
          </reference>
        </references>
      </pivotArea>
    </format>
    <format dxfId="1091">
      <pivotArea dataOnly="0" labelOnly="1" outline="0" fieldPosition="0">
        <references count="2">
          <reference field="1" count="1" selected="0">
            <x v="64"/>
          </reference>
          <reference field="2" count="1">
            <x v="11"/>
          </reference>
        </references>
      </pivotArea>
    </format>
    <format dxfId="1092">
      <pivotArea dataOnly="0" labelOnly="1" outline="0" fieldPosition="0">
        <references count="2">
          <reference field="1" count="1" selected="0">
            <x v="65"/>
          </reference>
          <reference field="2" count="1">
            <x v="12"/>
          </reference>
        </references>
      </pivotArea>
    </format>
    <format dxfId="1093">
      <pivotArea dataOnly="0" labelOnly="1" outline="0" fieldPosition="0">
        <references count="2">
          <reference field="1" count="1" selected="0">
            <x v="66"/>
          </reference>
          <reference field="2" count="1">
            <x v="13"/>
          </reference>
        </references>
      </pivotArea>
    </format>
    <format dxfId="1094">
      <pivotArea dataOnly="0" labelOnly="1" outline="0" fieldPosition="0">
        <references count="2">
          <reference field="1" count="1" selected="0">
            <x v="67"/>
          </reference>
          <reference field="2" count="1">
            <x v="14"/>
          </reference>
        </references>
      </pivotArea>
    </format>
    <format dxfId="1095">
      <pivotArea dataOnly="0" labelOnly="1" outline="0" fieldPosition="0">
        <references count="2">
          <reference field="1" count="1" selected="0">
            <x v="68"/>
          </reference>
          <reference field="2" count="1">
            <x v="15"/>
          </reference>
        </references>
      </pivotArea>
    </format>
    <format dxfId="1096">
      <pivotArea dataOnly="0" labelOnly="1" outline="0" fieldPosition="0">
        <references count="2">
          <reference field="1" count="1" selected="0">
            <x v="69"/>
          </reference>
          <reference field="2" count="1">
            <x v="3"/>
          </reference>
        </references>
      </pivotArea>
    </format>
    <format dxfId="1097">
      <pivotArea dataOnly="0" labelOnly="1" outline="0" fieldPosition="0">
        <references count="2">
          <reference field="1" count="1" selected="0">
            <x v="70"/>
          </reference>
          <reference field="2" count="1">
            <x v="80"/>
          </reference>
        </references>
      </pivotArea>
    </format>
    <format dxfId="1098">
      <pivotArea dataOnly="0" labelOnly="1" outline="0" fieldPosition="0">
        <references count="2">
          <reference field="1" count="1" selected="0">
            <x v="71"/>
          </reference>
          <reference field="2" count="1">
            <x v="16"/>
          </reference>
        </references>
      </pivotArea>
    </format>
    <format dxfId="1099">
      <pivotArea dataOnly="0" labelOnly="1" outline="0" fieldPosition="0">
        <references count="2">
          <reference field="1" count="1" selected="0">
            <x v="72"/>
          </reference>
          <reference field="2" count="1">
            <x v="7"/>
          </reference>
        </references>
      </pivotArea>
    </format>
    <format dxfId="1100">
      <pivotArea dataOnly="0" labelOnly="1" outline="0" fieldPosition="0">
        <references count="2">
          <reference field="1" count="1" selected="0">
            <x v="73"/>
          </reference>
          <reference field="2" count="1">
            <x v="17"/>
          </reference>
        </references>
      </pivotArea>
    </format>
    <format dxfId="1101">
      <pivotArea dataOnly="0" labelOnly="1" outline="0" fieldPosition="0">
        <references count="2">
          <reference field="1" count="1" selected="0">
            <x v="74"/>
          </reference>
          <reference field="2" count="1">
            <x v="149"/>
          </reference>
        </references>
      </pivotArea>
    </format>
    <format dxfId="1102">
      <pivotArea dataOnly="0" labelOnly="1" outline="0" fieldPosition="0">
        <references count="2">
          <reference field="1" count="1" selected="0">
            <x v="75"/>
          </reference>
          <reference field="2" count="1">
            <x v="18"/>
          </reference>
        </references>
      </pivotArea>
    </format>
    <format dxfId="1103">
      <pivotArea dataOnly="0" labelOnly="1" outline="0" fieldPosition="0">
        <references count="2">
          <reference field="1" count="1" selected="0">
            <x v="76"/>
          </reference>
          <reference field="2" count="1">
            <x v="19"/>
          </reference>
        </references>
      </pivotArea>
    </format>
    <format dxfId="1104">
      <pivotArea dataOnly="0" labelOnly="1" outline="0" fieldPosition="0">
        <references count="2">
          <reference field="1" count="1" selected="0">
            <x v="77"/>
          </reference>
          <reference field="2" count="1">
            <x v="20"/>
          </reference>
        </references>
      </pivotArea>
    </format>
    <format dxfId="1105">
      <pivotArea dataOnly="0" labelOnly="1" outline="0" fieldPosition="0">
        <references count="2">
          <reference field="1" count="1" selected="0">
            <x v="78"/>
          </reference>
          <reference field="2" count="1">
            <x v="81"/>
          </reference>
        </references>
      </pivotArea>
    </format>
    <format dxfId="1106">
      <pivotArea dataOnly="0" labelOnly="1" outline="0" fieldPosition="0">
        <references count="2">
          <reference field="1" count="1" selected="0">
            <x v="79"/>
          </reference>
          <reference field="2" count="1">
            <x v="21"/>
          </reference>
        </references>
      </pivotArea>
    </format>
    <format dxfId="1107">
      <pivotArea dataOnly="0" labelOnly="1" outline="0" fieldPosition="0">
        <references count="2">
          <reference field="1" count="1" selected="0">
            <x v="80"/>
          </reference>
          <reference field="2" count="1">
            <x v="252"/>
          </reference>
        </references>
      </pivotArea>
    </format>
    <format dxfId="1108">
      <pivotArea dataOnly="0" labelOnly="1" outline="0" fieldPosition="0">
        <references count="2">
          <reference field="1" count="1" selected="0">
            <x v="81"/>
          </reference>
          <reference field="2" count="1">
            <x v="22"/>
          </reference>
        </references>
      </pivotArea>
    </format>
    <format dxfId="1109">
      <pivotArea dataOnly="0" labelOnly="1" outline="0" fieldPosition="0">
        <references count="2">
          <reference field="1" count="1" selected="0">
            <x v="82"/>
          </reference>
          <reference field="2" count="1">
            <x v="76"/>
          </reference>
        </references>
      </pivotArea>
    </format>
    <format dxfId="1110">
      <pivotArea dataOnly="0" labelOnly="1" outline="0" fieldPosition="0">
        <references count="2">
          <reference field="1" count="1" selected="0">
            <x v="83"/>
          </reference>
          <reference field="2" count="1">
            <x v="77"/>
          </reference>
        </references>
      </pivotArea>
    </format>
    <format dxfId="1111">
      <pivotArea dataOnly="0" labelOnly="1" outline="0" fieldPosition="0">
        <references count="2">
          <reference field="1" count="1" selected="0">
            <x v="84"/>
          </reference>
          <reference field="2" count="1">
            <x v="253"/>
          </reference>
        </references>
      </pivotArea>
    </format>
    <format dxfId="1112">
      <pivotArea dataOnly="0" labelOnly="1" outline="0" fieldPosition="0">
        <references count="2">
          <reference field="1" count="1" selected="0">
            <x v="85"/>
          </reference>
          <reference field="2" count="1">
            <x v="78"/>
          </reference>
        </references>
      </pivotArea>
    </format>
    <format dxfId="1113">
      <pivotArea dataOnly="0" labelOnly="1" outline="0" fieldPosition="0">
        <references count="2">
          <reference field="1" count="1" selected="0">
            <x v="86"/>
          </reference>
          <reference field="2" count="1">
            <x v="79"/>
          </reference>
        </references>
      </pivotArea>
    </format>
    <format dxfId="1114">
      <pivotArea dataOnly="0" labelOnly="1" outline="0" fieldPosition="0">
        <references count="2">
          <reference field="1" count="1" selected="0">
            <x v="87"/>
          </reference>
          <reference field="2" count="1">
            <x v="82"/>
          </reference>
        </references>
      </pivotArea>
    </format>
    <format dxfId="1115">
      <pivotArea dataOnly="0" labelOnly="1" outline="0" fieldPosition="0">
        <references count="2">
          <reference field="1" count="1" selected="0">
            <x v="88"/>
          </reference>
          <reference field="2" count="1">
            <x v="83"/>
          </reference>
        </references>
      </pivotArea>
    </format>
    <format dxfId="1116">
      <pivotArea dataOnly="0" labelOnly="1" outline="0" fieldPosition="0">
        <references count="2">
          <reference field="1" count="1" selected="0">
            <x v="89"/>
          </reference>
          <reference field="2" count="1">
            <x v="90"/>
          </reference>
        </references>
      </pivotArea>
    </format>
    <format dxfId="1117">
      <pivotArea dataOnly="0" labelOnly="1" outline="0" fieldPosition="0">
        <references count="2">
          <reference field="1" count="1" selected="0">
            <x v="90"/>
          </reference>
          <reference field="2" count="1">
            <x v="124"/>
          </reference>
        </references>
      </pivotArea>
    </format>
    <format dxfId="1118">
      <pivotArea dataOnly="0" labelOnly="1" outline="0" fieldPosition="0">
        <references count="2">
          <reference field="1" count="1" selected="0">
            <x v="91"/>
          </reference>
          <reference field="2" count="1">
            <x v="116"/>
          </reference>
        </references>
      </pivotArea>
    </format>
    <format dxfId="1119">
      <pivotArea dataOnly="0" labelOnly="1" outline="0" fieldPosition="0">
        <references count="2">
          <reference field="1" count="1" selected="0">
            <x v="92"/>
          </reference>
          <reference field="2" count="1">
            <x v="84"/>
          </reference>
        </references>
      </pivotArea>
    </format>
    <format dxfId="1120">
      <pivotArea dataOnly="0" labelOnly="1" outline="0" fieldPosition="0">
        <references count="2">
          <reference field="1" count="1" selected="0">
            <x v="93"/>
          </reference>
          <reference field="2" count="1">
            <x v="85"/>
          </reference>
        </references>
      </pivotArea>
    </format>
    <format dxfId="1121">
      <pivotArea dataOnly="0" labelOnly="1" outline="0" fieldPosition="0">
        <references count="2">
          <reference field="1" count="1" selected="0">
            <x v="94"/>
          </reference>
          <reference field="2" count="1">
            <x v="86"/>
          </reference>
        </references>
      </pivotArea>
    </format>
    <format dxfId="1122">
      <pivotArea dataOnly="0" labelOnly="1" outline="0" fieldPosition="0">
        <references count="2">
          <reference field="1" count="1" selected="0">
            <x v="95"/>
          </reference>
          <reference field="2" count="1">
            <x v="87"/>
          </reference>
        </references>
      </pivotArea>
    </format>
    <format dxfId="1123">
      <pivotArea dataOnly="0" labelOnly="1" outline="0" fieldPosition="0">
        <references count="2">
          <reference field="1" count="1" selected="0">
            <x v="96"/>
          </reference>
          <reference field="2" count="1">
            <x v="88"/>
          </reference>
        </references>
      </pivotArea>
    </format>
    <format dxfId="1124">
      <pivotArea dataOnly="0" labelOnly="1" outline="0" fieldPosition="0">
        <references count="2">
          <reference field="1" count="1" selected="0">
            <x v="97"/>
          </reference>
          <reference field="2" count="1">
            <x v="134"/>
          </reference>
        </references>
      </pivotArea>
    </format>
    <format dxfId="1125">
      <pivotArea dataOnly="0" labelOnly="1" outline="0" fieldPosition="0">
        <references count="2">
          <reference field="1" count="1" selected="0">
            <x v="98"/>
          </reference>
          <reference field="2" count="1">
            <x v="170"/>
          </reference>
        </references>
      </pivotArea>
    </format>
    <format dxfId="1126">
      <pivotArea dataOnly="0" labelOnly="1" outline="0" fieldPosition="0">
        <references count="2">
          <reference field="1" count="1" selected="0">
            <x v="99"/>
          </reference>
          <reference field="2" count="1">
            <x v="91"/>
          </reference>
        </references>
      </pivotArea>
    </format>
    <format dxfId="1127">
      <pivotArea dataOnly="0" labelOnly="1" outline="0" fieldPosition="0">
        <references count="2">
          <reference field="1" count="1" selected="0">
            <x v="100"/>
          </reference>
          <reference field="2" count="1">
            <x v="92"/>
          </reference>
        </references>
      </pivotArea>
    </format>
    <format dxfId="1128">
      <pivotArea dataOnly="0" labelOnly="1" outline="0" fieldPosition="0">
        <references count="2">
          <reference field="1" count="1" selected="0">
            <x v="101"/>
          </reference>
          <reference field="2" count="1">
            <x v="147"/>
          </reference>
        </references>
      </pivotArea>
    </format>
    <format dxfId="1129">
      <pivotArea dataOnly="0" labelOnly="1" outline="0" fieldPosition="0">
        <references count="2">
          <reference field="1" count="1" selected="0">
            <x v="102"/>
          </reference>
          <reference field="2" count="1">
            <x v="94"/>
          </reference>
        </references>
      </pivotArea>
    </format>
    <format dxfId="1130">
      <pivotArea dataOnly="0" labelOnly="1" outline="0" fieldPosition="0">
        <references count="2">
          <reference field="1" count="1" selected="0">
            <x v="103"/>
          </reference>
          <reference field="2" count="1">
            <x v="95"/>
          </reference>
        </references>
      </pivotArea>
    </format>
    <format dxfId="1131">
      <pivotArea dataOnly="0" labelOnly="1" outline="0" fieldPosition="0">
        <references count="2">
          <reference field="1" count="1" selected="0">
            <x v="104"/>
          </reference>
          <reference field="2" count="1">
            <x v="97"/>
          </reference>
        </references>
      </pivotArea>
    </format>
    <format dxfId="1132">
      <pivotArea dataOnly="0" labelOnly="1" outline="0" fieldPosition="0">
        <references count="2">
          <reference field="1" count="1" selected="0">
            <x v="105"/>
          </reference>
          <reference field="2" count="1">
            <x v="99"/>
          </reference>
        </references>
      </pivotArea>
    </format>
    <format dxfId="1133">
      <pivotArea dataOnly="0" labelOnly="1" outline="0" fieldPosition="0">
        <references count="2">
          <reference field="1" count="1" selected="0">
            <x v="106"/>
          </reference>
          <reference field="2" count="1">
            <x v="100"/>
          </reference>
        </references>
      </pivotArea>
    </format>
    <format dxfId="1134">
      <pivotArea dataOnly="0" labelOnly="1" outline="0" fieldPosition="0">
        <references count="2">
          <reference field="1" count="1" selected="0">
            <x v="107"/>
          </reference>
          <reference field="2" count="1">
            <x v="101"/>
          </reference>
        </references>
      </pivotArea>
    </format>
    <format dxfId="1135">
      <pivotArea dataOnly="0" labelOnly="1" outline="0" fieldPosition="0">
        <references count="2">
          <reference field="1" count="1" selected="0">
            <x v="108"/>
          </reference>
          <reference field="2" count="1">
            <x v="102"/>
          </reference>
        </references>
      </pivotArea>
    </format>
    <format dxfId="1136">
      <pivotArea dataOnly="0" labelOnly="1" outline="0" fieldPosition="0">
        <references count="2">
          <reference field="1" count="1" selected="0">
            <x v="109"/>
          </reference>
          <reference field="2" count="1">
            <x v="130"/>
          </reference>
        </references>
      </pivotArea>
    </format>
    <format dxfId="1137">
      <pivotArea dataOnly="0" labelOnly="1" outline="0" fieldPosition="0">
        <references count="2">
          <reference field="1" count="1" selected="0">
            <x v="110"/>
          </reference>
          <reference field="2" count="1">
            <x v="105"/>
          </reference>
        </references>
      </pivotArea>
    </format>
    <format dxfId="1138">
      <pivotArea dataOnly="0" labelOnly="1" outline="0" fieldPosition="0">
        <references count="2">
          <reference field="1" count="1" selected="0">
            <x v="111"/>
          </reference>
          <reference field="2" count="1">
            <x v="107"/>
          </reference>
        </references>
      </pivotArea>
    </format>
    <format dxfId="1139">
      <pivotArea dataOnly="0" labelOnly="1" outline="0" fieldPosition="0">
        <references count="2">
          <reference field="1" count="1" selected="0">
            <x v="112"/>
          </reference>
          <reference field="2" count="1">
            <x v="106"/>
          </reference>
        </references>
      </pivotArea>
    </format>
    <format dxfId="1140">
      <pivotArea dataOnly="0" labelOnly="1" outline="0" fieldPosition="0">
        <references count="2">
          <reference field="1" count="1" selected="0">
            <x v="113"/>
          </reference>
          <reference field="2" count="1">
            <x v="108"/>
          </reference>
        </references>
      </pivotArea>
    </format>
    <format dxfId="1141">
      <pivotArea dataOnly="0" labelOnly="1" outline="0" fieldPosition="0">
        <references count="2">
          <reference field="1" count="1" selected="0">
            <x v="114"/>
          </reference>
          <reference field="2" count="1">
            <x v="109"/>
          </reference>
        </references>
      </pivotArea>
    </format>
    <format dxfId="1142">
      <pivotArea dataOnly="0" labelOnly="1" outline="0" fieldPosition="0">
        <references count="2">
          <reference field="1" count="1" selected="0">
            <x v="115"/>
          </reference>
          <reference field="2" count="1">
            <x v="110"/>
          </reference>
        </references>
      </pivotArea>
    </format>
    <format dxfId="1143">
      <pivotArea dataOnly="0" labelOnly="1" outline="0" fieldPosition="0">
        <references count="2">
          <reference field="1" count="1" selected="0">
            <x v="116"/>
          </reference>
          <reference field="2" count="1">
            <x v="111"/>
          </reference>
        </references>
      </pivotArea>
    </format>
    <format dxfId="1144">
      <pivotArea dataOnly="0" labelOnly="1" outline="0" fieldPosition="0">
        <references count="2">
          <reference field="1" count="1" selected="0">
            <x v="117"/>
          </reference>
          <reference field="2" count="1">
            <x v="112"/>
          </reference>
        </references>
      </pivotArea>
    </format>
    <format dxfId="1145">
      <pivotArea dataOnly="0" labelOnly="1" outline="0" fieldPosition="0">
        <references count="2">
          <reference field="1" count="1" selected="0">
            <x v="118"/>
          </reference>
          <reference field="2" count="1">
            <x v="113"/>
          </reference>
        </references>
      </pivotArea>
    </format>
    <format dxfId="1146">
      <pivotArea dataOnly="0" labelOnly="1" outline="0" fieldPosition="0">
        <references count="2">
          <reference field="1" count="1" selected="0">
            <x v="119"/>
          </reference>
          <reference field="2" count="1">
            <x v="114"/>
          </reference>
        </references>
      </pivotArea>
    </format>
    <format dxfId="1147">
      <pivotArea dataOnly="0" labelOnly="1" outline="0" fieldPosition="0">
        <references count="2">
          <reference field="1" count="1" selected="0">
            <x v="120"/>
          </reference>
          <reference field="2" count="1">
            <x v="115"/>
          </reference>
        </references>
      </pivotArea>
    </format>
    <format dxfId="1148">
      <pivotArea dataOnly="0" labelOnly="1" outline="0" fieldPosition="0">
        <references count="2">
          <reference field="1" count="1" selected="0">
            <x v="121"/>
          </reference>
          <reference field="2" count="1">
            <x v="117"/>
          </reference>
        </references>
      </pivotArea>
    </format>
    <format dxfId="1149">
      <pivotArea dataOnly="0" labelOnly="1" outline="0" fieldPosition="0">
        <references count="2">
          <reference field="1" count="1" selected="0">
            <x v="122"/>
          </reference>
          <reference field="2" count="1">
            <x v="154"/>
          </reference>
        </references>
      </pivotArea>
    </format>
    <format dxfId="1150">
      <pivotArea dataOnly="0" labelOnly="1" outline="0" fieldPosition="0">
        <references count="2">
          <reference field="1" count="1" selected="0">
            <x v="123"/>
          </reference>
          <reference field="2" count="1">
            <x v="119"/>
          </reference>
        </references>
      </pivotArea>
    </format>
    <format dxfId="1151">
      <pivotArea dataOnly="0" labelOnly="1" outline="0" fieldPosition="0">
        <references count="2">
          <reference field="1" count="1" selected="0">
            <x v="124"/>
          </reference>
          <reference field="2" count="1">
            <x v="118"/>
          </reference>
        </references>
      </pivotArea>
    </format>
    <format dxfId="1152">
      <pivotArea dataOnly="0" labelOnly="1" outline="0" fieldPosition="0">
        <references count="2">
          <reference field="1" count="1" selected="0">
            <x v="125"/>
          </reference>
          <reference field="2" count="1">
            <x v="172"/>
          </reference>
        </references>
      </pivotArea>
    </format>
    <format dxfId="1153">
      <pivotArea dataOnly="0" labelOnly="1" outline="0" fieldPosition="0">
        <references count="2">
          <reference field="1" count="1" selected="0">
            <x v="126"/>
          </reference>
          <reference field="2" count="1">
            <x v="122"/>
          </reference>
        </references>
      </pivotArea>
    </format>
    <format dxfId="1154">
      <pivotArea dataOnly="0" labelOnly="1" outline="0" fieldPosition="0">
        <references count="2">
          <reference field="1" count="1" selected="0">
            <x v="127"/>
          </reference>
          <reference field="2" count="1">
            <x v="120"/>
          </reference>
        </references>
      </pivotArea>
    </format>
    <format dxfId="1155">
      <pivotArea dataOnly="0" labelOnly="1" outline="0" fieldPosition="0">
        <references count="2">
          <reference field="1" count="1" selected="0">
            <x v="128"/>
          </reference>
          <reference field="2" count="1">
            <x v="123"/>
          </reference>
        </references>
      </pivotArea>
    </format>
    <format dxfId="1156">
      <pivotArea dataOnly="0" labelOnly="1" outline="0" fieldPosition="0">
        <references count="2">
          <reference field="1" count="1" selected="0">
            <x v="129"/>
          </reference>
          <reference field="2" count="1">
            <x v="238"/>
          </reference>
        </references>
      </pivotArea>
    </format>
    <format dxfId="1157">
      <pivotArea dataOnly="0" labelOnly="1" outline="0" fieldPosition="0">
        <references count="2">
          <reference field="1" count="1" selected="0">
            <x v="130"/>
          </reference>
          <reference field="2" count="1">
            <x v="125"/>
          </reference>
        </references>
      </pivotArea>
    </format>
    <format dxfId="1158">
      <pivotArea dataOnly="0" labelOnly="1" outline="0" fieldPosition="0">
        <references count="2">
          <reference field="1" count="1" selected="0">
            <x v="131"/>
          </reference>
          <reference field="2" count="1">
            <x v="135"/>
          </reference>
        </references>
      </pivotArea>
    </format>
    <format dxfId="1159">
      <pivotArea dataOnly="0" labelOnly="1" outline="0" fieldPosition="0">
        <references count="2">
          <reference field="1" count="1" selected="0">
            <x v="132"/>
          </reference>
          <reference field="2" count="1">
            <x v="126"/>
          </reference>
        </references>
      </pivotArea>
    </format>
    <format dxfId="1160">
      <pivotArea dataOnly="0" labelOnly="1" outline="0" fieldPosition="0">
        <references count="2">
          <reference field="1" count="1" selected="0">
            <x v="133"/>
          </reference>
          <reference field="2" count="1">
            <x v="127"/>
          </reference>
        </references>
      </pivotArea>
    </format>
    <format dxfId="1161">
      <pivotArea dataOnly="0" labelOnly="1" outline="0" fieldPosition="0">
        <references count="2">
          <reference field="1" count="1" selected="0">
            <x v="134"/>
          </reference>
          <reference field="2" count="1">
            <x v="128"/>
          </reference>
        </references>
      </pivotArea>
    </format>
    <format dxfId="1162">
      <pivotArea dataOnly="0" labelOnly="1" outline="0" fieldPosition="0">
        <references count="2">
          <reference field="1" count="1" selected="0">
            <x v="135"/>
          </reference>
          <reference field="2" count="1">
            <x v="129"/>
          </reference>
        </references>
      </pivotArea>
    </format>
    <format dxfId="1163">
      <pivotArea dataOnly="0" labelOnly="1" outline="0" fieldPosition="0">
        <references count="2">
          <reference field="1" count="1" selected="0">
            <x v="136"/>
          </reference>
          <reference field="2" count="1">
            <x v="131"/>
          </reference>
        </references>
      </pivotArea>
    </format>
    <format dxfId="1164">
      <pivotArea dataOnly="0" labelOnly="1" outline="0" fieldPosition="0">
        <references count="2">
          <reference field="1" count="1" selected="0">
            <x v="137"/>
          </reference>
          <reference field="2" count="1">
            <x v="133"/>
          </reference>
        </references>
      </pivotArea>
    </format>
    <format dxfId="1165">
      <pivotArea dataOnly="0" labelOnly="1" outline="0" fieldPosition="0">
        <references count="2">
          <reference field="1" count="1" selected="0">
            <x v="138"/>
          </reference>
          <reference field="2" count="1">
            <x v="132"/>
          </reference>
        </references>
      </pivotArea>
    </format>
    <format dxfId="1166">
      <pivotArea dataOnly="0" labelOnly="1" outline="0" fieldPosition="0">
        <references count="2">
          <reference field="1" count="1" selected="0">
            <x v="139"/>
          </reference>
          <reference field="2" count="1">
            <x v="136"/>
          </reference>
        </references>
      </pivotArea>
    </format>
    <format dxfId="1167">
      <pivotArea dataOnly="0" labelOnly="1" outline="0" fieldPosition="0">
        <references count="2">
          <reference field="1" count="1" selected="0">
            <x v="140"/>
          </reference>
          <reference field="2" count="1">
            <x v="137"/>
          </reference>
        </references>
      </pivotArea>
    </format>
    <format dxfId="1168">
      <pivotArea dataOnly="0" labelOnly="1" outline="0" fieldPosition="0">
        <references count="2">
          <reference field="1" count="1" selected="0">
            <x v="141"/>
          </reference>
          <reference field="2" count="1">
            <x v="146"/>
          </reference>
        </references>
      </pivotArea>
    </format>
    <format dxfId="1169">
      <pivotArea dataOnly="0" labelOnly="1" outline="0" fieldPosition="0">
        <references count="2">
          <reference field="1" count="1" selected="0">
            <x v="142"/>
          </reference>
          <reference field="2" count="1">
            <x v="148"/>
          </reference>
        </references>
      </pivotArea>
    </format>
    <format dxfId="1170">
      <pivotArea dataOnly="0" labelOnly="1" outline="0" fieldPosition="0">
        <references count="2">
          <reference field="1" count="1" selected="0">
            <x v="143"/>
          </reference>
          <reference field="2" count="1">
            <x v="150"/>
          </reference>
        </references>
      </pivotArea>
    </format>
    <format dxfId="1171">
      <pivotArea dataOnly="0" labelOnly="1" outline="0" fieldPosition="0">
        <references count="2">
          <reference field="1" count="1" selected="0">
            <x v="144"/>
          </reference>
          <reference field="2" count="1">
            <x v="151"/>
          </reference>
        </references>
      </pivotArea>
    </format>
    <format dxfId="1172">
      <pivotArea dataOnly="0" labelOnly="1" outline="0" fieldPosition="0">
        <references count="2">
          <reference field="1" count="1" selected="0">
            <x v="145"/>
          </reference>
          <reference field="2" count="1">
            <x v="152"/>
          </reference>
        </references>
      </pivotArea>
    </format>
    <format dxfId="1173">
      <pivotArea dataOnly="0" labelOnly="1" outline="0" fieldPosition="0">
        <references count="2">
          <reference field="1" count="1" selected="0">
            <x v="146"/>
          </reference>
          <reference field="2" count="1">
            <x v="153"/>
          </reference>
        </references>
      </pivotArea>
    </format>
    <format dxfId="1174">
      <pivotArea dataOnly="0" labelOnly="1" outline="0" fieldPosition="0">
        <references count="2">
          <reference field="1" count="1" selected="0">
            <x v="147"/>
          </reference>
          <reference field="2" count="1">
            <x v="156"/>
          </reference>
        </references>
      </pivotArea>
    </format>
    <format dxfId="1175">
      <pivotArea dataOnly="0" labelOnly="1" outline="0" fieldPosition="0">
        <references count="2">
          <reference field="1" count="1" selected="0">
            <x v="148"/>
          </reference>
          <reference field="2" count="1">
            <x v="155"/>
          </reference>
        </references>
      </pivotArea>
    </format>
    <format dxfId="1176">
      <pivotArea dataOnly="0" labelOnly="1" outline="0" fieldPosition="0">
        <references count="2">
          <reference field="1" count="1" selected="0">
            <x v="149"/>
          </reference>
          <reference field="2" count="1">
            <x v="157"/>
          </reference>
        </references>
      </pivotArea>
    </format>
    <format dxfId="1177">
      <pivotArea dataOnly="0" labelOnly="1" outline="0" fieldPosition="0">
        <references count="2">
          <reference field="1" count="1" selected="0">
            <x v="150"/>
          </reference>
          <reference field="2" count="1">
            <x v="158"/>
          </reference>
        </references>
      </pivotArea>
    </format>
    <format dxfId="1178">
      <pivotArea dataOnly="0" labelOnly="1" outline="0" fieldPosition="0">
        <references count="2">
          <reference field="1" count="1" selected="0">
            <x v="151"/>
          </reference>
          <reference field="2" count="1">
            <x v="159"/>
          </reference>
        </references>
      </pivotArea>
    </format>
    <format dxfId="1179">
      <pivotArea dataOnly="0" labelOnly="1" outline="0" fieldPosition="0">
        <references count="2">
          <reference field="1" count="1" selected="0">
            <x v="152"/>
          </reference>
          <reference field="2" count="1">
            <x v="160"/>
          </reference>
        </references>
      </pivotArea>
    </format>
    <format dxfId="1180">
      <pivotArea dataOnly="0" labelOnly="1" outline="0" fieldPosition="0">
        <references count="2">
          <reference field="1" count="1" selected="0">
            <x v="153"/>
          </reference>
          <reference field="2" count="1">
            <x v="161"/>
          </reference>
        </references>
      </pivotArea>
    </format>
    <format dxfId="1181">
      <pivotArea dataOnly="0" labelOnly="1" outline="0" fieldPosition="0">
        <references count="2">
          <reference field="1" count="1" selected="0">
            <x v="154"/>
          </reference>
          <reference field="2" count="1">
            <x v="162"/>
          </reference>
        </references>
      </pivotArea>
    </format>
    <format dxfId="1182">
      <pivotArea dataOnly="0" labelOnly="1" outline="0" fieldPosition="0">
        <references count="2">
          <reference field="1" count="1" selected="0">
            <x v="155"/>
          </reference>
          <reference field="2" count="1">
            <x v="164"/>
          </reference>
        </references>
      </pivotArea>
    </format>
    <format dxfId="1183">
      <pivotArea dataOnly="0" labelOnly="1" outline="0" fieldPosition="0">
        <references count="2">
          <reference field="1" count="1" selected="0">
            <x v="156"/>
          </reference>
          <reference field="2" count="1">
            <x v="163"/>
          </reference>
        </references>
      </pivotArea>
    </format>
    <format dxfId="1184">
      <pivotArea dataOnly="0" labelOnly="1" outline="0" fieldPosition="0">
        <references count="2">
          <reference field="1" count="1" selected="0">
            <x v="157"/>
          </reference>
          <reference field="2" count="1">
            <x v="165"/>
          </reference>
        </references>
      </pivotArea>
    </format>
    <format dxfId="1185">
      <pivotArea dataOnly="0" labelOnly="1" outline="0" fieldPosition="0">
        <references count="2">
          <reference field="1" count="1" selected="0">
            <x v="158"/>
          </reference>
          <reference field="2" count="1">
            <x v="166"/>
          </reference>
        </references>
      </pivotArea>
    </format>
    <format dxfId="1186">
      <pivotArea dataOnly="0" labelOnly="1" outline="0" fieldPosition="0">
        <references count="2">
          <reference field="1" count="1" selected="0">
            <x v="159"/>
          </reference>
          <reference field="2" count="1">
            <x v="167"/>
          </reference>
        </references>
      </pivotArea>
    </format>
    <format dxfId="1187">
      <pivotArea dataOnly="0" labelOnly="1" outline="0" fieldPosition="0">
        <references count="2">
          <reference field="1" count="1" selected="0">
            <x v="160"/>
          </reference>
          <reference field="2" count="1">
            <x v="168"/>
          </reference>
        </references>
      </pivotArea>
    </format>
    <format dxfId="1188">
      <pivotArea dataOnly="0" labelOnly="1" outline="0" fieldPosition="0">
        <references count="2">
          <reference field="1" count="1" selected="0">
            <x v="161"/>
          </reference>
          <reference field="2" count="1">
            <x v="169"/>
          </reference>
        </references>
      </pivotArea>
    </format>
    <format dxfId="1189">
      <pivotArea dataOnly="0" labelOnly="1" outline="0" fieldPosition="0">
        <references count="2">
          <reference field="1" count="1" selected="0">
            <x v="162"/>
          </reference>
          <reference field="2" count="1">
            <x v="171"/>
          </reference>
        </references>
      </pivotArea>
    </format>
    <format dxfId="1190">
      <pivotArea dataOnly="0" labelOnly="1" outline="0" fieldPosition="0">
        <references count="2">
          <reference field="1" count="1" selected="0">
            <x v="163"/>
          </reference>
          <reference field="2" count="1">
            <x v="175"/>
          </reference>
        </references>
      </pivotArea>
    </format>
    <format dxfId="1191">
      <pivotArea dataOnly="0" labelOnly="1" outline="0" fieldPosition="0">
        <references count="2">
          <reference field="1" count="1" selected="0">
            <x v="164"/>
          </reference>
          <reference field="2" count="1">
            <x v="174"/>
          </reference>
        </references>
      </pivotArea>
    </format>
    <format dxfId="1192">
      <pivotArea dataOnly="0" labelOnly="1" outline="0" fieldPosition="0">
        <references count="2">
          <reference field="1" count="1" selected="0">
            <x v="165"/>
          </reference>
          <reference field="2" count="1">
            <x v="176"/>
          </reference>
        </references>
      </pivotArea>
    </format>
    <format dxfId="1193">
      <pivotArea dataOnly="0" labelOnly="1" outline="0" fieldPosition="0">
        <references count="2">
          <reference field="1" count="1" selected="0">
            <x v="166"/>
          </reference>
          <reference field="2" count="1">
            <x v="177"/>
          </reference>
        </references>
      </pivotArea>
    </format>
    <format dxfId="1194">
      <pivotArea dataOnly="0" labelOnly="1" outline="0" fieldPosition="0">
        <references count="2">
          <reference field="1" count="1" selected="0">
            <x v="167"/>
          </reference>
          <reference field="2" count="1">
            <x v="178"/>
          </reference>
        </references>
      </pivotArea>
    </format>
    <format dxfId="1195">
      <pivotArea dataOnly="0" labelOnly="1" outline="0" fieldPosition="0">
        <references count="2">
          <reference field="1" count="1" selected="0">
            <x v="168"/>
          </reference>
          <reference field="2" count="1">
            <x v="179"/>
          </reference>
        </references>
      </pivotArea>
    </format>
    <format dxfId="1196">
      <pivotArea dataOnly="0" labelOnly="1" outline="0" fieldPosition="0">
        <references count="2">
          <reference field="1" count="1" selected="0">
            <x v="169"/>
          </reference>
          <reference field="2" count="1">
            <x v="180"/>
          </reference>
        </references>
      </pivotArea>
    </format>
    <format dxfId="1197">
      <pivotArea dataOnly="0" labelOnly="1" outline="0" fieldPosition="0">
        <references count="2">
          <reference field="1" count="1" selected="0">
            <x v="170"/>
          </reference>
          <reference field="2" count="1">
            <x v="138"/>
          </reference>
        </references>
      </pivotArea>
    </format>
    <format dxfId="1198">
      <pivotArea dataOnly="0" labelOnly="1" outline="0" fieldPosition="0">
        <references count="2">
          <reference field="1" count="1" selected="0">
            <x v="171"/>
          </reference>
          <reference field="2" count="1">
            <x v="139"/>
          </reference>
        </references>
      </pivotArea>
    </format>
    <format dxfId="1199">
      <pivotArea dataOnly="0" labelOnly="1" outline="0" fieldPosition="0">
        <references count="2">
          <reference field="1" count="1" selected="0">
            <x v="172"/>
          </reference>
          <reference field="2" count="1">
            <x v="140"/>
          </reference>
        </references>
      </pivotArea>
    </format>
    <format dxfId="1200">
      <pivotArea dataOnly="0" labelOnly="1" outline="0" fieldPosition="0">
        <references count="2">
          <reference field="1" count="1" selected="0">
            <x v="173"/>
          </reference>
          <reference field="2" count="1">
            <x v="141"/>
          </reference>
        </references>
      </pivotArea>
    </format>
    <format dxfId="1201">
      <pivotArea dataOnly="0" labelOnly="1" outline="0" fieldPosition="0">
        <references count="2">
          <reference field="1" count="1" selected="0">
            <x v="174"/>
          </reference>
          <reference field="2" count="1">
            <x v="142"/>
          </reference>
        </references>
      </pivotArea>
    </format>
    <format dxfId="1202">
      <pivotArea dataOnly="0" labelOnly="1" outline="0" fieldPosition="0">
        <references count="2">
          <reference field="1" count="1" selected="0">
            <x v="175"/>
          </reference>
          <reference field="2" count="1">
            <x v="143"/>
          </reference>
        </references>
      </pivotArea>
    </format>
    <format dxfId="1203">
      <pivotArea dataOnly="0" labelOnly="1" outline="0" fieldPosition="0">
        <references count="2">
          <reference field="1" count="1" selected="0">
            <x v="176"/>
          </reference>
          <reference field="2" count="1">
            <x v="144"/>
          </reference>
        </references>
      </pivotArea>
    </format>
    <format dxfId="1204">
      <pivotArea dataOnly="0" labelOnly="1" outline="0" fieldPosition="0">
        <references count="2">
          <reference field="1" count="1" selected="0">
            <x v="177"/>
          </reference>
          <reference field="2" count="1">
            <x v="145"/>
          </reference>
        </references>
      </pivotArea>
    </format>
    <format dxfId="1205">
      <pivotArea dataOnly="0" labelOnly="1" outline="0" fieldPosition="0">
        <references count="2">
          <reference field="1" count="1" selected="0">
            <x v="178"/>
          </reference>
          <reference field="2" count="1">
            <x v="181"/>
          </reference>
        </references>
      </pivotArea>
    </format>
    <format dxfId="1206">
      <pivotArea dataOnly="0" labelOnly="1" outline="0" fieldPosition="0">
        <references count="2">
          <reference field="1" count="1" selected="0">
            <x v="179"/>
          </reference>
          <reference field="2" count="1">
            <x v="182"/>
          </reference>
        </references>
      </pivotArea>
    </format>
    <format dxfId="1207">
      <pivotArea dataOnly="0" labelOnly="1" outline="0" fieldPosition="0">
        <references count="2">
          <reference field="1" count="1" selected="0">
            <x v="180"/>
          </reference>
          <reference field="2" count="1">
            <x v="183"/>
          </reference>
        </references>
      </pivotArea>
    </format>
    <format dxfId="1208">
      <pivotArea dataOnly="0" labelOnly="1" outline="0" fieldPosition="0">
        <references count="2">
          <reference field="1" count="1" selected="0">
            <x v="181"/>
          </reference>
          <reference field="2" count="1">
            <x v="184"/>
          </reference>
        </references>
      </pivotArea>
    </format>
    <format dxfId="1209">
      <pivotArea dataOnly="0" labelOnly="1" outline="0" fieldPosition="0">
        <references count="2">
          <reference field="1" count="1" selected="0">
            <x v="182"/>
          </reference>
          <reference field="2" count="1">
            <x v="185"/>
          </reference>
        </references>
      </pivotArea>
    </format>
    <format dxfId="1210">
      <pivotArea dataOnly="0" labelOnly="1" outline="0" fieldPosition="0">
        <references count="2">
          <reference field="1" count="1" selected="0">
            <x v="183"/>
          </reference>
          <reference field="2" count="1">
            <x v="186"/>
          </reference>
        </references>
      </pivotArea>
    </format>
    <format dxfId="1211">
      <pivotArea dataOnly="0" labelOnly="1" outline="0" fieldPosition="0">
        <references count="2">
          <reference field="1" count="1" selected="0">
            <x v="184"/>
          </reference>
          <reference field="2" count="1">
            <x v="187"/>
          </reference>
        </references>
      </pivotArea>
    </format>
    <format dxfId="1212">
      <pivotArea dataOnly="0" labelOnly="1" outline="0" fieldPosition="0">
        <references count="2">
          <reference field="1" count="1" selected="0">
            <x v="185"/>
          </reference>
          <reference field="2" count="1">
            <x v="188"/>
          </reference>
        </references>
      </pivotArea>
    </format>
    <format dxfId="1213">
      <pivotArea dataOnly="0" labelOnly="1" outline="0" fieldPosition="0">
        <references count="2">
          <reference field="1" count="1" selected="0">
            <x v="186"/>
          </reference>
          <reference field="2" count="1">
            <x v="189"/>
          </reference>
        </references>
      </pivotArea>
    </format>
    <format dxfId="1214">
      <pivotArea dataOnly="0" labelOnly="1" outline="0" fieldPosition="0">
        <references count="2">
          <reference field="1" count="1" selected="0">
            <x v="187"/>
          </reference>
          <reference field="2" count="1">
            <x v="190"/>
          </reference>
        </references>
      </pivotArea>
    </format>
    <format dxfId="1215">
      <pivotArea dataOnly="0" labelOnly="1" outline="0" fieldPosition="0">
        <references count="2">
          <reference field="1" count="1" selected="0">
            <x v="188"/>
          </reference>
          <reference field="2" count="1">
            <x v="191"/>
          </reference>
        </references>
      </pivotArea>
    </format>
    <format dxfId="1216">
      <pivotArea dataOnly="0" labelOnly="1" outline="0" fieldPosition="0">
        <references count="2">
          <reference field="1" count="1" selected="0">
            <x v="189"/>
          </reference>
          <reference field="2" count="1">
            <x v="192"/>
          </reference>
        </references>
      </pivotArea>
    </format>
    <format dxfId="1217">
      <pivotArea dataOnly="0" labelOnly="1" outline="0" fieldPosition="0">
        <references count="2">
          <reference field="1" count="1" selected="0">
            <x v="190"/>
          </reference>
          <reference field="2" count="1">
            <x v="193"/>
          </reference>
        </references>
      </pivotArea>
    </format>
    <format dxfId="1218">
      <pivotArea dataOnly="0" labelOnly="1" outline="0" fieldPosition="0">
        <references count="2">
          <reference field="1" count="1" selected="0">
            <x v="191"/>
          </reference>
          <reference field="2" count="1">
            <x v="194"/>
          </reference>
        </references>
      </pivotArea>
    </format>
    <format dxfId="1219">
      <pivotArea dataOnly="0" labelOnly="1" outline="0" fieldPosition="0">
        <references count="2">
          <reference field="1" count="1" selected="0">
            <x v="192"/>
          </reference>
          <reference field="2" count="1">
            <x v="195"/>
          </reference>
        </references>
      </pivotArea>
    </format>
    <format dxfId="1220">
      <pivotArea dataOnly="0" labelOnly="1" outline="0" fieldPosition="0">
        <references count="2">
          <reference field="1" count="1" selected="0">
            <x v="193"/>
          </reference>
          <reference field="2" count="1">
            <x v="196"/>
          </reference>
        </references>
      </pivotArea>
    </format>
    <format dxfId="1221">
      <pivotArea dataOnly="0" labelOnly="1" outline="0" fieldPosition="0">
        <references count="2">
          <reference field="1" count="1" selected="0">
            <x v="194"/>
          </reference>
          <reference field="2" count="1">
            <x v="197"/>
          </reference>
        </references>
      </pivotArea>
    </format>
    <format dxfId="1222">
      <pivotArea dataOnly="0" labelOnly="1" outline="0" fieldPosition="0">
        <references count="2">
          <reference field="1" count="1" selected="0">
            <x v="195"/>
          </reference>
          <reference field="2" count="1">
            <x v="198"/>
          </reference>
        </references>
      </pivotArea>
    </format>
    <format dxfId="1223">
      <pivotArea dataOnly="0" labelOnly="1" outline="0" fieldPosition="0">
        <references count="2">
          <reference field="1" count="1" selected="0">
            <x v="196"/>
          </reference>
          <reference field="2" count="1">
            <x v="232"/>
          </reference>
        </references>
      </pivotArea>
    </format>
    <format dxfId="1224">
      <pivotArea dataOnly="0" labelOnly="1" outline="0" fieldPosition="0">
        <references count="2">
          <reference field="1" count="1" selected="0">
            <x v="197"/>
          </reference>
          <reference field="2" count="1">
            <x v="199"/>
          </reference>
        </references>
      </pivotArea>
    </format>
    <format dxfId="1225">
      <pivotArea dataOnly="0" labelOnly="1" outline="0" fieldPosition="0">
        <references count="2">
          <reference field="1" count="1" selected="0">
            <x v="198"/>
          </reference>
          <reference field="2" count="1">
            <x v="200"/>
          </reference>
        </references>
      </pivotArea>
    </format>
    <format dxfId="1226">
      <pivotArea dataOnly="0" labelOnly="1" outline="0" fieldPosition="0">
        <references count="2">
          <reference field="1" count="1" selected="0">
            <x v="199"/>
          </reference>
          <reference field="2" count="1">
            <x v="201"/>
          </reference>
        </references>
      </pivotArea>
    </format>
    <format dxfId="1227">
      <pivotArea dataOnly="0" labelOnly="1" outline="0" fieldPosition="0">
        <references count="2">
          <reference field="1" count="1" selected="0">
            <x v="200"/>
          </reference>
          <reference field="2" count="1">
            <x v="202"/>
          </reference>
        </references>
      </pivotArea>
    </format>
    <format dxfId="1228">
      <pivotArea dataOnly="0" labelOnly="1" outline="0" fieldPosition="0">
        <references count="2">
          <reference field="1" count="1" selected="0">
            <x v="201"/>
          </reference>
          <reference field="2" count="1">
            <x v="203"/>
          </reference>
        </references>
      </pivotArea>
    </format>
    <format dxfId="1229">
      <pivotArea dataOnly="0" labelOnly="1" outline="0" fieldPosition="0">
        <references count="2">
          <reference field="1" count="1" selected="0">
            <x v="202"/>
          </reference>
          <reference field="2" count="1">
            <x v="204"/>
          </reference>
        </references>
      </pivotArea>
    </format>
    <format dxfId="1230">
      <pivotArea dataOnly="0" labelOnly="1" outline="0" fieldPosition="0">
        <references count="2">
          <reference field="1" count="1" selected="0">
            <x v="203"/>
          </reference>
          <reference field="2" count="1">
            <x v="31"/>
          </reference>
        </references>
      </pivotArea>
    </format>
    <format dxfId="1231">
      <pivotArea dataOnly="0" labelOnly="1" outline="0" fieldPosition="0">
        <references count="2">
          <reference field="1" count="1" selected="0">
            <x v="204"/>
          </reference>
          <reference field="2" count="1">
            <x v="205"/>
          </reference>
        </references>
      </pivotArea>
    </format>
    <format dxfId="1232">
      <pivotArea dataOnly="0" labelOnly="1" outline="0" fieldPosition="0">
        <references count="2">
          <reference field="1" count="1" selected="0">
            <x v="205"/>
          </reference>
          <reference field="2" count="1">
            <x v="313"/>
          </reference>
        </references>
      </pivotArea>
    </format>
    <format dxfId="1233">
      <pivotArea dataOnly="0" labelOnly="1" outline="0" fieldPosition="0">
        <references count="2">
          <reference field="1" count="1" selected="0">
            <x v="206"/>
          </reference>
          <reference field="2" count="1">
            <x v="206"/>
          </reference>
        </references>
      </pivotArea>
    </format>
    <format dxfId="1234">
      <pivotArea dataOnly="0" labelOnly="1" outline="0" fieldPosition="0">
        <references count="2">
          <reference field="1" count="1" selected="0">
            <x v="207"/>
          </reference>
          <reference field="2" count="1">
            <x v="322"/>
          </reference>
        </references>
      </pivotArea>
    </format>
    <format dxfId="1235">
      <pivotArea dataOnly="0" labelOnly="1" outline="0" fieldPosition="0">
        <references count="2">
          <reference field="1" count="1" selected="0">
            <x v="208"/>
          </reference>
          <reference field="2" count="1">
            <x v="207"/>
          </reference>
        </references>
      </pivotArea>
    </format>
    <format dxfId="1236">
      <pivotArea dataOnly="0" labelOnly="1" outline="0" fieldPosition="0">
        <references count="2">
          <reference field="1" count="1" selected="0">
            <x v="209"/>
          </reference>
          <reference field="2" count="1">
            <x v="208"/>
          </reference>
        </references>
      </pivotArea>
    </format>
    <format dxfId="1237">
      <pivotArea dataOnly="0" labelOnly="1" outline="0" fieldPosition="0">
        <references count="2">
          <reference field="1" count="1" selected="0">
            <x v="210"/>
          </reference>
          <reference field="2" count="1">
            <x v="209"/>
          </reference>
        </references>
      </pivotArea>
    </format>
    <format dxfId="1238">
      <pivotArea dataOnly="0" labelOnly="1" outline="0" fieldPosition="0">
        <references count="2">
          <reference field="1" count="1" selected="0">
            <x v="211"/>
          </reference>
          <reference field="2" count="1">
            <x v="210"/>
          </reference>
        </references>
      </pivotArea>
    </format>
    <format dxfId="1239">
      <pivotArea dataOnly="0" labelOnly="1" outline="0" fieldPosition="0">
        <references count="2">
          <reference field="1" count="1" selected="0">
            <x v="212"/>
          </reference>
          <reference field="2" count="1">
            <x v="211"/>
          </reference>
        </references>
      </pivotArea>
    </format>
    <format dxfId="1240">
      <pivotArea dataOnly="0" labelOnly="1" outline="0" fieldPosition="0">
        <references count="2">
          <reference field="1" count="1" selected="0">
            <x v="213"/>
          </reference>
          <reference field="2" count="1">
            <x v="212"/>
          </reference>
        </references>
      </pivotArea>
    </format>
    <format dxfId="1241">
      <pivotArea dataOnly="0" labelOnly="1" outline="0" fieldPosition="0">
        <references count="2">
          <reference field="1" count="1" selected="0">
            <x v="214"/>
          </reference>
          <reference field="2" count="1">
            <x v="312"/>
          </reference>
        </references>
      </pivotArea>
    </format>
    <format dxfId="1242">
      <pivotArea dataOnly="0" labelOnly="1" outline="0" fieldPosition="0">
        <references count="2">
          <reference field="1" count="1" selected="0">
            <x v="215"/>
          </reference>
          <reference field="2" count="1">
            <x v="213"/>
          </reference>
        </references>
      </pivotArea>
    </format>
    <format dxfId="1243">
      <pivotArea dataOnly="0" labelOnly="1" outline="0" fieldPosition="0">
        <references count="2">
          <reference field="1" count="1" selected="0">
            <x v="216"/>
          </reference>
          <reference field="2" count="1">
            <x v="214"/>
          </reference>
        </references>
      </pivotArea>
    </format>
    <format dxfId="1244">
      <pivotArea dataOnly="0" labelOnly="1" outline="0" fieldPosition="0">
        <references count="2">
          <reference field="1" count="1" selected="0">
            <x v="217"/>
          </reference>
          <reference field="2" count="1">
            <x v="215"/>
          </reference>
        </references>
      </pivotArea>
    </format>
    <format dxfId="1245">
      <pivotArea dataOnly="0" labelOnly="1" outline="0" fieldPosition="0">
        <references count="2">
          <reference field="1" count="1" selected="0">
            <x v="218"/>
          </reference>
          <reference field="2" count="1">
            <x v="216"/>
          </reference>
        </references>
      </pivotArea>
    </format>
    <format dxfId="1246">
      <pivotArea dataOnly="0" labelOnly="1" outline="0" fieldPosition="0">
        <references count="2">
          <reference field="1" count="1" selected="0">
            <x v="219"/>
          </reference>
          <reference field="2" count="1">
            <x v="217"/>
          </reference>
        </references>
      </pivotArea>
    </format>
    <format dxfId="1247">
      <pivotArea dataOnly="0" labelOnly="1" outline="0" fieldPosition="0">
        <references count="2">
          <reference field="1" count="1" selected="0">
            <x v="220"/>
          </reference>
          <reference field="2" count="1">
            <x v="218"/>
          </reference>
        </references>
      </pivotArea>
    </format>
    <format dxfId="1248">
      <pivotArea dataOnly="0" labelOnly="1" outline="0" fieldPosition="0">
        <references count="2">
          <reference field="1" count="1" selected="0">
            <x v="221"/>
          </reference>
          <reference field="2" count="1">
            <x v="219"/>
          </reference>
        </references>
      </pivotArea>
    </format>
    <format dxfId="1249">
      <pivotArea dataOnly="0" labelOnly="1" outline="0" fieldPosition="0">
        <references count="2">
          <reference field="1" count="1" selected="0">
            <x v="222"/>
          </reference>
          <reference field="2" count="1">
            <x v="220"/>
          </reference>
        </references>
      </pivotArea>
    </format>
    <format dxfId="1250">
      <pivotArea dataOnly="0" labelOnly="1" outline="0" fieldPosition="0">
        <references count="2">
          <reference field="1" count="1" selected="0">
            <x v="223"/>
          </reference>
          <reference field="2" count="1">
            <x v="221"/>
          </reference>
        </references>
      </pivotArea>
    </format>
    <format dxfId="1251">
      <pivotArea dataOnly="0" labelOnly="1" outline="0" fieldPosition="0">
        <references count="2">
          <reference field="1" count="1" selected="0">
            <x v="224"/>
          </reference>
          <reference field="2" count="1">
            <x v="222"/>
          </reference>
        </references>
      </pivotArea>
    </format>
    <format dxfId="1252">
      <pivotArea dataOnly="0" labelOnly="1" outline="0" fieldPosition="0">
        <references count="2">
          <reference field="1" count="1" selected="0">
            <x v="225"/>
          </reference>
          <reference field="2" count="1">
            <x v="223"/>
          </reference>
        </references>
      </pivotArea>
    </format>
    <format dxfId="1253">
      <pivotArea dataOnly="0" labelOnly="1" outline="0" fieldPosition="0">
        <references count="2">
          <reference field="1" count="1" selected="0">
            <x v="226"/>
          </reference>
          <reference field="2" count="1">
            <x v="224"/>
          </reference>
        </references>
      </pivotArea>
    </format>
    <format dxfId="1254">
      <pivotArea dataOnly="0" labelOnly="1" outline="0" fieldPosition="0">
        <references count="2">
          <reference field="1" count="1" selected="0">
            <x v="227"/>
          </reference>
          <reference field="2" count="1">
            <x v="225"/>
          </reference>
        </references>
      </pivotArea>
    </format>
    <format dxfId="1255">
      <pivotArea dataOnly="0" labelOnly="1" outline="0" fieldPosition="0">
        <references count="2">
          <reference field="1" count="1" selected="0">
            <x v="228"/>
          </reference>
          <reference field="2" count="1">
            <x v="226"/>
          </reference>
        </references>
      </pivotArea>
    </format>
    <format dxfId="1256">
      <pivotArea dataOnly="0" labelOnly="1" outline="0" fieldPosition="0">
        <references count="2">
          <reference field="1" count="1" selected="0">
            <x v="229"/>
          </reference>
          <reference field="2" count="1">
            <x v="227"/>
          </reference>
        </references>
      </pivotArea>
    </format>
    <format dxfId="1257">
      <pivotArea dataOnly="0" labelOnly="1" outline="0" fieldPosition="0">
        <references count="2">
          <reference field="1" count="1" selected="0">
            <x v="230"/>
          </reference>
          <reference field="2" count="1">
            <x v="228"/>
          </reference>
        </references>
      </pivotArea>
    </format>
    <format dxfId="1258">
      <pivotArea dataOnly="0" labelOnly="1" outline="0" fieldPosition="0">
        <references count="2">
          <reference field="1" count="1" selected="0">
            <x v="231"/>
          </reference>
          <reference field="2" count="1">
            <x v="229"/>
          </reference>
        </references>
      </pivotArea>
    </format>
    <format dxfId="1259">
      <pivotArea dataOnly="0" labelOnly="1" outline="0" fieldPosition="0">
        <references count="2">
          <reference field="1" count="1" selected="0">
            <x v="232"/>
          </reference>
          <reference field="2" count="1">
            <x v="230"/>
          </reference>
        </references>
      </pivotArea>
    </format>
    <format dxfId="1260">
      <pivotArea dataOnly="0" labelOnly="1" outline="0" fieldPosition="0">
        <references count="2">
          <reference field="1" count="1" selected="0">
            <x v="233"/>
          </reference>
          <reference field="2" count="1">
            <x v="233"/>
          </reference>
        </references>
      </pivotArea>
    </format>
    <format dxfId="1261">
      <pivotArea dataOnly="0" labelOnly="1" outline="0" fieldPosition="0">
        <references count="2">
          <reference field="1" count="1" selected="0">
            <x v="234"/>
          </reference>
          <reference field="2" count="1">
            <x v="234"/>
          </reference>
        </references>
      </pivotArea>
    </format>
    <format dxfId="1262">
      <pivotArea dataOnly="0" labelOnly="1" outline="0" fieldPosition="0">
        <references count="2">
          <reference field="1" count="1" selected="0">
            <x v="235"/>
          </reference>
          <reference field="2" count="1">
            <x v="235"/>
          </reference>
        </references>
      </pivotArea>
    </format>
    <format dxfId="1263">
      <pivotArea dataOnly="0" labelOnly="1" outline="0" fieldPosition="0">
        <references count="2">
          <reference field="1" count="1" selected="0">
            <x v="236"/>
          </reference>
          <reference field="2" count="1">
            <x v="236"/>
          </reference>
        </references>
      </pivotArea>
    </format>
    <format dxfId="1264">
      <pivotArea dataOnly="0" labelOnly="1" outline="0" fieldPosition="0">
        <references count="2">
          <reference field="1" count="1" selected="0">
            <x v="237"/>
          </reference>
          <reference field="2" count="1">
            <x v="237"/>
          </reference>
        </references>
      </pivotArea>
    </format>
    <format dxfId="1265">
      <pivotArea dataOnly="0" labelOnly="1" outline="0" fieldPosition="0">
        <references count="2">
          <reference field="1" count="1" selected="0">
            <x v="238"/>
          </reference>
          <reference field="2" count="1">
            <x v="239"/>
          </reference>
        </references>
      </pivotArea>
    </format>
    <format dxfId="1266">
      <pivotArea dataOnly="0" labelOnly="1" outline="0" fieldPosition="0">
        <references count="2">
          <reference field="1" count="1" selected="0">
            <x v="239"/>
          </reference>
          <reference field="2" count="1">
            <x v="240"/>
          </reference>
        </references>
      </pivotArea>
    </format>
    <format dxfId="1267">
      <pivotArea dataOnly="0" labelOnly="1" outline="0" fieldPosition="0">
        <references count="2">
          <reference field="1" count="1" selected="0">
            <x v="240"/>
          </reference>
          <reference field="2" count="1">
            <x v="241"/>
          </reference>
        </references>
      </pivotArea>
    </format>
    <format dxfId="1268">
      <pivotArea dataOnly="0" labelOnly="1" outline="0" fieldPosition="0">
        <references count="2">
          <reference field="1" count="1" selected="0">
            <x v="241"/>
          </reference>
          <reference field="2" count="1">
            <x v="242"/>
          </reference>
        </references>
      </pivotArea>
    </format>
    <format dxfId="1269">
      <pivotArea dataOnly="0" labelOnly="1" outline="0" fieldPosition="0">
        <references count="2">
          <reference field="1" count="1" selected="0">
            <x v="242"/>
          </reference>
          <reference field="2" count="1">
            <x v="243"/>
          </reference>
        </references>
      </pivotArea>
    </format>
    <format dxfId="1270">
      <pivotArea dataOnly="0" labelOnly="1" outline="0" fieldPosition="0">
        <references count="2">
          <reference field="1" count="1" selected="0">
            <x v="243"/>
          </reference>
          <reference field="2" count="1">
            <x v="244"/>
          </reference>
        </references>
      </pivotArea>
    </format>
    <format dxfId="1271">
      <pivotArea dataOnly="0" labelOnly="1" outline="0" fieldPosition="0">
        <references count="2">
          <reference field="1" count="1" selected="0">
            <x v="244"/>
          </reference>
          <reference field="2" count="1">
            <x v="254"/>
          </reference>
        </references>
      </pivotArea>
    </format>
    <format dxfId="1272">
      <pivotArea dataOnly="0" labelOnly="1" outline="0" fieldPosition="0">
        <references count="2">
          <reference field="1" count="1" selected="0">
            <x v="245"/>
          </reference>
          <reference field="2" count="1">
            <x v="255"/>
          </reference>
        </references>
      </pivotArea>
    </format>
    <format dxfId="1273">
      <pivotArea dataOnly="0" labelOnly="1" outline="0" fieldPosition="0">
        <references count="2">
          <reference field="1" count="1" selected="0">
            <x v="246"/>
          </reference>
          <reference field="2" count="1">
            <x v="256"/>
          </reference>
        </references>
      </pivotArea>
    </format>
    <format dxfId="1274">
      <pivotArea dataOnly="0" labelOnly="1" outline="0" fieldPosition="0">
        <references count="2">
          <reference field="1" count="1" selected="0">
            <x v="247"/>
          </reference>
          <reference field="2" count="1">
            <x v="257"/>
          </reference>
        </references>
      </pivotArea>
    </format>
    <format dxfId="1275">
      <pivotArea dataOnly="0" labelOnly="1" outline="0" fieldPosition="0">
        <references count="2">
          <reference field="1" count="1" selected="0">
            <x v="248"/>
          </reference>
          <reference field="2" count="1">
            <x v="263"/>
          </reference>
        </references>
      </pivotArea>
    </format>
    <format dxfId="1276">
      <pivotArea dataOnly="0" labelOnly="1" outline="0" fieldPosition="0">
        <references count="2">
          <reference field="1" count="1" selected="0">
            <x v="249"/>
          </reference>
          <reference field="2" count="1">
            <x v="258"/>
          </reference>
        </references>
      </pivotArea>
    </format>
    <format dxfId="1277">
      <pivotArea dataOnly="0" labelOnly="1" outline="0" fieldPosition="0">
        <references count="2">
          <reference field="1" count="1" selected="0">
            <x v="250"/>
          </reference>
          <reference field="2" count="1">
            <x v="259"/>
          </reference>
        </references>
      </pivotArea>
    </format>
    <format dxfId="1278">
      <pivotArea dataOnly="0" labelOnly="1" outline="0" fieldPosition="0">
        <references count="2">
          <reference field="1" count="1" selected="0">
            <x v="251"/>
          </reference>
          <reference field="2" count="1">
            <x v="260"/>
          </reference>
        </references>
      </pivotArea>
    </format>
    <format dxfId="1279">
      <pivotArea dataOnly="0" labelOnly="1" outline="0" fieldPosition="0">
        <references count="2">
          <reference field="1" count="1" selected="0">
            <x v="252"/>
          </reference>
          <reference field="2" count="1">
            <x v="261"/>
          </reference>
        </references>
      </pivotArea>
    </format>
    <format dxfId="1280">
      <pivotArea dataOnly="0" labelOnly="1" outline="0" fieldPosition="0">
        <references count="2">
          <reference field="1" count="1" selected="0">
            <x v="253"/>
          </reference>
          <reference field="2" count="1">
            <x v="262"/>
          </reference>
        </references>
      </pivotArea>
    </format>
    <format dxfId="1281">
      <pivotArea dataOnly="0" labelOnly="1" outline="0" fieldPosition="0">
        <references count="2">
          <reference field="1" count="1" selected="0">
            <x v="254"/>
          </reference>
          <reference field="2" count="1">
            <x v="247"/>
          </reference>
        </references>
      </pivotArea>
    </format>
    <format dxfId="1282">
      <pivotArea dataOnly="0" labelOnly="1" outline="0" fieldPosition="0">
        <references count="2">
          <reference field="1" count="1" selected="0">
            <x v="255"/>
          </reference>
          <reference field="2" count="1">
            <x v="264"/>
          </reference>
        </references>
      </pivotArea>
    </format>
    <format dxfId="1283">
      <pivotArea dataOnly="0" labelOnly="1" outline="0" fieldPosition="0">
        <references count="2">
          <reference field="1" count="1" selected="0">
            <x v="256"/>
          </reference>
          <reference field="2" count="1">
            <x v="251"/>
          </reference>
        </references>
      </pivotArea>
    </format>
    <format dxfId="1284">
      <pivotArea dataOnly="0" labelOnly="1" outline="0" fieldPosition="0">
        <references count="2">
          <reference field="1" count="1" selected="0">
            <x v="257"/>
          </reference>
          <reference field="2" count="1">
            <x v="265"/>
          </reference>
        </references>
      </pivotArea>
    </format>
    <format dxfId="1285">
      <pivotArea dataOnly="0" labelOnly="1" outline="0" fieldPosition="0">
        <references count="2">
          <reference field="1" count="1" selected="0">
            <x v="258"/>
          </reference>
          <reference field="2" count="1">
            <x v="266"/>
          </reference>
        </references>
      </pivotArea>
    </format>
    <format dxfId="1286">
      <pivotArea dataOnly="0" labelOnly="1" outline="0" fieldPosition="0">
        <references count="2">
          <reference field="1" count="1" selected="0">
            <x v="259"/>
          </reference>
          <reference field="2" count="1">
            <x v="267"/>
          </reference>
        </references>
      </pivotArea>
    </format>
    <format dxfId="1287">
      <pivotArea dataOnly="0" labelOnly="1" outline="0" fieldPosition="0">
        <references count="2">
          <reference field="1" count="1" selected="0">
            <x v="260"/>
          </reference>
          <reference field="2" count="1">
            <x v="268"/>
          </reference>
        </references>
      </pivotArea>
    </format>
    <format dxfId="1288">
      <pivotArea dataOnly="0" labelOnly="1" outline="0" fieldPosition="0">
        <references count="2">
          <reference field="1" count="1" selected="0">
            <x v="261"/>
          </reference>
          <reference field="2" count="1">
            <x v="269"/>
          </reference>
        </references>
      </pivotArea>
    </format>
    <format dxfId="1289">
      <pivotArea dataOnly="0" labelOnly="1" outline="0" fieldPosition="0">
        <references count="2">
          <reference field="1" count="1" selected="0">
            <x v="262"/>
          </reference>
          <reference field="2" count="1">
            <x v="270"/>
          </reference>
        </references>
      </pivotArea>
    </format>
    <format dxfId="1290">
      <pivotArea dataOnly="0" labelOnly="1" outline="0" fieldPosition="0">
        <references count="2">
          <reference field="1" count="1" selected="0">
            <x v="263"/>
          </reference>
          <reference field="2" count="1">
            <x v="271"/>
          </reference>
        </references>
      </pivotArea>
    </format>
    <format dxfId="1291">
      <pivotArea dataOnly="0" labelOnly="1" outline="0" fieldPosition="0">
        <references count="2">
          <reference field="1" count="1" selected="0">
            <x v="264"/>
          </reference>
          <reference field="2" count="1">
            <x v="272"/>
          </reference>
        </references>
      </pivotArea>
    </format>
    <format dxfId="1292">
      <pivotArea dataOnly="0" labelOnly="1" outline="0" fieldPosition="0">
        <references count="2">
          <reference field="1" count="1" selected="0">
            <x v="265"/>
          </reference>
          <reference field="2" count="1">
            <x v="273"/>
          </reference>
        </references>
      </pivotArea>
    </format>
    <format dxfId="1293">
      <pivotArea dataOnly="0" labelOnly="1" outline="0" fieldPosition="0">
        <references count="2">
          <reference field="1" count="1" selected="0">
            <x v="266"/>
          </reference>
          <reference field="2" count="1">
            <x v="274"/>
          </reference>
        </references>
      </pivotArea>
    </format>
    <format dxfId="1294">
      <pivotArea dataOnly="0" labelOnly="1" outline="0" fieldPosition="0">
        <references count="2">
          <reference field="1" count="1" selected="0">
            <x v="267"/>
          </reference>
          <reference field="2" count="1">
            <x v="245"/>
          </reference>
        </references>
      </pivotArea>
    </format>
    <format dxfId="1295">
      <pivotArea dataOnly="0" labelOnly="1" outline="0" fieldPosition="0">
        <references count="2">
          <reference field="1" count="1" selected="0">
            <x v="268"/>
          </reference>
          <reference field="2" count="1">
            <x v="275"/>
          </reference>
        </references>
      </pivotArea>
    </format>
    <format dxfId="1296">
      <pivotArea dataOnly="0" labelOnly="1" outline="0" fieldPosition="0">
        <references count="2">
          <reference field="1" count="1" selected="0">
            <x v="269"/>
          </reference>
          <reference field="2" count="1">
            <x v="276"/>
          </reference>
        </references>
      </pivotArea>
    </format>
    <format dxfId="1297">
      <pivotArea dataOnly="0" labelOnly="1" outline="0" fieldPosition="0">
        <references count="2">
          <reference field="1" count="1" selected="0">
            <x v="270"/>
          </reference>
          <reference field="2" count="1">
            <x v="277"/>
          </reference>
        </references>
      </pivotArea>
    </format>
    <format dxfId="1298">
      <pivotArea dataOnly="0" labelOnly="1" outline="0" fieldPosition="0">
        <references count="2">
          <reference field="1" count="1" selected="0">
            <x v="271"/>
          </reference>
          <reference field="2" count="1">
            <x v="286"/>
          </reference>
        </references>
      </pivotArea>
    </format>
    <format dxfId="1299">
      <pivotArea dataOnly="0" labelOnly="1" outline="0" fieldPosition="0">
        <references count="2">
          <reference field="1" count="1" selected="0">
            <x v="272"/>
          </reference>
          <reference field="2" count="1">
            <x v="278"/>
          </reference>
        </references>
      </pivotArea>
    </format>
    <format dxfId="1300">
      <pivotArea dataOnly="0" labelOnly="1" outline="0" fieldPosition="0">
        <references count="2">
          <reference field="1" count="1" selected="0">
            <x v="273"/>
          </reference>
          <reference field="2" count="1">
            <x v="279"/>
          </reference>
        </references>
      </pivotArea>
    </format>
    <format dxfId="1301">
      <pivotArea dataOnly="0" labelOnly="1" outline="0" fieldPosition="0">
        <references count="2">
          <reference field="1" count="1" selected="0">
            <x v="274"/>
          </reference>
          <reference field="2" count="1">
            <x v="280"/>
          </reference>
        </references>
      </pivotArea>
    </format>
    <format dxfId="1302">
      <pivotArea dataOnly="0" labelOnly="1" outline="0" fieldPosition="0">
        <references count="2">
          <reference field="1" count="1" selected="0">
            <x v="275"/>
          </reference>
          <reference field="2" count="1">
            <x v="281"/>
          </reference>
        </references>
      </pivotArea>
    </format>
    <format dxfId="1303">
      <pivotArea dataOnly="0" labelOnly="1" outline="0" fieldPosition="0">
        <references count="2">
          <reference field="1" count="1" selected="0">
            <x v="276"/>
          </reference>
          <reference field="2" count="1">
            <x v="282"/>
          </reference>
        </references>
      </pivotArea>
    </format>
    <format dxfId="1304">
      <pivotArea dataOnly="0" labelOnly="1" outline="0" fieldPosition="0">
        <references count="2">
          <reference field="1" count="1" selected="0">
            <x v="277"/>
          </reference>
          <reference field="2" count="1">
            <x v="283"/>
          </reference>
        </references>
      </pivotArea>
    </format>
    <format dxfId="1305">
      <pivotArea dataOnly="0" labelOnly="1" outline="0" fieldPosition="0">
        <references count="2">
          <reference field="1" count="1" selected="0">
            <x v="278"/>
          </reference>
          <reference field="2" count="1">
            <x v="284"/>
          </reference>
        </references>
      </pivotArea>
    </format>
    <format dxfId="1306">
      <pivotArea dataOnly="0" labelOnly="1" outline="0" fieldPosition="0">
        <references count="2">
          <reference field="1" count="1" selected="0">
            <x v="279"/>
          </reference>
          <reference field="2" count="1">
            <x v="285"/>
          </reference>
        </references>
      </pivotArea>
    </format>
    <format dxfId="1307">
      <pivotArea dataOnly="0" labelOnly="1" outline="0" fieldPosition="0">
        <references count="2">
          <reference field="1" count="1" selected="0">
            <x v="280"/>
          </reference>
          <reference field="2" count="1">
            <x v="287"/>
          </reference>
        </references>
      </pivotArea>
    </format>
    <format dxfId="1308">
      <pivotArea dataOnly="0" labelOnly="1" outline="0" fieldPosition="0">
        <references count="2">
          <reference field="1" count="1" selected="0">
            <x v="281"/>
          </reference>
          <reference field="2" count="1">
            <x v="288"/>
          </reference>
        </references>
      </pivotArea>
    </format>
    <format dxfId="1309">
      <pivotArea dataOnly="0" labelOnly="1" outline="0" fieldPosition="0">
        <references count="2">
          <reference field="1" count="1" selected="0">
            <x v="282"/>
          </reference>
          <reference field="2" count="1">
            <x v="289"/>
          </reference>
        </references>
      </pivotArea>
    </format>
    <format dxfId="1310">
      <pivotArea dataOnly="0" labelOnly="1" outline="0" fieldPosition="0">
        <references count="2">
          <reference field="1" count="1" selected="0">
            <x v="283"/>
          </reference>
          <reference field="2" count="1">
            <x v="290"/>
          </reference>
        </references>
      </pivotArea>
    </format>
    <format dxfId="1311">
      <pivotArea dataOnly="0" labelOnly="1" outline="0" fieldPosition="0">
        <references count="2">
          <reference field="1" count="1" selected="0">
            <x v="284"/>
          </reference>
          <reference field="2" count="1">
            <x v="291"/>
          </reference>
        </references>
      </pivotArea>
    </format>
    <format dxfId="1312">
      <pivotArea dataOnly="0" labelOnly="1" outline="0" fieldPosition="0">
        <references count="2">
          <reference field="1" count="1" selected="0">
            <x v="285"/>
          </reference>
          <reference field="2" count="1">
            <x v="292"/>
          </reference>
        </references>
      </pivotArea>
    </format>
    <format dxfId="1313">
      <pivotArea dataOnly="0" labelOnly="1" outline="0" fieldPosition="0">
        <references count="2">
          <reference field="1" count="1" selected="0">
            <x v="286"/>
          </reference>
          <reference field="2" count="1">
            <x v="293"/>
          </reference>
        </references>
      </pivotArea>
    </format>
    <format dxfId="1314">
      <pivotArea dataOnly="0" labelOnly="1" outline="0" fieldPosition="0">
        <references count="2">
          <reference field="1" count="1" selected="0">
            <x v="287"/>
          </reference>
          <reference field="2" count="1">
            <x v="294"/>
          </reference>
        </references>
      </pivotArea>
    </format>
    <format dxfId="1315">
      <pivotArea dataOnly="0" labelOnly="1" outline="0" fieldPosition="0">
        <references count="2">
          <reference field="1" count="1" selected="0">
            <x v="288"/>
          </reference>
          <reference field="2" count="1">
            <x v="295"/>
          </reference>
        </references>
      </pivotArea>
    </format>
    <format dxfId="1316">
      <pivotArea dataOnly="0" labelOnly="1" outline="0" fieldPosition="0">
        <references count="2">
          <reference field="1" count="1" selected="0">
            <x v="289"/>
          </reference>
          <reference field="2" count="1">
            <x v="296"/>
          </reference>
        </references>
      </pivotArea>
    </format>
    <format dxfId="1317">
      <pivotArea dataOnly="0" labelOnly="1" outline="0" fieldPosition="0">
        <references count="2">
          <reference field="1" count="1" selected="0">
            <x v="290"/>
          </reference>
          <reference field="2" count="1">
            <x v="297"/>
          </reference>
        </references>
      </pivotArea>
    </format>
    <format dxfId="1318">
      <pivotArea dataOnly="0" labelOnly="1" outline="0" fieldPosition="0">
        <references count="2">
          <reference field="1" count="1" selected="0">
            <x v="291"/>
          </reference>
          <reference field="2" count="1">
            <x v="298"/>
          </reference>
        </references>
      </pivotArea>
    </format>
    <format dxfId="1319">
      <pivotArea dataOnly="0" labelOnly="1" outline="0" fieldPosition="0">
        <references count="2">
          <reference field="1" count="1" selected="0">
            <x v="292"/>
          </reference>
          <reference field="2" count="1">
            <x v="299"/>
          </reference>
        </references>
      </pivotArea>
    </format>
    <format dxfId="1320">
      <pivotArea dataOnly="0" labelOnly="1" outline="0" fieldPosition="0">
        <references count="2">
          <reference field="1" count="1" selected="0">
            <x v="293"/>
          </reference>
          <reference field="2" count="1">
            <x v="300"/>
          </reference>
        </references>
      </pivotArea>
    </format>
    <format dxfId="1321">
      <pivotArea dataOnly="0" labelOnly="1" outline="0" fieldPosition="0">
        <references count="2">
          <reference field="1" count="1" selected="0">
            <x v="294"/>
          </reference>
          <reference field="2" count="1">
            <x v="301"/>
          </reference>
        </references>
      </pivotArea>
    </format>
    <format dxfId="1322">
      <pivotArea dataOnly="0" labelOnly="1" outline="0" fieldPosition="0">
        <references count="2">
          <reference field="1" count="1" selected="0">
            <x v="295"/>
          </reference>
          <reference field="2" count="1">
            <x v="303"/>
          </reference>
        </references>
      </pivotArea>
    </format>
    <format dxfId="1323">
      <pivotArea dataOnly="0" labelOnly="1" outline="0" fieldPosition="0">
        <references count="2">
          <reference field="1" count="1" selected="0">
            <x v="296"/>
          </reference>
          <reference field="2" count="1">
            <x v="304"/>
          </reference>
        </references>
      </pivotArea>
    </format>
    <format dxfId="1324">
      <pivotArea dataOnly="0" labelOnly="1" outline="0" fieldPosition="0">
        <references count="2">
          <reference field="1" count="1" selected="0">
            <x v="297"/>
          </reference>
          <reference field="2" count="1">
            <x v="305"/>
          </reference>
        </references>
      </pivotArea>
    </format>
    <format dxfId="1325">
      <pivotArea dataOnly="0" labelOnly="1" outline="0" fieldPosition="0">
        <references count="2">
          <reference field="1" count="1" selected="0">
            <x v="298"/>
          </reference>
          <reference field="2" count="1">
            <x v="306"/>
          </reference>
        </references>
      </pivotArea>
    </format>
    <format dxfId="1326">
      <pivotArea dataOnly="0" labelOnly="1" outline="0" fieldPosition="0">
        <references count="2">
          <reference field="1" count="1" selected="0">
            <x v="299"/>
          </reference>
          <reference field="2" count="1">
            <x v="307"/>
          </reference>
        </references>
      </pivotArea>
    </format>
    <format dxfId="1327">
      <pivotArea dataOnly="0" labelOnly="1" outline="0" fieldPosition="0">
        <references count="2">
          <reference field="1" count="1" selected="0">
            <x v="300"/>
          </reference>
          <reference field="2" count="1">
            <x v="308"/>
          </reference>
        </references>
      </pivotArea>
    </format>
    <format dxfId="1328">
      <pivotArea dataOnly="0" labelOnly="1" outline="0" fieldPosition="0">
        <references count="2">
          <reference field="1" count="1" selected="0">
            <x v="301"/>
          </reference>
          <reference field="2" count="1">
            <x v="310"/>
          </reference>
        </references>
      </pivotArea>
    </format>
    <format dxfId="1329">
      <pivotArea dataOnly="0" labelOnly="1" outline="0" fieldPosition="0">
        <references count="2">
          <reference field="1" count="1" selected="0">
            <x v="302"/>
          </reference>
          <reference field="2" count="1">
            <x v="311"/>
          </reference>
        </references>
      </pivotArea>
    </format>
    <format dxfId="1330">
      <pivotArea dataOnly="0" labelOnly="1" outline="0" fieldPosition="0">
        <references count="2">
          <reference field="1" count="1" selected="0">
            <x v="303"/>
          </reference>
          <reference field="2" count="1">
            <x v="314"/>
          </reference>
        </references>
      </pivotArea>
    </format>
    <format dxfId="1331">
      <pivotArea dataOnly="0" labelOnly="1" outline="0" fieldPosition="0">
        <references count="2">
          <reference field="1" count="1" selected="0">
            <x v="304"/>
          </reference>
          <reference field="2" count="1">
            <x v="315"/>
          </reference>
        </references>
      </pivotArea>
    </format>
    <format dxfId="1332">
      <pivotArea dataOnly="0" labelOnly="1" outline="0" fieldPosition="0">
        <references count="2">
          <reference field="1" count="1" selected="0">
            <x v="305"/>
          </reference>
          <reference field="2" count="1">
            <x v="316"/>
          </reference>
        </references>
      </pivotArea>
    </format>
    <format dxfId="1333">
      <pivotArea dataOnly="0" labelOnly="1" outline="0" fieldPosition="0">
        <references count="2">
          <reference field="1" count="1" selected="0">
            <x v="306"/>
          </reference>
          <reference field="2" count="1">
            <x v="317"/>
          </reference>
        </references>
      </pivotArea>
    </format>
    <format dxfId="1334">
      <pivotArea dataOnly="0" labelOnly="1" outline="0" fieldPosition="0">
        <references count="2">
          <reference field="1" count="1" selected="0">
            <x v="307"/>
          </reference>
          <reference field="2" count="1">
            <x v="318"/>
          </reference>
        </references>
      </pivotArea>
    </format>
    <format dxfId="1335">
      <pivotArea dataOnly="0" labelOnly="1" outline="0" fieldPosition="0">
        <references count="2">
          <reference field="1" count="1" selected="0">
            <x v="308"/>
          </reference>
          <reference field="2" count="1">
            <x v="319"/>
          </reference>
        </references>
      </pivotArea>
    </format>
    <format dxfId="1336">
      <pivotArea dataOnly="0" labelOnly="1" outline="0" fieldPosition="0">
        <references count="2">
          <reference field="1" count="1" selected="0">
            <x v="309"/>
          </reference>
          <reference field="2" count="1">
            <x v="320"/>
          </reference>
        </references>
      </pivotArea>
    </format>
    <format dxfId="1337">
      <pivotArea dataOnly="0" labelOnly="1" outline="0" fieldPosition="0">
        <references count="2">
          <reference field="1" count="1" selected="0">
            <x v="310"/>
          </reference>
          <reference field="2" count="1">
            <x v="321"/>
          </reference>
        </references>
      </pivotArea>
    </format>
    <format dxfId="1338">
      <pivotArea dataOnly="0" labelOnly="1" outline="0" fieldPosition="0">
        <references count="2">
          <reference field="1" count="1" selected="0">
            <x v="311"/>
          </reference>
          <reference field="2" count="1">
            <x v="248"/>
          </reference>
        </references>
      </pivotArea>
    </format>
    <format dxfId="1339">
      <pivotArea dataOnly="0" labelOnly="1" outline="0" fieldPosition="0">
        <references count="2">
          <reference field="1" count="1" selected="0">
            <x v="312"/>
          </reference>
          <reference field="2" count="1">
            <x v="250"/>
          </reference>
        </references>
      </pivotArea>
    </format>
    <format dxfId="1340">
      <pivotArea dataOnly="0" labelOnly="1" outline="0" fieldPosition="0">
        <references count="2">
          <reference field="1" count="1" selected="0">
            <x v="313"/>
          </reference>
          <reference field="2" count="1">
            <x v="93"/>
          </reference>
        </references>
      </pivotArea>
    </format>
    <format dxfId="1341">
      <pivotArea dataOnly="0" labelOnly="1" outline="0" fieldPosition="0">
        <references count="2">
          <reference field="1" count="1" selected="0">
            <x v="314"/>
          </reference>
          <reference field="2" count="1">
            <x v="96"/>
          </reference>
        </references>
      </pivotArea>
    </format>
    <format dxfId="1342">
      <pivotArea dataOnly="0" labelOnly="1" outline="0" fieldPosition="0">
        <references count="2">
          <reference field="1" count="1" selected="0">
            <x v="315"/>
          </reference>
          <reference field="2" count="1">
            <x v="246"/>
          </reference>
        </references>
      </pivotArea>
    </format>
    <format dxfId="1343">
      <pivotArea dataOnly="0" labelOnly="1" outline="0" fieldPosition="0">
        <references count="2">
          <reference field="1" count="1" selected="0">
            <x v="316"/>
          </reference>
          <reference field="2" count="1">
            <x v="36"/>
          </reference>
        </references>
      </pivotArea>
    </format>
    <format dxfId="1344">
      <pivotArea dataOnly="0" labelOnly="1" outline="0" fieldPosition="0">
        <references count="2">
          <reference field="1" count="1" selected="0">
            <x v="317"/>
          </reference>
          <reference field="2" count="1">
            <x v="249"/>
          </reference>
        </references>
      </pivotArea>
    </format>
    <format dxfId="1345">
      <pivotArea dataOnly="0" labelOnly="1" outline="0" fieldPosition="0">
        <references count="2">
          <reference field="1" count="1" selected="0">
            <x v="318"/>
          </reference>
          <reference field="2" count="1">
            <x v="231"/>
          </reference>
        </references>
      </pivotArea>
    </format>
    <format dxfId="1346">
      <pivotArea dataOnly="0" labelOnly="1" outline="0" fieldPosition="0">
        <references count="2">
          <reference field="1" count="1" selected="0">
            <x v="319"/>
          </reference>
          <reference field="2" count="1">
            <x v="302"/>
          </reference>
        </references>
      </pivotArea>
    </format>
    <format dxfId="1347">
      <pivotArea dataOnly="0" labelOnly="1" outline="0" fieldPosition="0">
        <references count="2">
          <reference field="1" count="1" selected="0">
            <x v="320"/>
          </reference>
          <reference field="2" count="1">
            <x v="1"/>
          </reference>
        </references>
      </pivotArea>
    </format>
    <format dxfId="1348">
      <pivotArea dataOnly="0" labelOnly="1" outline="0" fieldPosition="0">
        <references count="2">
          <reference field="1" count="1" selected="0">
            <x v="321"/>
          </reference>
          <reference field="2" count="1">
            <x v="63"/>
          </reference>
        </references>
      </pivotArea>
    </format>
    <format dxfId="1349">
      <pivotArea dataOnly="0" labelOnly="1" outline="0" fieldPosition="0">
        <references count="2">
          <reference field="1" count="1" selected="0">
            <x v="322"/>
          </reference>
          <reference field="2" count="1">
            <x v="72"/>
          </reference>
        </references>
      </pivotArea>
    </format>
    <format dxfId="1350">
      <pivotArea dataOnly="0" labelOnly="1" outline="0" fieldPosition="0">
        <references count="2">
          <reference field="1" count="1" selected="0">
            <x v="323"/>
          </reference>
          <reference field="2" count="1">
            <x v="323"/>
          </reference>
        </references>
      </pivotArea>
    </format>
    <format dxfId="1351">
      <pivotArea dataOnly="0" labelOnly="1" outline="0" fieldPosition="0">
        <references count="2">
          <reference field="1" count="1" selected="0">
            <x v="324"/>
          </reference>
          <reference field="2" count="1">
            <x v="324"/>
          </reference>
        </references>
      </pivotArea>
    </format>
    <format dxfId="1352">
      <pivotArea dataOnly="0" labelOnly="1" outline="0" fieldPosition="0">
        <references count="2">
          <reference field="1" count="1" selected="0">
            <x v="325"/>
          </reference>
          <reference field="2" count="1">
            <x v="325"/>
          </reference>
        </references>
      </pivotArea>
    </format>
    <format dxfId="1353">
      <pivotArea dataOnly="0" labelOnly="1" outline="0" fieldPosition="0">
        <references count="1">
          <reference field="1" count="44"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</reference>
        </references>
      </pivotArea>
    </format>
    <format dxfId="1354">
      <pivotArea dataOnly="0" labelOnly="1" outline="0" fieldPosition="0">
        <references count="1">
          <reference field="1" count="47"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</reference>
        </references>
      </pivotArea>
    </format>
    <format dxfId="1355">
      <pivotArea dataOnly="0" labelOnly="1" outline="0" fieldPosition="0">
        <references count="1">
          <reference field="1" count="42"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</reference>
        </references>
      </pivotArea>
    </format>
    <format dxfId="1356">
      <pivotArea dataOnly="0" labelOnly="1" outline="0" fieldPosition="0">
        <references count="1">
          <reference field="1" count="45"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</reference>
        </references>
      </pivotArea>
    </format>
    <format dxfId="1357">
      <pivotArea dataOnly="0" labelOnly="1" outline="0" fieldPosition="0">
        <references count="1">
          <reference field="1" count="43"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</reference>
        </references>
      </pivotArea>
    </format>
    <format dxfId="1358">
      <pivotArea dataOnly="0" labelOnly="1" outline="0" fieldPosition="0">
        <references count="1">
          <reference field="1" count="44"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</reference>
        </references>
      </pivotArea>
    </format>
    <format dxfId="1359">
      <pivotArea dataOnly="0" labelOnly="1" outline="0" fieldPosition="0">
        <references count="1">
          <reference field="1" count="25"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</reference>
        </references>
      </pivotArea>
    </format>
    <format dxfId="1360">
      <pivotArea dataOnly="0" labelOnly="1" outline="0" fieldPosition="0">
        <references count="1">
          <reference field="1" count="4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</reference>
        </references>
      </pivotArea>
    </format>
    <format dxfId="1361">
      <pivotArea dataOnly="0" labelOnly="1" outline="0" fieldPosition="0">
        <references count="1">
          <reference field="1" count="45"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</reference>
        </references>
      </pivotArea>
    </format>
    <format dxfId="1362">
      <pivotArea dataOnly="0" labelOnly="1" outline="0" fieldPosition="0">
        <references count="1">
          <reference field="1" count="47"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</reference>
        </references>
      </pivotArea>
    </format>
    <format dxfId="1363">
      <pivotArea dataOnly="0" labelOnly="1" outline="0" fieldPosition="0">
        <references count="1">
          <reference field="1" count="42"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</reference>
        </references>
      </pivotArea>
    </format>
    <format dxfId="1364">
      <pivotArea dataOnly="0" labelOnly="1" outline="0" fieldPosition="0">
        <references count="1">
          <reference field="1" count="44"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</reference>
        </references>
      </pivotArea>
    </format>
    <format dxfId="1365">
      <pivotArea dataOnly="0" labelOnly="1" outline="0" fieldPosition="0">
        <references count="1">
          <reference field="1" count="45"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</reference>
        </references>
      </pivotArea>
    </format>
    <format dxfId="1366">
      <pivotArea dataOnly="0" labelOnly="1" outline="0" fieldPosition="0">
        <references count="1">
          <reference field="1" count="44"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</reference>
        </references>
      </pivotArea>
    </format>
    <format dxfId="1367">
      <pivotArea dataOnly="0" labelOnly="1" outline="0" fieldPosition="0">
        <references count="1">
          <reference field="1" count="25"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</reference>
        </references>
      </pivotArea>
    </format>
    <format dxfId="1368">
      <pivotArea dataOnly="0" labelOnly="1" outline="0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69">
      <pivotArea dataOnly="0" labelOnly="1" outline="0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370">
      <pivotArea dataOnly="0" labelOnly="1" outline="0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371">
      <pivotArea dataOnly="0" labelOnly="1" outline="0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372">
      <pivotArea dataOnly="0" labelOnly="1" outline="0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373">
      <pivotArea dataOnly="0" labelOnly="1" outline="0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374">
      <pivotArea dataOnly="0" labelOnly="1" outline="0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375">
      <pivotArea dataOnly="0" labelOnly="1" outline="0" fieldPosition="0">
        <references count="1">
          <reference field="1" count="5">
            <x v="350"/>
            <x v="351"/>
            <x v="352"/>
            <x v="353"/>
            <x v="354"/>
          </reference>
        </references>
      </pivotArea>
    </format>
    <format dxfId="1376">
      <pivotArea dataOnly="0" labelOnly="1" outline="0" fieldPosition="0">
        <references count="2">
          <reference field="1" count="1" selected="0">
            <x v="0"/>
          </reference>
          <reference field="2" count="1">
            <x v="23"/>
          </reference>
        </references>
      </pivotArea>
    </format>
    <format dxfId="1377">
      <pivotArea dataOnly="0" labelOnly="1" outline="0" fieldPosition="0">
        <references count="2">
          <reference field="1" count="1" selected="0">
            <x v="1"/>
          </reference>
          <reference field="2" count="1">
            <x v="74"/>
          </reference>
        </references>
      </pivotArea>
    </format>
    <format dxfId="1378">
      <pivotArea dataOnly="0" labelOnly="1" outline="0" fieldPosition="0">
        <references count="2">
          <reference field="1" count="1" selected="0">
            <x v="2"/>
          </reference>
          <reference field="2" count="1">
            <x v="104"/>
          </reference>
        </references>
      </pivotArea>
    </format>
    <format dxfId="1379">
      <pivotArea dataOnly="0" labelOnly="1" outline="0" fieldPosition="0">
        <references count="2">
          <reference field="1" count="1" selected="0">
            <x v="3"/>
          </reference>
          <reference field="2" count="1">
            <x v="98"/>
          </reference>
        </references>
      </pivotArea>
    </format>
    <format dxfId="1380">
      <pivotArea dataOnly="0" labelOnly="1" outline="0" fieldPosition="0">
        <references count="2">
          <reference field="1" count="1" selected="0">
            <x v="4"/>
          </reference>
          <reference field="2" count="1">
            <x v="103"/>
          </reference>
        </references>
      </pivotArea>
    </format>
    <format dxfId="1381">
      <pivotArea dataOnly="0" labelOnly="1" outline="0" fieldPosition="0">
        <references count="2">
          <reference field="1" count="1" selected="0">
            <x v="5"/>
          </reference>
          <reference field="2" count="1">
            <x v="24"/>
          </reference>
        </references>
      </pivotArea>
    </format>
    <format dxfId="1382">
      <pivotArea dataOnly="0" labelOnly="1" outline="0" fieldPosition="0">
        <references count="2">
          <reference field="1" count="1" selected="0">
            <x v="6"/>
          </reference>
          <reference field="2" count="1">
            <x v="25"/>
          </reference>
        </references>
      </pivotArea>
    </format>
    <format dxfId="1383">
      <pivotArea dataOnly="0" labelOnly="1" outline="0" fieldPosition="0">
        <references count="2">
          <reference field="1" count="1" selected="0">
            <x v="7"/>
          </reference>
          <reference field="2" count="1">
            <x v="26"/>
          </reference>
        </references>
      </pivotArea>
    </format>
    <format dxfId="1384">
      <pivotArea dataOnly="0" labelOnly="1" outline="0" fieldPosition="0">
        <references count="2">
          <reference field="1" count="1" selected="0">
            <x v="8"/>
          </reference>
          <reference field="2" count="1">
            <x v="27"/>
          </reference>
        </references>
      </pivotArea>
    </format>
    <format dxfId="1385">
      <pivotArea dataOnly="0" labelOnly="1" outline="0" fieldPosition="0">
        <references count="2">
          <reference field="1" count="1" selected="0">
            <x v="9"/>
          </reference>
          <reference field="2" count="1">
            <x v="28"/>
          </reference>
        </references>
      </pivotArea>
    </format>
    <format dxfId="1386">
      <pivotArea dataOnly="0" labelOnly="1" outline="0" fieldPosition="0">
        <references count="2">
          <reference field="1" count="1" selected="0">
            <x v="10"/>
          </reference>
          <reference field="2" count="1">
            <x v="309"/>
          </reference>
        </references>
      </pivotArea>
    </format>
    <format dxfId="1387">
      <pivotArea dataOnly="0" labelOnly="1" outline="0" fieldPosition="0">
        <references count="2">
          <reference field="1" count="1" selected="0">
            <x v="11"/>
          </reference>
          <reference field="2" count="1">
            <x v="29"/>
          </reference>
        </references>
      </pivotArea>
    </format>
    <format dxfId="1388">
      <pivotArea dataOnly="0" labelOnly="1" outline="0" fieldPosition="0">
        <references count="2">
          <reference field="1" count="1" selected="0">
            <x v="12"/>
          </reference>
          <reference field="2" count="1">
            <x v="30"/>
          </reference>
        </references>
      </pivotArea>
    </format>
    <format dxfId="1389">
      <pivotArea dataOnly="0" labelOnly="1" outline="0" fieldPosition="0">
        <references count="2">
          <reference field="1" count="1" selected="0">
            <x v="13"/>
          </reference>
          <reference field="2" count="1">
            <x v="32"/>
          </reference>
        </references>
      </pivotArea>
    </format>
    <format dxfId="1390">
      <pivotArea dataOnly="0" labelOnly="1" outline="0" fieldPosition="0">
        <references count="2">
          <reference field="1" count="1" selected="0">
            <x v="14"/>
          </reference>
          <reference field="2" count="1">
            <x v="33"/>
          </reference>
        </references>
      </pivotArea>
    </format>
    <format dxfId="1391">
      <pivotArea dataOnly="0" labelOnly="1" outline="0" fieldPosition="0">
        <references count="2">
          <reference field="1" count="1" selected="0">
            <x v="15"/>
          </reference>
          <reference field="2" count="1">
            <x v="34"/>
          </reference>
        </references>
      </pivotArea>
    </format>
    <format dxfId="1392">
      <pivotArea dataOnly="0" labelOnly="1" outline="0" fieldPosition="0">
        <references count="2">
          <reference field="1" count="1" selected="0">
            <x v="16"/>
          </reference>
          <reference field="2" count="1">
            <x v="35"/>
          </reference>
        </references>
      </pivotArea>
    </format>
    <format dxfId="1393">
      <pivotArea dataOnly="0" labelOnly="1" outline="0" fieldPosition="0">
        <references count="2">
          <reference field="1" count="1" selected="0">
            <x v="17"/>
          </reference>
          <reference field="2" count="1">
            <x v="75"/>
          </reference>
        </references>
      </pivotArea>
    </format>
    <format dxfId="1394">
      <pivotArea dataOnly="0" labelOnly="1" outline="0" fieldPosition="0">
        <references count="2">
          <reference field="1" count="1" selected="0">
            <x v="18"/>
          </reference>
          <reference field="2" count="1">
            <x v="0"/>
          </reference>
        </references>
      </pivotArea>
    </format>
    <format dxfId="1395">
      <pivotArea dataOnly="0" labelOnly="1" outline="0" fieldPosition="0">
        <references count="2">
          <reference field="1" count="1" selected="0">
            <x v="19"/>
          </reference>
          <reference field="2" count="1">
            <x v="37"/>
          </reference>
        </references>
      </pivotArea>
    </format>
    <format dxfId="1396">
      <pivotArea dataOnly="0" labelOnly="1" outline="0" fieldPosition="0">
        <references count="2">
          <reference field="1" count="1" selected="0">
            <x v="20"/>
          </reference>
          <reference field="2" count="1">
            <x v="38"/>
          </reference>
        </references>
      </pivotArea>
    </format>
    <format dxfId="1397">
      <pivotArea dataOnly="0" labelOnly="1" outline="0" fieldPosition="0">
        <references count="2">
          <reference field="1" count="1" selected="0">
            <x v="21"/>
          </reference>
          <reference field="2" count="1">
            <x v="5"/>
          </reference>
        </references>
      </pivotArea>
    </format>
    <format dxfId="1398">
      <pivotArea dataOnly="0" labelOnly="1" outline="0" fieldPosition="0">
        <references count="2">
          <reference field="1" count="1" selected="0">
            <x v="22"/>
          </reference>
          <reference field="2" count="1">
            <x v="39"/>
          </reference>
        </references>
      </pivotArea>
    </format>
    <format dxfId="1399">
      <pivotArea dataOnly="0" labelOnly="1" outline="0" fieldPosition="0">
        <references count="2">
          <reference field="1" count="1" selected="0">
            <x v="23"/>
          </reference>
          <reference field="2" count="1">
            <x v="40"/>
          </reference>
        </references>
      </pivotArea>
    </format>
    <format dxfId="1400">
      <pivotArea dataOnly="0" labelOnly="1" outline="0" fieldPosition="0">
        <references count="2">
          <reference field="1" count="1" selected="0">
            <x v="24"/>
          </reference>
          <reference field="2" count="1">
            <x v="41"/>
          </reference>
        </references>
      </pivotArea>
    </format>
    <format dxfId="1401">
      <pivotArea dataOnly="0" labelOnly="1" outline="0" fieldPosition="0">
        <references count="2">
          <reference field="1" count="1" selected="0">
            <x v="25"/>
          </reference>
          <reference field="2" count="1">
            <x v="42"/>
          </reference>
        </references>
      </pivotArea>
    </format>
    <format dxfId="1402">
      <pivotArea dataOnly="0" labelOnly="1" outline="0" fieldPosition="0">
        <references count="2">
          <reference field="1" count="1" selected="0">
            <x v="26"/>
          </reference>
          <reference field="2" count="1">
            <x v="43"/>
          </reference>
        </references>
      </pivotArea>
    </format>
    <format dxfId="1403">
      <pivotArea dataOnly="0" labelOnly="1" outline="0" fieldPosition="0">
        <references count="2">
          <reference field="1" count="1" selected="0">
            <x v="27"/>
          </reference>
          <reference field="2" count="1">
            <x v="44"/>
          </reference>
        </references>
      </pivotArea>
    </format>
    <format dxfId="1404">
      <pivotArea dataOnly="0" labelOnly="1" outline="0" fieldPosition="0">
        <references count="2">
          <reference field="1" count="1" selected="0">
            <x v="28"/>
          </reference>
          <reference field="2" count="1">
            <x v="4"/>
          </reference>
        </references>
      </pivotArea>
    </format>
    <format dxfId="1405">
      <pivotArea dataOnly="0" labelOnly="1" outline="0" fieldPosition="0">
        <references count="2">
          <reference field="1" count="1" selected="0">
            <x v="29"/>
          </reference>
          <reference field="2" count="1">
            <x v="45"/>
          </reference>
        </references>
      </pivotArea>
    </format>
    <format dxfId="1406">
      <pivotArea dataOnly="0" labelOnly="1" outline="0" fieldPosition="0">
        <references count="2">
          <reference field="1" count="1" selected="0">
            <x v="30"/>
          </reference>
          <reference field="2" count="1">
            <x v="46"/>
          </reference>
        </references>
      </pivotArea>
    </format>
    <format dxfId="1407">
      <pivotArea dataOnly="0" labelOnly="1" outline="0" fieldPosition="0">
        <references count="2">
          <reference field="1" count="1" selected="0">
            <x v="31"/>
          </reference>
          <reference field="2" count="1">
            <x v="47"/>
          </reference>
        </references>
      </pivotArea>
    </format>
    <format dxfId="1408">
      <pivotArea dataOnly="0" labelOnly="1" outline="0" fieldPosition="0">
        <references count="2">
          <reference field="1" count="1" selected="0">
            <x v="32"/>
          </reference>
          <reference field="2" count="1">
            <x v="48"/>
          </reference>
        </references>
      </pivotArea>
    </format>
    <format dxfId="1409">
      <pivotArea dataOnly="0" labelOnly="1" outline="0" fieldPosition="0">
        <references count="2">
          <reference field="1" count="1" selected="0">
            <x v="33"/>
          </reference>
          <reference field="2" count="1">
            <x v="49"/>
          </reference>
        </references>
      </pivotArea>
    </format>
    <format dxfId="1410">
      <pivotArea dataOnly="0" labelOnly="1" outline="0" fieldPosition="0">
        <references count="2">
          <reference field="1" count="1" selected="0">
            <x v="34"/>
          </reference>
          <reference field="2" count="1">
            <x v="50"/>
          </reference>
        </references>
      </pivotArea>
    </format>
    <format dxfId="1411">
      <pivotArea dataOnly="0" labelOnly="1" outline="0" fieldPosition="0">
        <references count="2">
          <reference field="1" count="1" selected="0">
            <x v="35"/>
          </reference>
          <reference field="2" count="1">
            <x v="51"/>
          </reference>
        </references>
      </pivotArea>
    </format>
    <format dxfId="1412">
      <pivotArea dataOnly="0" labelOnly="1" outline="0" fieldPosition="0">
        <references count="2">
          <reference field="1" count="1" selected="0">
            <x v="36"/>
          </reference>
          <reference field="2" count="1">
            <x v="52"/>
          </reference>
        </references>
      </pivotArea>
    </format>
    <format dxfId="1413">
      <pivotArea dataOnly="0" labelOnly="1" outline="0" fieldPosition="0">
        <references count="2">
          <reference field="1" count="1" selected="0">
            <x v="37"/>
          </reference>
          <reference field="2" count="1">
            <x v="53"/>
          </reference>
        </references>
      </pivotArea>
    </format>
    <format dxfId="1414">
      <pivotArea dataOnly="0" labelOnly="1" outline="0" fieldPosition="0">
        <references count="2">
          <reference field="1" count="1" selected="0">
            <x v="38"/>
          </reference>
          <reference field="2" count="1">
            <x v="54"/>
          </reference>
        </references>
      </pivotArea>
    </format>
    <format dxfId="1415">
      <pivotArea dataOnly="0" labelOnly="1" outline="0" fieldPosition="0">
        <references count="2">
          <reference field="1" count="1" selected="0">
            <x v="39"/>
          </reference>
          <reference field="2" count="1">
            <x v="55"/>
          </reference>
        </references>
      </pivotArea>
    </format>
    <format dxfId="1416">
      <pivotArea dataOnly="0" labelOnly="1" outline="0" fieldPosition="0">
        <references count="2">
          <reference field="1" count="1" selected="0">
            <x v="40"/>
          </reference>
          <reference field="2" count="1">
            <x v="56"/>
          </reference>
        </references>
      </pivotArea>
    </format>
    <format dxfId="1417">
      <pivotArea dataOnly="0" labelOnly="1" outline="0" fieldPosition="0">
        <references count="2">
          <reference field="1" count="1" selected="0">
            <x v="41"/>
          </reference>
          <reference field="2" count="1">
            <x v="57"/>
          </reference>
        </references>
      </pivotArea>
    </format>
    <format dxfId="1418">
      <pivotArea dataOnly="0" labelOnly="1" outline="0" fieldPosition="0">
        <references count="2">
          <reference field="1" count="1" selected="0">
            <x v="42"/>
          </reference>
          <reference field="2" count="1">
            <x v="58"/>
          </reference>
        </references>
      </pivotArea>
    </format>
    <format dxfId="1419">
      <pivotArea dataOnly="0" labelOnly="1" outline="0" fieldPosition="0">
        <references count="2">
          <reference field="1" count="1" selected="0">
            <x v="43"/>
          </reference>
          <reference field="2" count="1">
            <x v="59"/>
          </reference>
        </references>
      </pivotArea>
    </format>
    <format dxfId="1420">
      <pivotArea dataOnly="0" labelOnly="1" outline="0" fieldPosition="0">
        <references count="2">
          <reference field="1" count="1" selected="0">
            <x v="44"/>
          </reference>
          <reference field="2" count="1">
            <x v="6"/>
          </reference>
        </references>
      </pivotArea>
    </format>
    <format dxfId="1421">
      <pivotArea dataOnly="0" labelOnly="1" outline="0" fieldPosition="0">
        <references count="2">
          <reference field="1" count="1" selected="0">
            <x v="45"/>
          </reference>
          <reference field="2" count="1">
            <x v="2"/>
          </reference>
        </references>
      </pivotArea>
    </format>
    <format dxfId="1422">
      <pivotArea dataOnly="0" labelOnly="1" outline="0" fieldPosition="0">
        <references count="2">
          <reference field="1" count="1" selected="0">
            <x v="46"/>
          </reference>
          <reference field="2" count="1">
            <x v="60"/>
          </reference>
        </references>
      </pivotArea>
    </format>
    <format dxfId="1423">
      <pivotArea dataOnly="0" labelOnly="1" outline="0" fieldPosition="0">
        <references count="2">
          <reference field="1" count="1" selected="0">
            <x v="47"/>
          </reference>
          <reference field="2" count="1">
            <x v="61"/>
          </reference>
        </references>
      </pivotArea>
    </format>
    <format dxfId="1424">
      <pivotArea dataOnly="0" labelOnly="1" outline="0" fieldPosition="0">
        <references count="2">
          <reference field="1" count="1" selected="0">
            <x v="48"/>
          </reference>
          <reference field="2" count="1">
            <x v="62"/>
          </reference>
        </references>
      </pivotArea>
    </format>
    <format dxfId="1425">
      <pivotArea dataOnly="0" labelOnly="1" outline="0" fieldPosition="0">
        <references count="2">
          <reference field="1" count="1" selected="0">
            <x v="49"/>
          </reference>
          <reference field="2" count="1">
            <x v="64"/>
          </reference>
        </references>
      </pivotArea>
    </format>
    <format dxfId="1426">
      <pivotArea dataOnly="0" labelOnly="1" outline="0" fieldPosition="0">
        <references count="2">
          <reference field="1" count="1" selected="0">
            <x v="50"/>
          </reference>
          <reference field="2" count="1">
            <x v="65"/>
          </reference>
        </references>
      </pivotArea>
    </format>
    <format dxfId="1427">
      <pivotArea dataOnly="0" labelOnly="1" outline="0" fieldPosition="0">
        <references count="2">
          <reference field="1" count="1" selected="0">
            <x v="51"/>
          </reference>
          <reference field="2" count="1">
            <x v="66"/>
          </reference>
        </references>
      </pivotArea>
    </format>
    <format dxfId="1428">
      <pivotArea dataOnly="0" labelOnly="1" outline="0" fieldPosition="0">
        <references count="2">
          <reference field="1" count="1" selected="0">
            <x v="52"/>
          </reference>
          <reference field="2" count="1">
            <x v="67"/>
          </reference>
        </references>
      </pivotArea>
    </format>
    <format dxfId="1429">
      <pivotArea dataOnly="0" labelOnly="1" outline="0" fieldPosition="0">
        <references count="2">
          <reference field="1" count="1" selected="0">
            <x v="53"/>
          </reference>
          <reference field="2" count="1">
            <x v="68"/>
          </reference>
        </references>
      </pivotArea>
    </format>
    <format dxfId="1430">
      <pivotArea dataOnly="0" labelOnly="1" outline="0" fieldPosition="0">
        <references count="2">
          <reference field="1" count="1" selected="0">
            <x v="54"/>
          </reference>
          <reference field="2" count="1">
            <x v="69"/>
          </reference>
        </references>
      </pivotArea>
    </format>
    <format dxfId="1431">
      <pivotArea dataOnly="0" labelOnly="1" outline="0" fieldPosition="0">
        <references count="2">
          <reference field="1" count="1" selected="0">
            <x v="55"/>
          </reference>
          <reference field="2" count="1">
            <x v="70"/>
          </reference>
        </references>
      </pivotArea>
    </format>
    <format dxfId="1432">
      <pivotArea dataOnly="0" labelOnly="1" outline="0" fieldPosition="0">
        <references count="2">
          <reference field="1" count="1" selected="0">
            <x v="56"/>
          </reference>
          <reference field="2" count="1">
            <x v="173"/>
          </reference>
        </references>
      </pivotArea>
    </format>
    <format dxfId="1433">
      <pivotArea dataOnly="0" labelOnly="1" outline="0" fieldPosition="0">
        <references count="2">
          <reference field="1" count="1" selected="0">
            <x v="57"/>
          </reference>
          <reference field="2" count="1">
            <x v="89"/>
          </reference>
        </references>
      </pivotArea>
    </format>
    <format dxfId="1434">
      <pivotArea dataOnly="0" labelOnly="1" outline="0" fieldPosition="0">
        <references count="2">
          <reference field="1" count="1" selected="0">
            <x v="58"/>
          </reference>
          <reference field="2" count="1">
            <x v="71"/>
          </reference>
        </references>
      </pivotArea>
    </format>
    <format dxfId="1435">
      <pivotArea dataOnly="0" labelOnly="1" outline="0" fieldPosition="0">
        <references count="2">
          <reference field="1" count="1" selected="0">
            <x v="59"/>
          </reference>
          <reference field="2" count="1">
            <x v="73"/>
          </reference>
        </references>
      </pivotArea>
    </format>
    <format dxfId="1436">
      <pivotArea dataOnly="0" labelOnly="1" outline="0" fieldPosition="0">
        <references count="2">
          <reference field="1" count="1" selected="0">
            <x v="60"/>
          </reference>
          <reference field="2" count="1">
            <x v="121"/>
          </reference>
        </references>
      </pivotArea>
    </format>
    <format dxfId="1437">
      <pivotArea dataOnly="0" labelOnly="1" outline="0" fieldPosition="0">
        <references count="2">
          <reference field="1" count="1" selected="0">
            <x v="61"/>
          </reference>
          <reference field="2" count="1">
            <x v="8"/>
          </reference>
        </references>
      </pivotArea>
    </format>
    <format dxfId="1438">
      <pivotArea dataOnly="0" labelOnly="1" outline="0" fieldPosition="0">
        <references count="2">
          <reference field="1" count="1" selected="0">
            <x v="62"/>
          </reference>
          <reference field="2" count="1">
            <x v="9"/>
          </reference>
        </references>
      </pivotArea>
    </format>
    <format dxfId="1439">
      <pivotArea dataOnly="0" labelOnly="1" outline="0" fieldPosition="0">
        <references count="2">
          <reference field="1" count="1" selected="0">
            <x v="63"/>
          </reference>
          <reference field="2" count="1">
            <x v="10"/>
          </reference>
        </references>
      </pivotArea>
    </format>
    <format dxfId="1440">
      <pivotArea dataOnly="0" labelOnly="1" outline="0" fieldPosition="0">
        <references count="2">
          <reference field="1" count="1" selected="0">
            <x v="64"/>
          </reference>
          <reference field="2" count="1">
            <x v="11"/>
          </reference>
        </references>
      </pivotArea>
    </format>
    <format dxfId="1441">
      <pivotArea dataOnly="0" labelOnly="1" outline="0" fieldPosition="0">
        <references count="2">
          <reference field="1" count="1" selected="0">
            <x v="65"/>
          </reference>
          <reference field="2" count="1">
            <x v="12"/>
          </reference>
        </references>
      </pivotArea>
    </format>
    <format dxfId="1442">
      <pivotArea dataOnly="0" labelOnly="1" outline="0" fieldPosition="0">
        <references count="2">
          <reference field="1" count="1" selected="0">
            <x v="66"/>
          </reference>
          <reference field="2" count="1">
            <x v="13"/>
          </reference>
        </references>
      </pivotArea>
    </format>
    <format dxfId="1443">
      <pivotArea dataOnly="0" labelOnly="1" outline="0" fieldPosition="0">
        <references count="2">
          <reference field="1" count="1" selected="0">
            <x v="67"/>
          </reference>
          <reference field="2" count="1">
            <x v="14"/>
          </reference>
        </references>
      </pivotArea>
    </format>
    <format dxfId="1444">
      <pivotArea dataOnly="0" labelOnly="1" outline="0" fieldPosition="0">
        <references count="2">
          <reference field="1" count="1" selected="0">
            <x v="68"/>
          </reference>
          <reference field="2" count="1">
            <x v="15"/>
          </reference>
        </references>
      </pivotArea>
    </format>
    <format dxfId="1445">
      <pivotArea dataOnly="0" labelOnly="1" outline="0" fieldPosition="0">
        <references count="2">
          <reference field="1" count="1" selected="0">
            <x v="69"/>
          </reference>
          <reference field="2" count="1">
            <x v="3"/>
          </reference>
        </references>
      </pivotArea>
    </format>
    <format dxfId="1446">
      <pivotArea dataOnly="0" labelOnly="1" outline="0" fieldPosition="0">
        <references count="2">
          <reference field="1" count="1" selected="0">
            <x v="70"/>
          </reference>
          <reference field="2" count="1">
            <x v="80"/>
          </reference>
        </references>
      </pivotArea>
    </format>
    <format dxfId="1447">
      <pivotArea dataOnly="0" labelOnly="1" outline="0" fieldPosition="0">
        <references count="2">
          <reference field="1" count="1" selected="0">
            <x v="71"/>
          </reference>
          <reference field="2" count="1">
            <x v="16"/>
          </reference>
        </references>
      </pivotArea>
    </format>
    <format dxfId="1448">
      <pivotArea dataOnly="0" labelOnly="1" outline="0" fieldPosition="0">
        <references count="2">
          <reference field="1" count="1" selected="0">
            <x v="72"/>
          </reference>
          <reference field="2" count="1">
            <x v="7"/>
          </reference>
        </references>
      </pivotArea>
    </format>
    <format dxfId="1449">
      <pivotArea dataOnly="0" labelOnly="1" outline="0" fieldPosition="0">
        <references count="2">
          <reference field="1" count="1" selected="0">
            <x v="73"/>
          </reference>
          <reference field="2" count="1">
            <x v="17"/>
          </reference>
        </references>
      </pivotArea>
    </format>
    <format dxfId="1450">
      <pivotArea dataOnly="0" labelOnly="1" outline="0" fieldPosition="0">
        <references count="2">
          <reference field="1" count="1" selected="0">
            <x v="74"/>
          </reference>
          <reference field="2" count="1">
            <x v="149"/>
          </reference>
        </references>
      </pivotArea>
    </format>
    <format dxfId="1451">
      <pivotArea dataOnly="0" labelOnly="1" outline="0" fieldPosition="0">
        <references count="2">
          <reference field="1" count="1" selected="0">
            <x v="75"/>
          </reference>
          <reference field="2" count="1">
            <x v="18"/>
          </reference>
        </references>
      </pivotArea>
    </format>
    <format dxfId="1452">
      <pivotArea dataOnly="0" labelOnly="1" outline="0" fieldPosition="0">
        <references count="2">
          <reference field="1" count="1" selected="0">
            <x v="76"/>
          </reference>
          <reference field="2" count="1">
            <x v="19"/>
          </reference>
        </references>
      </pivotArea>
    </format>
    <format dxfId="1453">
      <pivotArea dataOnly="0" labelOnly="1" outline="0" fieldPosition="0">
        <references count="2">
          <reference field="1" count="1" selected="0">
            <x v="77"/>
          </reference>
          <reference field="2" count="1">
            <x v="20"/>
          </reference>
        </references>
      </pivotArea>
    </format>
    <format dxfId="1454">
      <pivotArea dataOnly="0" labelOnly="1" outline="0" fieldPosition="0">
        <references count="2">
          <reference field="1" count="1" selected="0">
            <x v="78"/>
          </reference>
          <reference field="2" count="1">
            <x v="81"/>
          </reference>
        </references>
      </pivotArea>
    </format>
    <format dxfId="1455">
      <pivotArea dataOnly="0" labelOnly="1" outline="0" fieldPosition="0">
        <references count="2">
          <reference field="1" count="1" selected="0">
            <x v="79"/>
          </reference>
          <reference field="2" count="1">
            <x v="21"/>
          </reference>
        </references>
      </pivotArea>
    </format>
    <format dxfId="1456">
      <pivotArea dataOnly="0" labelOnly="1" outline="0" fieldPosition="0">
        <references count="2">
          <reference field="1" count="1" selected="0">
            <x v="80"/>
          </reference>
          <reference field="2" count="1">
            <x v="252"/>
          </reference>
        </references>
      </pivotArea>
    </format>
    <format dxfId="1457">
      <pivotArea dataOnly="0" labelOnly="1" outline="0" fieldPosition="0">
        <references count="2">
          <reference field="1" count="1" selected="0">
            <x v="81"/>
          </reference>
          <reference field="2" count="1">
            <x v="22"/>
          </reference>
        </references>
      </pivotArea>
    </format>
    <format dxfId="1458">
      <pivotArea dataOnly="0" labelOnly="1" outline="0" fieldPosition="0">
        <references count="2">
          <reference field="1" count="1" selected="0">
            <x v="82"/>
          </reference>
          <reference field="2" count="1">
            <x v="76"/>
          </reference>
        </references>
      </pivotArea>
    </format>
    <format dxfId="1459">
      <pivotArea dataOnly="0" labelOnly="1" outline="0" fieldPosition="0">
        <references count="2">
          <reference field="1" count="1" selected="0">
            <x v="83"/>
          </reference>
          <reference field="2" count="1">
            <x v="77"/>
          </reference>
        </references>
      </pivotArea>
    </format>
    <format dxfId="1460">
      <pivotArea dataOnly="0" labelOnly="1" outline="0" fieldPosition="0">
        <references count="2">
          <reference field="1" count="1" selected="0">
            <x v="84"/>
          </reference>
          <reference field="2" count="1">
            <x v="253"/>
          </reference>
        </references>
      </pivotArea>
    </format>
    <format dxfId="1461">
      <pivotArea dataOnly="0" labelOnly="1" outline="0" fieldPosition="0">
        <references count="2">
          <reference field="1" count="1" selected="0">
            <x v="85"/>
          </reference>
          <reference field="2" count="1">
            <x v="78"/>
          </reference>
        </references>
      </pivotArea>
    </format>
    <format dxfId="1462">
      <pivotArea dataOnly="0" labelOnly="1" outline="0" fieldPosition="0">
        <references count="2">
          <reference field="1" count="1" selected="0">
            <x v="86"/>
          </reference>
          <reference field="2" count="1">
            <x v="79"/>
          </reference>
        </references>
      </pivotArea>
    </format>
    <format dxfId="1463">
      <pivotArea dataOnly="0" labelOnly="1" outline="0" fieldPosition="0">
        <references count="2">
          <reference field="1" count="1" selected="0">
            <x v="87"/>
          </reference>
          <reference field="2" count="1">
            <x v="82"/>
          </reference>
        </references>
      </pivotArea>
    </format>
    <format dxfId="1464">
      <pivotArea dataOnly="0" labelOnly="1" outline="0" fieldPosition="0">
        <references count="2">
          <reference field="1" count="1" selected="0">
            <x v="88"/>
          </reference>
          <reference field="2" count="1">
            <x v="83"/>
          </reference>
        </references>
      </pivotArea>
    </format>
    <format dxfId="1465">
      <pivotArea dataOnly="0" labelOnly="1" outline="0" fieldPosition="0">
        <references count="2">
          <reference field="1" count="1" selected="0">
            <x v="89"/>
          </reference>
          <reference field="2" count="1">
            <x v="90"/>
          </reference>
        </references>
      </pivotArea>
    </format>
    <format dxfId="1466">
      <pivotArea dataOnly="0" labelOnly="1" outline="0" fieldPosition="0">
        <references count="2">
          <reference field="1" count="1" selected="0">
            <x v="90"/>
          </reference>
          <reference field="2" count="1">
            <x v="124"/>
          </reference>
        </references>
      </pivotArea>
    </format>
    <format dxfId="1467">
      <pivotArea dataOnly="0" labelOnly="1" outline="0" fieldPosition="0">
        <references count="2">
          <reference field="1" count="1" selected="0">
            <x v="91"/>
          </reference>
          <reference field="2" count="1">
            <x v="116"/>
          </reference>
        </references>
      </pivotArea>
    </format>
    <format dxfId="1468">
      <pivotArea dataOnly="0" labelOnly="1" outline="0" fieldPosition="0">
        <references count="2">
          <reference field="1" count="1" selected="0">
            <x v="92"/>
          </reference>
          <reference field="2" count="1">
            <x v="84"/>
          </reference>
        </references>
      </pivotArea>
    </format>
    <format dxfId="1469">
      <pivotArea dataOnly="0" labelOnly="1" outline="0" fieldPosition="0">
        <references count="2">
          <reference field="1" count="1" selected="0">
            <x v="93"/>
          </reference>
          <reference field="2" count="1">
            <x v="85"/>
          </reference>
        </references>
      </pivotArea>
    </format>
    <format dxfId="1470">
      <pivotArea dataOnly="0" labelOnly="1" outline="0" fieldPosition="0">
        <references count="2">
          <reference field="1" count="1" selected="0">
            <x v="94"/>
          </reference>
          <reference field="2" count="1">
            <x v="86"/>
          </reference>
        </references>
      </pivotArea>
    </format>
    <format dxfId="1471">
      <pivotArea dataOnly="0" labelOnly="1" outline="0" fieldPosition="0">
        <references count="2">
          <reference field="1" count="1" selected="0">
            <x v="95"/>
          </reference>
          <reference field="2" count="1">
            <x v="87"/>
          </reference>
        </references>
      </pivotArea>
    </format>
    <format dxfId="1472">
      <pivotArea dataOnly="0" labelOnly="1" outline="0" fieldPosition="0">
        <references count="2">
          <reference field="1" count="1" selected="0">
            <x v="96"/>
          </reference>
          <reference field="2" count="1">
            <x v="88"/>
          </reference>
        </references>
      </pivotArea>
    </format>
    <format dxfId="1473">
      <pivotArea dataOnly="0" labelOnly="1" outline="0" fieldPosition="0">
        <references count="2">
          <reference field="1" count="1" selected="0">
            <x v="97"/>
          </reference>
          <reference field="2" count="1">
            <x v="134"/>
          </reference>
        </references>
      </pivotArea>
    </format>
    <format dxfId="1474">
      <pivotArea dataOnly="0" labelOnly="1" outline="0" fieldPosition="0">
        <references count="2">
          <reference field="1" count="1" selected="0">
            <x v="98"/>
          </reference>
          <reference field="2" count="1">
            <x v="170"/>
          </reference>
        </references>
      </pivotArea>
    </format>
    <format dxfId="1475">
      <pivotArea dataOnly="0" labelOnly="1" outline="0" fieldPosition="0">
        <references count="2">
          <reference field="1" count="1" selected="0">
            <x v="99"/>
          </reference>
          <reference field="2" count="1">
            <x v="91"/>
          </reference>
        </references>
      </pivotArea>
    </format>
    <format dxfId="1476">
      <pivotArea dataOnly="0" labelOnly="1" outline="0" fieldPosition="0">
        <references count="2">
          <reference field="1" count="1" selected="0">
            <x v="100"/>
          </reference>
          <reference field="2" count="1">
            <x v="92"/>
          </reference>
        </references>
      </pivotArea>
    </format>
    <format dxfId="1477">
      <pivotArea dataOnly="0" labelOnly="1" outline="0" fieldPosition="0">
        <references count="2">
          <reference field="1" count="1" selected="0">
            <x v="101"/>
          </reference>
          <reference field="2" count="1">
            <x v="147"/>
          </reference>
        </references>
      </pivotArea>
    </format>
    <format dxfId="1478">
      <pivotArea dataOnly="0" labelOnly="1" outline="0" fieldPosition="0">
        <references count="2">
          <reference field="1" count="1" selected="0">
            <x v="102"/>
          </reference>
          <reference field="2" count="1">
            <x v="94"/>
          </reference>
        </references>
      </pivotArea>
    </format>
    <format dxfId="1479">
      <pivotArea dataOnly="0" labelOnly="1" outline="0" fieldPosition="0">
        <references count="2">
          <reference field="1" count="1" selected="0">
            <x v="103"/>
          </reference>
          <reference field="2" count="1">
            <x v="95"/>
          </reference>
        </references>
      </pivotArea>
    </format>
    <format dxfId="1480">
      <pivotArea dataOnly="0" labelOnly="1" outline="0" fieldPosition="0">
        <references count="2">
          <reference field="1" count="1" selected="0">
            <x v="104"/>
          </reference>
          <reference field="2" count="1">
            <x v="97"/>
          </reference>
        </references>
      </pivotArea>
    </format>
    <format dxfId="1481">
      <pivotArea dataOnly="0" labelOnly="1" outline="0" fieldPosition="0">
        <references count="2">
          <reference field="1" count="1" selected="0">
            <x v="105"/>
          </reference>
          <reference field="2" count="1">
            <x v="99"/>
          </reference>
        </references>
      </pivotArea>
    </format>
    <format dxfId="1482">
      <pivotArea dataOnly="0" labelOnly="1" outline="0" fieldPosition="0">
        <references count="2">
          <reference field="1" count="1" selected="0">
            <x v="106"/>
          </reference>
          <reference field="2" count="1">
            <x v="100"/>
          </reference>
        </references>
      </pivotArea>
    </format>
    <format dxfId="1483">
      <pivotArea dataOnly="0" labelOnly="1" outline="0" fieldPosition="0">
        <references count="2">
          <reference field="1" count="1" selected="0">
            <x v="107"/>
          </reference>
          <reference field="2" count="1">
            <x v="101"/>
          </reference>
        </references>
      </pivotArea>
    </format>
    <format dxfId="1484">
      <pivotArea dataOnly="0" labelOnly="1" outline="0" fieldPosition="0">
        <references count="2">
          <reference field="1" count="1" selected="0">
            <x v="108"/>
          </reference>
          <reference field="2" count="1">
            <x v="102"/>
          </reference>
        </references>
      </pivotArea>
    </format>
    <format dxfId="1485">
      <pivotArea dataOnly="0" labelOnly="1" outline="0" fieldPosition="0">
        <references count="2">
          <reference field="1" count="1" selected="0">
            <x v="109"/>
          </reference>
          <reference field="2" count="1">
            <x v="130"/>
          </reference>
        </references>
      </pivotArea>
    </format>
    <format dxfId="1486">
      <pivotArea dataOnly="0" labelOnly="1" outline="0" fieldPosition="0">
        <references count="2">
          <reference field="1" count="1" selected="0">
            <x v="110"/>
          </reference>
          <reference field="2" count="1">
            <x v="105"/>
          </reference>
        </references>
      </pivotArea>
    </format>
    <format dxfId="1487">
      <pivotArea dataOnly="0" labelOnly="1" outline="0" fieldPosition="0">
        <references count="2">
          <reference field="1" count="1" selected="0">
            <x v="111"/>
          </reference>
          <reference field="2" count="1">
            <x v="107"/>
          </reference>
        </references>
      </pivotArea>
    </format>
    <format dxfId="1488">
      <pivotArea dataOnly="0" labelOnly="1" outline="0" fieldPosition="0">
        <references count="2">
          <reference field="1" count="1" selected="0">
            <x v="112"/>
          </reference>
          <reference field="2" count="1">
            <x v="106"/>
          </reference>
        </references>
      </pivotArea>
    </format>
    <format dxfId="1489">
      <pivotArea dataOnly="0" labelOnly="1" outline="0" fieldPosition="0">
        <references count="2">
          <reference field="1" count="1" selected="0">
            <x v="113"/>
          </reference>
          <reference field="2" count="1">
            <x v="108"/>
          </reference>
        </references>
      </pivotArea>
    </format>
    <format dxfId="1490">
      <pivotArea dataOnly="0" labelOnly="1" outline="0" fieldPosition="0">
        <references count="2">
          <reference field="1" count="1" selected="0">
            <x v="114"/>
          </reference>
          <reference field="2" count="1">
            <x v="109"/>
          </reference>
        </references>
      </pivotArea>
    </format>
    <format dxfId="1491">
      <pivotArea dataOnly="0" labelOnly="1" outline="0" fieldPosition="0">
        <references count="2">
          <reference field="1" count="1" selected="0">
            <x v="115"/>
          </reference>
          <reference field="2" count="1">
            <x v="110"/>
          </reference>
        </references>
      </pivotArea>
    </format>
    <format dxfId="1492">
      <pivotArea dataOnly="0" labelOnly="1" outline="0" fieldPosition="0">
        <references count="2">
          <reference field="1" count="1" selected="0">
            <x v="116"/>
          </reference>
          <reference field="2" count="1">
            <x v="111"/>
          </reference>
        </references>
      </pivotArea>
    </format>
    <format dxfId="1493">
      <pivotArea dataOnly="0" labelOnly="1" outline="0" fieldPosition="0">
        <references count="2">
          <reference field="1" count="1" selected="0">
            <x v="117"/>
          </reference>
          <reference field="2" count="1">
            <x v="112"/>
          </reference>
        </references>
      </pivotArea>
    </format>
    <format dxfId="1494">
      <pivotArea dataOnly="0" labelOnly="1" outline="0" fieldPosition="0">
        <references count="2">
          <reference field="1" count="1" selected="0">
            <x v="118"/>
          </reference>
          <reference field="2" count="1">
            <x v="350"/>
          </reference>
        </references>
      </pivotArea>
    </format>
    <format dxfId="1495">
      <pivotArea dataOnly="0" labelOnly="1" outline="0" fieldPosition="0">
        <references count="2">
          <reference field="1" count="1" selected="0">
            <x v="119"/>
          </reference>
          <reference field="2" count="1">
            <x v="114"/>
          </reference>
        </references>
      </pivotArea>
    </format>
    <format dxfId="1496">
      <pivotArea dataOnly="0" labelOnly="1" outline="0" fieldPosition="0">
        <references count="2">
          <reference field="1" count="1" selected="0">
            <x v="120"/>
          </reference>
          <reference field="2" count="1">
            <x v="115"/>
          </reference>
        </references>
      </pivotArea>
    </format>
    <format dxfId="1497">
      <pivotArea dataOnly="0" labelOnly="1" outline="0" fieldPosition="0">
        <references count="2">
          <reference field="1" count="1" selected="0">
            <x v="121"/>
          </reference>
          <reference field="2" count="1">
            <x v="117"/>
          </reference>
        </references>
      </pivotArea>
    </format>
    <format dxfId="1498">
      <pivotArea dataOnly="0" labelOnly="1" outline="0" fieldPosition="0">
        <references count="2">
          <reference field="1" count="1" selected="0">
            <x v="122"/>
          </reference>
          <reference field="2" count="1">
            <x v="154"/>
          </reference>
        </references>
      </pivotArea>
    </format>
    <format dxfId="1499">
      <pivotArea dataOnly="0" labelOnly="1" outline="0" fieldPosition="0">
        <references count="2">
          <reference field="1" count="1" selected="0">
            <x v="123"/>
          </reference>
          <reference field="2" count="1">
            <x v="119"/>
          </reference>
        </references>
      </pivotArea>
    </format>
    <format dxfId="1500">
      <pivotArea dataOnly="0" labelOnly="1" outline="0" fieldPosition="0">
        <references count="2">
          <reference field="1" count="1" selected="0">
            <x v="124"/>
          </reference>
          <reference field="2" count="1">
            <x v="118"/>
          </reference>
        </references>
      </pivotArea>
    </format>
    <format dxfId="1501">
      <pivotArea dataOnly="0" labelOnly="1" outline="0" fieldPosition="0">
        <references count="2">
          <reference field="1" count="1" selected="0">
            <x v="125"/>
          </reference>
          <reference field="2" count="1">
            <x v="172"/>
          </reference>
        </references>
      </pivotArea>
    </format>
    <format dxfId="1502">
      <pivotArea dataOnly="0" labelOnly="1" outline="0" fieldPosition="0">
        <references count="2">
          <reference field="1" count="1" selected="0">
            <x v="126"/>
          </reference>
          <reference field="2" count="1">
            <x v="122"/>
          </reference>
        </references>
      </pivotArea>
    </format>
    <format dxfId="1503">
      <pivotArea dataOnly="0" labelOnly="1" outline="0" fieldPosition="0">
        <references count="2">
          <reference field="1" count="1" selected="0">
            <x v="127"/>
          </reference>
          <reference field="2" count="1">
            <x v="120"/>
          </reference>
        </references>
      </pivotArea>
    </format>
    <format dxfId="1504">
      <pivotArea dataOnly="0" labelOnly="1" outline="0" fieldPosition="0">
        <references count="2">
          <reference field="1" count="1" selected="0">
            <x v="128"/>
          </reference>
          <reference field="2" count="1">
            <x v="123"/>
          </reference>
        </references>
      </pivotArea>
    </format>
    <format dxfId="1505">
      <pivotArea dataOnly="0" labelOnly="1" outline="0" fieldPosition="0">
        <references count="2">
          <reference field="1" count="1" selected="0">
            <x v="129"/>
          </reference>
          <reference field="2" count="1">
            <x v="238"/>
          </reference>
        </references>
      </pivotArea>
    </format>
    <format dxfId="1506">
      <pivotArea dataOnly="0" labelOnly="1" outline="0" fieldPosition="0">
        <references count="2">
          <reference field="1" count="1" selected="0">
            <x v="130"/>
          </reference>
          <reference field="2" count="1">
            <x v="125"/>
          </reference>
        </references>
      </pivotArea>
    </format>
    <format dxfId="1507">
      <pivotArea dataOnly="0" labelOnly="1" outline="0" fieldPosition="0">
        <references count="2">
          <reference field="1" count="1" selected="0">
            <x v="131"/>
          </reference>
          <reference field="2" count="1">
            <x v="135"/>
          </reference>
        </references>
      </pivotArea>
    </format>
    <format dxfId="1508">
      <pivotArea dataOnly="0" labelOnly="1" outline="0" fieldPosition="0">
        <references count="2">
          <reference field="1" count="1" selected="0">
            <x v="132"/>
          </reference>
          <reference field="2" count="1">
            <x v="126"/>
          </reference>
        </references>
      </pivotArea>
    </format>
    <format dxfId="1509">
      <pivotArea dataOnly="0" labelOnly="1" outline="0" fieldPosition="0">
        <references count="2">
          <reference field="1" count="1" selected="0">
            <x v="133"/>
          </reference>
          <reference field="2" count="1">
            <x v="127"/>
          </reference>
        </references>
      </pivotArea>
    </format>
    <format dxfId="1510">
      <pivotArea dataOnly="0" labelOnly="1" outline="0" fieldPosition="0">
        <references count="2">
          <reference field="1" count="1" selected="0">
            <x v="134"/>
          </reference>
          <reference field="2" count="1">
            <x v="128"/>
          </reference>
        </references>
      </pivotArea>
    </format>
    <format dxfId="1511">
      <pivotArea dataOnly="0" labelOnly="1" outline="0" fieldPosition="0">
        <references count="2">
          <reference field="1" count="1" selected="0">
            <x v="135"/>
          </reference>
          <reference field="2" count="1">
            <x v="129"/>
          </reference>
        </references>
      </pivotArea>
    </format>
    <format dxfId="1512">
      <pivotArea dataOnly="0" labelOnly="1" outline="0" fieldPosition="0">
        <references count="2">
          <reference field="1" count="1" selected="0">
            <x v="136"/>
          </reference>
          <reference field="2" count="1">
            <x v="131"/>
          </reference>
        </references>
      </pivotArea>
    </format>
    <format dxfId="1513">
      <pivotArea dataOnly="0" labelOnly="1" outline="0" fieldPosition="0">
        <references count="2">
          <reference field="1" count="1" selected="0">
            <x v="137"/>
          </reference>
          <reference field="2" count="1">
            <x v="133"/>
          </reference>
        </references>
      </pivotArea>
    </format>
    <format dxfId="1514">
      <pivotArea dataOnly="0" labelOnly="1" outline="0" fieldPosition="0">
        <references count="2">
          <reference field="1" count="1" selected="0">
            <x v="138"/>
          </reference>
          <reference field="2" count="1">
            <x v="132"/>
          </reference>
        </references>
      </pivotArea>
    </format>
    <format dxfId="1515">
      <pivotArea dataOnly="0" labelOnly="1" outline="0" fieldPosition="0">
        <references count="2">
          <reference field="1" count="1" selected="0">
            <x v="139"/>
          </reference>
          <reference field="2" count="1">
            <x v="136"/>
          </reference>
        </references>
      </pivotArea>
    </format>
    <format dxfId="1516">
      <pivotArea dataOnly="0" labelOnly="1" outline="0" fieldPosition="0">
        <references count="2">
          <reference field="1" count="1" selected="0">
            <x v="140"/>
          </reference>
          <reference field="2" count="1">
            <x v="137"/>
          </reference>
        </references>
      </pivotArea>
    </format>
    <format dxfId="1517">
      <pivotArea dataOnly="0" labelOnly="1" outline="0" fieldPosition="0">
        <references count="2">
          <reference field="1" count="1" selected="0">
            <x v="141"/>
          </reference>
          <reference field="2" count="1">
            <x v="146"/>
          </reference>
        </references>
      </pivotArea>
    </format>
    <format dxfId="1518">
      <pivotArea dataOnly="0" labelOnly="1" outline="0" fieldPosition="0">
        <references count="2">
          <reference field="1" count="1" selected="0">
            <x v="142"/>
          </reference>
          <reference field="2" count="1">
            <x v="148"/>
          </reference>
        </references>
      </pivotArea>
    </format>
    <format dxfId="1519">
      <pivotArea dataOnly="0" labelOnly="1" outline="0" fieldPosition="0">
        <references count="2">
          <reference field="1" count="1" selected="0">
            <x v="143"/>
          </reference>
          <reference field="2" count="1">
            <x v="150"/>
          </reference>
        </references>
      </pivotArea>
    </format>
    <format dxfId="1520">
      <pivotArea dataOnly="0" labelOnly="1" outline="0" fieldPosition="0">
        <references count="2">
          <reference field="1" count="1" selected="0">
            <x v="144"/>
          </reference>
          <reference field="2" count="1">
            <x v="151"/>
          </reference>
        </references>
      </pivotArea>
    </format>
    <format dxfId="1521">
      <pivotArea dataOnly="0" labelOnly="1" outline="0" fieldPosition="0">
        <references count="2">
          <reference field="1" count="1" selected="0">
            <x v="145"/>
          </reference>
          <reference field="2" count="1">
            <x v="152"/>
          </reference>
        </references>
      </pivotArea>
    </format>
    <format dxfId="1522">
      <pivotArea dataOnly="0" labelOnly="1" outline="0" fieldPosition="0">
        <references count="2">
          <reference field="1" count="1" selected="0">
            <x v="146"/>
          </reference>
          <reference field="2" count="1">
            <x v="153"/>
          </reference>
        </references>
      </pivotArea>
    </format>
    <format dxfId="1523">
      <pivotArea dataOnly="0" labelOnly="1" outline="0" fieldPosition="0">
        <references count="2">
          <reference field="1" count="1" selected="0">
            <x v="147"/>
          </reference>
          <reference field="2" count="1">
            <x v="156"/>
          </reference>
        </references>
      </pivotArea>
    </format>
    <format dxfId="1524">
      <pivotArea dataOnly="0" labelOnly="1" outline="0" fieldPosition="0">
        <references count="2">
          <reference field="1" count="1" selected="0">
            <x v="148"/>
          </reference>
          <reference field="2" count="1">
            <x v="155"/>
          </reference>
        </references>
      </pivotArea>
    </format>
    <format dxfId="1525">
      <pivotArea dataOnly="0" labelOnly="1" outline="0" fieldPosition="0">
        <references count="2">
          <reference field="1" count="1" selected="0">
            <x v="149"/>
          </reference>
          <reference field="2" count="1">
            <x v="157"/>
          </reference>
        </references>
      </pivotArea>
    </format>
    <format dxfId="1526">
      <pivotArea dataOnly="0" labelOnly="1" outline="0" fieldPosition="0">
        <references count="2">
          <reference field="1" count="1" selected="0">
            <x v="150"/>
          </reference>
          <reference field="2" count="1">
            <x v="158"/>
          </reference>
        </references>
      </pivotArea>
    </format>
    <format dxfId="1527">
      <pivotArea dataOnly="0" labelOnly="1" outline="0" fieldPosition="0">
        <references count="2">
          <reference field="1" count="1" selected="0">
            <x v="151"/>
          </reference>
          <reference field="2" count="1">
            <x v="159"/>
          </reference>
        </references>
      </pivotArea>
    </format>
    <format dxfId="1528">
      <pivotArea dataOnly="0" labelOnly="1" outline="0" fieldPosition="0">
        <references count="2">
          <reference field="1" count="1" selected="0">
            <x v="152"/>
          </reference>
          <reference field="2" count="1">
            <x v="160"/>
          </reference>
        </references>
      </pivotArea>
    </format>
    <format dxfId="1529">
      <pivotArea dataOnly="0" labelOnly="1" outline="0" fieldPosition="0">
        <references count="2">
          <reference field="1" count="1" selected="0">
            <x v="153"/>
          </reference>
          <reference field="2" count="1">
            <x v="161"/>
          </reference>
        </references>
      </pivotArea>
    </format>
    <format dxfId="1530">
      <pivotArea dataOnly="0" labelOnly="1" outline="0" fieldPosition="0">
        <references count="2">
          <reference field="1" count="1" selected="0">
            <x v="154"/>
          </reference>
          <reference field="2" count="1">
            <x v="162"/>
          </reference>
        </references>
      </pivotArea>
    </format>
    <format dxfId="1531">
      <pivotArea dataOnly="0" labelOnly="1" outline="0" fieldPosition="0">
        <references count="2">
          <reference field="1" count="1" selected="0">
            <x v="155"/>
          </reference>
          <reference field="2" count="1">
            <x v="164"/>
          </reference>
        </references>
      </pivotArea>
    </format>
    <format dxfId="1532">
      <pivotArea dataOnly="0" labelOnly="1" outline="0" fieldPosition="0">
        <references count="2">
          <reference field="1" count="1" selected="0">
            <x v="156"/>
          </reference>
          <reference field="2" count="1">
            <x v="163"/>
          </reference>
        </references>
      </pivotArea>
    </format>
    <format dxfId="1533">
      <pivotArea dataOnly="0" labelOnly="1" outline="0" fieldPosition="0">
        <references count="2">
          <reference field="1" count="1" selected="0">
            <x v="157"/>
          </reference>
          <reference field="2" count="1">
            <x v="165"/>
          </reference>
        </references>
      </pivotArea>
    </format>
    <format dxfId="1534">
      <pivotArea dataOnly="0" labelOnly="1" outline="0" fieldPosition="0">
        <references count="2">
          <reference field="1" count="1" selected="0">
            <x v="158"/>
          </reference>
          <reference field="2" count="1">
            <x v="166"/>
          </reference>
        </references>
      </pivotArea>
    </format>
    <format dxfId="1535">
      <pivotArea dataOnly="0" labelOnly="1" outline="0" fieldPosition="0">
        <references count="2">
          <reference field="1" count="1" selected="0">
            <x v="159"/>
          </reference>
          <reference field="2" count="1">
            <x v="167"/>
          </reference>
        </references>
      </pivotArea>
    </format>
    <format dxfId="1536">
      <pivotArea dataOnly="0" labelOnly="1" outline="0" fieldPosition="0">
        <references count="2">
          <reference field="1" count="1" selected="0">
            <x v="160"/>
          </reference>
          <reference field="2" count="1">
            <x v="168"/>
          </reference>
        </references>
      </pivotArea>
    </format>
    <format dxfId="1537">
      <pivotArea dataOnly="0" labelOnly="1" outline="0" fieldPosition="0">
        <references count="2">
          <reference field="1" count="1" selected="0">
            <x v="161"/>
          </reference>
          <reference field="2" count="1">
            <x v="169"/>
          </reference>
        </references>
      </pivotArea>
    </format>
    <format dxfId="1538">
      <pivotArea dataOnly="0" labelOnly="1" outline="0" fieldPosition="0">
        <references count="2">
          <reference field="1" count="1" selected="0">
            <x v="162"/>
          </reference>
          <reference field="2" count="1">
            <x v="171"/>
          </reference>
        </references>
      </pivotArea>
    </format>
    <format dxfId="1539">
      <pivotArea dataOnly="0" labelOnly="1" outline="0" fieldPosition="0">
        <references count="2">
          <reference field="1" count="1" selected="0">
            <x v="163"/>
          </reference>
          <reference field="2" count="1">
            <x v="175"/>
          </reference>
        </references>
      </pivotArea>
    </format>
    <format dxfId="1540">
      <pivotArea dataOnly="0" labelOnly="1" outline="0" fieldPosition="0">
        <references count="2">
          <reference field="1" count="1" selected="0">
            <x v="164"/>
          </reference>
          <reference field="2" count="1">
            <x v="174"/>
          </reference>
        </references>
      </pivotArea>
    </format>
    <format dxfId="1541">
      <pivotArea dataOnly="0" labelOnly="1" outline="0" fieldPosition="0">
        <references count="2">
          <reference field="1" count="1" selected="0">
            <x v="165"/>
          </reference>
          <reference field="2" count="1">
            <x v="176"/>
          </reference>
        </references>
      </pivotArea>
    </format>
    <format dxfId="1542">
      <pivotArea dataOnly="0" labelOnly="1" outline="0" fieldPosition="0">
        <references count="2">
          <reference field="1" count="1" selected="0">
            <x v="166"/>
          </reference>
          <reference field="2" count="1">
            <x v="177"/>
          </reference>
        </references>
      </pivotArea>
    </format>
    <format dxfId="1543">
      <pivotArea dataOnly="0" labelOnly="1" outline="0" fieldPosition="0">
        <references count="2">
          <reference field="1" count="1" selected="0">
            <x v="167"/>
          </reference>
          <reference field="2" count="1">
            <x v="178"/>
          </reference>
        </references>
      </pivotArea>
    </format>
    <format dxfId="1544">
      <pivotArea dataOnly="0" labelOnly="1" outline="0" fieldPosition="0">
        <references count="2">
          <reference field="1" count="1" selected="0">
            <x v="168"/>
          </reference>
          <reference field="2" count="1">
            <x v="179"/>
          </reference>
        </references>
      </pivotArea>
    </format>
    <format dxfId="1545">
      <pivotArea dataOnly="0" labelOnly="1" outline="0" fieldPosition="0">
        <references count="2">
          <reference field="1" count="1" selected="0">
            <x v="169"/>
          </reference>
          <reference field="2" count="1">
            <x v="180"/>
          </reference>
        </references>
      </pivotArea>
    </format>
    <format dxfId="1546">
      <pivotArea dataOnly="0" labelOnly="1" outline="0" fieldPosition="0">
        <references count="2">
          <reference field="1" count="1" selected="0">
            <x v="170"/>
          </reference>
          <reference field="2" count="1">
            <x v="138"/>
          </reference>
        </references>
      </pivotArea>
    </format>
    <format dxfId="1547">
      <pivotArea dataOnly="0" labelOnly="1" outline="0" fieldPosition="0">
        <references count="2">
          <reference field="1" count="1" selected="0">
            <x v="171"/>
          </reference>
          <reference field="2" count="1">
            <x v="139"/>
          </reference>
        </references>
      </pivotArea>
    </format>
    <format dxfId="1548">
      <pivotArea dataOnly="0" labelOnly="1" outline="0" fieldPosition="0">
        <references count="2">
          <reference field="1" count="1" selected="0">
            <x v="172"/>
          </reference>
          <reference field="2" count="1">
            <x v="140"/>
          </reference>
        </references>
      </pivotArea>
    </format>
    <format dxfId="1549">
      <pivotArea dataOnly="0" labelOnly="1" outline="0" fieldPosition="0">
        <references count="2">
          <reference field="1" count="1" selected="0">
            <x v="173"/>
          </reference>
          <reference field="2" count="1">
            <x v="141"/>
          </reference>
        </references>
      </pivotArea>
    </format>
    <format dxfId="1550">
      <pivotArea dataOnly="0" labelOnly="1" outline="0" fieldPosition="0">
        <references count="2">
          <reference field="1" count="1" selected="0">
            <x v="174"/>
          </reference>
          <reference field="2" count="1">
            <x v="142"/>
          </reference>
        </references>
      </pivotArea>
    </format>
    <format dxfId="1551">
      <pivotArea dataOnly="0" labelOnly="1" outline="0" fieldPosition="0">
        <references count="2">
          <reference field="1" count="1" selected="0">
            <x v="175"/>
          </reference>
          <reference field="2" count="1">
            <x v="143"/>
          </reference>
        </references>
      </pivotArea>
    </format>
    <format dxfId="1552">
      <pivotArea dataOnly="0" labelOnly="1" outline="0" fieldPosition="0">
        <references count="2">
          <reference field="1" count="1" selected="0">
            <x v="176"/>
          </reference>
          <reference field="2" count="1">
            <x v="144"/>
          </reference>
        </references>
      </pivotArea>
    </format>
    <format dxfId="1553">
      <pivotArea dataOnly="0" labelOnly="1" outline="0" fieldPosition="0">
        <references count="2">
          <reference field="1" count="1" selected="0">
            <x v="177"/>
          </reference>
          <reference field="2" count="1">
            <x v="145"/>
          </reference>
        </references>
      </pivotArea>
    </format>
    <format dxfId="1554">
      <pivotArea dataOnly="0" labelOnly="1" outline="0" fieldPosition="0">
        <references count="2">
          <reference field="1" count="1" selected="0">
            <x v="178"/>
          </reference>
          <reference field="2" count="1">
            <x v="181"/>
          </reference>
        </references>
      </pivotArea>
    </format>
    <format dxfId="1555">
      <pivotArea dataOnly="0" labelOnly="1" outline="0" fieldPosition="0">
        <references count="2">
          <reference field="1" count="1" selected="0">
            <x v="179"/>
          </reference>
          <reference field="2" count="1">
            <x v="182"/>
          </reference>
        </references>
      </pivotArea>
    </format>
    <format dxfId="1556">
      <pivotArea dataOnly="0" labelOnly="1" outline="0" fieldPosition="0">
        <references count="2">
          <reference field="1" count="1" selected="0">
            <x v="180"/>
          </reference>
          <reference field="2" count="1">
            <x v="183"/>
          </reference>
        </references>
      </pivotArea>
    </format>
    <format dxfId="1557">
      <pivotArea dataOnly="0" labelOnly="1" outline="0" fieldPosition="0">
        <references count="2">
          <reference field="1" count="1" selected="0">
            <x v="181"/>
          </reference>
          <reference field="2" count="1">
            <x v="184"/>
          </reference>
        </references>
      </pivotArea>
    </format>
    <format dxfId="1558">
      <pivotArea dataOnly="0" labelOnly="1" outline="0" fieldPosition="0">
        <references count="2">
          <reference field="1" count="1" selected="0">
            <x v="182"/>
          </reference>
          <reference field="2" count="1">
            <x v="185"/>
          </reference>
        </references>
      </pivotArea>
    </format>
    <format dxfId="1559">
      <pivotArea dataOnly="0" labelOnly="1" outline="0" fieldPosition="0">
        <references count="2">
          <reference field="1" count="1" selected="0">
            <x v="183"/>
          </reference>
          <reference field="2" count="1">
            <x v="186"/>
          </reference>
        </references>
      </pivotArea>
    </format>
    <format dxfId="1560">
      <pivotArea dataOnly="0" labelOnly="1" outline="0" fieldPosition="0">
        <references count="2">
          <reference field="1" count="1" selected="0">
            <x v="184"/>
          </reference>
          <reference field="2" count="1">
            <x v="187"/>
          </reference>
        </references>
      </pivotArea>
    </format>
    <format dxfId="1561">
      <pivotArea dataOnly="0" labelOnly="1" outline="0" fieldPosition="0">
        <references count="2">
          <reference field="1" count="1" selected="0">
            <x v="185"/>
          </reference>
          <reference field="2" count="1">
            <x v="188"/>
          </reference>
        </references>
      </pivotArea>
    </format>
    <format dxfId="1562">
      <pivotArea dataOnly="0" labelOnly="1" outline="0" fieldPosition="0">
        <references count="2">
          <reference field="1" count="1" selected="0">
            <x v="186"/>
          </reference>
          <reference field="2" count="1">
            <x v="189"/>
          </reference>
        </references>
      </pivotArea>
    </format>
    <format dxfId="1563">
      <pivotArea dataOnly="0" labelOnly="1" outline="0" fieldPosition="0">
        <references count="2">
          <reference field="1" count="1" selected="0">
            <x v="187"/>
          </reference>
          <reference field="2" count="1">
            <x v="190"/>
          </reference>
        </references>
      </pivotArea>
    </format>
    <format dxfId="1564">
      <pivotArea dataOnly="0" labelOnly="1" outline="0" fieldPosition="0">
        <references count="2">
          <reference field="1" count="1" selected="0">
            <x v="188"/>
          </reference>
          <reference field="2" count="1">
            <x v="191"/>
          </reference>
        </references>
      </pivotArea>
    </format>
    <format dxfId="1565">
      <pivotArea dataOnly="0" labelOnly="1" outline="0" fieldPosition="0">
        <references count="2">
          <reference field="1" count="1" selected="0">
            <x v="189"/>
          </reference>
          <reference field="2" count="1">
            <x v="192"/>
          </reference>
        </references>
      </pivotArea>
    </format>
    <format dxfId="1566">
      <pivotArea dataOnly="0" labelOnly="1" outline="0" fieldPosition="0">
        <references count="2">
          <reference field="1" count="1" selected="0">
            <x v="190"/>
          </reference>
          <reference field="2" count="1">
            <x v="193"/>
          </reference>
        </references>
      </pivotArea>
    </format>
    <format dxfId="1567">
      <pivotArea dataOnly="0" labelOnly="1" outline="0" fieldPosition="0">
        <references count="2">
          <reference field="1" count="1" selected="0">
            <x v="191"/>
          </reference>
          <reference field="2" count="1">
            <x v="194"/>
          </reference>
        </references>
      </pivotArea>
    </format>
    <format dxfId="1568">
      <pivotArea dataOnly="0" labelOnly="1" outline="0" fieldPosition="0">
        <references count="2">
          <reference field="1" count="1" selected="0">
            <x v="192"/>
          </reference>
          <reference field="2" count="1">
            <x v="195"/>
          </reference>
        </references>
      </pivotArea>
    </format>
    <format dxfId="1569">
      <pivotArea dataOnly="0" labelOnly="1" outline="0" fieldPosition="0">
        <references count="2">
          <reference field="1" count="1" selected="0">
            <x v="193"/>
          </reference>
          <reference field="2" count="1">
            <x v="196"/>
          </reference>
        </references>
      </pivotArea>
    </format>
    <format dxfId="1570">
      <pivotArea dataOnly="0" labelOnly="1" outline="0" fieldPosition="0">
        <references count="2">
          <reference field="1" count="1" selected="0">
            <x v="194"/>
          </reference>
          <reference field="2" count="1">
            <x v="197"/>
          </reference>
        </references>
      </pivotArea>
    </format>
    <format dxfId="1571">
      <pivotArea dataOnly="0" labelOnly="1" outline="0" fieldPosition="0">
        <references count="2">
          <reference field="1" count="1" selected="0">
            <x v="195"/>
          </reference>
          <reference field="2" count="1">
            <x v="198"/>
          </reference>
        </references>
      </pivotArea>
    </format>
    <format dxfId="1572">
      <pivotArea dataOnly="0" labelOnly="1" outline="0" fieldPosition="0">
        <references count="2">
          <reference field="1" count="1" selected="0">
            <x v="196"/>
          </reference>
          <reference field="2" count="1">
            <x v="232"/>
          </reference>
        </references>
      </pivotArea>
    </format>
    <format dxfId="1573">
      <pivotArea dataOnly="0" labelOnly="1" outline="0" fieldPosition="0">
        <references count="2">
          <reference field="1" count="1" selected="0">
            <x v="197"/>
          </reference>
          <reference field="2" count="1">
            <x v="199"/>
          </reference>
        </references>
      </pivotArea>
    </format>
    <format dxfId="1574">
      <pivotArea dataOnly="0" labelOnly="1" outline="0" fieldPosition="0">
        <references count="2">
          <reference field="1" count="1" selected="0">
            <x v="198"/>
          </reference>
          <reference field="2" count="1">
            <x v="200"/>
          </reference>
        </references>
      </pivotArea>
    </format>
    <format dxfId="1575">
      <pivotArea dataOnly="0" labelOnly="1" outline="0" fieldPosition="0">
        <references count="2">
          <reference field="1" count="1" selected="0">
            <x v="199"/>
          </reference>
          <reference field="2" count="1">
            <x v="201"/>
          </reference>
        </references>
      </pivotArea>
    </format>
    <format dxfId="1576">
      <pivotArea dataOnly="0" labelOnly="1" outline="0" fieldPosition="0">
        <references count="2">
          <reference field="1" count="1" selected="0">
            <x v="200"/>
          </reference>
          <reference field="2" count="1">
            <x v="202"/>
          </reference>
        </references>
      </pivotArea>
    </format>
    <format dxfId="1577">
      <pivotArea dataOnly="0" labelOnly="1" outline="0" fieldPosition="0">
        <references count="2">
          <reference field="1" count="1" selected="0">
            <x v="201"/>
          </reference>
          <reference field="2" count="1">
            <x v="203"/>
          </reference>
        </references>
      </pivotArea>
    </format>
    <format dxfId="1578">
      <pivotArea dataOnly="0" labelOnly="1" outline="0" fieldPosition="0">
        <references count="2">
          <reference field="1" count="1" selected="0">
            <x v="202"/>
          </reference>
          <reference field="2" count="1">
            <x v="204"/>
          </reference>
        </references>
      </pivotArea>
    </format>
    <format dxfId="1579">
      <pivotArea dataOnly="0" labelOnly="1" outline="0" fieldPosition="0">
        <references count="2">
          <reference field="1" count="1" selected="0">
            <x v="203"/>
          </reference>
          <reference field="2" count="1">
            <x v="31"/>
          </reference>
        </references>
      </pivotArea>
    </format>
    <format dxfId="1580">
      <pivotArea dataOnly="0" labelOnly="1" outline="0" fieldPosition="0">
        <references count="2">
          <reference field="1" count="1" selected="0">
            <x v="204"/>
          </reference>
          <reference field="2" count="1">
            <x v="205"/>
          </reference>
        </references>
      </pivotArea>
    </format>
    <format dxfId="1581">
      <pivotArea dataOnly="0" labelOnly="1" outline="0" fieldPosition="0">
        <references count="2">
          <reference field="1" count="1" selected="0">
            <x v="205"/>
          </reference>
          <reference field="2" count="1">
            <x v="313"/>
          </reference>
        </references>
      </pivotArea>
    </format>
    <format dxfId="1582">
      <pivotArea dataOnly="0" labelOnly="1" outline="0" fieldPosition="0">
        <references count="2">
          <reference field="1" count="1" selected="0">
            <x v="206"/>
          </reference>
          <reference field="2" count="1">
            <x v="206"/>
          </reference>
        </references>
      </pivotArea>
    </format>
    <format dxfId="1583">
      <pivotArea dataOnly="0" labelOnly="1" outline="0" fieldPosition="0">
        <references count="2">
          <reference field="1" count="1" selected="0">
            <x v="207"/>
          </reference>
          <reference field="2" count="1">
            <x v="322"/>
          </reference>
        </references>
      </pivotArea>
    </format>
    <format dxfId="1584">
      <pivotArea dataOnly="0" labelOnly="1" outline="0" fieldPosition="0">
        <references count="2">
          <reference field="1" count="1" selected="0">
            <x v="208"/>
          </reference>
          <reference field="2" count="1">
            <x v="207"/>
          </reference>
        </references>
      </pivotArea>
    </format>
    <format dxfId="1585">
      <pivotArea dataOnly="0" labelOnly="1" outline="0" fieldPosition="0">
        <references count="2">
          <reference field="1" count="1" selected="0">
            <x v="209"/>
          </reference>
          <reference field="2" count="1">
            <x v="208"/>
          </reference>
        </references>
      </pivotArea>
    </format>
    <format dxfId="1586">
      <pivotArea dataOnly="0" labelOnly="1" outline="0" fieldPosition="0">
        <references count="2">
          <reference field="1" count="1" selected="0">
            <x v="210"/>
          </reference>
          <reference field="2" count="1">
            <x v="209"/>
          </reference>
        </references>
      </pivotArea>
    </format>
    <format dxfId="1587">
      <pivotArea dataOnly="0" labelOnly="1" outline="0" fieldPosition="0">
        <references count="2">
          <reference field="1" count="1" selected="0">
            <x v="211"/>
          </reference>
          <reference field="2" count="1">
            <x v="210"/>
          </reference>
        </references>
      </pivotArea>
    </format>
    <format dxfId="1588">
      <pivotArea dataOnly="0" labelOnly="1" outline="0" fieldPosition="0">
        <references count="2">
          <reference field="1" count="1" selected="0">
            <x v="212"/>
          </reference>
          <reference field="2" count="1">
            <x v="211"/>
          </reference>
        </references>
      </pivotArea>
    </format>
    <format dxfId="1589">
      <pivotArea dataOnly="0" labelOnly="1" outline="0" fieldPosition="0">
        <references count="2">
          <reference field="1" count="1" selected="0">
            <x v="213"/>
          </reference>
          <reference field="2" count="1">
            <x v="212"/>
          </reference>
        </references>
      </pivotArea>
    </format>
    <format dxfId="1590">
      <pivotArea dataOnly="0" labelOnly="1" outline="0" fieldPosition="0">
        <references count="2">
          <reference field="1" count="1" selected="0">
            <x v="214"/>
          </reference>
          <reference field="2" count="1">
            <x v="312"/>
          </reference>
        </references>
      </pivotArea>
    </format>
    <format dxfId="1591">
      <pivotArea dataOnly="0" labelOnly="1" outline="0" fieldPosition="0">
        <references count="2">
          <reference field="1" count="1" selected="0">
            <x v="215"/>
          </reference>
          <reference field="2" count="1">
            <x v="213"/>
          </reference>
        </references>
      </pivotArea>
    </format>
    <format dxfId="1592">
      <pivotArea dataOnly="0" labelOnly="1" outline="0" fieldPosition="0">
        <references count="2">
          <reference field="1" count="1" selected="0">
            <x v="216"/>
          </reference>
          <reference field="2" count="1">
            <x v="214"/>
          </reference>
        </references>
      </pivotArea>
    </format>
    <format dxfId="1593">
      <pivotArea dataOnly="0" labelOnly="1" outline="0" fieldPosition="0">
        <references count="2">
          <reference field="1" count="1" selected="0">
            <x v="217"/>
          </reference>
          <reference field="2" count="1">
            <x v="215"/>
          </reference>
        </references>
      </pivotArea>
    </format>
    <format dxfId="1594">
      <pivotArea dataOnly="0" labelOnly="1" outline="0" fieldPosition="0">
        <references count="2">
          <reference field="1" count="1" selected="0">
            <x v="218"/>
          </reference>
          <reference field="2" count="1">
            <x v="216"/>
          </reference>
        </references>
      </pivotArea>
    </format>
    <format dxfId="1595">
      <pivotArea dataOnly="0" labelOnly="1" outline="0" fieldPosition="0">
        <references count="2">
          <reference field="1" count="1" selected="0">
            <x v="219"/>
          </reference>
          <reference field="2" count="1">
            <x v="217"/>
          </reference>
        </references>
      </pivotArea>
    </format>
    <format dxfId="1596">
      <pivotArea dataOnly="0" labelOnly="1" outline="0" fieldPosition="0">
        <references count="2">
          <reference field="1" count="1" selected="0">
            <x v="220"/>
          </reference>
          <reference field="2" count="1">
            <x v="218"/>
          </reference>
        </references>
      </pivotArea>
    </format>
    <format dxfId="1597">
      <pivotArea dataOnly="0" labelOnly="1" outline="0" fieldPosition="0">
        <references count="2">
          <reference field="1" count="1" selected="0">
            <x v="221"/>
          </reference>
          <reference field="2" count="1">
            <x v="219"/>
          </reference>
        </references>
      </pivotArea>
    </format>
    <format dxfId="1598">
      <pivotArea dataOnly="0" labelOnly="1" outline="0" fieldPosition="0">
        <references count="2">
          <reference field="1" count="1" selected="0">
            <x v="222"/>
          </reference>
          <reference field="2" count="1">
            <x v="220"/>
          </reference>
        </references>
      </pivotArea>
    </format>
    <format dxfId="1599">
      <pivotArea dataOnly="0" labelOnly="1" outline="0" fieldPosition="0">
        <references count="2">
          <reference field="1" count="1" selected="0">
            <x v="223"/>
          </reference>
          <reference field="2" count="1">
            <x v="221"/>
          </reference>
        </references>
      </pivotArea>
    </format>
    <format dxfId="1600">
      <pivotArea dataOnly="0" labelOnly="1" outline="0" fieldPosition="0">
        <references count="2">
          <reference field="1" count="1" selected="0">
            <x v="224"/>
          </reference>
          <reference field="2" count="1">
            <x v="222"/>
          </reference>
        </references>
      </pivotArea>
    </format>
    <format dxfId="1601">
      <pivotArea dataOnly="0" labelOnly="1" outline="0" fieldPosition="0">
        <references count="2">
          <reference field="1" count="1" selected="0">
            <x v="225"/>
          </reference>
          <reference field="2" count="1">
            <x v="223"/>
          </reference>
        </references>
      </pivotArea>
    </format>
    <format dxfId="1602">
      <pivotArea dataOnly="0" labelOnly="1" outline="0" fieldPosition="0">
        <references count="2">
          <reference field="1" count="1" selected="0">
            <x v="226"/>
          </reference>
          <reference field="2" count="1">
            <x v="224"/>
          </reference>
        </references>
      </pivotArea>
    </format>
    <format dxfId="1603">
      <pivotArea dataOnly="0" labelOnly="1" outline="0" fieldPosition="0">
        <references count="2">
          <reference field="1" count="1" selected="0">
            <x v="227"/>
          </reference>
          <reference field="2" count="1">
            <x v="225"/>
          </reference>
        </references>
      </pivotArea>
    </format>
    <format dxfId="1604">
      <pivotArea dataOnly="0" labelOnly="1" outline="0" fieldPosition="0">
        <references count="2">
          <reference field="1" count="1" selected="0">
            <x v="228"/>
          </reference>
          <reference field="2" count="1">
            <x v="226"/>
          </reference>
        </references>
      </pivotArea>
    </format>
    <format dxfId="1605">
      <pivotArea dataOnly="0" labelOnly="1" outline="0" fieldPosition="0">
        <references count="2">
          <reference field="1" count="1" selected="0">
            <x v="229"/>
          </reference>
          <reference field="2" count="1">
            <x v="227"/>
          </reference>
        </references>
      </pivotArea>
    </format>
    <format dxfId="1606">
      <pivotArea dataOnly="0" labelOnly="1" outline="0" fieldPosition="0">
        <references count="2">
          <reference field="1" count="1" selected="0">
            <x v="230"/>
          </reference>
          <reference field="2" count="1">
            <x v="228"/>
          </reference>
        </references>
      </pivotArea>
    </format>
    <format dxfId="1607">
      <pivotArea dataOnly="0" labelOnly="1" outline="0" fieldPosition="0">
        <references count="2">
          <reference field="1" count="1" selected="0">
            <x v="231"/>
          </reference>
          <reference field="2" count="1">
            <x v="229"/>
          </reference>
        </references>
      </pivotArea>
    </format>
    <format dxfId="1608">
      <pivotArea dataOnly="0" labelOnly="1" outline="0" fieldPosition="0">
        <references count="2">
          <reference field="1" count="1" selected="0">
            <x v="232"/>
          </reference>
          <reference field="2" count="1">
            <x v="230"/>
          </reference>
        </references>
      </pivotArea>
    </format>
    <format dxfId="1609">
      <pivotArea dataOnly="0" labelOnly="1" outline="0" fieldPosition="0">
        <references count="2">
          <reference field="1" count="1" selected="0">
            <x v="233"/>
          </reference>
          <reference field="2" count="1">
            <x v="233"/>
          </reference>
        </references>
      </pivotArea>
    </format>
    <format dxfId="1610">
      <pivotArea dataOnly="0" labelOnly="1" outline="0" fieldPosition="0">
        <references count="2">
          <reference field="1" count="1" selected="0">
            <x v="234"/>
          </reference>
          <reference field="2" count="1">
            <x v="234"/>
          </reference>
        </references>
      </pivotArea>
    </format>
    <format dxfId="1611">
      <pivotArea dataOnly="0" labelOnly="1" outline="0" fieldPosition="0">
        <references count="2">
          <reference field="1" count="1" selected="0">
            <x v="235"/>
          </reference>
          <reference field="2" count="1">
            <x v="235"/>
          </reference>
        </references>
      </pivotArea>
    </format>
    <format dxfId="1612">
      <pivotArea dataOnly="0" labelOnly="1" outline="0" fieldPosition="0">
        <references count="2">
          <reference field="1" count="1" selected="0">
            <x v="236"/>
          </reference>
          <reference field="2" count="1">
            <x v="236"/>
          </reference>
        </references>
      </pivotArea>
    </format>
    <format dxfId="1613">
      <pivotArea dataOnly="0" labelOnly="1" outline="0" fieldPosition="0">
        <references count="2">
          <reference field="1" count="1" selected="0">
            <x v="237"/>
          </reference>
          <reference field="2" count="1">
            <x v="237"/>
          </reference>
        </references>
      </pivotArea>
    </format>
    <format dxfId="1614">
      <pivotArea dataOnly="0" labelOnly="1" outline="0" fieldPosition="0">
        <references count="2">
          <reference field="1" count="1" selected="0">
            <x v="238"/>
          </reference>
          <reference field="2" count="1">
            <x v="239"/>
          </reference>
        </references>
      </pivotArea>
    </format>
    <format dxfId="1615">
      <pivotArea dataOnly="0" labelOnly="1" outline="0" fieldPosition="0">
        <references count="2">
          <reference field="1" count="1" selected="0">
            <x v="239"/>
          </reference>
          <reference field="2" count="1">
            <x v="240"/>
          </reference>
        </references>
      </pivotArea>
    </format>
    <format dxfId="1616">
      <pivotArea dataOnly="0" labelOnly="1" outline="0" fieldPosition="0">
        <references count="2">
          <reference field="1" count="1" selected="0">
            <x v="240"/>
          </reference>
          <reference field="2" count="1">
            <x v="241"/>
          </reference>
        </references>
      </pivotArea>
    </format>
    <format dxfId="1617">
      <pivotArea dataOnly="0" labelOnly="1" outline="0" fieldPosition="0">
        <references count="2">
          <reference field="1" count="1" selected="0">
            <x v="241"/>
          </reference>
          <reference field="2" count="1">
            <x v="242"/>
          </reference>
        </references>
      </pivotArea>
    </format>
    <format dxfId="1618">
      <pivotArea dataOnly="0" labelOnly="1" outline="0" fieldPosition="0">
        <references count="2">
          <reference field="1" count="1" selected="0">
            <x v="242"/>
          </reference>
          <reference field="2" count="1">
            <x v="243"/>
          </reference>
        </references>
      </pivotArea>
    </format>
    <format dxfId="1619">
      <pivotArea dataOnly="0" labelOnly="1" outline="0" fieldPosition="0">
        <references count="2">
          <reference field="1" count="1" selected="0">
            <x v="243"/>
          </reference>
          <reference field="2" count="1">
            <x v="244"/>
          </reference>
        </references>
      </pivotArea>
    </format>
    <format dxfId="1620">
      <pivotArea dataOnly="0" labelOnly="1" outline="0" fieldPosition="0">
        <references count="2">
          <reference field="1" count="1" selected="0">
            <x v="244"/>
          </reference>
          <reference field="2" count="1">
            <x v="254"/>
          </reference>
        </references>
      </pivotArea>
    </format>
    <format dxfId="1621">
      <pivotArea dataOnly="0" labelOnly="1" outline="0" fieldPosition="0">
        <references count="2">
          <reference field="1" count="1" selected="0">
            <x v="245"/>
          </reference>
          <reference field="2" count="1">
            <x v="255"/>
          </reference>
        </references>
      </pivotArea>
    </format>
    <format dxfId="1622">
      <pivotArea dataOnly="0" labelOnly="1" outline="0" fieldPosition="0">
        <references count="2">
          <reference field="1" count="1" selected="0">
            <x v="246"/>
          </reference>
          <reference field="2" count="1">
            <x v="256"/>
          </reference>
        </references>
      </pivotArea>
    </format>
    <format dxfId="1623">
      <pivotArea dataOnly="0" labelOnly="1" outline="0" fieldPosition="0">
        <references count="2">
          <reference field="1" count="1" selected="0">
            <x v="247"/>
          </reference>
          <reference field="2" count="1">
            <x v="257"/>
          </reference>
        </references>
      </pivotArea>
    </format>
    <format dxfId="1624">
      <pivotArea dataOnly="0" labelOnly="1" outline="0" fieldPosition="0">
        <references count="2">
          <reference field="1" count="1" selected="0">
            <x v="248"/>
          </reference>
          <reference field="2" count="1">
            <x v="263"/>
          </reference>
        </references>
      </pivotArea>
    </format>
    <format dxfId="1625">
      <pivotArea dataOnly="0" labelOnly="1" outline="0" fieldPosition="0">
        <references count="2">
          <reference field="1" count="1" selected="0">
            <x v="249"/>
          </reference>
          <reference field="2" count="1">
            <x v="258"/>
          </reference>
        </references>
      </pivotArea>
    </format>
    <format dxfId="1626">
      <pivotArea dataOnly="0" labelOnly="1" outline="0" fieldPosition="0">
        <references count="2">
          <reference field="1" count="1" selected="0">
            <x v="250"/>
          </reference>
          <reference field="2" count="1">
            <x v="259"/>
          </reference>
        </references>
      </pivotArea>
    </format>
    <format dxfId="1627">
      <pivotArea dataOnly="0" labelOnly="1" outline="0" fieldPosition="0">
        <references count="2">
          <reference field="1" count="1" selected="0">
            <x v="251"/>
          </reference>
          <reference field="2" count="1">
            <x v="260"/>
          </reference>
        </references>
      </pivotArea>
    </format>
    <format dxfId="1628">
      <pivotArea dataOnly="0" labelOnly="1" outline="0" fieldPosition="0">
        <references count="2">
          <reference field="1" count="1" selected="0">
            <x v="252"/>
          </reference>
          <reference field="2" count="1">
            <x v="261"/>
          </reference>
        </references>
      </pivotArea>
    </format>
    <format dxfId="1629">
      <pivotArea dataOnly="0" labelOnly="1" outline="0" fieldPosition="0">
        <references count="2">
          <reference field="1" count="1" selected="0">
            <x v="253"/>
          </reference>
          <reference field="2" count="1">
            <x v="262"/>
          </reference>
        </references>
      </pivotArea>
    </format>
    <format dxfId="1630">
      <pivotArea dataOnly="0" labelOnly="1" outline="0" fieldPosition="0">
        <references count="2">
          <reference field="1" count="1" selected="0">
            <x v="254"/>
          </reference>
          <reference field="2" count="1">
            <x v="247"/>
          </reference>
        </references>
      </pivotArea>
    </format>
    <format dxfId="1631">
      <pivotArea dataOnly="0" labelOnly="1" outline="0" fieldPosition="0">
        <references count="2">
          <reference field="1" count="1" selected="0">
            <x v="255"/>
          </reference>
          <reference field="2" count="1">
            <x v="264"/>
          </reference>
        </references>
      </pivotArea>
    </format>
    <format dxfId="1632">
      <pivotArea dataOnly="0" labelOnly="1" outline="0" fieldPosition="0">
        <references count="2">
          <reference field="1" count="1" selected="0">
            <x v="256"/>
          </reference>
          <reference field="2" count="1">
            <x v="251"/>
          </reference>
        </references>
      </pivotArea>
    </format>
    <format dxfId="1633">
      <pivotArea dataOnly="0" labelOnly="1" outline="0" fieldPosition="0">
        <references count="2">
          <reference field="1" count="1" selected="0">
            <x v="257"/>
          </reference>
          <reference field="2" count="1">
            <x v="265"/>
          </reference>
        </references>
      </pivotArea>
    </format>
    <format dxfId="1634">
      <pivotArea dataOnly="0" labelOnly="1" outline="0" fieldPosition="0">
        <references count="2">
          <reference field="1" count="1" selected="0">
            <x v="258"/>
          </reference>
          <reference field="2" count="1">
            <x v="266"/>
          </reference>
        </references>
      </pivotArea>
    </format>
    <format dxfId="1635">
      <pivotArea dataOnly="0" labelOnly="1" outline="0" fieldPosition="0">
        <references count="2">
          <reference field="1" count="1" selected="0">
            <x v="259"/>
          </reference>
          <reference field="2" count="1">
            <x v="267"/>
          </reference>
        </references>
      </pivotArea>
    </format>
    <format dxfId="1636">
      <pivotArea dataOnly="0" labelOnly="1" outline="0" fieldPosition="0">
        <references count="2">
          <reference field="1" count="1" selected="0">
            <x v="260"/>
          </reference>
          <reference field="2" count="1">
            <x v="268"/>
          </reference>
        </references>
      </pivotArea>
    </format>
    <format dxfId="1637">
      <pivotArea dataOnly="0" labelOnly="1" outline="0" fieldPosition="0">
        <references count="2">
          <reference field="1" count="1" selected="0">
            <x v="261"/>
          </reference>
          <reference field="2" count="1">
            <x v="269"/>
          </reference>
        </references>
      </pivotArea>
    </format>
    <format dxfId="1638">
      <pivotArea dataOnly="0" labelOnly="1" outline="0" fieldPosition="0">
        <references count="2">
          <reference field="1" count="1" selected="0">
            <x v="262"/>
          </reference>
          <reference field="2" count="1">
            <x v="270"/>
          </reference>
        </references>
      </pivotArea>
    </format>
    <format dxfId="1639">
      <pivotArea dataOnly="0" labelOnly="1" outline="0" fieldPosition="0">
        <references count="2">
          <reference field="1" count="1" selected="0">
            <x v="263"/>
          </reference>
          <reference field="2" count="1">
            <x v="271"/>
          </reference>
        </references>
      </pivotArea>
    </format>
    <format dxfId="1640">
      <pivotArea dataOnly="0" labelOnly="1" outline="0" fieldPosition="0">
        <references count="2">
          <reference field="1" count="1" selected="0">
            <x v="264"/>
          </reference>
          <reference field="2" count="1">
            <x v="272"/>
          </reference>
        </references>
      </pivotArea>
    </format>
    <format dxfId="1641">
      <pivotArea dataOnly="0" labelOnly="1" outline="0" fieldPosition="0">
        <references count="2">
          <reference field="1" count="1" selected="0">
            <x v="265"/>
          </reference>
          <reference field="2" count="1">
            <x v="273"/>
          </reference>
        </references>
      </pivotArea>
    </format>
    <format dxfId="1642">
      <pivotArea dataOnly="0" labelOnly="1" outline="0" fieldPosition="0">
        <references count="2">
          <reference field="1" count="1" selected="0">
            <x v="266"/>
          </reference>
          <reference field="2" count="1">
            <x v="274"/>
          </reference>
        </references>
      </pivotArea>
    </format>
    <format dxfId="1643">
      <pivotArea dataOnly="0" labelOnly="1" outline="0" fieldPosition="0">
        <references count="2">
          <reference field="1" count="1" selected="0">
            <x v="267"/>
          </reference>
          <reference field="2" count="1">
            <x v="245"/>
          </reference>
        </references>
      </pivotArea>
    </format>
    <format dxfId="1644">
      <pivotArea dataOnly="0" labelOnly="1" outline="0" fieldPosition="0">
        <references count="2">
          <reference field="1" count="1" selected="0">
            <x v="268"/>
          </reference>
          <reference field="2" count="1">
            <x v="275"/>
          </reference>
        </references>
      </pivotArea>
    </format>
    <format dxfId="1645">
      <pivotArea dataOnly="0" labelOnly="1" outline="0" fieldPosition="0">
        <references count="2">
          <reference field="1" count="1" selected="0">
            <x v="269"/>
          </reference>
          <reference field="2" count="1">
            <x v="276"/>
          </reference>
        </references>
      </pivotArea>
    </format>
    <format dxfId="1646">
      <pivotArea dataOnly="0" labelOnly="1" outline="0" fieldPosition="0">
        <references count="2">
          <reference field="1" count="1" selected="0">
            <x v="270"/>
          </reference>
          <reference field="2" count="1">
            <x v="277"/>
          </reference>
        </references>
      </pivotArea>
    </format>
    <format dxfId="1647">
      <pivotArea dataOnly="0" labelOnly="1" outline="0" fieldPosition="0">
        <references count="2">
          <reference field="1" count="1" selected="0">
            <x v="271"/>
          </reference>
          <reference field="2" count="1">
            <x v="286"/>
          </reference>
        </references>
      </pivotArea>
    </format>
    <format dxfId="1648">
      <pivotArea dataOnly="0" labelOnly="1" outline="0" fieldPosition="0">
        <references count="2">
          <reference field="1" count="1" selected="0">
            <x v="272"/>
          </reference>
          <reference field="2" count="1">
            <x v="278"/>
          </reference>
        </references>
      </pivotArea>
    </format>
    <format dxfId="1649">
      <pivotArea dataOnly="0" labelOnly="1" outline="0" fieldPosition="0">
        <references count="2">
          <reference field="1" count="1" selected="0">
            <x v="273"/>
          </reference>
          <reference field="2" count="1">
            <x v="279"/>
          </reference>
        </references>
      </pivotArea>
    </format>
    <format dxfId="1650">
      <pivotArea dataOnly="0" labelOnly="1" outline="0" fieldPosition="0">
        <references count="2">
          <reference field="1" count="1" selected="0">
            <x v="274"/>
          </reference>
          <reference field="2" count="1">
            <x v="280"/>
          </reference>
        </references>
      </pivotArea>
    </format>
    <format dxfId="1651">
      <pivotArea dataOnly="0" labelOnly="1" outline="0" fieldPosition="0">
        <references count="2">
          <reference field="1" count="1" selected="0">
            <x v="275"/>
          </reference>
          <reference field="2" count="1">
            <x v="281"/>
          </reference>
        </references>
      </pivotArea>
    </format>
    <format dxfId="1652">
      <pivotArea dataOnly="0" labelOnly="1" outline="0" fieldPosition="0">
        <references count="2">
          <reference field="1" count="1" selected="0">
            <x v="276"/>
          </reference>
          <reference field="2" count="1">
            <x v="282"/>
          </reference>
        </references>
      </pivotArea>
    </format>
    <format dxfId="1653">
      <pivotArea dataOnly="0" labelOnly="1" outline="0" fieldPosition="0">
        <references count="2">
          <reference field="1" count="1" selected="0">
            <x v="277"/>
          </reference>
          <reference field="2" count="1">
            <x v="283"/>
          </reference>
        </references>
      </pivotArea>
    </format>
    <format dxfId="1654">
      <pivotArea dataOnly="0" labelOnly="1" outline="0" fieldPosition="0">
        <references count="2">
          <reference field="1" count="1" selected="0">
            <x v="278"/>
          </reference>
          <reference field="2" count="1">
            <x v="284"/>
          </reference>
        </references>
      </pivotArea>
    </format>
    <format dxfId="1655">
      <pivotArea dataOnly="0" labelOnly="1" outline="0" fieldPosition="0">
        <references count="2">
          <reference field="1" count="1" selected="0">
            <x v="279"/>
          </reference>
          <reference field="2" count="1">
            <x v="285"/>
          </reference>
        </references>
      </pivotArea>
    </format>
    <format dxfId="1656">
      <pivotArea dataOnly="0" labelOnly="1" outline="0" fieldPosition="0">
        <references count="2">
          <reference field="1" count="1" selected="0">
            <x v="280"/>
          </reference>
          <reference field="2" count="1">
            <x v="287"/>
          </reference>
        </references>
      </pivotArea>
    </format>
    <format dxfId="1657">
      <pivotArea dataOnly="0" labelOnly="1" outline="0" fieldPosition="0">
        <references count="2">
          <reference field="1" count="1" selected="0">
            <x v="281"/>
          </reference>
          <reference field="2" count="1">
            <x v="288"/>
          </reference>
        </references>
      </pivotArea>
    </format>
    <format dxfId="1658">
      <pivotArea dataOnly="0" labelOnly="1" outline="0" fieldPosition="0">
        <references count="2">
          <reference field="1" count="1" selected="0">
            <x v="282"/>
          </reference>
          <reference field="2" count="1">
            <x v="289"/>
          </reference>
        </references>
      </pivotArea>
    </format>
    <format dxfId="1659">
      <pivotArea dataOnly="0" labelOnly="1" outline="0" fieldPosition="0">
        <references count="2">
          <reference field="1" count="1" selected="0">
            <x v="283"/>
          </reference>
          <reference field="2" count="1">
            <x v="290"/>
          </reference>
        </references>
      </pivotArea>
    </format>
    <format dxfId="1660">
      <pivotArea dataOnly="0" labelOnly="1" outline="0" fieldPosition="0">
        <references count="2">
          <reference field="1" count="1" selected="0">
            <x v="284"/>
          </reference>
          <reference field="2" count="1">
            <x v="291"/>
          </reference>
        </references>
      </pivotArea>
    </format>
    <format dxfId="1661">
      <pivotArea dataOnly="0" labelOnly="1" outline="0" fieldPosition="0">
        <references count="2">
          <reference field="1" count="1" selected="0">
            <x v="285"/>
          </reference>
          <reference field="2" count="1">
            <x v="292"/>
          </reference>
        </references>
      </pivotArea>
    </format>
    <format dxfId="1662">
      <pivotArea dataOnly="0" labelOnly="1" outline="0" fieldPosition="0">
        <references count="2">
          <reference field="1" count="1" selected="0">
            <x v="286"/>
          </reference>
          <reference field="2" count="1">
            <x v="293"/>
          </reference>
        </references>
      </pivotArea>
    </format>
    <format dxfId="1663">
      <pivotArea dataOnly="0" labelOnly="1" outline="0" fieldPosition="0">
        <references count="2">
          <reference field="1" count="1" selected="0">
            <x v="287"/>
          </reference>
          <reference field="2" count="1">
            <x v="294"/>
          </reference>
        </references>
      </pivotArea>
    </format>
    <format dxfId="1664">
      <pivotArea dataOnly="0" labelOnly="1" outline="0" fieldPosition="0">
        <references count="2">
          <reference field="1" count="1" selected="0">
            <x v="288"/>
          </reference>
          <reference field="2" count="1">
            <x v="295"/>
          </reference>
        </references>
      </pivotArea>
    </format>
    <format dxfId="1665">
      <pivotArea dataOnly="0" labelOnly="1" outline="0" fieldPosition="0">
        <references count="2">
          <reference field="1" count="1" selected="0">
            <x v="289"/>
          </reference>
          <reference field="2" count="1">
            <x v="296"/>
          </reference>
        </references>
      </pivotArea>
    </format>
    <format dxfId="1666">
      <pivotArea dataOnly="0" labelOnly="1" outline="0" fieldPosition="0">
        <references count="2">
          <reference field="1" count="1" selected="0">
            <x v="290"/>
          </reference>
          <reference field="2" count="1">
            <x v="297"/>
          </reference>
        </references>
      </pivotArea>
    </format>
    <format dxfId="1667">
      <pivotArea dataOnly="0" labelOnly="1" outline="0" fieldPosition="0">
        <references count="2">
          <reference field="1" count="1" selected="0">
            <x v="291"/>
          </reference>
          <reference field="2" count="1">
            <x v="298"/>
          </reference>
        </references>
      </pivotArea>
    </format>
    <format dxfId="1668">
      <pivotArea dataOnly="0" labelOnly="1" outline="0" fieldPosition="0">
        <references count="2">
          <reference field="1" count="1" selected="0">
            <x v="292"/>
          </reference>
          <reference field="2" count="1">
            <x v="299"/>
          </reference>
        </references>
      </pivotArea>
    </format>
    <format dxfId="1669">
      <pivotArea dataOnly="0" labelOnly="1" outline="0" fieldPosition="0">
        <references count="2">
          <reference field="1" count="1" selected="0">
            <x v="293"/>
          </reference>
          <reference field="2" count="1">
            <x v="300"/>
          </reference>
        </references>
      </pivotArea>
    </format>
    <format dxfId="1670">
      <pivotArea dataOnly="0" labelOnly="1" outline="0" fieldPosition="0">
        <references count="2">
          <reference field="1" count="1" selected="0">
            <x v="294"/>
          </reference>
          <reference field="2" count="1">
            <x v="301"/>
          </reference>
        </references>
      </pivotArea>
    </format>
    <format dxfId="1671">
      <pivotArea dataOnly="0" labelOnly="1" outline="0" fieldPosition="0">
        <references count="2">
          <reference field="1" count="1" selected="0">
            <x v="295"/>
          </reference>
          <reference field="2" count="1">
            <x v="303"/>
          </reference>
        </references>
      </pivotArea>
    </format>
    <format dxfId="1672">
      <pivotArea dataOnly="0" labelOnly="1" outline="0" fieldPosition="0">
        <references count="2">
          <reference field="1" count="1" selected="0">
            <x v="296"/>
          </reference>
          <reference field="2" count="1">
            <x v="304"/>
          </reference>
        </references>
      </pivotArea>
    </format>
    <format dxfId="1673">
      <pivotArea dataOnly="0" labelOnly="1" outline="0" fieldPosition="0">
        <references count="2">
          <reference field="1" count="1" selected="0">
            <x v="297"/>
          </reference>
          <reference field="2" count="1">
            <x v="305"/>
          </reference>
        </references>
      </pivotArea>
    </format>
    <format dxfId="1674">
      <pivotArea dataOnly="0" labelOnly="1" outline="0" fieldPosition="0">
        <references count="2">
          <reference field="1" count="1" selected="0">
            <x v="298"/>
          </reference>
          <reference field="2" count="1">
            <x v="306"/>
          </reference>
        </references>
      </pivotArea>
    </format>
    <format dxfId="1675">
      <pivotArea dataOnly="0" labelOnly="1" outline="0" fieldPosition="0">
        <references count="2">
          <reference field="1" count="1" selected="0">
            <x v="299"/>
          </reference>
          <reference field="2" count="1">
            <x v="307"/>
          </reference>
        </references>
      </pivotArea>
    </format>
    <format dxfId="1676">
      <pivotArea dataOnly="0" labelOnly="1" outline="0" fieldPosition="0">
        <references count="2">
          <reference field="1" count="1" selected="0">
            <x v="300"/>
          </reference>
          <reference field="2" count="1">
            <x v="308"/>
          </reference>
        </references>
      </pivotArea>
    </format>
    <format dxfId="1677">
      <pivotArea dataOnly="0" labelOnly="1" outline="0" fieldPosition="0">
        <references count="2">
          <reference field="1" count="1" selected="0">
            <x v="301"/>
          </reference>
          <reference field="2" count="1">
            <x v="310"/>
          </reference>
        </references>
      </pivotArea>
    </format>
    <format dxfId="1678">
      <pivotArea dataOnly="0" labelOnly="1" outline="0" fieldPosition="0">
        <references count="2">
          <reference field="1" count="1" selected="0">
            <x v="302"/>
          </reference>
          <reference field="2" count="1">
            <x v="311"/>
          </reference>
        </references>
      </pivotArea>
    </format>
    <format dxfId="1679">
      <pivotArea dataOnly="0" labelOnly="1" outline="0" fieldPosition="0">
        <references count="2">
          <reference field="1" count="1" selected="0">
            <x v="303"/>
          </reference>
          <reference field="2" count="1">
            <x v="314"/>
          </reference>
        </references>
      </pivotArea>
    </format>
    <format dxfId="1680">
      <pivotArea dataOnly="0" labelOnly="1" outline="0" fieldPosition="0">
        <references count="2">
          <reference field="1" count="1" selected="0">
            <x v="304"/>
          </reference>
          <reference field="2" count="1">
            <x v="315"/>
          </reference>
        </references>
      </pivotArea>
    </format>
    <format dxfId="1681">
      <pivotArea dataOnly="0" labelOnly="1" outline="0" fieldPosition="0">
        <references count="2">
          <reference field="1" count="1" selected="0">
            <x v="305"/>
          </reference>
          <reference field="2" count="1">
            <x v="316"/>
          </reference>
        </references>
      </pivotArea>
    </format>
    <format dxfId="1682">
      <pivotArea dataOnly="0" labelOnly="1" outline="0" fieldPosition="0">
        <references count="2">
          <reference field="1" count="1" selected="0">
            <x v="306"/>
          </reference>
          <reference field="2" count="1">
            <x v="317"/>
          </reference>
        </references>
      </pivotArea>
    </format>
    <format dxfId="1683">
      <pivotArea dataOnly="0" labelOnly="1" outline="0" fieldPosition="0">
        <references count="2">
          <reference field="1" count="1" selected="0">
            <x v="307"/>
          </reference>
          <reference field="2" count="1">
            <x v="318"/>
          </reference>
        </references>
      </pivotArea>
    </format>
    <format dxfId="1684">
      <pivotArea dataOnly="0" labelOnly="1" outline="0" fieldPosition="0">
        <references count="2">
          <reference field="1" count="1" selected="0">
            <x v="308"/>
          </reference>
          <reference field="2" count="1">
            <x v="319"/>
          </reference>
        </references>
      </pivotArea>
    </format>
    <format dxfId="1685">
      <pivotArea dataOnly="0" labelOnly="1" outline="0" fieldPosition="0">
        <references count="2">
          <reference field="1" count="1" selected="0">
            <x v="309"/>
          </reference>
          <reference field="2" count="1">
            <x v="320"/>
          </reference>
        </references>
      </pivotArea>
    </format>
    <format dxfId="1686">
      <pivotArea dataOnly="0" labelOnly="1" outline="0" fieldPosition="0">
        <references count="2">
          <reference field="1" count="1" selected="0">
            <x v="310"/>
          </reference>
          <reference field="2" count="1">
            <x v="321"/>
          </reference>
        </references>
      </pivotArea>
    </format>
    <format dxfId="1687">
      <pivotArea dataOnly="0" labelOnly="1" outline="0" fieldPosition="0">
        <references count="2">
          <reference field="1" count="1" selected="0">
            <x v="311"/>
          </reference>
          <reference field="2" count="1">
            <x v="248"/>
          </reference>
        </references>
      </pivotArea>
    </format>
    <format dxfId="1688">
      <pivotArea dataOnly="0" labelOnly="1" outline="0" fieldPosition="0">
        <references count="2">
          <reference field="1" count="1" selected="0">
            <x v="312"/>
          </reference>
          <reference field="2" count="1">
            <x v="250"/>
          </reference>
        </references>
      </pivotArea>
    </format>
    <format dxfId="1689">
      <pivotArea dataOnly="0" labelOnly="1" outline="0" fieldPosition="0">
        <references count="2">
          <reference field="1" count="1" selected="0">
            <x v="313"/>
          </reference>
          <reference field="2" count="1">
            <x v="93"/>
          </reference>
        </references>
      </pivotArea>
    </format>
    <format dxfId="1690">
      <pivotArea dataOnly="0" labelOnly="1" outline="0" fieldPosition="0">
        <references count="2">
          <reference field="1" count="1" selected="0">
            <x v="314"/>
          </reference>
          <reference field="2" count="1">
            <x v="96"/>
          </reference>
        </references>
      </pivotArea>
    </format>
    <format dxfId="1691">
      <pivotArea dataOnly="0" labelOnly="1" outline="0" fieldPosition="0">
        <references count="2">
          <reference field="1" count="1" selected="0">
            <x v="315"/>
          </reference>
          <reference field="2" count="1">
            <x v="246"/>
          </reference>
        </references>
      </pivotArea>
    </format>
    <format dxfId="1692">
      <pivotArea dataOnly="0" labelOnly="1" outline="0" fieldPosition="0">
        <references count="2">
          <reference field="1" count="1" selected="0">
            <x v="316"/>
          </reference>
          <reference field="2" count="1">
            <x v="36"/>
          </reference>
        </references>
      </pivotArea>
    </format>
    <format dxfId="1693">
      <pivotArea dataOnly="0" labelOnly="1" outline="0" fieldPosition="0">
        <references count="2">
          <reference field="1" count="1" selected="0">
            <x v="317"/>
          </reference>
          <reference field="2" count="1">
            <x v="249"/>
          </reference>
        </references>
      </pivotArea>
    </format>
    <format dxfId="1694">
      <pivotArea dataOnly="0" labelOnly="1" outline="0" fieldPosition="0">
        <references count="2">
          <reference field="1" count="1" selected="0">
            <x v="318"/>
          </reference>
          <reference field="2" count="1">
            <x v="231"/>
          </reference>
        </references>
      </pivotArea>
    </format>
    <format dxfId="1695">
      <pivotArea dataOnly="0" labelOnly="1" outline="0" fieldPosition="0">
        <references count="2">
          <reference field="1" count="1" selected="0">
            <x v="319"/>
          </reference>
          <reference field="2" count="1">
            <x v="302"/>
          </reference>
        </references>
      </pivotArea>
    </format>
    <format dxfId="1696">
      <pivotArea dataOnly="0" labelOnly="1" outline="0" fieldPosition="0">
        <references count="2">
          <reference field="1" count="1" selected="0">
            <x v="320"/>
          </reference>
          <reference field="2" count="1">
            <x v="1"/>
          </reference>
        </references>
      </pivotArea>
    </format>
    <format dxfId="1697">
      <pivotArea dataOnly="0" labelOnly="1" outline="0" fieldPosition="0">
        <references count="2">
          <reference field="1" count="1" selected="0">
            <x v="321"/>
          </reference>
          <reference field="2" count="1">
            <x v="63"/>
          </reference>
        </references>
      </pivotArea>
    </format>
    <format dxfId="1698">
      <pivotArea dataOnly="0" labelOnly="1" outline="0" fieldPosition="0">
        <references count="2">
          <reference field="1" count="1" selected="0">
            <x v="322"/>
          </reference>
          <reference field="2" count="1">
            <x v="72"/>
          </reference>
        </references>
      </pivotArea>
    </format>
    <format dxfId="1699">
      <pivotArea dataOnly="0" labelOnly="1" outline="0" fieldPosition="0">
        <references count="2">
          <reference field="1" count="1" selected="0">
            <x v="323"/>
          </reference>
          <reference field="2" count="1">
            <x v="323"/>
          </reference>
        </references>
      </pivotArea>
    </format>
    <format dxfId="1700">
      <pivotArea dataOnly="0" labelOnly="1" outline="0" fieldPosition="0">
        <references count="2">
          <reference field="1" count="1" selected="0">
            <x v="324"/>
          </reference>
          <reference field="2" count="1">
            <x v="324"/>
          </reference>
        </references>
      </pivotArea>
    </format>
    <format dxfId="1701">
      <pivotArea dataOnly="0" labelOnly="1" outline="0" fieldPosition="0">
        <references count="2">
          <reference field="1" count="1" selected="0">
            <x v="325"/>
          </reference>
          <reference field="2" count="1">
            <x v="325"/>
          </reference>
        </references>
      </pivotArea>
    </format>
    <format dxfId="1702">
      <pivotArea dataOnly="0" labelOnly="1" outline="0" fieldPosition="0">
        <references count="2">
          <reference field="1" count="1" selected="0">
            <x v="326"/>
          </reference>
          <reference field="2" count="1">
            <x v="326"/>
          </reference>
        </references>
      </pivotArea>
    </format>
    <format dxfId="1703">
      <pivotArea dataOnly="0" labelOnly="1" outline="0" fieldPosition="0">
        <references count="2">
          <reference field="1" count="1" selected="0">
            <x v="327"/>
          </reference>
          <reference field="2" count="1">
            <x v="327"/>
          </reference>
        </references>
      </pivotArea>
    </format>
    <format dxfId="1704">
      <pivotArea dataOnly="0" labelOnly="1" outline="0" fieldPosition="0">
        <references count="2">
          <reference field="1" count="1" selected="0">
            <x v="328"/>
          </reference>
          <reference field="2" count="1">
            <x v="328"/>
          </reference>
        </references>
      </pivotArea>
    </format>
    <format dxfId="1705">
      <pivotArea dataOnly="0" labelOnly="1" outline="0" fieldPosition="0">
        <references count="2">
          <reference field="1" count="1" selected="0">
            <x v="329"/>
          </reference>
          <reference field="2" count="1">
            <x v="329"/>
          </reference>
        </references>
      </pivotArea>
    </format>
    <format dxfId="1706">
      <pivotArea dataOnly="0" labelOnly="1" outline="0" fieldPosition="0">
        <references count="2">
          <reference field="1" count="1" selected="0">
            <x v="330"/>
          </reference>
          <reference field="2" count="1">
            <x v="330"/>
          </reference>
        </references>
      </pivotArea>
    </format>
    <format dxfId="1707">
      <pivotArea dataOnly="0" labelOnly="1" outline="0" fieldPosition="0">
        <references count="2">
          <reference field="1" count="1" selected="0">
            <x v="331"/>
          </reference>
          <reference field="2" count="1">
            <x v="331"/>
          </reference>
        </references>
      </pivotArea>
    </format>
    <format dxfId="1708">
      <pivotArea dataOnly="0" labelOnly="1" outline="0" fieldPosition="0">
        <references count="2">
          <reference field="1" count="1" selected="0">
            <x v="332"/>
          </reference>
          <reference field="2" count="1">
            <x v="332"/>
          </reference>
        </references>
      </pivotArea>
    </format>
    <format dxfId="1709">
      <pivotArea dataOnly="0" labelOnly="1" outline="0" fieldPosition="0">
        <references count="2">
          <reference field="1" count="1" selected="0">
            <x v="333"/>
          </reference>
          <reference field="2" count="1">
            <x v="333"/>
          </reference>
        </references>
      </pivotArea>
    </format>
    <format dxfId="1710">
      <pivotArea dataOnly="0" labelOnly="1" outline="0" fieldPosition="0">
        <references count="2">
          <reference field="1" count="1" selected="0">
            <x v="334"/>
          </reference>
          <reference field="2" count="1">
            <x v="334"/>
          </reference>
        </references>
      </pivotArea>
    </format>
    <format dxfId="1711">
      <pivotArea dataOnly="0" labelOnly="1" outline="0" fieldPosition="0">
        <references count="2">
          <reference field="1" count="1" selected="0">
            <x v="335"/>
          </reference>
          <reference field="2" count="1">
            <x v="335"/>
          </reference>
        </references>
      </pivotArea>
    </format>
    <format dxfId="1712">
      <pivotArea dataOnly="0" labelOnly="1" outline="0" fieldPosition="0">
        <references count="2">
          <reference field="1" count="1" selected="0">
            <x v="336"/>
          </reference>
          <reference field="2" count="1">
            <x v="336"/>
          </reference>
        </references>
      </pivotArea>
    </format>
    <format dxfId="1713">
      <pivotArea dataOnly="0" labelOnly="1" outline="0" fieldPosition="0">
        <references count="2">
          <reference field="1" count="1" selected="0">
            <x v="337"/>
          </reference>
          <reference field="2" count="1">
            <x v="337"/>
          </reference>
        </references>
      </pivotArea>
    </format>
    <format dxfId="1714">
      <pivotArea dataOnly="0" labelOnly="1" outline="0" fieldPosition="0">
        <references count="2">
          <reference field="1" count="1" selected="0">
            <x v="338"/>
          </reference>
          <reference field="2" count="1">
            <x v="338"/>
          </reference>
        </references>
      </pivotArea>
    </format>
    <format dxfId="1715">
      <pivotArea dataOnly="0" labelOnly="1" outline="0" fieldPosition="0">
        <references count="2">
          <reference field="1" count="1" selected="0">
            <x v="339"/>
          </reference>
          <reference field="2" count="1">
            <x v="339"/>
          </reference>
        </references>
      </pivotArea>
    </format>
    <format dxfId="1716">
      <pivotArea dataOnly="0" labelOnly="1" outline="0" fieldPosition="0">
        <references count="2">
          <reference field="1" count="1" selected="0">
            <x v="340"/>
          </reference>
          <reference field="2" count="1">
            <x v="342"/>
          </reference>
        </references>
      </pivotArea>
    </format>
    <format dxfId="1717">
      <pivotArea dataOnly="0" labelOnly="1" outline="0" fieldPosition="0">
        <references count="2">
          <reference field="1" count="1" selected="0">
            <x v="341"/>
          </reference>
          <reference field="2" count="1">
            <x v="340"/>
          </reference>
        </references>
      </pivotArea>
    </format>
    <format dxfId="1718">
      <pivotArea dataOnly="0" labelOnly="1" outline="0" fieldPosition="0">
        <references count="2">
          <reference field="1" count="1" selected="0">
            <x v="342"/>
          </reference>
          <reference field="2" count="1">
            <x v="341"/>
          </reference>
        </references>
      </pivotArea>
    </format>
    <format dxfId="1719">
      <pivotArea dataOnly="0" labelOnly="1" outline="0" fieldPosition="0">
        <references count="2">
          <reference field="1" count="1" selected="0">
            <x v="343"/>
          </reference>
          <reference field="2" count="1">
            <x v="343"/>
          </reference>
        </references>
      </pivotArea>
    </format>
    <format dxfId="1720">
      <pivotArea dataOnly="0" labelOnly="1" outline="0" fieldPosition="0">
        <references count="2">
          <reference field="1" count="1" selected="0">
            <x v="344"/>
          </reference>
          <reference field="2" count="1">
            <x v="344"/>
          </reference>
        </references>
      </pivotArea>
    </format>
    <format dxfId="1721">
      <pivotArea dataOnly="0" labelOnly="1" outline="0" fieldPosition="0">
        <references count="2">
          <reference field="1" count="1" selected="0">
            <x v="345"/>
          </reference>
          <reference field="2" count="1">
            <x v="345"/>
          </reference>
        </references>
      </pivotArea>
    </format>
    <format dxfId="1722">
      <pivotArea dataOnly="0" labelOnly="1" outline="0" fieldPosition="0">
        <references count="2">
          <reference field="1" count="1" selected="0">
            <x v="346"/>
          </reference>
          <reference field="2" count="1">
            <x v="346"/>
          </reference>
        </references>
      </pivotArea>
    </format>
    <format dxfId="1723">
      <pivotArea dataOnly="0" labelOnly="1" outline="0" fieldPosition="0">
        <references count="2">
          <reference field="1" count="1" selected="0">
            <x v="347"/>
          </reference>
          <reference field="2" count="1">
            <x v="347"/>
          </reference>
        </references>
      </pivotArea>
    </format>
    <format dxfId="1724">
      <pivotArea dataOnly="0" labelOnly="1" outline="0" fieldPosition="0">
        <references count="2">
          <reference field="1" count="1" selected="0">
            <x v="348"/>
          </reference>
          <reference field="2" count="1">
            <x v="348"/>
          </reference>
        </references>
      </pivotArea>
    </format>
    <format dxfId="1725">
      <pivotArea dataOnly="0" labelOnly="1" outline="0" fieldPosition="0">
        <references count="2">
          <reference field="1" count="1" selected="0">
            <x v="349"/>
          </reference>
          <reference field="2" count="1">
            <x v="349"/>
          </reference>
        </references>
      </pivotArea>
    </format>
    <format dxfId="1726">
      <pivotArea dataOnly="0" labelOnly="1" outline="0" fieldPosition="0">
        <references count="2">
          <reference field="1" count="1" selected="0">
            <x v="350"/>
          </reference>
          <reference field="2" count="1">
            <x v="351"/>
          </reference>
        </references>
      </pivotArea>
    </format>
    <format dxfId="1727">
      <pivotArea dataOnly="0" labelOnly="1" outline="0" fieldPosition="0">
        <references count="2">
          <reference field="1" count="1" selected="0">
            <x v="351"/>
          </reference>
          <reference field="2" count="1">
            <x v="352"/>
          </reference>
        </references>
      </pivotArea>
    </format>
    <format dxfId="1728">
      <pivotArea dataOnly="0" labelOnly="1" outline="0" fieldPosition="0">
        <references count="2">
          <reference field="1" count="1" selected="0">
            <x v="352"/>
          </reference>
          <reference field="2" count="1">
            <x v="353"/>
          </reference>
        </references>
      </pivotArea>
    </format>
    <format dxfId="1729">
      <pivotArea dataOnly="0" labelOnly="1" outline="0" fieldPosition="0">
        <references count="2">
          <reference field="1" count="1" selected="0">
            <x v="353"/>
          </reference>
          <reference field="2" count="1">
            <x v="354"/>
          </reference>
        </references>
      </pivotArea>
    </format>
    <format dxfId="1730">
      <pivotArea dataOnly="0" labelOnly="1" outline="0" fieldPosition="0">
        <references count="2">
          <reference field="1" count="1" selected="0">
            <x v="354"/>
          </reference>
          <reference field="2" count="1">
            <x v="35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79"/>
  <sheetViews>
    <sheetView tabSelected="1" topLeftCell="A52" workbookViewId="0">
      <selection activeCell="D76" sqref="D76"/>
    </sheetView>
  </sheetViews>
  <sheetFormatPr defaultColWidth="9.140625" defaultRowHeight="15" x14ac:dyDescent="0.25"/>
  <cols>
    <col min="1" max="1" width="9.140625" style="2"/>
    <col min="2" max="2" width="33.5703125" style="1" bestFit="1" customWidth="1"/>
    <col min="3" max="3" width="13" style="2" bestFit="1" customWidth="1"/>
    <col min="4" max="4" width="18.7109375" style="2" bestFit="1" customWidth="1"/>
    <col min="5" max="5" width="13.7109375" style="2" bestFit="1" customWidth="1"/>
    <col min="6" max="6" width="7" style="2" bestFit="1" customWidth="1"/>
    <col min="7" max="7" width="11.140625" style="1" bestFit="1" customWidth="1"/>
    <col min="8" max="9" width="14.85546875" style="2" bestFit="1" customWidth="1"/>
    <col min="10" max="10" width="19.42578125" style="2" bestFit="1" customWidth="1"/>
    <col min="11" max="11" width="9.140625" style="2"/>
    <col min="12" max="12" width="11.140625" style="1" bestFit="1" customWidth="1"/>
    <col min="13" max="14" width="14.85546875" style="2" bestFit="1" customWidth="1"/>
    <col min="15" max="15" width="17" style="2" bestFit="1" customWidth="1"/>
    <col min="16" max="17" width="9.140625" style="2"/>
    <col min="18" max="18" width="15.85546875" style="1" customWidth="1"/>
    <col min="19" max="19" width="15.42578125" style="2" customWidth="1"/>
    <col min="20" max="20" width="20.42578125" style="3" bestFit="1" customWidth="1"/>
    <col min="21" max="21" width="24" style="3" customWidth="1"/>
    <col min="22" max="22" width="33.140625" style="3" customWidth="1"/>
    <col min="23" max="23" width="15.5703125" style="3" customWidth="1"/>
    <col min="24" max="24" width="28" style="3" bestFit="1" customWidth="1"/>
    <col min="25" max="25" width="21.140625" style="3" customWidth="1"/>
    <col min="26" max="26" width="16.42578125" style="3" bestFit="1" customWidth="1"/>
    <col min="27" max="27" width="11.42578125" style="2" bestFit="1" customWidth="1"/>
    <col min="28" max="28" width="19.140625" style="2" bestFit="1" customWidth="1"/>
    <col min="29" max="29" width="24.140625" style="2" bestFit="1" customWidth="1"/>
    <col min="30" max="30" width="11" style="4" bestFit="1" customWidth="1"/>
    <col min="31" max="31" width="11" style="2" customWidth="1"/>
    <col min="32" max="32" width="11.5703125" style="3" bestFit="1" customWidth="1"/>
    <col min="33" max="16384" width="9.140625" style="2"/>
  </cols>
  <sheetData>
    <row r="1" spans="2:32" x14ac:dyDescent="0.25">
      <c r="B1" s="1" t="str">
        <f ca="1">CELL("filename")</f>
        <v>D:\Excels for Jnj\[LSL Liablity Adj.xlsx]Sheet1</v>
      </c>
      <c r="R1" s="1" t="str">
        <f ca="1">CELL("filename")</f>
        <v>D:\Excels for Jnj\[LSL Liablity Adj.xlsx]Sheet1</v>
      </c>
    </row>
    <row r="3" spans="2:32" ht="26.25" x14ac:dyDescent="0.4">
      <c r="B3" s="5" t="s">
        <v>0</v>
      </c>
      <c r="C3" s="6"/>
      <c r="G3" s="7"/>
      <c r="R3" s="5" t="s">
        <v>0</v>
      </c>
    </row>
    <row r="4" spans="2:32" ht="26.25" x14ac:dyDescent="0.4">
      <c r="B4" s="8"/>
      <c r="C4" s="6"/>
      <c r="R4" s="9" t="s">
        <v>1</v>
      </c>
      <c r="S4" s="10"/>
    </row>
    <row r="5" spans="2:32" ht="26.25" x14ac:dyDescent="0.4">
      <c r="B5" s="8"/>
      <c r="C5" s="6"/>
      <c r="R5" s="5"/>
    </row>
    <row r="7" spans="2:32" x14ac:dyDescent="0.25">
      <c r="D7" s="2" t="s">
        <v>2</v>
      </c>
      <c r="E7" s="2" t="s">
        <v>3</v>
      </c>
      <c r="R7" s="11"/>
    </row>
    <row r="8" spans="2:32" s="13" customFormat="1" ht="18.75" x14ac:dyDescent="0.3">
      <c r="B8" s="12" t="s">
        <v>4</v>
      </c>
      <c r="D8" s="14">
        <f>GETPIVOTDATA("Liability Value",$B$13,"Date for Liability",D14)</f>
        <v>7245741.1100000031</v>
      </c>
      <c r="E8" s="14">
        <f>GETPIVOTDATA("Liability Value",$B$13,"Date for Liability",E14)</f>
        <v>7321820.7700000023</v>
      </c>
      <c r="G8" s="12" t="s">
        <v>5</v>
      </c>
      <c r="I8" s="14">
        <f>GETPIVOTDATA("Amount",$G$14)</f>
        <v>81319.219999999987</v>
      </c>
      <c r="L8" s="12" t="s">
        <v>6</v>
      </c>
      <c r="N8" s="14">
        <f>GETPIVOTDATA("Amount",$L$14)</f>
        <v>5240</v>
      </c>
      <c r="R8" s="12" t="s">
        <v>7</v>
      </c>
      <c r="T8" s="15"/>
      <c r="U8" s="15">
        <f>X13*-1</f>
        <v>0.44000000599771738</v>
      </c>
      <c r="W8" s="15"/>
      <c r="X8" s="15"/>
      <c r="Y8" s="15"/>
      <c r="Z8" s="15"/>
      <c r="AD8" s="16"/>
      <c r="AF8" s="15"/>
    </row>
    <row r="9" spans="2:32" ht="15.75" customHeight="1" x14ac:dyDescent="0.25">
      <c r="D9" s="17">
        <f>+D8+I8-N8-E8</f>
        <v>-0.43999999947845936</v>
      </c>
      <c r="I9" s="18">
        <f>I8-GETPIVOTDATA("Amount",'[1]Primary Validation'!$F$18,"Off_Accnt",29101901)</f>
        <v>0</v>
      </c>
      <c r="N9" s="18">
        <f>N8-GETPIVOTDATA("Amount",'[1]Primary Validation'!$B$18,"Account",29101901)</f>
        <v>0</v>
      </c>
    </row>
    <row r="10" spans="2:32" x14ac:dyDescent="0.25">
      <c r="D10" s="17"/>
      <c r="I10" s="18"/>
      <c r="Q10" s="2">
        <f>IF(U10&gt;0,40,50)</f>
        <v>40</v>
      </c>
      <c r="R10" s="1">
        <v>61524923</v>
      </c>
      <c r="S10" s="2" t="s">
        <v>8</v>
      </c>
      <c r="U10" s="3">
        <f>U8</f>
        <v>0.44000000599771738</v>
      </c>
    </row>
    <row r="11" spans="2:32" x14ac:dyDescent="0.25">
      <c r="B11" s="38" t="s">
        <v>9</v>
      </c>
      <c r="C11" s="2" t="s">
        <v>10</v>
      </c>
      <c r="D11" s="19" t="s">
        <v>10</v>
      </c>
      <c r="Q11" s="2">
        <f>IF(U11&gt;0,40,50)</f>
        <v>50</v>
      </c>
      <c r="R11" s="1">
        <v>29101901</v>
      </c>
      <c r="S11" s="2" t="s">
        <v>11</v>
      </c>
      <c r="U11" s="3">
        <f>-U10</f>
        <v>-0.44000000599771738</v>
      </c>
    </row>
    <row r="12" spans="2:32" ht="18.75" x14ac:dyDescent="0.3">
      <c r="D12" s="17"/>
      <c r="G12" s="38" t="s">
        <v>12</v>
      </c>
      <c r="H12" s="1">
        <v>29101901</v>
      </c>
      <c r="L12" s="38" t="s">
        <v>13</v>
      </c>
      <c r="M12" s="1">
        <v>29101901</v>
      </c>
      <c r="N12" s="20" t="b">
        <f>M12=H12</f>
        <v>1</v>
      </c>
      <c r="T12" s="15"/>
      <c r="U12" s="15"/>
      <c r="W12" s="3" t="s">
        <v>14</v>
      </c>
      <c r="Y12" s="3" t="s">
        <v>15</v>
      </c>
    </row>
    <row r="13" spans="2:32" x14ac:dyDescent="0.25">
      <c r="B13" s="38" t="s">
        <v>16</v>
      </c>
      <c r="C13" s="1"/>
      <c r="D13" s="39" t="s">
        <v>17</v>
      </c>
      <c r="F13"/>
      <c r="T13" s="21">
        <f>SUM(T15:T444)-D8</f>
        <v>0</v>
      </c>
      <c r="U13" s="21">
        <f>SUM(U15:U444)-I8</f>
        <v>0</v>
      </c>
      <c r="V13" s="21">
        <f>SUM(V15:V444)-N8</f>
        <v>0</v>
      </c>
      <c r="W13" s="3">
        <f>SUM(W15:W444)</f>
        <v>0</v>
      </c>
      <c r="X13" s="3">
        <f>SUBTOTAL(9,X15:X391)-E8</f>
        <v>-0.44000000599771738</v>
      </c>
      <c r="Y13" s="21">
        <f>SUM(Y15:Y9999)-E8</f>
        <v>0</v>
      </c>
      <c r="Z13" s="3">
        <f>+X13-Y13</f>
        <v>-0.44000000599771738</v>
      </c>
      <c r="AD13" s="1">
        <v>29101901</v>
      </c>
      <c r="AE13" s="1">
        <v>61524923</v>
      </c>
    </row>
    <row r="14" spans="2:32" x14ac:dyDescent="0.25">
      <c r="B14" s="39" t="s">
        <v>18</v>
      </c>
      <c r="C14" s="39" t="s">
        <v>19</v>
      </c>
      <c r="D14" s="22">
        <v>45777</v>
      </c>
      <c r="E14" s="22">
        <v>45808</v>
      </c>
      <c r="F14"/>
      <c r="G14" s="39" t="s">
        <v>20</v>
      </c>
      <c r="H14" s="2" t="s">
        <v>21</v>
      </c>
      <c r="I14"/>
      <c r="J14" s="2" t="s">
        <v>22</v>
      </c>
      <c r="L14" s="39" t="s">
        <v>20</v>
      </c>
      <c r="M14" s="2" t="s">
        <v>21</v>
      </c>
      <c r="N14"/>
      <c r="O14" s="2" t="s">
        <v>22</v>
      </c>
      <c r="R14" s="23" t="s">
        <v>23</v>
      </c>
      <c r="S14" s="24" t="s">
        <v>24</v>
      </c>
      <c r="T14" s="25" t="s">
        <v>25</v>
      </c>
      <c r="U14" s="25" t="s">
        <v>26</v>
      </c>
      <c r="V14" s="25" t="s">
        <v>27</v>
      </c>
      <c r="W14" s="25" t="s">
        <v>28</v>
      </c>
      <c r="X14" s="25" t="s">
        <v>29</v>
      </c>
      <c r="Y14" s="25" t="s">
        <v>30</v>
      </c>
      <c r="Z14" s="25" t="s">
        <v>7</v>
      </c>
      <c r="AA14" s="26" t="s">
        <v>31</v>
      </c>
      <c r="AB14" s="26" t="s">
        <v>32</v>
      </c>
      <c r="AC14" s="2" t="s">
        <v>33</v>
      </c>
      <c r="AD14" s="2" t="s">
        <v>34</v>
      </c>
      <c r="AE14" s="2" t="s">
        <v>34</v>
      </c>
      <c r="AF14" s="3" t="s">
        <v>35</v>
      </c>
    </row>
    <row r="15" spans="2:32" x14ac:dyDescent="0.25">
      <c r="B15" s="2" t="s">
        <v>36</v>
      </c>
      <c r="C15" s="2" t="s">
        <v>36</v>
      </c>
      <c r="D15" s="27">
        <v>7245741.1100000031</v>
      </c>
      <c r="E15" s="27">
        <v>7321820.7700000023</v>
      </c>
      <c r="F15"/>
      <c r="G15" s="2" t="s">
        <v>37</v>
      </c>
      <c r="H15" s="27">
        <v>960.30000000000007</v>
      </c>
      <c r="I15"/>
      <c r="J15" s="2" t="b">
        <f ca="1">NOT(ISERROR(MATCH(G15,$B:$B,0)))</f>
        <v>0</v>
      </c>
      <c r="L15" s="2" t="s">
        <v>38</v>
      </c>
      <c r="M15" s="27">
        <v>3115.38</v>
      </c>
      <c r="N15"/>
      <c r="O15" s="2" t="b">
        <f ca="1">NOT(ISERROR(MATCH(L15,$B:$B,0)))</f>
        <v>0</v>
      </c>
      <c r="R15" s="28"/>
      <c r="S15" s="29"/>
      <c r="T15" s="30">
        <v>97526.41</v>
      </c>
      <c r="U15" s="30">
        <v>458.4</v>
      </c>
      <c r="V15" s="30">
        <v>0</v>
      </c>
      <c r="W15" s="30"/>
      <c r="X15" s="30">
        <f t="shared" ref="X15:X78" si="0">SUM(T15:U15)-V15+W15</f>
        <v>97984.81</v>
      </c>
      <c r="Y15" s="30">
        <v>97984.75</v>
      </c>
      <c r="Z15" s="30">
        <f>+X15-Y15</f>
        <v>5.9999999997671694E-2</v>
      </c>
      <c r="AA15" s="2" t="str">
        <f>IF(NOT(OR(Z15&gt;1,Z15&lt;-1)),"",VLOOKUP(R15,'[1]Employee CC lookup'!$B:$I,8,0))</f>
        <v/>
      </c>
      <c r="AB15" s="2" t="str">
        <f>"True Up LSL "</f>
        <v xml:space="preserve">True Up LSL </v>
      </c>
      <c r="AD15" s="2">
        <f t="shared" ref="AD15:AD22" si="1">IF(AE15=50,40,50)</f>
        <v>40</v>
      </c>
      <c r="AE15" s="2">
        <f t="shared" ref="AE15:AE78" si="2">IF(Z15&gt;0,50,40)</f>
        <v>50</v>
      </c>
      <c r="AF15" s="2"/>
    </row>
    <row r="16" spans="2:32" x14ac:dyDescent="0.25">
      <c r="B16" s="1" t="s">
        <v>39</v>
      </c>
      <c r="C16" s="1"/>
      <c r="D16" s="27">
        <v>7245741.1100000031</v>
      </c>
      <c r="E16" s="27">
        <v>7321820.7700000023</v>
      </c>
      <c r="F16"/>
      <c r="G16" s="2" t="s">
        <v>40</v>
      </c>
      <c r="H16" s="27">
        <v>1090.8399999999999</v>
      </c>
      <c r="I16"/>
      <c r="J16" s="2" t="b">
        <f t="shared" ref="J16:J79" ca="1" si="3">NOT(ISERROR(MATCH(G16,$B:$B,0)))</f>
        <v>0</v>
      </c>
      <c r="L16" s="2" t="s">
        <v>41</v>
      </c>
      <c r="M16" s="27">
        <v>2124.62</v>
      </c>
      <c r="N16"/>
      <c r="O16" s="2" t="b">
        <f ca="1">NOT(ISERROR(MATCH(L16,$B:$B,0)))</f>
        <v>0</v>
      </c>
      <c r="R16" s="28"/>
      <c r="S16" s="29"/>
      <c r="T16" s="30">
        <v>44701.15</v>
      </c>
      <c r="U16" s="30">
        <v>412.75</v>
      </c>
      <c r="V16" s="30">
        <v>0</v>
      </c>
      <c r="W16" s="30"/>
      <c r="X16" s="30">
        <f t="shared" si="0"/>
        <v>45113.9</v>
      </c>
      <c r="Y16" s="30">
        <v>45114</v>
      </c>
      <c r="Z16" s="30">
        <f t="shared" ref="Z16:Z79" si="4">+X16-Y16</f>
        <v>-9.9999999998544808E-2</v>
      </c>
      <c r="AA16" s="2" t="str">
        <f>IF(NOT(OR(Z16&gt;1,Z16&lt;-1)),"",VLOOKUP(R16,'[1]Employee CC lookup'!$B:$I,8,0))</f>
        <v/>
      </c>
      <c r="AB16" s="2" t="str">
        <f t="shared" ref="AB16:AB79" si="5">"True Up LSL "</f>
        <v xml:space="preserve">True Up LSL </v>
      </c>
      <c r="AD16" s="2">
        <f t="shared" si="1"/>
        <v>50</v>
      </c>
      <c r="AE16" s="2">
        <f t="shared" si="2"/>
        <v>40</v>
      </c>
      <c r="AF16" s="2"/>
    </row>
    <row r="17" spans="1:32" x14ac:dyDescent="0.25">
      <c r="B17"/>
      <c r="C17"/>
      <c r="D17"/>
      <c r="E17"/>
      <c r="F17"/>
      <c r="G17" s="2" t="s">
        <v>42</v>
      </c>
      <c r="H17" s="27">
        <v>1082.77</v>
      </c>
      <c r="I17"/>
      <c r="J17" s="2" t="b">
        <f t="shared" ca="1" si="3"/>
        <v>0</v>
      </c>
      <c r="L17" s="1" t="s">
        <v>39</v>
      </c>
      <c r="M17" s="27">
        <v>5240</v>
      </c>
      <c r="N17"/>
      <c r="R17" s="28"/>
      <c r="S17" s="29"/>
      <c r="T17" s="30">
        <v>19178.189999999999</v>
      </c>
      <c r="U17" s="30">
        <v>241.99</v>
      </c>
      <c r="V17" s="30">
        <v>0</v>
      </c>
      <c r="W17" s="30"/>
      <c r="X17" s="30">
        <f t="shared" si="0"/>
        <v>19420.18</v>
      </c>
      <c r="Y17" s="30">
        <v>19420.12</v>
      </c>
      <c r="Z17" s="30">
        <f t="shared" si="4"/>
        <v>6.0000000001309672E-2</v>
      </c>
      <c r="AA17" s="2" t="str">
        <f>IF(NOT(OR(Z17&gt;1,Z17&lt;-1)),"",VLOOKUP(R17,'[1]Employee CC lookup'!$B:$I,8,0))</f>
        <v/>
      </c>
      <c r="AB17" s="2" t="str">
        <f t="shared" si="5"/>
        <v xml:space="preserve">True Up LSL </v>
      </c>
      <c r="AD17" s="2">
        <f t="shared" si="1"/>
        <v>40</v>
      </c>
      <c r="AE17" s="2">
        <f t="shared" si="2"/>
        <v>50</v>
      </c>
      <c r="AF17" s="2"/>
    </row>
    <row r="18" spans="1:32" x14ac:dyDescent="0.25">
      <c r="B18"/>
      <c r="C18"/>
      <c r="D18"/>
      <c r="E18"/>
      <c r="F18"/>
      <c r="G18" s="2" t="s">
        <v>43</v>
      </c>
      <c r="H18" s="27">
        <v>1315.92</v>
      </c>
      <c r="I18"/>
      <c r="J18" s="2" t="b">
        <f t="shared" ca="1" si="3"/>
        <v>0</v>
      </c>
      <c r="L18"/>
      <c r="M18"/>
      <c r="N18"/>
      <c r="R18" s="28"/>
      <c r="S18" s="29"/>
      <c r="T18" s="30">
        <v>27741.1</v>
      </c>
      <c r="U18" s="30">
        <v>247.42</v>
      </c>
      <c r="V18" s="30">
        <v>0</v>
      </c>
      <c r="W18" s="30"/>
      <c r="X18" s="30">
        <f t="shared" si="0"/>
        <v>27988.519999999997</v>
      </c>
      <c r="Y18" s="30">
        <v>27988.49</v>
      </c>
      <c r="Z18" s="30">
        <f t="shared" si="4"/>
        <v>2.9999999995197868E-2</v>
      </c>
      <c r="AA18" s="2" t="str">
        <f>IF(NOT(OR(Z18&gt;1,Z18&lt;-1)),"",VLOOKUP(R18,'[1]Employee CC lookup'!$B:$I,8,0))</f>
        <v/>
      </c>
      <c r="AB18" s="2" t="str">
        <f t="shared" si="5"/>
        <v xml:space="preserve">True Up LSL </v>
      </c>
      <c r="AD18" s="2">
        <f t="shared" si="1"/>
        <v>40</v>
      </c>
      <c r="AE18" s="2">
        <f t="shared" si="2"/>
        <v>50</v>
      </c>
      <c r="AF18" s="2"/>
    </row>
    <row r="19" spans="1:32" x14ac:dyDescent="0.25">
      <c r="B19"/>
      <c r="C19"/>
      <c r="D19"/>
      <c r="E19"/>
      <c r="F19"/>
      <c r="G19" s="2" t="s">
        <v>44</v>
      </c>
      <c r="H19" s="27">
        <v>773.75</v>
      </c>
      <c r="I19"/>
      <c r="J19" s="2" t="b">
        <f t="shared" ca="1" si="3"/>
        <v>0</v>
      </c>
      <c r="L19"/>
      <c r="M19"/>
      <c r="N19"/>
      <c r="R19" s="28"/>
      <c r="S19" s="29"/>
      <c r="T19" s="30">
        <v>42199.62</v>
      </c>
      <c r="U19" s="30">
        <v>462.51</v>
      </c>
      <c r="V19" s="30">
        <v>0</v>
      </c>
      <c r="W19" s="30"/>
      <c r="X19" s="30">
        <f t="shared" si="0"/>
        <v>42662.130000000005</v>
      </c>
      <c r="Y19" s="30">
        <v>42662.19</v>
      </c>
      <c r="Z19" s="30">
        <f t="shared" si="4"/>
        <v>-5.9999999997671694E-2</v>
      </c>
      <c r="AA19" s="2" t="str">
        <f>IF(NOT(OR(Z19&gt;1,Z19&lt;-1)),"",VLOOKUP(R19,'[1]Employee CC lookup'!$B:$I,8,0))</f>
        <v/>
      </c>
      <c r="AB19" s="2" t="str">
        <f t="shared" si="5"/>
        <v xml:space="preserve">True Up LSL </v>
      </c>
      <c r="AD19" s="2">
        <f t="shared" si="1"/>
        <v>50</v>
      </c>
      <c r="AE19" s="2">
        <f t="shared" si="2"/>
        <v>40</v>
      </c>
      <c r="AF19" s="2"/>
    </row>
    <row r="20" spans="1:32" x14ac:dyDescent="0.25">
      <c r="A20" s="31"/>
      <c r="B20"/>
      <c r="C20"/>
      <c r="D20"/>
      <c r="E20"/>
      <c r="F20"/>
      <c r="G20" s="2" t="s">
        <v>45</v>
      </c>
      <c r="H20" s="27">
        <v>862.96</v>
      </c>
      <c r="I20"/>
      <c r="J20" s="2" t="b">
        <f t="shared" ca="1" si="3"/>
        <v>0</v>
      </c>
      <c r="L20"/>
      <c r="M20"/>
      <c r="N20"/>
      <c r="R20" s="28"/>
      <c r="S20" s="29"/>
      <c r="T20" s="30">
        <v>103450.75</v>
      </c>
      <c r="U20" s="30">
        <v>334.05</v>
      </c>
      <c r="V20" s="30">
        <v>0</v>
      </c>
      <c r="W20" s="30"/>
      <c r="X20" s="30">
        <f t="shared" si="0"/>
        <v>103784.8</v>
      </c>
      <c r="Y20" s="30">
        <v>103784.76</v>
      </c>
      <c r="Z20" s="30">
        <f t="shared" si="4"/>
        <v>4.0000000008149073E-2</v>
      </c>
      <c r="AA20" s="2" t="str">
        <f>IF(NOT(OR(Z20&gt;1,Z20&lt;-1)),"",VLOOKUP(R20,'[1]Employee CC lookup'!$B:$I,8,0))</f>
        <v/>
      </c>
      <c r="AB20" s="2" t="str">
        <f t="shared" si="5"/>
        <v xml:space="preserve">True Up LSL </v>
      </c>
      <c r="AC20" s="4"/>
      <c r="AD20" s="2">
        <f t="shared" si="1"/>
        <v>40</v>
      </c>
      <c r="AE20" s="2">
        <f t="shared" si="2"/>
        <v>50</v>
      </c>
      <c r="AF20" s="2"/>
    </row>
    <row r="21" spans="1:32" x14ac:dyDescent="0.25">
      <c r="B21"/>
      <c r="C21"/>
      <c r="D21"/>
      <c r="E21"/>
      <c r="F21"/>
      <c r="G21" s="2" t="s">
        <v>46</v>
      </c>
      <c r="H21" s="27">
        <v>264.93</v>
      </c>
      <c r="I21"/>
      <c r="J21" s="2" t="b">
        <f t="shared" ca="1" si="3"/>
        <v>0</v>
      </c>
      <c r="L21"/>
      <c r="M21"/>
      <c r="N21"/>
      <c r="R21" s="28"/>
      <c r="S21" s="29"/>
      <c r="T21" s="30">
        <v>59891.97</v>
      </c>
      <c r="U21" s="30">
        <v>337.23</v>
      </c>
      <c r="V21" s="30">
        <v>0</v>
      </c>
      <c r="W21" s="30"/>
      <c r="X21" s="30">
        <f t="shared" si="0"/>
        <v>60229.200000000004</v>
      </c>
      <c r="Y21" s="30">
        <v>60229.16</v>
      </c>
      <c r="Z21" s="30">
        <f t="shared" si="4"/>
        <v>4.0000000000873115E-2</v>
      </c>
      <c r="AA21" s="2" t="str">
        <f>IF(NOT(OR(Z21&gt;1,Z21&lt;-1)),"",VLOOKUP(R21,'[1]Employee CC lookup'!$B:$I,8,0))</f>
        <v/>
      </c>
      <c r="AB21" s="2" t="str">
        <f t="shared" si="5"/>
        <v xml:space="preserve">True Up LSL </v>
      </c>
      <c r="AD21" s="2">
        <f t="shared" si="1"/>
        <v>40</v>
      </c>
      <c r="AE21" s="2">
        <f t="shared" si="2"/>
        <v>50</v>
      </c>
      <c r="AF21" s="2"/>
    </row>
    <row r="22" spans="1:32" x14ac:dyDescent="0.25">
      <c r="B22"/>
      <c r="C22"/>
      <c r="D22"/>
      <c r="E22"/>
      <c r="F22"/>
      <c r="G22" s="2" t="s">
        <v>47</v>
      </c>
      <c r="H22" s="27">
        <v>676.46</v>
      </c>
      <c r="I22"/>
      <c r="J22" s="2" t="b">
        <f t="shared" ca="1" si="3"/>
        <v>0</v>
      </c>
      <c r="L22"/>
      <c r="M22"/>
      <c r="N22"/>
      <c r="R22" s="28"/>
      <c r="S22" s="29"/>
      <c r="T22" s="30">
        <v>36950.78</v>
      </c>
      <c r="U22" s="30">
        <v>476.25</v>
      </c>
      <c r="V22" s="30">
        <v>0</v>
      </c>
      <c r="W22" s="30"/>
      <c r="X22" s="30">
        <f t="shared" si="0"/>
        <v>37427.03</v>
      </c>
      <c r="Y22" s="30">
        <v>37426.97</v>
      </c>
      <c r="Z22" s="30">
        <f t="shared" si="4"/>
        <v>5.9999999997671694E-2</v>
      </c>
      <c r="AA22" s="2" t="str">
        <f>IF(NOT(OR(Z22&gt;1,Z22&lt;-1)),"",VLOOKUP(R22,'[1]Employee CC lookup'!$B:$I,8,0))</f>
        <v/>
      </c>
      <c r="AB22" s="2" t="str">
        <f t="shared" si="5"/>
        <v xml:space="preserve">True Up LSL </v>
      </c>
      <c r="AD22" s="2">
        <f t="shared" si="1"/>
        <v>40</v>
      </c>
      <c r="AE22" s="2">
        <f t="shared" si="2"/>
        <v>50</v>
      </c>
      <c r="AF22" s="2"/>
    </row>
    <row r="23" spans="1:32" x14ac:dyDescent="0.25">
      <c r="B23"/>
      <c r="C23"/>
      <c r="D23"/>
      <c r="E23"/>
      <c r="F23"/>
      <c r="G23" s="2" t="s">
        <v>48</v>
      </c>
      <c r="H23" s="27">
        <v>852.93000000000006</v>
      </c>
      <c r="I23"/>
      <c r="J23" s="2" t="b">
        <f t="shared" ca="1" si="3"/>
        <v>0</v>
      </c>
      <c r="L23"/>
      <c r="M23"/>
      <c r="N23"/>
      <c r="R23" s="28"/>
      <c r="S23" s="29"/>
      <c r="T23" s="30">
        <v>24098.66</v>
      </c>
      <c r="U23" s="30">
        <v>289.2</v>
      </c>
      <c r="V23" s="30">
        <v>0</v>
      </c>
      <c r="W23" s="30"/>
      <c r="X23" s="30">
        <f t="shared" si="0"/>
        <v>24387.86</v>
      </c>
      <c r="Y23" s="30">
        <v>24387.93</v>
      </c>
      <c r="Z23" s="30">
        <f t="shared" si="4"/>
        <v>-6.9999999999708962E-2</v>
      </c>
      <c r="AA23" s="2" t="str">
        <f>IF(NOT(OR(Z23&gt;1,Z23&lt;-1)),"",VLOOKUP(R23,'[1]Employee CC lookup'!$B:$I,8,0))</f>
        <v/>
      </c>
      <c r="AB23" s="2" t="str">
        <f t="shared" si="5"/>
        <v xml:space="preserve">True Up LSL </v>
      </c>
      <c r="AC23" s="4"/>
      <c r="AD23" s="2">
        <f>IF(AE23=50,40,50)</f>
        <v>50</v>
      </c>
      <c r="AE23" s="2">
        <f t="shared" si="2"/>
        <v>40</v>
      </c>
      <c r="AF23" s="2"/>
    </row>
    <row r="24" spans="1:32" x14ac:dyDescent="0.25">
      <c r="B24"/>
      <c r="C24"/>
      <c r="D24"/>
      <c r="E24"/>
      <c r="F24"/>
      <c r="G24" s="2" t="s">
        <v>38</v>
      </c>
      <c r="H24" s="27">
        <v>761.96</v>
      </c>
      <c r="I24"/>
      <c r="J24" s="2" t="b">
        <f t="shared" ca="1" si="3"/>
        <v>0</v>
      </c>
      <c r="L24"/>
      <c r="M24"/>
      <c r="N24"/>
      <c r="R24" s="28"/>
      <c r="S24" s="29"/>
      <c r="T24" s="30">
        <v>201296.94</v>
      </c>
      <c r="U24" s="30">
        <v>744.41</v>
      </c>
      <c r="V24" s="30">
        <v>0</v>
      </c>
      <c r="W24" s="30"/>
      <c r="X24" s="30">
        <f t="shared" si="0"/>
        <v>202041.35</v>
      </c>
      <c r="Y24" s="30">
        <v>202041.26</v>
      </c>
      <c r="Z24" s="30">
        <f t="shared" si="4"/>
        <v>8.999999999650754E-2</v>
      </c>
      <c r="AA24" s="2" t="str">
        <f>IF(NOT(OR(Z24&gt;1,Z24&lt;-1)),"",VLOOKUP(R24,'[1]Employee CC lookup'!$B:$I,8,0))</f>
        <v/>
      </c>
      <c r="AB24" s="2" t="str">
        <f t="shared" si="5"/>
        <v xml:space="preserve">True Up LSL </v>
      </c>
      <c r="AD24" s="2">
        <f t="shared" ref="AD24:AD87" si="6">IF(AE24=50,40,50)</f>
        <v>40</v>
      </c>
      <c r="AE24" s="2">
        <f t="shared" si="2"/>
        <v>50</v>
      </c>
      <c r="AF24" s="2"/>
    </row>
    <row r="25" spans="1:32" x14ac:dyDescent="0.25">
      <c r="B25"/>
      <c r="C25"/>
      <c r="D25"/>
      <c r="E25"/>
      <c r="F25"/>
      <c r="G25" s="2" t="s">
        <v>49</v>
      </c>
      <c r="H25" s="27">
        <v>259.64999999999998</v>
      </c>
      <c r="I25"/>
      <c r="J25" s="2" t="b">
        <f t="shared" ca="1" si="3"/>
        <v>0</v>
      </c>
      <c r="L25"/>
      <c r="M25"/>
      <c r="N25"/>
      <c r="R25" s="28"/>
      <c r="S25" s="29"/>
      <c r="T25" s="30">
        <v>111342.04</v>
      </c>
      <c r="U25" s="30">
        <v>417.51</v>
      </c>
      <c r="V25" s="30">
        <v>0</v>
      </c>
      <c r="W25" s="30"/>
      <c r="X25" s="30">
        <f t="shared" si="0"/>
        <v>111759.54999999999</v>
      </c>
      <c r="Y25" s="30">
        <v>111759.5</v>
      </c>
      <c r="Z25" s="30">
        <f t="shared" si="4"/>
        <v>4.9999999988358468E-2</v>
      </c>
      <c r="AA25" s="2" t="str">
        <f>IF(NOT(OR(Z25&gt;1,Z25&lt;-1)),"",VLOOKUP(R25,'[1]Employee CC lookup'!$B:$I,8,0))</f>
        <v/>
      </c>
      <c r="AB25" s="2" t="str">
        <f t="shared" si="5"/>
        <v xml:space="preserve">True Up LSL </v>
      </c>
      <c r="AD25" s="2">
        <f t="shared" si="6"/>
        <v>40</v>
      </c>
      <c r="AE25" s="2">
        <f t="shared" si="2"/>
        <v>50</v>
      </c>
      <c r="AF25" s="2"/>
    </row>
    <row r="26" spans="1:32" x14ac:dyDescent="0.25">
      <c r="B26"/>
      <c r="C26"/>
      <c r="D26"/>
      <c r="E26"/>
      <c r="F26"/>
      <c r="G26" s="2" t="s">
        <v>50</v>
      </c>
      <c r="H26" s="27">
        <v>747.02</v>
      </c>
      <c r="I26"/>
      <c r="J26" s="2" t="b">
        <f t="shared" ca="1" si="3"/>
        <v>0</v>
      </c>
      <c r="L26"/>
      <c r="M26"/>
      <c r="N26"/>
      <c r="R26" s="28"/>
      <c r="S26" s="29"/>
      <c r="T26" s="30">
        <v>103991</v>
      </c>
      <c r="U26" s="30">
        <v>397.77</v>
      </c>
      <c r="V26" s="30">
        <v>0</v>
      </c>
      <c r="W26" s="30"/>
      <c r="X26" s="30">
        <f t="shared" si="0"/>
        <v>104388.77</v>
      </c>
      <c r="Y26" s="30">
        <v>104388.82</v>
      </c>
      <c r="Z26" s="30">
        <f t="shared" si="4"/>
        <v>-5.0000000002910383E-2</v>
      </c>
      <c r="AA26" s="2" t="str">
        <f>IF(NOT(OR(Z26&gt;1,Z26&lt;-1)),"",VLOOKUP(R26,'[1]Employee CC lookup'!$B:$I,8,0))</f>
        <v/>
      </c>
      <c r="AB26" s="2" t="str">
        <f t="shared" si="5"/>
        <v xml:space="preserve">True Up LSL </v>
      </c>
      <c r="AD26" s="2">
        <f t="shared" si="6"/>
        <v>50</v>
      </c>
      <c r="AE26" s="2">
        <f t="shared" si="2"/>
        <v>40</v>
      </c>
      <c r="AF26" s="2"/>
    </row>
    <row r="27" spans="1:32" x14ac:dyDescent="0.25">
      <c r="B27"/>
      <c r="C27"/>
      <c r="D27"/>
      <c r="E27"/>
      <c r="F27"/>
      <c r="G27" s="2" t="s">
        <v>51</v>
      </c>
      <c r="H27" s="27">
        <v>971.06999999999994</v>
      </c>
      <c r="I27"/>
      <c r="J27" s="2" t="b">
        <f t="shared" ca="1" si="3"/>
        <v>0</v>
      </c>
      <c r="L27"/>
      <c r="M27"/>
      <c r="N27"/>
      <c r="R27" s="28"/>
      <c r="S27" s="29"/>
      <c r="T27" s="30">
        <v>46780.57</v>
      </c>
      <c r="U27" s="30">
        <v>284.74</v>
      </c>
      <c r="V27" s="30">
        <v>0</v>
      </c>
      <c r="W27" s="30"/>
      <c r="X27" s="30">
        <f t="shared" si="0"/>
        <v>47065.31</v>
      </c>
      <c r="Y27" s="30">
        <v>47065.38</v>
      </c>
      <c r="Z27" s="30">
        <f t="shared" si="4"/>
        <v>-6.9999999999708962E-2</v>
      </c>
      <c r="AA27" s="2" t="str">
        <f>IF(NOT(OR(Z27&gt;1,Z27&lt;-1)),"",VLOOKUP(R27,'[1]Employee CC lookup'!$B:$I,8,0))</f>
        <v/>
      </c>
      <c r="AB27" s="2" t="str">
        <f t="shared" si="5"/>
        <v xml:space="preserve">True Up LSL </v>
      </c>
      <c r="AD27" s="2">
        <f t="shared" si="6"/>
        <v>50</v>
      </c>
      <c r="AE27" s="2">
        <f t="shared" si="2"/>
        <v>40</v>
      </c>
      <c r="AF27" s="2"/>
    </row>
    <row r="28" spans="1:32" x14ac:dyDescent="0.25">
      <c r="B28"/>
      <c r="C28"/>
      <c r="D28"/>
      <c r="E28"/>
      <c r="F28"/>
      <c r="G28" s="2" t="s">
        <v>52</v>
      </c>
      <c r="H28" s="27">
        <v>1415.24</v>
      </c>
      <c r="I28"/>
      <c r="J28" s="2" t="b">
        <f t="shared" ca="1" si="3"/>
        <v>0</v>
      </c>
      <c r="L28"/>
      <c r="M28"/>
      <c r="N28"/>
      <c r="R28" s="28"/>
      <c r="S28" s="29"/>
      <c r="T28" s="30">
        <v>95753.3</v>
      </c>
      <c r="U28" s="30">
        <v>391.57</v>
      </c>
      <c r="V28" s="30">
        <v>0</v>
      </c>
      <c r="W28" s="30"/>
      <c r="X28" s="30">
        <f t="shared" si="0"/>
        <v>96144.87000000001</v>
      </c>
      <c r="Y28" s="30">
        <v>96144.83</v>
      </c>
      <c r="Z28" s="30">
        <f t="shared" si="4"/>
        <v>4.0000000008149073E-2</v>
      </c>
      <c r="AA28" s="2" t="str">
        <f>IF(NOT(OR(Z28&gt;1,Z28&lt;-1)),"",VLOOKUP(R28,'[1]Employee CC lookup'!$B:$I,8,0))</f>
        <v/>
      </c>
      <c r="AB28" s="2" t="str">
        <f t="shared" si="5"/>
        <v xml:space="preserve">True Up LSL </v>
      </c>
      <c r="AC28" s="4"/>
      <c r="AD28" s="2">
        <f t="shared" si="6"/>
        <v>40</v>
      </c>
      <c r="AE28" s="2">
        <f t="shared" si="2"/>
        <v>50</v>
      </c>
      <c r="AF28" s="2"/>
    </row>
    <row r="29" spans="1:32" x14ac:dyDescent="0.25">
      <c r="B29"/>
      <c r="C29"/>
      <c r="D29"/>
      <c r="E29"/>
      <c r="F29"/>
      <c r="G29" s="2" t="s">
        <v>53</v>
      </c>
      <c r="H29" s="27">
        <v>240.28</v>
      </c>
      <c r="I29"/>
      <c r="J29" s="2" t="b">
        <f t="shared" ca="1" si="3"/>
        <v>0</v>
      </c>
      <c r="L29"/>
      <c r="M29"/>
      <c r="N29"/>
      <c r="R29" s="28"/>
      <c r="S29" s="29"/>
      <c r="T29" s="30">
        <v>30444.400000000001</v>
      </c>
      <c r="U29" s="30">
        <v>142.4</v>
      </c>
      <c r="V29" s="30">
        <v>0</v>
      </c>
      <c r="W29" s="30"/>
      <c r="X29" s="30">
        <f t="shared" si="0"/>
        <v>30586.800000000003</v>
      </c>
      <c r="Y29" s="30">
        <v>30586.82</v>
      </c>
      <c r="Z29" s="30">
        <f t="shared" si="4"/>
        <v>-1.9999999996798579E-2</v>
      </c>
      <c r="AA29" s="2" t="str">
        <f>IF(NOT(OR(Z29&gt;1,Z29&lt;-1)),"",VLOOKUP(R29,'[1]Employee CC lookup'!$B:$I,8,0))</f>
        <v/>
      </c>
      <c r="AB29" s="2" t="str">
        <f t="shared" si="5"/>
        <v xml:space="preserve">True Up LSL </v>
      </c>
      <c r="AD29" s="2">
        <f t="shared" si="6"/>
        <v>50</v>
      </c>
      <c r="AE29" s="2">
        <f t="shared" si="2"/>
        <v>40</v>
      </c>
      <c r="AF29" s="2"/>
    </row>
    <row r="30" spans="1:32" x14ac:dyDescent="0.25">
      <c r="B30"/>
      <c r="C30"/>
      <c r="D30"/>
      <c r="E30"/>
      <c r="F30"/>
      <c r="G30" s="2" t="s">
        <v>54</v>
      </c>
      <c r="H30" s="27">
        <v>368.18</v>
      </c>
      <c r="I30"/>
      <c r="J30" s="2" t="b">
        <f t="shared" ca="1" si="3"/>
        <v>0</v>
      </c>
      <c r="L30"/>
      <c r="M30"/>
      <c r="N30"/>
      <c r="R30" s="28"/>
      <c r="S30" s="29"/>
      <c r="T30" s="30">
        <v>57062.79</v>
      </c>
      <c r="U30" s="30">
        <v>258.58999999999997</v>
      </c>
      <c r="V30" s="30">
        <v>0</v>
      </c>
      <c r="W30" s="30"/>
      <c r="X30" s="30">
        <f t="shared" si="0"/>
        <v>57321.38</v>
      </c>
      <c r="Y30" s="30">
        <v>57321.34</v>
      </c>
      <c r="Z30" s="30">
        <f t="shared" si="4"/>
        <v>4.0000000000873115E-2</v>
      </c>
      <c r="AA30" s="2" t="str">
        <f>IF(NOT(OR(Z30&gt;1,Z30&lt;-1)),"",VLOOKUP(R30,'[1]Employee CC lookup'!$B:$I,8,0))</f>
        <v/>
      </c>
      <c r="AB30" s="2" t="str">
        <f t="shared" si="5"/>
        <v xml:space="preserve">True Up LSL </v>
      </c>
      <c r="AD30" s="2">
        <f t="shared" si="6"/>
        <v>40</v>
      </c>
      <c r="AE30" s="2">
        <f t="shared" si="2"/>
        <v>50</v>
      </c>
      <c r="AF30" s="2"/>
    </row>
    <row r="31" spans="1:32" x14ac:dyDescent="0.25">
      <c r="B31"/>
      <c r="C31"/>
      <c r="D31"/>
      <c r="E31"/>
      <c r="F31"/>
      <c r="G31" s="2" t="s">
        <v>55</v>
      </c>
      <c r="H31" s="27">
        <v>1157.96</v>
      </c>
      <c r="I31"/>
      <c r="J31" s="2" t="b">
        <f t="shared" ca="1" si="3"/>
        <v>0</v>
      </c>
      <c r="L31"/>
      <c r="M31"/>
      <c r="N31"/>
      <c r="R31" s="28"/>
      <c r="S31" s="29"/>
      <c r="T31" s="30">
        <v>10609.15</v>
      </c>
      <c r="U31" s="30">
        <v>98.92</v>
      </c>
      <c r="V31" s="30">
        <v>2124.62</v>
      </c>
      <c r="W31" s="30"/>
      <c r="X31" s="30">
        <f t="shared" si="0"/>
        <v>8583.4500000000007</v>
      </c>
      <c r="Y31" s="30">
        <v>8583.35</v>
      </c>
      <c r="Z31" s="30">
        <f t="shared" si="4"/>
        <v>0.1000000000003638</v>
      </c>
      <c r="AA31" s="2" t="str">
        <f>IF(NOT(OR(Z31&gt;1,Z31&lt;-1)),"",VLOOKUP(R31,'[1]Employee CC lookup'!$B:$I,8,0))</f>
        <v/>
      </c>
      <c r="AB31" s="2" t="str">
        <f t="shared" si="5"/>
        <v xml:space="preserve">True Up LSL </v>
      </c>
      <c r="AC31" s="4"/>
      <c r="AD31" s="2">
        <f t="shared" si="6"/>
        <v>40</v>
      </c>
      <c r="AE31" s="2">
        <f t="shared" si="2"/>
        <v>50</v>
      </c>
      <c r="AF31" s="3">
        <f>ABS(Z31)</f>
        <v>0.1000000000003638</v>
      </c>
    </row>
    <row r="32" spans="1:32" x14ac:dyDescent="0.25">
      <c r="B32"/>
      <c r="C32"/>
      <c r="D32"/>
      <c r="E32"/>
      <c r="F32"/>
      <c r="G32" s="2" t="s">
        <v>56</v>
      </c>
      <c r="H32" s="27">
        <v>1480.96</v>
      </c>
      <c r="I32"/>
      <c r="J32" s="2" t="b">
        <f t="shared" ca="1" si="3"/>
        <v>0</v>
      </c>
      <c r="L32"/>
      <c r="M32"/>
      <c r="N32"/>
      <c r="R32" s="28"/>
      <c r="S32" s="29"/>
      <c r="T32" s="30">
        <v>100748.67</v>
      </c>
      <c r="U32" s="30">
        <v>593.67999999999995</v>
      </c>
      <c r="V32" s="30">
        <v>0</v>
      </c>
      <c r="W32" s="30"/>
      <c r="X32" s="30">
        <f t="shared" si="0"/>
        <v>101342.34999999999</v>
      </c>
      <c r="Y32" s="30">
        <v>101342.49</v>
      </c>
      <c r="Z32" s="30">
        <f t="shared" si="4"/>
        <v>-0.14000000001396984</v>
      </c>
      <c r="AA32" s="2" t="str">
        <f>IF(NOT(OR(Z32&gt;1,Z32&lt;-1)),"",VLOOKUP(R32,'[1]Employee CC lookup'!$B:$I,8,0))</f>
        <v/>
      </c>
      <c r="AB32" s="2" t="str">
        <f t="shared" si="5"/>
        <v xml:space="preserve">True Up LSL </v>
      </c>
      <c r="AC32" s="4"/>
      <c r="AD32" s="2">
        <f t="shared" si="6"/>
        <v>50</v>
      </c>
      <c r="AE32" s="2">
        <f t="shared" si="2"/>
        <v>40</v>
      </c>
      <c r="AF32" s="3">
        <f>ABS(Z32)</f>
        <v>0.14000000001396984</v>
      </c>
    </row>
    <row r="33" spans="2:32" x14ac:dyDescent="0.25">
      <c r="B33"/>
      <c r="C33"/>
      <c r="D33"/>
      <c r="E33"/>
      <c r="F33"/>
      <c r="G33" s="2" t="s">
        <v>57</v>
      </c>
      <c r="H33" s="27">
        <v>2400.9899999999998</v>
      </c>
      <c r="I33"/>
      <c r="J33" s="2" t="b">
        <f t="shared" ca="1" si="3"/>
        <v>0</v>
      </c>
      <c r="L33"/>
      <c r="M33"/>
      <c r="N33"/>
      <c r="R33" s="28"/>
      <c r="S33" s="29"/>
      <c r="T33" s="30">
        <v>97944.19</v>
      </c>
      <c r="U33" s="30">
        <v>426.6</v>
      </c>
      <c r="V33" s="30">
        <v>0</v>
      </c>
      <c r="W33" s="30"/>
      <c r="X33" s="30">
        <f t="shared" si="0"/>
        <v>98370.790000000008</v>
      </c>
      <c r="Y33" s="30">
        <v>98370.84</v>
      </c>
      <c r="Z33" s="30">
        <f t="shared" si="4"/>
        <v>-4.9999999988358468E-2</v>
      </c>
      <c r="AA33" s="2" t="str">
        <f>IF(NOT(OR(Z33&gt;1,Z33&lt;-1)),"",VLOOKUP(R33,'[1]Employee CC lookup'!$B:$I,8,0))</f>
        <v/>
      </c>
      <c r="AB33" s="2" t="str">
        <f t="shared" si="5"/>
        <v xml:space="preserve">True Up LSL </v>
      </c>
      <c r="AD33" s="2">
        <f t="shared" si="6"/>
        <v>50</v>
      </c>
      <c r="AE33" s="2">
        <f t="shared" si="2"/>
        <v>40</v>
      </c>
      <c r="AF33" s="2"/>
    </row>
    <row r="34" spans="2:32" x14ac:dyDescent="0.25">
      <c r="B34"/>
      <c r="C34"/>
      <c r="D34"/>
      <c r="E34"/>
      <c r="F34"/>
      <c r="G34" s="2" t="s">
        <v>58</v>
      </c>
      <c r="H34" s="27">
        <v>619.13</v>
      </c>
      <c r="I34"/>
      <c r="J34" s="2" t="b">
        <f t="shared" ca="1" si="3"/>
        <v>0</v>
      </c>
      <c r="L34"/>
      <c r="M34"/>
      <c r="N34"/>
      <c r="R34" s="28"/>
      <c r="S34" s="29"/>
      <c r="T34" s="30">
        <v>46527.89</v>
      </c>
      <c r="U34" s="30">
        <v>602.07000000000005</v>
      </c>
      <c r="V34" s="30">
        <v>0</v>
      </c>
      <c r="W34" s="30"/>
      <c r="X34" s="30">
        <f t="shared" si="0"/>
        <v>47129.96</v>
      </c>
      <c r="Y34" s="30">
        <v>47130.01</v>
      </c>
      <c r="Z34" s="30">
        <f t="shared" si="4"/>
        <v>-5.0000000002910383E-2</v>
      </c>
      <c r="AA34" s="2" t="str">
        <f>IF(NOT(OR(Z34&gt;1,Z34&lt;-1)),"",VLOOKUP(R34,'[1]Employee CC lookup'!$B:$I,8,0))</f>
        <v/>
      </c>
      <c r="AB34" s="2" t="str">
        <f t="shared" si="5"/>
        <v xml:space="preserve">True Up LSL </v>
      </c>
      <c r="AD34" s="2">
        <f t="shared" si="6"/>
        <v>50</v>
      </c>
      <c r="AE34" s="2">
        <f t="shared" si="2"/>
        <v>40</v>
      </c>
      <c r="AF34" s="2"/>
    </row>
    <row r="35" spans="2:32" x14ac:dyDescent="0.25">
      <c r="B35"/>
      <c r="C35"/>
      <c r="D35"/>
      <c r="E35"/>
      <c r="F35"/>
      <c r="G35" s="2" t="s">
        <v>59</v>
      </c>
      <c r="H35" s="27">
        <v>487.12</v>
      </c>
      <c r="I35"/>
      <c r="J35" s="2" t="b">
        <f t="shared" ca="1" si="3"/>
        <v>0</v>
      </c>
      <c r="L35"/>
      <c r="M35"/>
      <c r="N35"/>
      <c r="R35" s="28"/>
      <c r="S35" s="29"/>
      <c r="T35" s="30">
        <v>47815.3</v>
      </c>
      <c r="U35" s="30">
        <v>439.51</v>
      </c>
      <c r="V35" s="30">
        <v>0</v>
      </c>
      <c r="W35" s="30"/>
      <c r="X35" s="30">
        <f t="shared" si="0"/>
        <v>48254.810000000005</v>
      </c>
      <c r="Y35" s="30">
        <v>48254.76</v>
      </c>
      <c r="Z35" s="30">
        <f t="shared" si="4"/>
        <v>5.0000000002910383E-2</v>
      </c>
      <c r="AA35" s="2" t="str">
        <f>IF(NOT(OR(Z35&gt;1,Z35&lt;-1)),"",VLOOKUP(R35,'[1]Employee CC lookup'!$B:$I,8,0))</f>
        <v/>
      </c>
      <c r="AB35" s="2" t="str">
        <f t="shared" si="5"/>
        <v xml:space="preserve">True Up LSL </v>
      </c>
      <c r="AD35" s="2">
        <f t="shared" si="6"/>
        <v>40</v>
      </c>
      <c r="AE35" s="2">
        <f t="shared" si="2"/>
        <v>50</v>
      </c>
      <c r="AF35" s="2"/>
    </row>
    <row r="36" spans="2:32" x14ac:dyDescent="0.25">
      <c r="B36"/>
      <c r="C36"/>
      <c r="D36"/>
      <c r="E36"/>
      <c r="F36"/>
      <c r="G36" s="2" t="s">
        <v>60</v>
      </c>
      <c r="H36" s="27">
        <v>910.33</v>
      </c>
      <c r="I36"/>
      <c r="J36" s="2" t="b">
        <f t="shared" ca="1" si="3"/>
        <v>0</v>
      </c>
      <c r="L36"/>
      <c r="M36"/>
      <c r="N36"/>
      <c r="R36" s="28"/>
      <c r="S36" s="29"/>
      <c r="T36" s="30">
        <v>47418.04</v>
      </c>
      <c r="U36" s="30">
        <v>231.53</v>
      </c>
      <c r="V36" s="30">
        <v>0</v>
      </c>
      <c r="W36" s="30"/>
      <c r="X36" s="30">
        <f t="shared" si="0"/>
        <v>47649.57</v>
      </c>
      <c r="Y36" s="30">
        <v>47649.64</v>
      </c>
      <c r="Z36" s="30">
        <f t="shared" si="4"/>
        <v>-6.9999999999708962E-2</v>
      </c>
      <c r="AA36" s="2" t="str">
        <f>IF(NOT(OR(Z36&gt;1,Z36&lt;-1)),"",VLOOKUP(R36,'[1]Employee CC lookup'!$B:$I,8,0))</f>
        <v/>
      </c>
      <c r="AB36" s="2" t="str">
        <f t="shared" si="5"/>
        <v xml:space="preserve">True Up LSL </v>
      </c>
      <c r="AC36" s="4"/>
      <c r="AD36" s="2">
        <f t="shared" si="6"/>
        <v>50</v>
      </c>
      <c r="AE36" s="2">
        <f t="shared" si="2"/>
        <v>40</v>
      </c>
      <c r="AF36" s="3">
        <f>ABS(Z36)</f>
        <v>6.9999999999708962E-2</v>
      </c>
    </row>
    <row r="37" spans="2:32" x14ac:dyDescent="0.25">
      <c r="B37"/>
      <c r="C37"/>
      <c r="D37"/>
      <c r="E37"/>
      <c r="F37"/>
      <c r="G37" s="2" t="s">
        <v>61</v>
      </c>
      <c r="H37" s="27">
        <v>1119.3500000000001</v>
      </c>
      <c r="I37"/>
      <c r="J37" s="2" t="b">
        <f t="shared" ca="1" si="3"/>
        <v>0</v>
      </c>
      <c r="L37"/>
      <c r="M37"/>
      <c r="N37"/>
      <c r="R37" s="28"/>
      <c r="S37" s="29"/>
      <c r="T37" s="30">
        <v>15481.88</v>
      </c>
      <c r="U37" s="30">
        <v>27.48</v>
      </c>
      <c r="V37" s="30">
        <v>0</v>
      </c>
      <c r="W37" s="30"/>
      <c r="X37" s="30">
        <f t="shared" si="0"/>
        <v>15509.359999999999</v>
      </c>
      <c r="Y37" s="30">
        <v>15509.36</v>
      </c>
      <c r="Z37" s="30">
        <f t="shared" si="4"/>
        <v>0</v>
      </c>
      <c r="AA37" s="2" t="str">
        <f>IF(NOT(OR(Z37&gt;1,Z37&lt;-1)),"",VLOOKUP(R37,'[1]Employee CC lookup'!$B:$I,8,0))</f>
        <v/>
      </c>
      <c r="AB37" s="2" t="str">
        <f t="shared" si="5"/>
        <v xml:space="preserve">True Up LSL </v>
      </c>
      <c r="AD37" s="2">
        <f t="shared" si="6"/>
        <v>50</v>
      </c>
      <c r="AE37" s="2">
        <f t="shared" si="2"/>
        <v>40</v>
      </c>
      <c r="AF37" s="2"/>
    </row>
    <row r="38" spans="2:32" x14ac:dyDescent="0.25">
      <c r="B38"/>
      <c r="C38"/>
      <c r="D38"/>
      <c r="E38"/>
      <c r="F38"/>
      <c r="G38" s="2" t="s">
        <v>62</v>
      </c>
      <c r="H38" s="27">
        <v>1232.02</v>
      </c>
      <c r="I38"/>
      <c r="J38" s="2" t="b">
        <f t="shared" ca="1" si="3"/>
        <v>0</v>
      </c>
      <c r="L38"/>
      <c r="M38"/>
      <c r="N38"/>
      <c r="R38" s="28"/>
      <c r="S38" s="29"/>
      <c r="T38" s="30">
        <v>34192.879999999997</v>
      </c>
      <c r="U38" s="30">
        <v>189.08</v>
      </c>
      <c r="V38" s="30">
        <v>0</v>
      </c>
      <c r="W38" s="30"/>
      <c r="X38" s="30">
        <f t="shared" si="0"/>
        <v>34381.96</v>
      </c>
      <c r="Y38" s="30">
        <v>34381.910000000003</v>
      </c>
      <c r="Z38" s="30">
        <f t="shared" si="4"/>
        <v>4.9999999995634425E-2</v>
      </c>
      <c r="AA38" s="2" t="str">
        <f>IF(NOT(OR(Z38&gt;1,Z38&lt;-1)),"",VLOOKUP(R38,'[1]Employee CC lookup'!$B:$I,8,0))</f>
        <v/>
      </c>
      <c r="AB38" s="2" t="str">
        <f t="shared" si="5"/>
        <v xml:space="preserve">True Up LSL </v>
      </c>
      <c r="AD38" s="2">
        <f t="shared" si="6"/>
        <v>40</v>
      </c>
      <c r="AE38" s="2">
        <f t="shared" si="2"/>
        <v>50</v>
      </c>
      <c r="AF38" s="2"/>
    </row>
    <row r="39" spans="2:32" x14ac:dyDescent="0.25">
      <c r="B39"/>
      <c r="C39"/>
      <c r="D39"/>
      <c r="E39"/>
      <c r="F39"/>
      <c r="G39" s="2" t="s">
        <v>63</v>
      </c>
      <c r="H39" s="27">
        <v>526.75</v>
      </c>
      <c r="I39"/>
      <c r="J39" s="2" t="b">
        <f t="shared" ca="1" si="3"/>
        <v>0</v>
      </c>
      <c r="L39"/>
      <c r="M39"/>
      <c r="N39"/>
      <c r="R39" s="28"/>
      <c r="S39" s="29"/>
      <c r="T39" s="30">
        <v>41614.99</v>
      </c>
      <c r="U39" s="30">
        <v>647.25</v>
      </c>
      <c r="V39" s="30">
        <v>0</v>
      </c>
      <c r="W39" s="30"/>
      <c r="X39" s="30">
        <f t="shared" si="0"/>
        <v>42262.239999999998</v>
      </c>
      <c r="Y39" s="30">
        <v>42262.31</v>
      </c>
      <c r="Z39" s="30">
        <f t="shared" si="4"/>
        <v>-6.9999999999708962E-2</v>
      </c>
      <c r="AA39" s="2" t="str">
        <f>IF(NOT(OR(Z39&gt;1,Z39&lt;-1)),"",VLOOKUP(R39,'[1]Employee CC lookup'!$B:$I,8,0))</f>
        <v/>
      </c>
      <c r="AB39" s="2" t="str">
        <f t="shared" si="5"/>
        <v xml:space="preserve">True Up LSL </v>
      </c>
      <c r="AC39" s="4"/>
      <c r="AD39" s="2">
        <f t="shared" si="6"/>
        <v>50</v>
      </c>
      <c r="AE39" s="2">
        <f t="shared" si="2"/>
        <v>40</v>
      </c>
      <c r="AF39" s="3">
        <f>ABS(Z39)</f>
        <v>6.9999999999708962E-2</v>
      </c>
    </row>
    <row r="40" spans="2:32" x14ac:dyDescent="0.25">
      <c r="B40"/>
      <c r="C40"/>
      <c r="D40"/>
      <c r="E40"/>
      <c r="F40"/>
      <c r="G40" s="2" t="s">
        <v>64</v>
      </c>
      <c r="H40" s="27">
        <v>449.61</v>
      </c>
      <c r="I40"/>
      <c r="J40" s="2" t="b">
        <f t="shared" ca="1" si="3"/>
        <v>0</v>
      </c>
      <c r="L40"/>
      <c r="M40"/>
      <c r="N40"/>
      <c r="R40" s="28"/>
      <c r="S40" s="29"/>
      <c r="T40" s="30">
        <v>56319.91</v>
      </c>
      <c r="U40" s="30">
        <v>273.26</v>
      </c>
      <c r="V40" s="30">
        <v>0</v>
      </c>
      <c r="W40" s="30"/>
      <c r="X40" s="30">
        <f t="shared" si="0"/>
        <v>56593.170000000006</v>
      </c>
      <c r="Y40" s="30">
        <v>56593.11</v>
      </c>
      <c r="Z40" s="30">
        <f t="shared" si="4"/>
        <v>6.0000000004947651E-2</v>
      </c>
      <c r="AA40" s="2" t="str">
        <f>IF(NOT(OR(Z40&gt;1,Z40&lt;-1)),"",VLOOKUP(R40,'[1]Employee CC lookup'!$B:$I,8,0))</f>
        <v/>
      </c>
      <c r="AB40" s="2" t="str">
        <f t="shared" si="5"/>
        <v xml:space="preserve">True Up LSL </v>
      </c>
      <c r="AC40" s="4"/>
      <c r="AD40" s="2">
        <f t="shared" si="6"/>
        <v>40</v>
      </c>
      <c r="AE40" s="2">
        <f t="shared" si="2"/>
        <v>50</v>
      </c>
      <c r="AF40" s="3">
        <f>ABS(Z40)</f>
        <v>6.0000000004947651E-2</v>
      </c>
    </row>
    <row r="41" spans="2:32" x14ac:dyDescent="0.25">
      <c r="B41"/>
      <c r="C41"/>
      <c r="D41"/>
      <c r="E41"/>
      <c r="F41"/>
      <c r="G41" s="2" t="s">
        <v>65</v>
      </c>
      <c r="H41" s="27">
        <v>505</v>
      </c>
      <c r="I41"/>
      <c r="J41" s="2" t="b">
        <f t="shared" ca="1" si="3"/>
        <v>0</v>
      </c>
      <c r="L41"/>
      <c r="M41"/>
      <c r="N41"/>
      <c r="R41" s="28"/>
      <c r="S41" s="29"/>
      <c r="T41" s="30">
        <v>32623.57</v>
      </c>
      <c r="U41" s="30">
        <v>-229.57</v>
      </c>
      <c r="V41" s="30">
        <v>3115.38</v>
      </c>
      <c r="W41" s="30"/>
      <c r="X41" s="30">
        <f t="shared" si="0"/>
        <v>29278.62</v>
      </c>
      <c r="Y41" s="30">
        <v>29278.65</v>
      </c>
      <c r="Z41" s="30">
        <f t="shared" si="4"/>
        <v>-3.0000000002473826E-2</v>
      </c>
      <c r="AA41" s="2" t="str">
        <f>IF(NOT(OR(Z41&gt;1,Z41&lt;-1)),"",VLOOKUP(R41,'[1]Employee CC lookup'!$B:$I,8,0))</f>
        <v/>
      </c>
      <c r="AB41" s="2" t="str">
        <f t="shared" si="5"/>
        <v xml:space="preserve">True Up LSL </v>
      </c>
      <c r="AC41" s="4"/>
      <c r="AD41" s="2">
        <f t="shared" si="6"/>
        <v>50</v>
      </c>
      <c r="AE41" s="2">
        <f t="shared" si="2"/>
        <v>40</v>
      </c>
      <c r="AF41" s="3">
        <f>ABS(Z41)</f>
        <v>3.0000000002473826E-2</v>
      </c>
    </row>
    <row r="42" spans="2:32" x14ac:dyDescent="0.25">
      <c r="B42"/>
      <c r="C42"/>
      <c r="D42"/>
      <c r="E42"/>
      <c r="F42"/>
      <c r="G42" s="2" t="s">
        <v>66</v>
      </c>
      <c r="H42" s="27">
        <v>609.27</v>
      </c>
      <c r="I42"/>
      <c r="J42" s="2" t="b">
        <f t="shared" ca="1" si="3"/>
        <v>0</v>
      </c>
      <c r="L42"/>
      <c r="M42"/>
      <c r="N42"/>
      <c r="R42" s="28"/>
      <c r="S42" s="29"/>
      <c r="T42" s="30">
        <v>24324.73</v>
      </c>
      <c r="U42" s="30">
        <v>96.35</v>
      </c>
      <c r="V42" s="30">
        <v>0</v>
      </c>
      <c r="W42" s="30"/>
      <c r="X42" s="30">
        <f t="shared" si="0"/>
        <v>24421.079999999998</v>
      </c>
      <c r="Y42" s="30">
        <v>24421.08</v>
      </c>
      <c r="Z42" s="30">
        <f t="shared" si="4"/>
        <v>0</v>
      </c>
      <c r="AA42" s="2" t="str">
        <f>IF(NOT(OR(Z42&gt;1,Z42&lt;-1)),"",VLOOKUP(R42,'[1]Employee CC lookup'!$B:$I,8,0))</f>
        <v/>
      </c>
      <c r="AB42" s="2" t="str">
        <f t="shared" si="5"/>
        <v xml:space="preserve">True Up LSL </v>
      </c>
      <c r="AC42" s="4"/>
      <c r="AD42" s="2">
        <f t="shared" si="6"/>
        <v>50</v>
      </c>
      <c r="AE42" s="2">
        <f t="shared" si="2"/>
        <v>40</v>
      </c>
      <c r="AF42" s="3">
        <f>ABS(Z42)</f>
        <v>0</v>
      </c>
    </row>
    <row r="43" spans="2:32" x14ac:dyDescent="0.25">
      <c r="B43"/>
      <c r="C43"/>
      <c r="D43"/>
      <c r="E43"/>
      <c r="F43"/>
      <c r="G43" s="2" t="s">
        <v>67</v>
      </c>
      <c r="H43" s="27">
        <v>274.52</v>
      </c>
      <c r="I43"/>
      <c r="J43" s="2" t="b">
        <f t="shared" ca="1" si="3"/>
        <v>0</v>
      </c>
      <c r="L43"/>
      <c r="M43"/>
      <c r="N43"/>
      <c r="R43" s="28"/>
      <c r="S43" s="29"/>
      <c r="T43" s="30">
        <v>44378.080000000002</v>
      </c>
      <c r="U43" s="30">
        <v>485.82</v>
      </c>
      <c r="V43" s="30">
        <v>0</v>
      </c>
      <c r="W43" s="30"/>
      <c r="X43" s="30">
        <f t="shared" si="0"/>
        <v>44863.9</v>
      </c>
      <c r="Y43" s="30">
        <v>44863.839999999997</v>
      </c>
      <c r="Z43" s="30">
        <f t="shared" si="4"/>
        <v>6.0000000004947651E-2</v>
      </c>
      <c r="AA43" s="2" t="str">
        <f>IF(NOT(OR(Z43&gt;1,Z43&lt;-1)),"",VLOOKUP(R43,'[1]Employee CC lookup'!$B:$I,8,0))</f>
        <v/>
      </c>
      <c r="AB43" s="2" t="str">
        <f t="shared" si="5"/>
        <v xml:space="preserve">True Up LSL </v>
      </c>
      <c r="AD43" s="2">
        <f t="shared" si="6"/>
        <v>40</v>
      </c>
      <c r="AE43" s="2">
        <f t="shared" si="2"/>
        <v>50</v>
      </c>
      <c r="AF43" s="2"/>
    </row>
    <row r="44" spans="2:32" x14ac:dyDescent="0.25">
      <c r="B44"/>
      <c r="C44"/>
      <c r="D44"/>
      <c r="E44"/>
      <c r="F44"/>
      <c r="G44" s="2" t="s">
        <v>68</v>
      </c>
      <c r="H44" s="27">
        <v>427.21</v>
      </c>
      <c r="I44"/>
      <c r="J44" s="2" t="b">
        <f t="shared" ca="1" si="3"/>
        <v>0</v>
      </c>
      <c r="L44"/>
      <c r="M44"/>
      <c r="N44"/>
      <c r="R44" s="28"/>
      <c r="S44" s="29"/>
      <c r="T44" s="30">
        <v>66640.160000000003</v>
      </c>
      <c r="U44" s="30">
        <v>331.82</v>
      </c>
      <c r="V44" s="30">
        <v>0</v>
      </c>
      <c r="W44" s="30"/>
      <c r="X44" s="30">
        <f t="shared" si="0"/>
        <v>66971.98000000001</v>
      </c>
      <c r="Y44" s="30">
        <v>66972.06</v>
      </c>
      <c r="Z44" s="30">
        <f t="shared" si="4"/>
        <v>-7.9999999987194315E-2</v>
      </c>
      <c r="AA44" s="2" t="str">
        <f>IF(NOT(OR(Z44&gt;1,Z44&lt;-1)),"",VLOOKUP(R44,'[1]Employee CC lookup'!$B:$I,8,0))</f>
        <v/>
      </c>
      <c r="AB44" s="2" t="str">
        <f t="shared" si="5"/>
        <v xml:space="preserve">True Up LSL </v>
      </c>
      <c r="AD44" s="2">
        <f t="shared" si="6"/>
        <v>50</v>
      </c>
      <c r="AE44" s="2">
        <f t="shared" si="2"/>
        <v>40</v>
      </c>
      <c r="AF44" s="2"/>
    </row>
    <row r="45" spans="2:32" x14ac:dyDescent="0.25">
      <c r="B45"/>
      <c r="C45"/>
      <c r="D45"/>
      <c r="E45"/>
      <c r="F45"/>
      <c r="G45" s="2" t="s">
        <v>69</v>
      </c>
      <c r="H45" s="27">
        <v>1476.38</v>
      </c>
      <c r="I45"/>
      <c r="J45" s="2" t="b">
        <f t="shared" ca="1" si="3"/>
        <v>0</v>
      </c>
      <c r="L45"/>
      <c r="M45"/>
      <c r="N45"/>
      <c r="R45" s="28"/>
      <c r="S45" s="29"/>
      <c r="T45" s="30">
        <v>85667.09</v>
      </c>
      <c r="U45" s="30">
        <v>433.94</v>
      </c>
      <c r="V45" s="30">
        <v>0</v>
      </c>
      <c r="W45" s="30"/>
      <c r="X45" s="30">
        <f t="shared" si="0"/>
        <v>86101.03</v>
      </c>
      <c r="Y45" s="30">
        <v>86101.13</v>
      </c>
      <c r="Z45" s="30">
        <f t="shared" si="4"/>
        <v>-0.10000000000582077</v>
      </c>
      <c r="AA45" s="2" t="str">
        <f>IF(NOT(OR(Z45&gt;1,Z45&lt;-1)),"",VLOOKUP(R45,'[1]Employee CC lookup'!$B:$I,8,0))</f>
        <v/>
      </c>
      <c r="AB45" s="2" t="str">
        <f t="shared" si="5"/>
        <v xml:space="preserve">True Up LSL </v>
      </c>
      <c r="AD45" s="2">
        <f t="shared" si="6"/>
        <v>50</v>
      </c>
      <c r="AE45" s="2">
        <f t="shared" si="2"/>
        <v>40</v>
      </c>
      <c r="AF45" s="2"/>
    </row>
    <row r="46" spans="2:32" x14ac:dyDescent="0.25">
      <c r="B46"/>
      <c r="C46"/>
      <c r="D46"/>
      <c r="E46"/>
      <c r="F46"/>
      <c r="G46" s="2" t="s">
        <v>70</v>
      </c>
      <c r="H46" s="27">
        <v>280.58999999999997</v>
      </c>
      <c r="I46"/>
      <c r="J46" s="2" t="b">
        <f t="shared" ca="1" si="3"/>
        <v>0</v>
      </c>
      <c r="L46"/>
      <c r="M46"/>
      <c r="N46"/>
      <c r="R46" s="28"/>
      <c r="S46" s="29"/>
      <c r="T46" s="30">
        <v>42341.71</v>
      </c>
      <c r="U46" s="30">
        <v>242.34</v>
      </c>
      <c r="V46" s="30">
        <v>0</v>
      </c>
      <c r="W46" s="30"/>
      <c r="X46" s="30">
        <f t="shared" si="0"/>
        <v>42584.049999999996</v>
      </c>
      <c r="Y46" s="30">
        <v>42584.02</v>
      </c>
      <c r="Z46" s="30">
        <f t="shared" si="4"/>
        <v>2.9999999998835847E-2</v>
      </c>
      <c r="AA46" s="2" t="str">
        <f>IF(NOT(OR(Z46&gt;1,Z46&lt;-1)),"",VLOOKUP(R46,'[1]Employee CC lookup'!$B:$I,8,0))</f>
        <v/>
      </c>
      <c r="AB46" s="2" t="str">
        <f t="shared" si="5"/>
        <v xml:space="preserve">True Up LSL </v>
      </c>
      <c r="AC46" s="4"/>
      <c r="AD46" s="2">
        <f t="shared" si="6"/>
        <v>40</v>
      </c>
      <c r="AE46" s="2">
        <f t="shared" si="2"/>
        <v>50</v>
      </c>
      <c r="AF46" s="2"/>
    </row>
    <row r="47" spans="2:32" x14ac:dyDescent="0.25">
      <c r="B47"/>
      <c r="C47"/>
      <c r="D47"/>
      <c r="E47"/>
      <c r="F47"/>
      <c r="G47" s="2" t="s">
        <v>71</v>
      </c>
      <c r="H47" s="27">
        <v>487.64</v>
      </c>
      <c r="I47"/>
      <c r="J47" s="2" t="b">
        <f t="shared" ca="1" si="3"/>
        <v>0</v>
      </c>
      <c r="L47"/>
      <c r="M47"/>
      <c r="N47"/>
      <c r="R47" s="28"/>
      <c r="S47" s="29"/>
      <c r="T47" s="30">
        <v>124135.27</v>
      </c>
      <c r="U47" s="30">
        <v>622.74</v>
      </c>
      <c r="V47" s="30">
        <v>0</v>
      </c>
      <c r="W47" s="30"/>
      <c r="X47" s="30">
        <f t="shared" si="0"/>
        <v>124758.01000000001</v>
      </c>
      <c r="Y47" s="30">
        <v>124757.94</v>
      </c>
      <c r="Z47" s="30">
        <f t="shared" si="4"/>
        <v>7.0000000006984919E-2</v>
      </c>
      <c r="AA47" s="2" t="str">
        <f>IF(NOT(OR(Z47&gt;1,Z47&lt;-1)),"",VLOOKUP(R47,'[1]Employee CC lookup'!$B:$I,8,0))</f>
        <v/>
      </c>
      <c r="AB47" s="2" t="str">
        <f t="shared" si="5"/>
        <v xml:space="preserve">True Up LSL </v>
      </c>
      <c r="AD47" s="2">
        <f t="shared" si="6"/>
        <v>40</v>
      </c>
      <c r="AE47" s="2">
        <f t="shared" si="2"/>
        <v>50</v>
      </c>
      <c r="AF47" s="2"/>
    </row>
    <row r="48" spans="2:32" x14ac:dyDescent="0.25">
      <c r="B48"/>
      <c r="C48"/>
      <c r="D48"/>
      <c r="E48"/>
      <c r="F48"/>
      <c r="G48" s="2" t="s">
        <v>72</v>
      </c>
      <c r="H48" s="27">
        <v>727.17</v>
      </c>
      <c r="I48"/>
      <c r="J48" s="2" t="b">
        <f t="shared" ca="1" si="3"/>
        <v>0</v>
      </c>
      <c r="L48"/>
      <c r="M48"/>
      <c r="N48"/>
      <c r="R48" s="28"/>
      <c r="S48" s="29"/>
      <c r="T48" s="30">
        <v>104672.7</v>
      </c>
      <c r="U48" s="30">
        <v>727.17</v>
      </c>
      <c r="V48" s="30">
        <v>0</v>
      </c>
      <c r="W48" s="30"/>
      <c r="X48" s="30">
        <f t="shared" si="0"/>
        <v>105399.87</v>
      </c>
      <c r="Y48" s="30">
        <v>105399.78</v>
      </c>
      <c r="Z48" s="30">
        <f t="shared" si="4"/>
        <v>8.999999999650754E-2</v>
      </c>
      <c r="AA48" s="2" t="str">
        <f>IF(NOT(OR(Z48&gt;1,Z48&lt;-1)),"",VLOOKUP(R48,'[1]Employee CC lookup'!$B:$I,8,0))</f>
        <v/>
      </c>
      <c r="AB48" s="2" t="str">
        <f t="shared" si="5"/>
        <v xml:space="preserve">True Up LSL </v>
      </c>
      <c r="AD48" s="2">
        <f t="shared" si="6"/>
        <v>40</v>
      </c>
      <c r="AE48" s="2">
        <f t="shared" si="2"/>
        <v>50</v>
      </c>
      <c r="AF48" s="2"/>
    </row>
    <row r="49" spans="2:31" s="2" customFormat="1" x14ac:dyDescent="0.25">
      <c r="B49"/>
      <c r="C49"/>
      <c r="D49"/>
      <c r="E49"/>
      <c r="F49"/>
      <c r="G49" s="2" t="s">
        <v>73</v>
      </c>
      <c r="H49" s="27">
        <v>744.41</v>
      </c>
      <c r="I49"/>
      <c r="J49" s="2" t="b">
        <f t="shared" ca="1" si="3"/>
        <v>0</v>
      </c>
      <c r="L49"/>
      <c r="M49"/>
      <c r="N49"/>
      <c r="R49" s="28"/>
      <c r="S49" s="29"/>
      <c r="T49" s="30">
        <v>98025.19</v>
      </c>
      <c r="U49" s="30">
        <v>511.27</v>
      </c>
      <c r="V49" s="30">
        <v>0</v>
      </c>
      <c r="W49" s="30"/>
      <c r="X49" s="30">
        <f t="shared" si="0"/>
        <v>98536.46</v>
      </c>
      <c r="Y49" s="30">
        <v>98536.4</v>
      </c>
      <c r="Z49" s="30">
        <f t="shared" si="4"/>
        <v>6.0000000012223609E-2</v>
      </c>
      <c r="AA49" s="2" t="str">
        <f>IF(NOT(OR(Z49&gt;1,Z49&lt;-1)),"",VLOOKUP(R49,'[1]Employee CC lookup'!$B:$I,8,0))</f>
        <v/>
      </c>
      <c r="AB49" s="2" t="str">
        <f t="shared" si="5"/>
        <v xml:space="preserve">True Up LSL </v>
      </c>
      <c r="AD49" s="2">
        <f t="shared" si="6"/>
        <v>40</v>
      </c>
      <c r="AE49" s="2">
        <f t="shared" si="2"/>
        <v>50</v>
      </c>
    </row>
    <row r="50" spans="2:31" s="2" customFormat="1" x14ac:dyDescent="0.25">
      <c r="B50"/>
      <c r="C50"/>
      <c r="D50"/>
      <c r="E50"/>
      <c r="F50"/>
      <c r="G50" s="2" t="s">
        <v>74</v>
      </c>
      <c r="H50" s="27">
        <v>622.74</v>
      </c>
      <c r="I50"/>
      <c r="J50" s="2" t="b">
        <f t="shared" ca="1" si="3"/>
        <v>0</v>
      </c>
      <c r="L50"/>
      <c r="M50"/>
      <c r="N50"/>
      <c r="R50" s="28"/>
      <c r="S50" s="29"/>
      <c r="T50" s="30">
        <v>108828.91</v>
      </c>
      <c r="U50" s="30">
        <v>571.69000000000005</v>
      </c>
      <c r="V50" s="30">
        <v>0</v>
      </c>
      <c r="W50" s="30"/>
      <c r="X50" s="30">
        <f t="shared" si="0"/>
        <v>109400.6</v>
      </c>
      <c r="Y50" s="30">
        <v>109400.53</v>
      </c>
      <c r="Z50" s="30">
        <f t="shared" si="4"/>
        <v>7.0000000006984919E-2</v>
      </c>
      <c r="AA50" s="2" t="str">
        <f>IF(NOT(OR(Z50&gt;1,Z50&lt;-1)),"",VLOOKUP(R50,'[1]Employee CC lookup'!$B:$I,8,0))</f>
        <v/>
      </c>
      <c r="AB50" s="2" t="str">
        <f t="shared" si="5"/>
        <v xml:space="preserve">True Up LSL </v>
      </c>
      <c r="AD50" s="2">
        <f t="shared" si="6"/>
        <v>40</v>
      </c>
      <c r="AE50" s="2">
        <f t="shared" si="2"/>
        <v>50</v>
      </c>
    </row>
    <row r="51" spans="2:31" s="2" customFormat="1" x14ac:dyDescent="0.25">
      <c r="B51"/>
      <c r="C51"/>
      <c r="D51"/>
      <c r="E51"/>
      <c r="F51"/>
      <c r="G51" s="2" t="s">
        <v>75</v>
      </c>
      <c r="H51" s="27">
        <v>5755.0199999999995</v>
      </c>
      <c r="I51"/>
      <c r="J51" s="2" t="b">
        <f t="shared" ca="1" si="3"/>
        <v>0</v>
      </c>
      <c r="N51"/>
      <c r="R51" s="28"/>
      <c r="S51" s="29"/>
      <c r="T51" s="30">
        <v>31537.63</v>
      </c>
      <c r="U51" s="30">
        <v>239.21</v>
      </c>
      <c r="V51" s="30">
        <v>0</v>
      </c>
      <c r="W51" s="30"/>
      <c r="X51" s="30">
        <f t="shared" si="0"/>
        <v>31776.84</v>
      </c>
      <c r="Y51" s="30">
        <v>31776.82</v>
      </c>
      <c r="Z51" s="30">
        <f t="shared" si="4"/>
        <v>2.0000000000436557E-2</v>
      </c>
      <c r="AA51" s="2" t="str">
        <f>IF(NOT(OR(Z51&gt;1,Z51&lt;-1)),"",VLOOKUP(R51,'[1]Employee CC lookup'!$B:$I,8,0))</f>
        <v/>
      </c>
      <c r="AB51" s="2" t="str">
        <f t="shared" si="5"/>
        <v xml:space="preserve">True Up LSL </v>
      </c>
      <c r="AD51" s="2">
        <f t="shared" si="6"/>
        <v>40</v>
      </c>
      <c r="AE51" s="2">
        <f t="shared" si="2"/>
        <v>50</v>
      </c>
    </row>
    <row r="52" spans="2:31" s="2" customFormat="1" x14ac:dyDescent="0.25">
      <c r="B52"/>
      <c r="C52"/>
      <c r="D52"/>
      <c r="E52"/>
      <c r="F52"/>
      <c r="G52" s="2" t="s">
        <v>76</v>
      </c>
      <c r="H52" s="27">
        <v>339.21</v>
      </c>
      <c r="I52"/>
      <c r="J52" s="2" t="b">
        <f t="shared" ca="1" si="3"/>
        <v>0</v>
      </c>
      <c r="N52"/>
      <c r="R52" s="28"/>
      <c r="S52" s="29"/>
      <c r="T52" s="30">
        <v>28835.73</v>
      </c>
      <c r="U52" s="30">
        <v>407.99</v>
      </c>
      <c r="V52" s="30">
        <v>0</v>
      </c>
      <c r="W52" s="30"/>
      <c r="X52" s="30">
        <f t="shared" si="0"/>
        <v>29243.72</v>
      </c>
      <c r="Y52" s="30">
        <v>29243.67</v>
      </c>
      <c r="Z52" s="30">
        <f t="shared" si="4"/>
        <v>5.0000000002910383E-2</v>
      </c>
      <c r="AA52" s="2" t="str">
        <f>IF(NOT(OR(Z52&gt;1,Z52&lt;-1)),"",VLOOKUP(R52,'[1]Employee CC lookup'!$B:$I,8,0))</f>
        <v/>
      </c>
      <c r="AB52" s="2" t="str">
        <f t="shared" si="5"/>
        <v xml:space="preserve">True Up LSL </v>
      </c>
      <c r="AD52" s="2">
        <f t="shared" si="6"/>
        <v>40</v>
      </c>
      <c r="AE52" s="2">
        <f t="shared" si="2"/>
        <v>50</v>
      </c>
    </row>
    <row r="53" spans="2:31" s="2" customFormat="1" x14ac:dyDescent="0.25">
      <c r="B53"/>
      <c r="C53"/>
      <c r="D53"/>
      <c r="E53"/>
      <c r="F53"/>
      <c r="G53" s="2" t="s">
        <v>77</v>
      </c>
      <c r="H53" s="27">
        <v>891.95</v>
      </c>
      <c r="I53"/>
      <c r="J53" s="2" t="b">
        <f t="shared" ca="1" si="3"/>
        <v>0</v>
      </c>
      <c r="N53"/>
      <c r="R53" s="28"/>
      <c r="S53" s="29"/>
      <c r="T53" s="30">
        <v>79830.81</v>
      </c>
      <c r="U53" s="30">
        <v>427.54</v>
      </c>
      <c r="V53" s="30">
        <v>0</v>
      </c>
      <c r="W53" s="30"/>
      <c r="X53" s="30">
        <f t="shared" si="0"/>
        <v>80258.349999999991</v>
      </c>
      <c r="Y53" s="30">
        <v>80258.289999999994</v>
      </c>
      <c r="Z53" s="30">
        <f t="shared" si="4"/>
        <v>5.9999999997671694E-2</v>
      </c>
      <c r="AA53" s="2" t="str">
        <f>IF(NOT(OR(Z53&gt;1,Z53&lt;-1)),"",VLOOKUP(R53,'[1]Employee CC lookup'!$B:$I,8,0))</f>
        <v/>
      </c>
      <c r="AB53" s="2" t="str">
        <f t="shared" si="5"/>
        <v xml:space="preserve">True Up LSL </v>
      </c>
      <c r="AD53" s="2">
        <f t="shared" si="6"/>
        <v>40</v>
      </c>
      <c r="AE53" s="2">
        <f t="shared" si="2"/>
        <v>50</v>
      </c>
    </row>
    <row r="54" spans="2:31" s="2" customFormat="1" x14ac:dyDescent="0.25">
      <c r="B54"/>
      <c r="C54"/>
      <c r="D54"/>
      <c r="E54"/>
      <c r="F54"/>
      <c r="G54" s="2" t="s">
        <v>78</v>
      </c>
      <c r="H54" s="27">
        <v>304.06</v>
      </c>
      <c r="I54"/>
      <c r="J54" s="2" t="b">
        <f t="shared" ca="1" si="3"/>
        <v>0</v>
      </c>
      <c r="N54"/>
      <c r="R54" s="28"/>
      <c r="S54" s="29"/>
      <c r="T54" s="30">
        <v>65634.880000000005</v>
      </c>
      <c r="U54" s="30">
        <v>365.31</v>
      </c>
      <c r="V54" s="30">
        <v>0</v>
      </c>
      <c r="W54" s="30"/>
      <c r="X54" s="30">
        <f t="shared" si="0"/>
        <v>66000.19</v>
      </c>
      <c r="Y54" s="30">
        <v>66000.27</v>
      </c>
      <c r="Z54" s="30">
        <f t="shared" si="4"/>
        <v>-8.000000000174623E-2</v>
      </c>
      <c r="AA54" s="2" t="str">
        <f>IF(NOT(OR(Z54&gt;1,Z54&lt;-1)),"",VLOOKUP(R54,'[1]Employee CC lookup'!$B:$I,8,0))</f>
        <v/>
      </c>
      <c r="AB54" s="2" t="str">
        <f t="shared" si="5"/>
        <v xml:space="preserve">True Up LSL </v>
      </c>
      <c r="AD54" s="2">
        <f t="shared" si="6"/>
        <v>50</v>
      </c>
      <c r="AE54" s="2">
        <f t="shared" si="2"/>
        <v>40</v>
      </c>
    </row>
    <row r="55" spans="2:31" s="2" customFormat="1" x14ac:dyDescent="0.25">
      <c r="B55"/>
      <c r="C55"/>
      <c r="D55"/>
      <c r="E55"/>
      <c r="F55"/>
      <c r="G55" s="2" t="s">
        <v>79</v>
      </c>
      <c r="H55" s="27">
        <v>1481.43</v>
      </c>
      <c r="I55"/>
      <c r="J55" s="2" t="b">
        <f t="shared" ca="1" si="3"/>
        <v>0</v>
      </c>
      <c r="N55"/>
      <c r="R55" s="28"/>
      <c r="S55" s="29"/>
      <c r="T55" s="30">
        <v>60333.07</v>
      </c>
      <c r="U55" s="30">
        <v>376.31</v>
      </c>
      <c r="V55" s="30">
        <v>0</v>
      </c>
      <c r="W55" s="30"/>
      <c r="X55" s="30">
        <f t="shared" si="0"/>
        <v>60709.38</v>
      </c>
      <c r="Y55" s="30">
        <v>60709.33</v>
      </c>
      <c r="Z55" s="30">
        <f t="shared" si="4"/>
        <v>4.9999999995634425E-2</v>
      </c>
      <c r="AA55" s="2" t="str">
        <f>IF(NOT(OR(Z55&gt;1,Z55&lt;-1)),"",VLOOKUP(R55,'[1]Employee CC lookup'!$B:$I,8,0))</f>
        <v/>
      </c>
      <c r="AB55" s="2" t="str">
        <f t="shared" si="5"/>
        <v xml:space="preserve">True Up LSL </v>
      </c>
      <c r="AD55" s="2">
        <f t="shared" si="6"/>
        <v>40</v>
      </c>
      <c r="AE55" s="2">
        <f t="shared" si="2"/>
        <v>50</v>
      </c>
    </row>
    <row r="56" spans="2:31" s="2" customFormat="1" x14ac:dyDescent="0.25">
      <c r="B56"/>
      <c r="C56"/>
      <c r="D56"/>
      <c r="E56"/>
      <c r="F56"/>
      <c r="G56" s="2" t="s">
        <v>80</v>
      </c>
      <c r="H56" s="27">
        <v>1664.17</v>
      </c>
      <c r="I56"/>
      <c r="J56" s="2" t="b">
        <f t="shared" ca="1" si="3"/>
        <v>0</v>
      </c>
      <c r="N56"/>
      <c r="R56" s="28"/>
      <c r="S56" s="29"/>
      <c r="T56" s="30">
        <v>62168.11</v>
      </c>
      <c r="U56" s="30">
        <v>351.35</v>
      </c>
      <c r="V56" s="30">
        <v>0</v>
      </c>
      <c r="W56" s="30"/>
      <c r="X56" s="30">
        <f t="shared" si="0"/>
        <v>62519.46</v>
      </c>
      <c r="Y56" s="30">
        <v>62519.54</v>
      </c>
      <c r="Z56" s="30">
        <f t="shared" si="4"/>
        <v>-8.000000000174623E-2</v>
      </c>
      <c r="AA56" s="2" t="str">
        <f>IF(NOT(OR(Z56&gt;1,Z56&lt;-1)),"",VLOOKUP(R56,'[1]Employee CC lookup'!$B:$I,8,0))</f>
        <v/>
      </c>
      <c r="AB56" s="2" t="str">
        <f t="shared" si="5"/>
        <v xml:space="preserve">True Up LSL </v>
      </c>
      <c r="AC56" s="4"/>
      <c r="AD56" s="2">
        <f t="shared" si="6"/>
        <v>50</v>
      </c>
      <c r="AE56" s="2">
        <f t="shared" si="2"/>
        <v>40</v>
      </c>
    </row>
    <row r="57" spans="2:31" s="2" customFormat="1" x14ac:dyDescent="0.25">
      <c r="B57"/>
      <c r="C57"/>
      <c r="D57"/>
      <c r="E57"/>
      <c r="F57"/>
      <c r="G57" s="2" t="s">
        <v>81</v>
      </c>
      <c r="H57" s="27">
        <v>2115.88</v>
      </c>
      <c r="I57"/>
      <c r="J57" s="2" t="b">
        <f t="shared" ca="1" si="3"/>
        <v>0</v>
      </c>
      <c r="N57"/>
      <c r="R57" s="28"/>
      <c r="S57" s="29"/>
      <c r="T57" s="30">
        <v>5411.89</v>
      </c>
      <c r="U57" s="30">
        <v>459.8</v>
      </c>
      <c r="V57" s="30">
        <v>0</v>
      </c>
      <c r="W57" s="30"/>
      <c r="X57" s="30">
        <f t="shared" si="0"/>
        <v>5871.6900000000005</v>
      </c>
      <c r="Y57" s="30">
        <v>5871.74</v>
      </c>
      <c r="Z57" s="30">
        <f t="shared" si="4"/>
        <v>-4.9999999999272404E-2</v>
      </c>
      <c r="AA57" s="2" t="str">
        <f>IF(NOT(OR(Z57&gt;1,Z57&lt;-1)),"",VLOOKUP(R57,'[1]Employee CC lookup'!$B:$I,8,0))</f>
        <v/>
      </c>
      <c r="AB57" s="2" t="str">
        <f t="shared" si="5"/>
        <v xml:space="preserve">True Up LSL </v>
      </c>
      <c r="AD57" s="2">
        <f t="shared" si="6"/>
        <v>50</v>
      </c>
      <c r="AE57" s="2">
        <f t="shared" si="2"/>
        <v>40</v>
      </c>
    </row>
    <row r="58" spans="2:31" s="2" customFormat="1" x14ac:dyDescent="0.25">
      <c r="B58"/>
      <c r="C58"/>
      <c r="D58"/>
      <c r="E58"/>
      <c r="F58"/>
      <c r="G58" s="2" t="s">
        <v>82</v>
      </c>
      <c r="H58" s="27">
        <v>1106.1600000000001</v>
      </c>
      <c r="I58"/>
      <c r="J58" s="2" t="b">
        <f t="shared" ca="1" si="3"/>
        <v>0</v>
      </c>
      <c r="N58"/>
      <c r="R58" s="28"/>
      <c r="S58" s="29"/>
      <c r="T58" s="30">
        <v>54887.3</v>
      </c>
      <c r="U58" s="30">
        <v>329.01</v>
      </c>
      <c r="V58" s="30">
        <v>0</v>
      </c>
      <c r="W58" s="30"/>
      <c r="X58" s="30">
        <f t="shared" si="0"/>
        <v>55216.310000000005</v>
      </c>
      <c r="Y58" s="30">
        <v>55216.35</v>
      </c>
      <c r="Z58" s="30">
        <f t="shared" si="4"/>
        <v>-3.9999999993597157E-2</v>
      </c>
      <c r="AA58" s="2" t="str">
        <f>IF(NOT(OR(Z58&gt;1,Z58&lt;-1)),"",VLOOKUP(R58,'[1]Employee CC lookup'!$B:$I,8,0))</f>
        <v/>
      </c>
      <c r="AB58" s="2" t="str">
        <f t="shared" si="5"/>
        <v xml:space="preserve">True Up LSL </v>
      </c>
      <c r="AD58" s="2">
        <f t="shared" si="6"/>
        <v>50</v>
      </c>
      <c r="AE58" s="2">
        <f t="shared" si="2"/>
        <v>40</v>
      </c>
    </row>
    <row r="59" spans="2:31" s="2" customFormat="1" x14ac:dyDescent="0.25">
      <c r="B59"/>
      <c r="C59"/>
      <c r="D59"/>
      <c r="E59"/>
      <c r="F59"/>
      <c r="G59" s="2" t="s">
        <v>83</v>
      </c>
      <c r="H59" s="27">
        <v>1506.39</v>
      </c>
      <c r="I59"/>
      <c r="J59" s="2" t="b">
        <f t="shared" ca="1" si="3"/>
        <v>0</v>
      </c>
      <c r="N59"/>
      <c r="R59" s="28"/>
      <c r="S59" s="29"/>
      <c r="T59" s="30">
        <v>148531.59</v>
      </c>
      <c r="U59" s="30">
        <v>863.16</v>
      </c>
      <c r="V59" s="30">
        <v>0</v>
      </c>
      <c r="W59" s="30"/>
      <c r="X59" s="30">
        <f t="shared" si="0"/>
        <v>149394.75</v>
      </c>
      <c r="Y59" s="30">
        <v>149394.85999999999</v>
      </c>
      <c r="Z59" s="30">
        <f t="shared" si="4"/>
        <v>-0.10999999998603016</v>
      </c>
      <c r="AA59" s="2" t="str">
        <f>IF(NOT(OR(Z59&gt;1,Z59&lt;-1)),"",VLOOKUP(R59,'[1]Employee CC lookup'!$B:$I,8,0))</f>
        <v/>
      </c>
      <c r="AB59" s="2" t="str">
        <f t="shared" si="5"/>
        <v xml:space="preserve">True Up LSL </v>
      </c>
      <c r="AD59" s="2">
        <f t="shared" si="6"/>
        <v>50</v>
      </c>
      <c r="AE59" s="2">
        <f t="shared" si="2"/>
        <v>40</v>
      </c>
    </row>
    <row r="60" spans="2:31" s="2" customFormat="1" x14ac:dyDescent="0.25">
      <c r="B60"/>
      <c r="C60"/>
      <c r="D60"/>
      <c r="E60"/>
      <c r="F60"/>
      <c r="G60" s="2" t="s">
        <v>84</v>
      </c>
      <c r="H60" s="27">
        <v>531.86</v>
      </c>
      <c r="I60"/>
      <c r="J60" s="2" t="b">
        <f t="shared" ca="1" si="3"/>
        <v>0</v>
      </c>
      <c r="N60"/>
      <c r="R60" s="28"/>
      <c r="S60" s="29"/>
      <c r="T60" s="30">
        <v>79841.48</v>
      </c>
      <c r="U60" s="30">
        <v>356.48</v>
      </c>
      <c r="V60" s="30">
        <v>0</v>
      </c>
      <c r="W60" s="30"/>
      <c r="X60" s="30">
        <f t="shared" si="0"/>
        <v>80197.959999999992</v>
      </c>
      <c r="Y60" s="30">
        <v>80198.039999999994</v>
      </c>
      <c r="Z60" s="30">
        <f t="shared" si="4"/>
        <v>-8.000000000174623E-2</v>
      </c>
      <c r="AA60" s="2" t="str">
        <f>IF(NOT(OR(Z60&gt;1,Z60&lt;-1)),"",VLOOKUP(R60,'[1]Employee CC lookup'!$B:$I,8,0))</f>
        <v/>
      </c>
      <c r="AB60" s="2" t="str">
        <f t="shared" si="5"/>
        <v xml:space="preserve">True Up LSL </v>
      </c>
      <c r="AD60" s="2">
        <f t="shared" si="6"/>
        <v>50</v>
      </c>
      <c r="AE60" s="2">
        <f t="shared" si="2"/>
        <v>40</v>
      </c>
    </row>
    <row r="61" spans="2:31" s="2" customFormat="1" x14ac:dyDescent="0.25">
      <c r="B61"/>
      <c r="C61"/>
      <c r="D61"/>
      <c r="E61"/>
      <c r="F61"/>
      <c r="G61" s="2" t="s">
        <v>85</v>
      </c>
      <c r="H61" s="27">
        <v>252.14</v>
      </c>
      <c r="I61"/>
      <c r="J61" s="2" t="b">
        <f t="shared" ca="1" si="3"/>
        <v>0</v>
      </c>
      <c r="N61"/>
      <c r="R61" s="28"/>
      <c r="S61" s="29"/>
      <c r="T61" s="30">
        <v>53763.96</v>
      </c>
      <c r="U61" s="30">
        <v>289.69</v>
      </c>
      <c r="V61" s="30">
        <v>0</v>
      </c>
      <c r="W61" s="30"/>
      <c r="X61" s="30">
        <f t="shared" si="0"/>
        <v>54053.65</v>
      </c>
      <c r="Y61" s="30">
        <v>54053.61</v>
      </c>
      <c r="Z61" s="30">
        <f t="shared" si="4"/>
        <v>4.0000000000873115E-2</v>
      </c>
      <c r="AA61" s="2" t="str">
        <f>IF(NOT(OR(Z61&gt;1,Z61&lt;-1)),"",VLOOKUP(R61,'[1]Employee CC lookup'!$B:$I,8,0))</f>
        <v/>
      </c>
      <c r="AB61" s="2" t="str">
        <f t="shared" si="5"/>
        <v xml:space="preserve">True Up LSL </v>
      </c>
      <c r="AD61" s="2">
        <f t="shared" si="6"/>
        <v>40</v>
      </c>
      <c r="AE61" s="2">
        <f t="shared" si="2"/>
        <v>50</v>
      </c>
    </row>
    <row r="62" spans="2:31" s="2" customFormat="1" x14ac:dyDescent="0.25">
      <c r="B62"/>
      <c r="C62"/>
      <c r="D62"/>
      <c r="E62"/>
      <c r="F62"/>
      <c r="G62" s="2" t="s">
        <v>41</v>
      </c>
      <c r="H62" s="27">
        <v>2536.67</v>
      </c>
      <c r="I62"/>
      <c r="J62" s="2" t="b">
        <f t="shared" ca="1" si="3"/>
        <v>0</v>
      </c>
      <c r="N62"/>
      <c r="R62" s="28"/>
      <c r="S62" s="29"/>
      <c r="T62" s="30">
        <v>13746.14</v>
      </c>
      <c r="U62" s="30">
        <v>266.95999999999998</v>
      </c>
      <c r="V62" s="30">
        <v>0</v>
      </c>
      <c r="W62" s="30"/>
      <c r="X62" s="30">
        <f t="shared" si="0"/>
        <v>14013.099999999999</v>
      </c>
      <c r="Y62" s="30">
        <v>14013.07</v>
      </c>
      <c r="Z62" s="30">
        <f t="shared" si="4"/>
        <v>2.9999999998835847E-2</v>
      </c>
      <c r="AA62" s="2" t="str">
        <f>IF(NOT(OR(Z62&gt;1,Z62&lt;-1)),"",VLOOKUP(R62,'[1]Employee CC lookup'!$B:$I,8,0))</f>
        <v/>
      </c>
      <c r="AB62" s="2" t="str">
        <f t="shared" si="5"/>
        <v xml:space="preserve">True Up LSL </v>
      </c>
      <c r="AD62" s="2">
        <f t="shared" si="6"/>
        <v>40</v>
      </c>
      <c r="AE62" s="2">
        <f t="shared" si="2"/>
        <v>50</v>
      </c>
    </row>
    <row r="63" spans="2:31" s="2" customFormat="1" x14ac:dyDescent="0.25">
      <c r="B63"/>
      <c r="C63"/>
      <c r="D63"/>
      <c r="E63"/>
      <c r="F63"/>
      <c r="G63" s="2" t="s">
        <v>86</v>
      </c>
      <c r="H63" s="27">
        <v>407.99</v>
      </c>
      <c r="I63"/>
      <c r="J63" s="2" t="b">
        <f t="shared" ca="1" si="3"/>
        <v>0</v>
      </c>
      <c r="N63"/>
      <c r="R63" s="28"/>
      <c r="S63" s="29"/>
      <c r="T63" s="30">
        <v>27979.63</v>
      </c>
      <c r="U63" s="30">
        <v>304.06</v>
      </c>
      <c r="V63" s="30">
        <v>0</v>
      </c>
      <c r="W63" s="30"/>
      <c r="X63" s="30">
        <f t="shared" si="0"/>
        <v>28283.690000000002</v>
      </c>
      <c r="Y63" s="30">
        <v>28283.66</v>
      </c>
      <c r="Z63" s="30">
        <f t="shared" si="4"/>
        <v>3.0000000002473826E-2</v>
      </c>
      <c r="AA63" s="2" t="str">
        <f>IF(NOT(OR(Z63&gt;1,Z63&lt;-1)),"",VLOOKUP(R63,'[1]Employee CC lookup'!$B:$I,8,0))</f>
        <v/>
      </c>
      <c r="AB63" s="2" t="str">
        <f t="shared" si="5"/>
        <v xml:space="preserve">True Up LSL </v>
      </c>
      <c r="AD63" s="2">
        <f t="shared" si="6"/>
        <v>40</v>
      </c>
      <c r="AE63" s="2">
        <f t="shared" si="2"/>
        <v>50</v>
      </c>
    </row>
    <row r="64" spans="2:31" s="2" customFormat="1" x14ac:dyDescent="0.25">
      <c r="B64"/>
      <c r="C64"/>
      <c r="D64"/>
      <c r="E64"/>
      <c r="F64"/>
      <c r="G64" s="2" t="s">
        <v>87</v>
      </c>
      <c r="H64" s="27">
        <v>412.75</v>
      </c>
      <c r="I64"/>
      <c r="J64" s="2" t="b">
        <f t="shared" ca="1" si="3"/>
        <v>0</v>
      </c>
      <c r="N64"/>
      <c r="R64" s="28"/>
      <c r="S64" s="29"/>
      <c r="T64" s="30">
        <v>107048.87</v>
      </c>
      <c r="U64" s="30">
        <v>666.67</v>
      </c>
      <c r="V64" s="30">
        <v>0</v>
      </c>
      <c r="W64" s="30"/>
      <c r="X64" s="30">
        <f t="shared" si="0"/>
        <v>107715.54</v>
      </c>
      <c r="Y64" s="30">
        <v>107715.62</v>
      </c>
      <c r="Z64" s="30">
        <f t="shared" si="4"/>
        <v>-8.000000000174623E-2</v>
      </c>
      <c r="AA64" s="2" t="str">
        <f>IF(NOT(OR(Z64&gt;1,Z64&lt;-1)),"",VLOOKUP(R64,'[1]Employee CC lookup'!$B:$I,8,0))</f>
        <v/>
      </c>
      <c r="AB64" s="2" t="str">
        <f t="shared" si="5"/>
        <v xml:space="preserve">True Up LSL </v>
      </c>
      <c r="AD64" s="2">
        <f t="shared" si="6"/>
        <v>50</v>
      </c>
      <c r="AE64" s="2">
        <f t="shared" si="2"/>
        <v>40</v>
      </c>
    </row>
    <row r="65" spans="2:32" x14ac:dyDescent="0.25">
      <c r="B65"/>
      <c r="C65"/>
      <c r="D65"/>
      <c r="E65"/>
      <c r="F65"/>
      <c r="G65" s="2" t="s">
        <v>88</v>
      </c>
      <c r="H65" s="27">
        <v>470.87</v>
      </c>
      <c r="I65"/>
      <c r="J65" s="2" t="b">
        <f t="shared" ca="1" si="3"/>
        <v>0</v>
      </c>
      <c r="L65" s="2"/>
      <c r="N65"/>
      <c r="R65" s="28"/>
      <c r="S65" s="29"/>
      <c r="T65" s="30">
        <v>814.28</v>
      </c>
      <c r="U65" s="30">
        <v>236.08</v>
      </c>
      <c r="V65" s="30">
        <v>0</v>
      </c>
      <c r="W65" s="30"/>
      <c r="X65" s="30">
        <f t="shared" si="0"/>
        <v>1050.3599999999999</v>
      </c>
      <c r="Y65" s="30">
        <v>1050.3399999999999</v>
      </c>
      <c r="Z65" s="30">
        <f t="shared" si="4"/>
        <v>1.999999999998181E-2</v>
      </c>
      <c r="AA65" s="2" t="str">
        <f>IF(NOT(OR(Z65&gt;1,Z65&lt;-1)),"",VLOOKUP(R65,'[1]Employee CC lookup'!$B:$I,8,0))</f>
        <v/>
      </c>
      <c r="AB65" s="2" t="str">
        <f t="shared" si="5"/>
        <v xml:space="preserve">True Up LSL </v>
      </c>
      <c r="AD65" s="2">
        <f t="shared" si="6"/>
        <v>40</v>
      </c>
      <c r="AE65" s="2">
        <f t="shared" si="2"/>
        <v>50</v>
      </c>
      <c r="AF65" s="2"/>
    </row>
    <row r="66" spans="2:32" x14ac:dyDescent="0.25">
      <c r="B66"/>
      <c r="C66"/>
      <c r="D66"/>
      <c r="E66"/>
      <c r="F66"/>
      <c r="G66" s="2" t="s">
        <v>89</v>
      </c>
      <c r="H66" s="27">
        <v>289.2</v>
      </c>
      <c r="I66"/>
      <c r="J66" s="2" t="b">
        <f t="shared" ca="1" si="3"/>
        <v>0</v>
      </c>
      <c r="L66" s="2"/>
      <c r="N66"/>
      <c r="R66" s="28"/>
      <c r="S66" s="29"/>
      <c r="T66" s="30">
        <v>65808.73</v>
      </c>
      <c r="U66" s="30">
        <v>421.79</v>
      </c>
      <c r="V66" s="30">
        <v>0</v>
      </c>
      <c r="W66" s="30"/>
      <c r="X66" s="30">
        <f t="shared" si="0"/>
        <v>66230.51999999999</v>
      </c>
      <c r="Y66" s="30">
        <v>66230.47</v>
      </c>
      <c r="Z66" s="30">
        <f t="shared" si="4"/>
        <v>4.9999999988358468E-2</v>
      </c>
      <c r="AA66" s="2" t="str">
        <f>IF(NOT(OR(Z66&gt;1,Z66&lt;-1)),"",VLOOKUP(R66,'[1]Employee CC lookup'!$B:$I,8,0))</f>
        <v/>
      </c>
      <c r="AB66" s="2" t="str">
        <f t="shared" si="5"/>
        <v xml:space="preserve">True Up LSL </v>
      </c>
      <c r="AD66" s="2">
        <f t="shared" si="6"/>
        <v>40</v>
      </c>
      <c r="AE66" s="2">
        <f t="shared" si="2"/>
        <v>50</v>
      </c>
      <c r="AF66" s="2"/>
    </row>
    <row r="67" spans="2:32" x14ac:dyDescent="0.25">
      <c r="B67"/>
      <c r="C67"/>
      <c r="D67"/>
      <c r="E67"/>
      <c r="F67"/>
      <c r="G67" s="2" t="s">
        <v>90</v>
      </c>
      <c r="H67" s="27">
        <v>2322.0299999999997</v>
      </c>
      <c r="I67"/>
      <c r="J67" s="2" t="b">
        <f t="shared" ca="1" si="3"/>
        <v>0</v>
      </c>
      <c r="L67" s="2"/>
      <c r="N67"/>
      <c r="R67" s="28"/>
      <c r="S67" s="29"/>
      <c r="T67" s="30">
        <v>66289.600000000006</v>
      </c>
      <c r="U67" s="30">
        <v>434.59</v>
      </c>
      <c r="V67" s="30">
        <v>0</v>
      </c>
      <c r="W67" s="30"/>
      <c r="X67" s="30">
        <f t="shared" si="0"/>
        <v>66724.19</v>
      </c>
      <c r="Y67" s="30">
        <v>66724.14</v>
      </c>
      <c r="Z67" s="30">
        <f t="shared" si="4"/>
        <v>5.0000000002910383E-2</v>
      </c>
      <c r="AA67" s="2" t="str">
        <f>IF(NOT(OR(Z67&gt;1,Z67&lt;-1)),"",VLOOKUP(R67,'[1]Employee CC lookup'!$B:$I,8,0))</f>
        <v/>
      </c>
      <c r="AB67" s="2" t="str">
        <f t="shared" si="5"/>
        <v xml:space="preserve">True Up LSL </v>
      </c>
      <c r="AD67" s="2">
        <f t="shared" si="6"/>
        <v>40</v>
      </c>
      <c r="AE67" s="2">
        <f t="shared" si="2"/>
        <v>50</v>
      </c>
      <c r="AF67" s="2"/>
    </row>
    <row r="68" spans="2:32" x14ac:dyDescent="0.25">
      <c r="B68"/>
      <c r="C68"/>
      <c r="D68"/>
      <c r="E68"/>
      <c r="F68"/>
      <c r="G68" s="2" t="s">
        <v>91</v>
      </c>
      <c r="H68" s="27">
        <v>297.83</v>
      </c>
      <c r="I68"/>
      <c r="J68" s="2" t="b">
        <f t="shared" ca="1" si="3"/>
        <v>0</v>
      </c>
      <c r="L68" s="2"/>
      <c r="N68"/>
      <c r="R68" s="28"/>
      <c r="S68" s="29"/>
      <c r="T68" s="30">
        <v>81286.929999999993</v>
      </c>
      <c r="U68" s="30">
        <v>613.22</v>
      </c>
      <c r="V68" s="30">
        <v>0</v>
      </c>
      <c r="W68" s="30"/>
      <c r="X68" s="30">
        <f t="shared" si="0"/>
        <v>81900.149999999994</v>
      </c>
      <c r="Y68" s="30">
        <v>81900.08</v>
      </c>
      <c r="Z68" s="30">
        <f t="shared" si="4"/>
        <v>6.9999999992433004E-2</v>
      </c>
      <c r="AA68" s="2" t="str">
        <f>IF(NOT(OR(Z68&gt;1,Z68&lt;-1)),"",VLOOKUP(R68,'[1]Employee CC lookup'!$B:$I,8,0))</f>
        <v/>
      </c>
      <c r="AB68" s="2" t="str">
        <f t="shared" si="5"/>
        <v xml:space="preserve">True Up LSL </v>
      </c>
      <c r="AC68" s="4"/>
      <c r="AD68" s="2">
        <f t="shared" si="6"/>
        <v>40</v>
      </c>
      <c r="AE68" s="2">
        <f t="shared" si="2"/>
        <v>50</v>
      </c>
      <c r="AF68" s="2"/>
    </row>
    <row r="69" spans="2:32" x14ac:dyDescent="0.25">
      <c r="B69"/>
      <c r="C69"/>
      <c r="D69"/>
      <c r="E69"/>
      <c r="F69"/>
      <c r="G69" s="2" t="s">
        <v>92</v>
      </c>
      <c r="H69" s="27">
        <v>321.47000000000003</v>
      </c>
      <c r="I69"/>
      <c r="J69" s="2" t="b">
        <f t="shared" ca="1" si="3"/>
        <v>0</v>
      </c>
      <c r="L69" s="2"/>
      <c r="N69"/>
      <c r="R69" s="28"/>
      <c r="S69" s="29"/>
      <c r="T69" s="30">
        <v>67680.69</v>
      </c>
      <c r="U69" s="30">
        <v>492.39</v>
      </c>
      <c r="V69" s="30">
        <v>0</v>
      </c>
      <c r="W69" s="30"/>
      <c r="X69" s="30">
        <f t="shared" si="0"/>
        <v>68173.08</v>
      </c>
      <c r="Y69" s="30">
        <v>68173.19</v>
      </c>
      <c r="Z69" s="30">
        <f t="shared" si="4"/>
        <v>-0.11000000000058208</v>
      </c>
      <c r="AA69" s="2" t="str">
        <f>IF(NOT(OR(Z69&gt;1,Z69&lt;-1)),"",VLOOKUP(R69,'[1]Employee CC lookup'!$B:$I,8,0))</f>
        <v/>
      </c>
      <c r="AB69" s="2" t="str">
        <f t="shared" si="5"/>
        <v xml:space="preserve">True Up LSL </v>
      </c>
      <c r="AC69" s="4"/>
      <c r="AD69" s="2">
        <f t="shared" si="6"/>
        <v>50</v>
      </c>
      <c r="AE69" s="2">
        <f t="shared" si="2"/>
        <v>40</v>
      </c>
      <c r="AF69" s="2"/>
    </row>
    <row r="70" spans="2:32" x14ac:dyDescent="0.25">
      <c r="B70"/>
      <c r="C70"/>
      <c r="D70"/>
      <c r="E70"/>
      <c r="F70"/>
      <c r="G70" s="2" t="s">
        <v>93</v>
      </c>
      <c r="H70" s="27">
        <v>376.74</v>
      </c>
      <c r="I70"/>
      <c r="J70" s="2" t="b">
        <f t="shared" ca="1" si="3"/>
        <v>0</v>
      </c>
      <c r="L70" s="2"/>
      <c r="N70"/>
      <c r="R70" s="28"/>
      <c r="S70" s="29"/>
      <c r="T70" s="30">
        <v>66919.55</v>
      </c>
      <c r="U70" s="30">
        <v>459.22</v>
      </c>
      <c r="V70" s="30">
        <v>0</v>
      </c>
      <c r="W70" s="30"/>
      <c r="X70" s="30">
        <f t="shared" si="0"/>
        <v>67378.77</v>
      </c>
      <c r="Y70" s="30">
        <v>67378.710000000006</v>
      </c>
      <c r="Z70" s="30">
        <f t="shared" si="4"/>
        <v>5.9999999997671694E-2</v>
      </c>
      <c r="AA70" s="2" t="str">
        <f>IF(NOT(OR(Z70&gt;1,Z70&lt;-1)),"",VLOOKUP(R70,'[1]Employee CC lookup'!$B:$I,8,0))</f>
        <v/>
      </c>
      <c r="AB70" s="2" t="str">
        <f t="shared" si="5"/>
        <v xml:space="preserve">True Up LSL </v>
      </c>
      <c r="AD70" s="2">
        <f t="shared" si="6"/>
        <v>40</v>
      </c>
      <c r="AE70" s="2">
        <f t="shared" si="2"/>
        <v>50</v>
      </c>
      <c r="AF70" s="2"/>
    </row>
    <row r="71" spans="2:32" x14ac:dyDescent="0.25">
      <c r="B71"/>
      <c r="C71"/>
      <c r="D71"/>
      <c r="E71"/>
      <c r="F71"/>
      <c r="G71" s="2" t="s">
        <v>94</v>
      </c>
      <c r="H71" s="27">
        <v>1523.05</v>
      </c>
      <c r="I71"/>
      <c r="J71" s="2" t="b">
        <f t="shared" ca="1" si="3"/>
        <v>0</v>
      </c>
      <c r="L71" s="2"/>
      <c r="N71"/>
      <c r="R71" s="28"/>
      <c r="S71" s="29"/>
      <c r="T71" s="30">
        <v>117365.57</v>
      </c>
      <c r="U71" s="30">
        <v>458.23</v>
      </c>
      <c r="V71" s="30">
        <v>0</v>
      </c>
      <c r="W71" s="30"/>
      <c r="X71" s="30">
        <f t="shared" si="0"/>
        <v>117823.8</v>
      </c>
      <c r="Y71" s="30">
        <v>117823.91</v>
      </c>
      <c r="Z71" s="30">
        <f t="shared" si="4"/>
        <v>-0.11000000000058208</v>
      </c>
      <c r="AA71" s="2" t="str">
        <f>IF(NOT(OR(Z71&gt;1,Z71&lt;-1)),"",VLOOKUP(R71,'[1]Employee CC lookup'!$B:$I,8,0))</f>
        <v/>
      </c>
      <c r="AB71" s="2" t="str">
        <f t="shared" si="5"/>
        <v xml:space="preserve">True Up LSL </v>
      </c>
      <c r="AD71" s="2">
        <f t="shared" si="6"/>
        <v>50</v>
      </c>
      <c r="AE71" s="2">
        <f t="shared" si="2"/>
        <v>40</v>
      </c>
      <c r="AF71" s="2"/>
    </row>
    <row r="72" spans="2:32" x14ac:dyDescent="0.25">
      <c r="B72"/>
      <c r="C72"/>
      <c r="D72"/>
      <c r="E72"/>
      <c r="F72"/>
      <c r="G72" s="2" t="s">
        <v>95</v>
      </c>
      <c r="H72" s="27">
        <v>476.25</v>
      </c>
      <c r="I72"/>
      <c r="J72" s="2" t="b">
        <f t="shared" ca="1" si="3"/>
        <v>0</v>
      </c>
      <c r="L72" s="2"/>
      <c r="N72"/>
      <c r="R72" s="28"/>
      <c r="S72" s="29"/>
      <c r="T72" s="30">
        <v>47319.11</v>
      </c>
      <c r="U72" s="30">
        <v>2003.22</v>
      </c>
      <c r="V72" s="30">
        <v>0</v>
      </c>
      <c r="W72" s="30"/>
      <c r="X72" s="30">
        <f t="shared" si="0"/>
        <v>49322.33</v>
      </c>
      <c r="Y72" s="30">
        <v>49322.29</v>
      </c>
      <c r="Z72" s="30">
        <f t="shared" si="4"/>
        <v>4.0000000000873115E-2</v>
      </c>
      <c r="AA72" s="2" t="str">
        <f>IF(NOT(OR(Z72&gt;1,Z72&lt;-1)),"",VLOOKUP(R72,'[1]Employee CC lookup'!$B:$I,8,0))</f>
        <v/>
      </c>
      <c r="AB72" s="2" t="str">
        <f t="shared" si="5"/>
        <v xml:space="preserve">True Up LSL </v>
      </c>
      <c r="AC72" s="4"/>
      <c r="AD72" s="2">
        <f t="shared" si="6"/>
        <v>40</v>
      </c>
      <c r="AE72" s="2">
        <f t="shared" si="2"/>
        <v>50</v>
      </c>
      <c r="AF72" s="3">
        <f>ABS(Z72)</f>
        <v>4.0000000000873115E-2</v>
      </c>
    </row>
    <row r="73" spans="2:32" x14ac:dyDescent="0.25">
      <c r="B73"/>
      <c r="C73"/>
      <c r="D73"/>
      <c r="E73"/>
      <c r="F73"/>
      <c r="G73" s="2" t="s">
        <v>96</v>
      </c>
      <c r="H73" s="27">
        <v>389.78</v>
      </c>
      <c r="I73"/>
      <c r="J73" s="2" t="b">
        <f t="shared" ca="1" si="3"/>
        <v>0</v>
      </c>
      <c r="L73" s="2"/>
      <c r="N73"/>
      <c r="R73" s="28"/>
      <c r="S73" s="29"/>
      <c r="T73" s="30">
        <v>46650.71</v>
      </c>
      <c r="U73" s="30">
        <v>381.23</v>
      </c>
      <c r="V73" s="30">
        <v>0</v>
      </c>
      <c r="W73" s="30"/>
      <c r="X73" s="30">
        <f t="shared" si="0"/>
        <v>47031.94</v>
      </c>
      <c r="Y73" s="30">
        <v>47031.99</v>
      </c>
      <c r="Z73" s="30">
        <f t="shared" si="4"/>
        <v>-4.9999999995634425E-2</v>
      </c>
      <c r="AA73" s="2" t="str">
        <f>IF(NOT(OR(Z73&gt;1,Z73&lt;-1)),"",VLOOKUP(R73,'[1]Employee CC lookup'!$B:$I,8,0))</f>
        <v/>
      </c>
      <c r="AB73" s="2" t="str">
        <f t="shared" si="5"/>
        <v xml:space="preserve">True Up LSL </v>
      </c>
      <c r="AC73" s="4"/>
      <c r="AD73" s="2">
        <f t="shared" si="6"/>
        <v>50</v>
      </c>
      <c r="AE73" s="2">
        <f t="shared" si="2"/>
        <v>40</v>
      </c>
      <c r="AF73" s="3">
        <f>ABS(Z73)</f>
        <v>4.9999999995634425E-2</v>
      </c>
    </row>
    <row r="74" spans="2:32" x14ac:dyDescent="0.25">
      <c r="B74"/>
      <c r="C74"/>
      <c r="D74"/>
      <c r="E74"/>
      <c r="F74"/>
      <c r="G74" s="2" t="s">
        <v>97</v>
      </c>
      <c r="H74" s="27">
        <v>356.48</v>
      </c>
      <c r="I74"/>
      <c r="J74" s="2" t="b">
        <f t="shared" ca="1" si="3"/>
        <v>0</v>
      </c>
      <c r="L74" s="2"/>
      <c r="N74"/>
      <c r="R74" s="28"/>
      <c r="S74" s="29"/>
      <c r="T74" s="30">
        <v>31528.84</v>
      </c>
      <c r="U74" s="30">
        <v>272.39</v>
      </c>
      <c r="V74" s="30">
        <v>0</v>
      </c>
      <c r="W74" s="30"/>
      <c r="X74" s="30">
        <f t="shared" si="0"/>
        <v>31801.23</v>
      </c>
      <c r="Y74" s="30">
        <v>31801.26</v>
      </c>
      <c r="Z74" s="30">
        <f t="shared" si="4"/>
        <v>-2.9999999998835847E-2</v>
      </c>
      <c r="AA74" s="2" t="str">
        <f>IF(NOT(OR(Z74&gt;1,Z74&lt;-1)),"",VLOOKUP(R74,'[1]Employee CC lookup'!$B:$I,8,0))</f>
        <v/>
      </c>
      <c r="AB74" s="2" t="str">
        <f t="shared" si="5"/>
        <v xml:space="preserve">True Up LSL </v>
      </c>
      <c r="AD74" s="2">
        <f t="shared" si="6"/>
        <v>50</v>
      </c>
      <c r="AE74" s="2">
        <f t="shared" si="2"/>
        <v>40</v>
      </c>
      <c r="AF74" s="2"/>
    </row>
    <row r="75" spans="2:32" x14ac:dyDescent="0.25">
      <c r="B75"/>
      <c r="C75"/>
      <c r="D75"/>
      <c r="E75"/>
      <c r="F75"/>
      <c r="G75" s="2" t="s">
        <v>98</v>
      </c>
      <c r="H75" s="27">
        <v>656.56</v>
      </c>
      <c r="I75"/>
      <c r="J75" s="2" t="b">
        <f t="shared" ca="1" si="3"/>
        <v>0</v>
      </c>
      <c r="L75" s="2"/>
      <c r="N75"/>
      <c r="R75" s="28"/>
      <c r="S75" s="29"/>
      <c r="T75" s="30">
        <v>29516.11</v>
      </c>
      <c r="U75" s="30">
        <v>376.74</v>
      </c>
      <c r="V75" s="30">
        <v>0</v>
      </c>
      <c r="W75" s="30"/>
      <c r="X75" s="30">
        <f t="shared" si="0"/>
        <v>29892.850000000002</v>
      </c>
      <c r="Y75" s="30">
        <v>29892.86</v>
      </c>
      <c r="Z75" s="30">
        <f t="shared" si="4"/>
        <v>-9.9999999983992893E-3</v>
      </c>
      <c r="AA75" s="2" t="str">
        <f>IF(NOT(OR(Z75&gt;1,Z75&lt;-1)),"",VLOOKUP(R75,'[1]Employee CC lookup'!$B:$I,8,0))</f>
        <v/>
      </c>
      <c r="AB75" s="2" t="str">
        <f t="shared" si="5"/>
        <v xml:space="preserve">True Up LSL </v>
      </c>
      <c r="AD75" s="2">
        <f t="shared" si="6"/>
        <v>50</v>
      </c>
      <c r="AE75" s="2">
        <f t="shared" si="2"/>
        <v>40</v>
      </c>
      <c r="AF75" s="2"/>
    </row>
    <row r="76" spans="2:32" x14ac:dyDescent="0.25">
      <c r="B76"/>
      <c r="C76"/>
      <c r="D76"/>
      <c r="E76"/>
      <c r="F76"/>
      <c r="G76" s="2" t="s">
        <v>99</v>
      </c>
      <c r="H76" s="27">
        <v>462.51</v>
      </c>
      <c r="I76"/>
      <c r="J76" s="2" t="b">
        <f t="shared" ca="1" si="3"/>
        <v>0</v>
      </c>
      <c r="L76" s="2"/>
      <c r="N76"/>
      <c r="R76" s="28"/>
      <c r="S76" s="29"/>
      <c r="T76" s="30">
        <v>62911.25</v>
      </c>
      <c r="U76" s="30">
        <v>429.18</v>
      </c>
      <c r="V76" s="30">
        <v>0</v>
      </c>
      <c r="W76" s="30"/>
      <c r="X76" s="30">
        <f t="shared" si="0"/>
        <v>63340.43</v>
      </c>
      <c r="Y76" s="30">
        <v>63340.38</v>
      </c>
      <c r="Z76" s="30">
        <f t="shared" si="4"/>
        <v>5.0000000002910383E-2</v>
      </c>
      <c r="AA76" s="2" t="str">
        <f>IF(NOT(OR(Z76&gt;1,Z76&lt;-1)),"",VLOOKUP(R76,'[1]Employee CC lookup'!$B:$I,8,0))</f>
        <v/>
      </c>
      <c r="AB76" s="2" t="str">
        <f t="shared" si="5"/>
        <v xml:space="preserve">True Up LSL </v>
      </c>
      <c r="AC76" s="4"/>
      <c r="AD76" s="2">
        <f t="shared" si="6"/>
        <v>40</v>
      </c>
      <c r="AE76" s="2">
        <f t="shared" si="2"/>
        <v>50</v>
      </c>
      <c r="AF76" s="2"/>
    </row>
    <row r="77" spans="2:32" x14ac:dyDescent="0.25">
      <c r="B77"/>
      <c r="C77"/>
      <c r="D77"/>
      <c r="E77"/>
      <c r="F77"/>
      <c r="G77" s="2" t="s">
        <v>100</v>
      </c>
      <c r="H77" s="27">
        <v>619.34</v>
      </c>
      <c r="I77"/>
      <c r="J77" s="2" t="b">
        <f t="shared" ca="1" si="3"/>
        <v>0</v>
      </c>
      <c r="L77" s="2"/>
      <c r="N77"/>
      <c r="R77" s="28"/>
      <c r="S77" s="29"/>
      <c r="T77" s="30">
        <v>37066.21</v>
      </c>
      <c r="U77" s="30">
        <v>280.58999999999997</v>
      </c>
      <c r="V77" s="30">
        <v>0</v>
      </c>
      <c r="W77" s="30"/>
      <c r="X77" s="30">
        <f t="shared" si="0"/>
        <v>37346.799999999996</v>
      </c>
      <c r="Y77" s="30">
        <v>37346.870000000003</v>
      </c>
      <c r="Z77" s="30">
        <f t="shared" si="4"/>
        <v>-7.0000000006984919E-2</v>
      </c>
      <c r="AA77" s="2" t="str">
        <f>IF(NOT(OR(Z77&gt;1,Z77&lt;-1)),"",VLOOKUP(R77,'[1]Employee CC lookup'!$B:$I,8,0))</f>
        <v/>
      </c>
      <c r="AB77" s="2" t="str">
        <f t="shared" si="5"/>
        <v xml:space="preserve">True Up LSL </v>
      </c>
      <c r="AD77" s="2">
        <f t="shared" si="6"/>
        <v>50</v>
      </c>
      <c r="AE77" s="2">
        <f t="shared" si="2"/>
        <v>40</v>
      </c>
      <c r="AF77" s="2"/>
    </row>
    <row r="78" spans="2:32" x14ac:dyDescent="0.25">
      <c r="B78"/>
      <c r="C78"/>
      <c r="D78"/>
      <c r="E78"/>
      <c r="F78"/>
      <c r="G78" s="2" t="s">
        <v>101</v>
      </c>
      <c r="H78" s="27">
        <v>19206.36</v>
      </c>
      <c r="I78"/>
      <c r="J78" s="2" t="b">
        <f t="shared" ca="1" si="3"/>
        <v>0</v>
      </c>
      <c r="L78" s="2"/>
      <c r="N78"/>
      <c r="R78" s="28"/>
      <c r="S78" s="29"/>
      <c r="T78" s="30">
        <v>41541.980000000003</v>
      </c>
      <c r="U78" s="30">
        <v>364.98</v>
      </c>
      <c r="V78" s="30">
        <v>0</v>
      </c>
      <c r="W78" s="30"/>
      <c r="X78" s="30">
        <f t="shared" si="0"/>
        <v>41906.960000000006</v>
      </c>
      <c r="Y78" s="30">
        <v>41906.92</v>
      </c>
      <c r="Z78" s="30">
        <f t="shared" si="4"/>
        <v>4.0000000008149073E-2</v>
      </c>
      <c r="AA78" s="2" t="str">
        <f>IF(NOT(OR(Z78&gt;1,Z78&lt;-1)),"",VLOOKUP(R78,'[1]Employee CC lookup'!$B:$I,8,0))</f>
        <v/>
      </c>
      <c r="AB78" s="2" t="str">
        <f t="shared" si="5"/>
        <v xml:space="preserve">True Up LSL </v>
      </c>
      <c r="AC78" s="32"/>
      <c r="AD78" s="2">
        <f t="shared" si="6"/>
        <v>40</v>
      </c>
      <c r="AE78" s="2">
        <f t="shared" si="2"/>
        <v>50</v>
      </c>
      <c r="AF78" s="2"/>
    </row>
    <row r="79" spans="2:32" x14ac:dyDescent="0.25">
      <c r="B79"/>
      <c r="C79"/>
      <c r="D79"/>
      <c r="E79"/>
      <c r="F79"/>
      <c r="G79" s="2" t="s">
        <v>102</v>
      </c>
      <c r="H79" s="27">
        <v>289.69</v>
      </c>
      <c r="I79"/>
      <c r="J79" s="2" t="b">
        <f t="shared" ca="1" si="3"/>
        <v>0</v>
      </c>
      <c r="L79" s="2"/>
      <c r="N79"/>
      <c r="R79" s="28"/>
      <c r="S79" s="29"/>
      <c r="T79" s="30">
        <v>40792</v>
      </c>
      <c r="U79" s="30">
        <v>288.7</v>
      </c>
      <c r="V79" s="30">
        <v>0</v>
      </c>
      <c r="W79" s="30"/>
      <c r="X79" s="30">
        <f t="shared" ref="X79:X142" si="7">SUM(T79:U79)-V79+W79</f>
        <v>41080.699999999997</v>
      </c>
      <c r="Y79" s="30">
        <v>41080.629999999997</v>
      </c>
      <c r="Z79" s="30">
        <f t="shared" si="4"/>
        <v>6.9999999999708962E-2</v>
      </c>
      <c r="AA79" s="2" t="str">
        <f>IF(NOT(OR(Z79&gt;1,Z79&lt;-1)),"",VLOOKUP(R79,'[1]Employee CC lookup'!$B:$I,8,0))</f>
        <v/>
      </c>
      <c r="AB79" s="2" t="str">
        <f t="shared" si="5"/>
        <v xml:space="preserve">True Up LSL </v>
      </c>
      <c r="AD79" s="2">
        <f t="shared" si="6"/>
        <v>40</v>
      </c>
      <c r="AE79" s="2">
        <f t="shared" ref="AE79:AE142" si="8">IF(Z79&gt;0,50,40)</f>
        <v>50</v>
      </c>
      <c r="AF79" s="2"/>
    </row>
    <row r="80" spans="2:32" x14ac:dyDescent="0.25">
      <c r="B80"/>
      <c r="C80"/>
      <c r="D80"/>
      <c r="E80"/>
      <c r="F80"/>
      <c r="G80" s="2" t="s">
        <v>103</v>
      </c>
      <c r="H80" s="27">
        <v>737.18000000000006</v>
      </c>
      <c r="I80"/>
      <c r="J80" s="2" t="b">
        <f t="shared" ref="J80:J143" ca="1" si="9">NOT(ISERROR(MATCH(G80,$B:$B,0)))</f>
        <v>0</v>
      </c>
      <c r="L80" s="2"/>
      <c r="N80"/>
      <c r="R80" s="28"/>
      <c r="S80" s="29"/>
      <c r="T80" s="30">
        <v>34148.699999999997</v>
      </c>
      <c r="U80" s="30">
        <v>245.13</v>
      </c>
      <c r="V80" s="30">
        <v>0</v>
      </c>
      <c r="W80" s="30"/>
      <c r="X80" s="30">
        <f t="shared" si="7"/>
        <v>34393.829999999994</v>
      </c>
      <c r="Y80" s="30">
        <v>34393.800000000003</v>
      </c>
      <c r="Z80" s="30">
        <f t="shared" ref="Z80:Z143" si="10">+X80-Y80</f>
        <v>2.9999999991559889E-2</v>
      </c>
      <c r="AA80" s="2" t="str">
        <f>IF(NOT(OR(Z80&gt;1,Z80&lt;-1)),"",VLOOKUP(R80,'[1]Employee CC lookup'!$B:$I,8,0))</f>
        <v/>
      </c>
      <c r="AB80" s="2" t="str">
        <f t="shared" ref="AB80:AB143" si="11">"True Up LSL "</f>
        <v xml:space="preserve">True Up LSL </v>
      </c>
      <c r="AD80" s="2">
        <f t="shared" si="6"/>
        <v>40</v>
      </c>
      <c r="AE80" s="2">
        <f t="shared" si="8"/>
        <v>50</v>
      </c>
      <c r="AF80" s="2"/>
    </row>
    <row r="81" spans="2:32" x14ac:dyDescent="0.25">
      <c r="B81"/>
      <c r="C81"/>
      <c r="D81"/>
      <c r="E81"/>
      <c r="F81"/>
      <c r="G81" s="2" t="s">
        <v>104</v>
      </c>
      <c r="H81" s="27">
        <v>1105.47</v>
      </c>
      <c r="I81"/>
      <c r="J81" s="2" t="b">
        <f t="shared" ca="1" si="9"/>
        <v>0</v>
      </c>
      <c r="L81" s="2"/>
      <c r="N81"/>
      <c r="R81" s="28"/>
      <c r="S81" s="29"/>
      <c r="T81" s="30">
        <v>22098.95</v>
      </c>
      <c r="U81" s="30">
        <v>232.81</v>
      </c>
      <c r="V81" s="30">
        <v>0</v>
      </c>
      <c r="W81" s="30"/>
      <c r="X81" s="30">
        <f t="shared" si="7"/>
        <v>22331.760000000002</v>
      </c>
      <c r="Y81" s="30">
        <v>22331.73</v>
      </c>
      <c r="Z81" s="30">
        <f t="shared" si="10"/>
        <v>3.0000000002473826E-2</v>
      </c>
      <c r="AA81" s="2" t="str">
        <f>IF(NOT(OR(Z81&gt;1,Z81&lt;-1)),"",VLOOKUP(R81,'[1]Employee CC lookup'!$B:$I,8,0))</f>
        <v/>
      </c>
      <c r="AB81" s="2" t="str">
        <f t="shared" si="11"/>
        <v xml:space="preserve">True Up LSL </v>
      </c>
      <c r="AC81" s="4"/>
      <c r="AD81" s="2">
        <f t="shared" si="6"/>
        <v>40</v>
      </c>
      <c r="AE81" s="2">
        <f t="shared" si="8"/>
        <v>50</v>
      </c>
      <c r="AF81" s="3">
        <f>ABS(Z81)</f>
        <v>3.0000000002473826E-2</v>
      </c>
    </row>
    <row r="82" spans="2:32" x14ac:dyDescent="0.25">
      <c r="B82"/>
      <c r="C82"/>
      <c r="D82"/>
      <c r="E82"/>
      <c r="F82"/>
      <c r="G82" s="2" t="s">
        <v>105</v>
      </c>
      <c r="H82" s="27">
        <v>458.4</v>
      </c>
      <c r="I82"/>
      <c r="J82" s="2" t="b">
        <f t="shared" ca="1" si="9"/>
        <v>0</v>
      </c>
      <c r="L82" s="2"/>
      <c r="N82"/>
      <c r="R82" s="28"/>
      <c r="S82" s="29"/>
      <c r="T82" s="30">
        <v>67344.31</v>
      </c>
      <c r="U82" s="30">
        <v>487.64</v>
      </c>
      <c r="V82" s="30">
        <v>0</v>
      </c>
      <c r="W82" s="30"/>
      <c r="X82" s="30">
        <f t="shared" si="7"/>
        <v>67831.95</v>
      </c>
      <c r="Y82" s="30">
        <v>67832.009999999995</v>
      </c>
      <c r="Z82" s="30">
        <f t="shared" si="10"/>
        <v>-5.9999999997671694E-2</v>
      </c>
      <c r="AA82" s="2" t="str">
        <f>IF(NOT(OR(Z82&gt;1,Z82&lt;-1)),"",VLOOKUP(R82,'[1]Employee CC lookup'!$B:$I,8,0))</f>
        <v/>
      </c>
      <c r="AB82" s="2" t="str">
        <f t="shared" si="11"/>
        <v xml:space="preserve">True Up LSL </v>
      </c>
      <c r="AD82" s="2">
        <f t="shared" si="6"/>
        <v>50</v>
      </c>
      <c r="AE82" s="2">
        <f t="shared" si="8"/>
        <v>40</v>
      </c>
      <c r="AF82" s="2"/>
    </row>
    <row r="83" spans="2:32" x14ac:dyDescent="0.25">
      <c r="B83"/>
      <c r="C83"/>
      <c r="D83"/>
      <c r="E83"/>
      <c r="F83"/>
      <c r="G83" s="2" t="s">
        <v>106</v>
      </c>
      <c r="H83" s="27">
        <v>965.23</v>
      </c>
      <c r="I83"/>
      <c r="J83" s="2" t="b">
        <f t="shared" ca="1" si="9"/>
        <v>0</v>
      </c>
      <c r="L83" s="2"/>
      <c r="N83"/>
      <c r="R83" s="28"/>
      <c r="S83" s="29"/>
      <c r="T83" s="30">
        <v>19972.439999999999</v>
      </c>
      <c r="U83" s="30">
        <v>287.49</v>
      </c>
      <c r="V83" s="30">
        <v>0</v>
      </c>
      <c r="W83" s="30"/>
      <c r="X83" s="30">
        <f t="shared" si="7"/>
        <v>20259.93</v>
      </c>
      <c r="Y83" s="30">
        <v>20259.89</v>
      </c>
      <c r="Z83" s="30">
        <f t="shared" si="10"/>
        <v>4.0000000000873115E-2</v>
      </c>
      <c r="AA83" s="2" t="str">
        <f>IF(NOT(OR(Z83&gt;1,Z83&lt;-1)),"",VLOOKUP(R83,'[1]Employee CC lookup'!$B:$I,8,0))</f>
        <v/>
      </c>
      <c r="AB83" s="2" t="str">
        <f t="shared" si="11"/>
        <v xml:space="preserve">True Up LSL </v>
      </c>
      <c r="AD83" s="2">
        <f t="shared" si="6"/>
        <v>40</v>
      </c>
      <c r="AE83" s="2">
        <f t="shared" si="8"/>
        <v>50</v>
      </c>
      <c r="AF83" s="2"/>
    </row>
    <row r="84" spans="2:32" x14ac:dyDescent="0.25">
      <c r="B84"/>
      <c r="C84"/>
      <c r="D84"/>
      <c r="E84"/>
      <c r="F84"/>
      <c r="G84" s="2" t="s">
        <v>107</v>
      </c>
      <c r="H84" s="27">
        <v>601.71</v>
      </c>
      <c r="I84"/>
      <c r="J84" s="2" t="b">
        <f t="shared" ca="1" si="9"/>
        <v>0</v>
      </c>
      <c r="L84" s="2"/>
      <c r="N84"/>
      <c r="R84" s="28"/>
      <c r="S84" s="29"/>
      <c r="T84" s="30">
        <v>37661.550000000003</v>
      </c>
      <c r="U84" s="30">
        <v>263.57</v>
      </c>
      <c r="V84" s="30">
        <v>0</v>
      </c>
      <c r="W84" s="30"/>
      <c r="X84" s="30">
        <f t="shared" si="7"/>
        <v>37925.120000000003</v>
      </c>
      <c r="Y84" s="30">
        <v>37925.15</v>
      </c>
      <c r="Z84" s="30">
        <f t="shared" si="10"/>
        <v>-2.9999999998835847E-2</v>
      </c>
      <c r="AA84" s="2" t="str">
        <f>IF(NOT(OR(Z84&gt;1,Z84&lt;-1)),"",VLOOKUP(R84,'[1]Employee CC lookup'!$B:$I,8,0))</f>
        <v/>
      </c>
      <c r="AB84" s="2" t="str">
        <f t="shared" si="11"/>
        <v xml:space="preserve">True Up LSL </v>
      </c>
      <c r="AD84" s="2">
        <f t="shared" si="6"/>
        <v>50</v>
      </c>
      <c r="AE84" s="2">
        <f t="shared" si="8"/>
        <v>40</v>
      </c>
      <c r="AF84" s="2"/>
    </row>
    <row r="85" spans="2:32" x14ac:dyDescent="0.25">
      <c r="B85"/>
      <c r="C85"/>
      <c r="D85"/>
      <c r="E85"/>
      <c r="F85"/>
      <c r="G85" s="2" t="s">
        <v>108</v>
      </c>
      <c r="H85" s="27">
        <v>661.81</v>
      </c>
      <c r="I85"/>
      <c r="J85" s="2" t="b">
        <f t="shared" ca="1" si="9"/>
        <v>0</v>
      </c>
      <c r="L85" s="2"/>
      <c r="N85"/>
      <c r="R85" s="28"/>
      <c r="S85" s="29"/>
      <c r="T85" s="30">
        <v>28703.71</v>
      </c>
      <c r="U85" s="30">
        <v>329.59</v>
      </c>
      <c r="V85" s="30">
        <v>0</v>
      </c>
      <c r="W85" s="30"/>
      <c r="X85" s="30">
        <f t="shared" si="7"/>
        <v>29033.3</v>
      </c>
      <c r="Y85" s="30">
        <v>29033.32</v>
      </c>
      <c r="Z85" s="30">
        <f t="shared" si="10"/>
        <v>-2.0000000000436557E-2</v>
      </c>
      <c r="AA85" s="2" t="str">
        <f>IF(NOT(OR(Z85&gt;1,Z85&lt;-1)),"",VLOOKUP(R85,'[1]Employee CC lookup'!$B:$I,8,0))</f>
        <v/>
      </c>
      <c r="AB85" s="2" t="str">
        <f t="shared" si="11"/>
        <v xml:space="preserve">True Up LSL </v>
      </c>
      <c r="AD85" s="2">
        <f t="shared" si="6"/>
        <v>50</v>
      </c>
      <c r="AE85" s="2">
        <f t="shared" si="8"/>
        <v>40</v>
      </c>
      <c r="AF85" s="2"/>
    </row>
    <row r="86" spans="2:32" x14ac:dyDescent="0.25">
      <c r="B86"/>
      <c r="C86"/>
      <c r="D86"/>
      <c r="E86"/>
      <c r="F86"/>
      <c r="G86" s="2" t="s">
        <v>109</v>
      </c>
      <c r="H86" s="27">
        <v>242.17</v>
      </c>
      <c r="I86"/>
      <c r="J86" s="2" t="b">
        <f t="shared" ca="1" si="9"/>
        <v>0</v>
      </c>
      <c r="L86" s="2"/>
      <c r="N86"/>
      <c r="R86" s="28"/>
      <c r="S86" s="29"/>
      <c r="T86" s="30">
        <v>83860.600000000006</v>
      </c>
      <c r="U86" s="30">
        <v>645.88</v>
      </c>
      <c r="V86" s="30">
        <v>0</v>
      </c>
      <c r="W86" s="30"/>
      <c r="X86" s="30">
        <f t="shared" si="7"/>
        <v>84506.48000000001</v>
      </c>
      <c r="Y86" s="30">
        <v>84506.64</v>
      </c>
      <c r="Z86" s="30">
        <f t="shared" si="10"/>
        <v>-0.15999999998894054</v>
      </c>
      <c r="AA86" s="2" t="str">
        <f>IF(NOT(OR(Z86&gt;1,Z86&lt;-1)),"",VLOOKUP(R86,'[1]Employee CC lookup'!$B:$I,8,0))</f>
        <v/>
      </c>
      <c r="AB86" s="2" t="str">
        <f t="shared" si="11"/>
        <v xml:space="preserve">True Up LSL </v>
      </c>
      <c r="AC86" s="4"/>
      <c r="AD86" s="2">
        <f t="shared" si="6"/>
        <v>50</v>
      </c>
      <c r="AE86" s="2">
        <f t="shared" si="8"/>
        <v>40</v>
      </c>
      <c r="AF86" s="3">
        <f>ABS(Z86)</f>
        <v>0.15999999998894054</v>
      </c>
    </row>
    <row r="87" spans="2:32" x14ac:dyDescent="0.25">
      <c r="B87"/>
      <c r="C87"/>
      <c r="D87"/>
      <c r="E87"/>
      <c r="F87"/>
      <c r="G87" s="1" t="s">
        <v>39</v>
      </c>
      <c r="H87" s="27">
        <v>81319.219999999987</v>
      </c>
      <c r="I87"/>
      <c r="J87" s="2" t="b">
        <f t="shared" ca="1" si="9"/>
        <v>1</v>
      </c>
      <c r="L87" s="2"/>
      <c r="N87"/>
      <c r="R87" s="28"/>
      <c r="S87" s="29"/>
      <c r="T87" s="30">
        <v>22305.65</v>
      </c>
      <c r="U87" s="30">
        <v>132.29</v>
      </c>
      <c r="V87" s="30">
        <v>0</v>
      </c>
      <c r="W87" s="30"/>
      <c r="X87" s="30">
        <f t="shared" si="7"/>
        <v>22437.940000000002</v>
      </c>
      <c r="Y87" s="30">
        <v>22437.91</v>
      </c>
      <c r="Z87" s="30">
        <f t="shared" si="10"/>
        <v>3.0000000002473826E-2</v>
      </c>
      <c r="AA87" s="2" t="str">
        <f>IF(NOT(OR(Z87&gt;1,Z87&lt;-1)),"",VLOOKUP(R87,'[1]Employee CC lookup'!$B:$I,8,0))</f>
        <v/>
      </c>
      <c r="AB87" s="2" t="str">
        <f t="shared" si="11"/>
        <v xml:space="preserve">True Up LSL </v>
      </c>
      <c r="AD87" s="2">
        <f t="shared" si="6"/>
        <v>40</v>
      </c>
      <c r="AE87" s="2">
        <f t="shared" si="8"/>
        <v>50</v>
      </c>
      <c r="AF87" s="2"/>
    </row>
    <row r="88" spans="2:32" x14ac:dyDescent="0.25">
      <c r="B88"/>
      <c r="C88"/>
      <c r="D88"/>
      <c r="E88"/>
      <c r="F88"/>
      <c r="G88"/>
      <c r="H88"/>
      <c r="I88"/>
      <c r="J88" s="2" t="b">
        <f t="shared" ca="1" si="9"/>
        <v>0</v>
      </c>
      <c r="L88" s="2"/>
      <c r="N88"/>
      <c r="R88" s="28"/>
      <c r="S88" s="29"/>
      <c r="T88" s="30">
        <v>82364.009999999995</v>
      </c>
      <c r="U88" s="30">
        <v>642.45000000000005</v>
      </c>
      <c r="V88" s="30">
        <v>0</v>
      </c>
      <c r="W88" s="30"/>
      <c r="X88" s="30">
        <f t="shared" si="7"/>
        <v>83006.459999999992</v>
      </c>
      <c r="Y88" s="30">
        <v>83006.61</v>
      </c>
      <c r="Z88" s="30">
        <f t="shared" si="10"/>
        <v>-0.15000000000873115</v>
      </c>
      <c r="AA88" s="2" t="str">
        <f>IF(NOT(OR(Z88&gt;1,Z88&lt;-1)),"",VLOOKUP(R88,'[1]Employee CC lookup'!$B:$I,8,0))</f>
        <v/>
      </c>
      <c r="AB88" s="2" t="str">
        <f t="shared" si="11"/>
        <v xml:space="preserve">True Up LSL </v>
      </c>
      <c r="AD88" s="2">
        <f t="shared" ref="AD88:AD151" si="12">IF(AE88=50,40,50)</f>
        <v>50</v>
      </c>
      <c r="AE88" s="2">
        <f t="shared" si="8"/>
        <v>40</v>
      </c>
      <c r="AF88" s="2"/>
    </row>
    <row r="89" spans="2:32" x14ac:dyDescent="0.25">
      <c r="B89"/>
      <c r="C89"/>
      <c r="D89"/>
      <c r="E89"/>
      <c r="F89"/>
      <c r="G89"/>
      <c r="H89"/>
      <c r="I89"/>
      <c r="J89" s="2" t="b">
        <f t="shared" ca="1" si="9"/>
        <v>0</v>
      </c>
      <c r="L89" s="2"/>
      <c r="N89"/>
      <c r="R89" s="28"/>
      <c r="S89" s="29"/>
      <c r="T89" s="30">
        <v>18004.88</v>
      </c>
      <c r="U89" s="30">
        <v>285.44</v>
      </c>
      <c r="V89" s="30">
        <v>0</v>
      </c>
      <c r="W89" s="30"/>
      <c r="X89" s="30">
        <f t="shared" si="7"/>
        <v>18290.32</v>
      </c>
      <c r="Y89" s="30">
        <v>18290.240000000002</v>
      </c>
      <c r="Z89" s="30">
        <f t="shared" si="10"/>
        <v>7.9999999998108251E-2</v>
      </c>
      <c r="AA89" s="2" t="str">
        <f>IF(NOT(OR(Z89&gt;1,Z89&lt;-1)),"",VLOOKUP(R89,'[1]Employee CC lookup'!$B:$I,8,0))</f>
        <v/>
      </c>
      <c r="AB89" s="2" t="str">
        <f t="shared" si="11"/>
        <v xml:space="preserve">True Up LSL </v>
      </c>
      <c r="AC89" s="32"/>
      <c r="AD89" s="2">
        <f t="shared" si="12"/>
        <v>40</v>
      </c>
      <c r="AE89" s="2">
        <f t="shared" si="8"/>
        <v>50</v>
      </c>
      <c r="AF89" s="2">
        <f>ABS(Z89)</f>
        <v>7.9999999998108251E-2</v>
      </c>
    </row>
    <row r="90" spans="2:32" x14ac:dyDescent="0.25">
      <c r="B90"/>
      <c r="C90"/>
      <c r="D90"/>
      <c r="E90"/>
      <c r="F90"/>
      <c r="G90"/>
      <c r="H90"/>
      <c r="I90"/>
      <c r="J90" s="2" t="b">
        <f t="shared" ca="1" si="9"/>
        <v>0</v>
      </c>
      <c r="L90" s="2"/>
      <c r="N90"/>
      <c r="R90" s="28"/>
      <c r="S90" s="29"/>
      <c r="T90" s="30">
        <v>29722.27</v>
      </c>
      <c r="U90" s="30">
        <v>391.19</v>
      </c>
      <c r="V90" s="30">
        <v>0</v>
      </c>
      <c r="W90" s="30"/>
      <c r="X90" s="30">
        <f t="shared" si="7"/>
        <v>30113.46</v>
      </c>
      <c r="Y90" s="30">
        <v>30113.49</v>
      </c>
      <c r="Z90" s="30">
        <f t="shared" si="10"/>
        <v>-3.0000000002473826E-2</v>
      </c>
      <c r="AA90" s="2" t="str">
        <f>IF(NOT(OR(Z90&gt;1,Z90&lt;-1)),"",VLOOKUP(R90,'[1]Employee CC lookup'!$B:$I,8,0))</f>
        <v/>
      </c>
      <c r="AB90" s="2" t="str">
        <f t="shared" si="11"/>
        <v xml:space="preserve">True Up LSL </v>
      </c>
      <c r="AC90" s="4"/>
      <c r="AD90" s="2">
        <f t="shared" si="12"/>
        <v>50</v>
      </c>
      <c r="AE90" s="2">
        <f t="shared" si="8"/>
        <v>40</v>
      </c>
      <c r="AF90" s="2">
        <f>ABS(Z90)</f>
        <v>3.0000000002473826E-2</v>
      </c>
    </row>
    <row r="91" spans="2:32" x14ac:dyDescent="0.25">
      <c r="B91"/>
      <c r="C91"/>
      <c r="D91"/>
      <c r="E91"/>
      <c r="F91"/>
      <c r="G91"/>
      <c r="H91"/>
      <c r="I91"/>
      <c r="J91" s="2" t="b">
        <f t="shared" ca="1" si="9"/>
        <v>0</v>
      </c>
      <c r="L91" s="2"/>
      <c r="N91"/>
      <c r="R91" s="28"/>
      <c r="S91" s="29"/>
      <c r="T91" s="30">
        <v>29632.29</v>
      </c>
      <c r="U91" s="30">
        <v>235.11</v>
      </c>
      <c r="V91" s="30">
        <v>0</v>
      </c>
      <c r="W91" s="30"/>
      <c r="X91" s="30">
        <f t="shared" si="7"/>
        <v>29867.4</v>
      </c>
      <c r="Y91" s="30">
        <v>29867.37</v>
      </c>
      <c r="Z91" s="30">
        <f t="shared" si="10"/>
        <v>3.0000000002473826E-2</v>
      </c>
      <c r="AA91" s="2" t="str">
        <f>IF(NOT(OR(Z91&gt;1,Z91&lt;-1)),"",VLOOKUP(R91,'[1]Employee CC lookup'!$B:$I,8,0))</f>
        <v/>
      </c>
      <c r="AB91" s="2" t="str">
        <f t="shared" si="11"/>
        <v xml:space="preserve">True Up LSL </v>
      </c>
      <c r="AD91" s="2">
        <f t="shared" si="12"/>
        <v>40</v>
      </c>
      <c r="AE91" s="2">
        <f t="shared" si="8"/>
        <v>50</v>
      </c>
      <c r="AF91" s="2"/>
    </row>
    <row r="92" spans="2:32" x14ac:dyDescent="0.25">
      <c r="B92"/>
      <c r="C92"/>
      <c r="D92"/>
      <c r="E92"/>
      <c r="F92"/>
      <c r="G92"/>
      <c r="H92"/>
      <c r="I92"/>
      <c r="J92" s="2" t="b">
        <f t="shared" ca="1" si="9"/>
        <v>0</v>
      </c>
      <c r="L92" s="2"/>
      <c r="N92"/>
      <c r="R92" s="28"/>
      <c r="S92" s="29"/>
      <c r="T92" s="30">
        <v>41861.9</v>
      </c>
      <c r="U92" s="30">
        <v>329.18</v>
      </c>
      <c r="V92" s="30">
        <v>0</v>
      </c>
      <c r="W92" s="30"/>
      <c r="X92" s="30">
        <f t="shared" si="7"/>
        <v>42191.08</v>
      </c>
      <c r="Y92" s="30">
        <v>42191.040000000001</v>
      </c>
      <c r="Z92" s="30">
        <f t="shared" si="10"/>
        <v>4.0000000000873115E-2</v>
      </c>
      <c r="AA92" s="2" t="str">
        <f>IF(NOT(OR(Z92&gt;1,Z92&lt;-1)),"",VLOOKUP(R92,'[1]Employee CC lookup'!$B:$I,8,0))</f>
        <v/>
      </c>
      <c r="AB92" s="2" t="str">
        <f t="shared" si="11"/>
        <v xml:space="preserve">True Up LSL </v>
      </c>
      <c r="AD92" s="2">
        <f t="shared" si="12"/>
        <v>40</v>
      </c>
      <c r="AE92" s="2">
        <f t="shared" si="8"/>
        <v>50</v>
      </c>
      <c r="AF92" s="2"/>
    </row>
    <row r="93" spans="2:32" x14ac:dyDescent="0.25">
      <c r="B93"/>
      <c r="C93"/>
      <c r="D93"/>
      <c r="E93"/>
      <c r="F93"/>
      <c r="G93"/>
      <c r="H93"/>
      <c r="I93"/>
      <c r="J93" s="2" t="b">
        <f t="shared" ca="1" si="9"/>
        <v>0</v>
      </c>
      <c r="L93" s="2"/>
      <c r="N93"/>
      <c r="R93" s="28"/>
      <c r="S93" s="29"/>
      <c r="T93" s="30">
        <v>40260.69</v>
      </c>
      <c r="U93" s="30">
        <v>376.97</v>
      </c>
      <c r="V93" s="30">
        <v>0</v>
      </c>
      <c r="W93" s="30"/>
      <c r="X93" s="30">
        <f t="shared" si="7"/>
        <v>40637.660000000003</v>
      </c>
      <c r="Y93" s="30">
        <v>40637.61</v>
      </c>
      <c r="Z93" s="30">
        <f t="shared" si="10"/>
        <v>5.0000000002910383E-2</v>
      </c>
      <c r="AA93" s="2" t="str">
        <f>IF(NOT(OR(Z93&gt;1,Z93&lt;-1)),"",VLOOKUP(R93,'[1]Employee CC lookup'!$B:$I,8,0))</f>
        <v/>
      </c>
      <c r="AB93" s="2" t="str">
        <f t="shared" si="11"/>
        <v xml:space="preserve">True Up LSL </v>
      </c>
      <c r="AD93" s="2">
        <f t="shared" si="12"/>
        <v>40</v>
      </c>
      <c r="AE93" s="2">
        <f t="shared" si="8"/>
        <v>50</v>
      </c>
      <c r="AF93" s="2"/>
    </row>
    <row r="94" spans="2:32" x14ac:dyDescent="0.25">
      <c r="B94"/>
      <c r="C94"/>
      <c r="D94"/>
      <c r="E94"/>
      <c r="F94"/>
      <c r="G94"/>
      <c r="H94"/>
      <c r="I94"/>
      <c r="J94" s="2" t="b">
        <f t="shared" ca="1" si="9"/>
        <v>0</v>
      </c>
      <c r="L94" s="2"/>
      <c r="N94"/>
      <c r="R94" s="28"/>
      <c r="S94" s="29"/>
      <c r="T94" s="30">
        <v>32846.69</v>
      </c>
      <c r="U94" s="30">
        <v>279.76</v>
      </c>
      <c r="V94" s="30">
        <v>0</v>
      </c>
      <c r="W94" s="30"/>
      <c r="X94" s="30">
        <f t="shared" si="7"/>
        <v>33126.450000000004</v>
      </c>
      <c r="Y94" s="30">
        <v>33126.53</v>
      </c>
      <c r="Z94" s="30">
        <f t="shared" si="10"/>
        <v>-7.9999999994470272E-2</v>
      </c>
      <c r="AA94" s="2" t="str">
        <f>IF(NOT(OR(Z94&gt;1,Z94&lt;-1)),"",VLOOKUP(R94,'[1]Employee CC lookup'!$B:$I,8,0))</f>
        <v/>
      </c>
      <c r="AB94" s="2" t="str">
        <f t="shared" si="11"/>
        <v xml:space="preserve">True Up LSL </v>
      </c>
      <c r="AD94" s="2">
        <f t="shared" si="12"/>
        <v>50</v>
      </c>
      <c r="AE94" s="2">
        <f t="shared" si="8"/>
        <v>40</v>
      </c>
      <c r="AF94" s="2"/>
    </row>
    <row r="95" spans="2:32" x14ac:dyDescent="0.25">
      <c r="B95"/>
      <c r="C95"/>
      <c r="D95"/>
      <c r="E95"/>
      <c r="F95"/>
      <c r="G95"/>
      <c r="H95"/>
      <c r="I95"/>
      <c r="J95" s="2" t="b">
        <f t="shared" ca="1" si="9"/>
        <v>0</v>
      </c>
      <c r="L95" s="2"/>
      <c r="N95"/>
      <c r="R95" s="28"/>
      <c r="S95" s="29"/>
      <c r="T95" s="30">
        <v>20001.97</v>
      </c>
      <c r="U95" s="30">
        <v>733.25</v>
      </c>
      <c r="V95" s="30">
        <v>0</v>
      </c>
      <c r="W95" s="30"/>
      <c r="X95" s="30">
        <f t="shared" si="7"/>
        <v>20735.22</v>
      </c>
      <c r="Y95" s="30">
        <v>20735.22</v>
      </c>
      <c r="Z95" s="30">
        <f t="shared" si="10"/>
        <v>0</v>
      </c>
      <c r="AA95" s="2" t="str">
        <f>IF(NOT(OR(Z95&gt;1,Z95&lt;-1)),"",VLOOKUP(R95,'[1]Employee CC lookup'!$B:$I,8,0))</f>
        <v/>
      </c>
      <c r="AB95" s="2" t="str">
        <f t="shared" si="11"/>
        <v xml:space="preserve">True Up LSL </v>
      </c>
      <c r="AD95" s="2">
        <f t="shared" si="12"/>
        <v>50</v>
      </c>
      <c r="AE95" s="2">
        <f t="shared" si="8"/>
        <v>40</v>
      </c>
      <c r="AF95" s="2"/>
    </row>
    <row r="96" spans="2:32" x14ac:dyDescent="0.25">
      <c r="B96"/>
      <c r="C96"/>
      <c r="D96"/>
      <c r="E96"/>
      <c r="F96"/>
      <c r="G96"/>
      <c r="H96"/>
      <c r="I96"/>
      <c r="J96" s="2" t="b">
        <f t="shared" ca="1" si="9"/>
        <v>0</v>
      </c>
      <c r="L96" s="2"/>
      <c r="N96"/>
      <c r="R96" s="28"/>
      <c r="S96" s="29"/>
      <c r="T96" s="30">
        <v>30667.42</v>
      </c>
      <c r="U96" s="30">
        <v>260.89</v>
      </c>
      <c r="V96" s="30">
        <v>0</v>
      </c>
      <c r="W96" s="30"/>
      <c r="X96" s="30">
        <f t="shared" si="7"/>
        <v>30928.309999999998</v>
      </c>
      <c r="Y96" s="30">
        <v>30928.37</v>
      </c>
      <c r="Z96" s="30">
        <f t="shared" si="10"/>
        <v>-6.0000000001309672E-2</v>
      </c>
      <c r="AA96" s="2" t="str">
        <f>IF(NOT(OR(Z96&gt;1,Z96&lt;-1)),"",VLOOKUP(R96,'[1]Employee CC lookup'!$B:$I,8,0))</f>
        <v/>
      </c>
      <c r="AB96" s="2" t="str">
        <f t="shared" si="11"/>
        <v xml:space="preserve">True Up LSL </v>
      </c>
      <c r="AD96" s="2">
        <f t="shared" si="12"/>
        <v>50</v>
      </c>
      <c r="AE96" s="2">
        <f t="shared" si="8"/>
        <v>40</v>
      </c>
      <c r="AF96" s="2"/>
    </row>
    <row r="97" spans="2:32" x14ac:dyDescent="0.25">
      <c r="B97"/>
      <c r="C97"/>
      <c r="D97"/>
      <c r="E97"/>
      <c r="F97"/>
      <c r="G97"/>
      <c r="H97"/>
      <c r="I97"/>
      <c r="J97" s="2" t="b">
        <f t="shared" ca="1" si="9"/>
        <v>0</v>
      </c>
      <c r="L97" s="2"/>
      <c r="N97"/>
      <c r="R97" s="28"/>
      <c r="S97" s="29"/>
      <c r="T97" s="30">
        <v>32403.759999999998</v>
      </c>
      <c r="U97" s="30">
        <v>291.76</v>
      </c>
      <c r="V97" s="30">
        <v>0</v>
      </c>
      <c r="W97" s="30"/>
      <c r="X97" s="30">
        <f t="shared" si="7"/>
        <v>32695.519999999997</v>
      </c>
      <c r="Y97" s="30">
        <v>32695.58</v>
      </c>
      <c r="Z97" s="30">
        <f t="shared" si="10"/>
        <v>-6.0000000004947651E-2</v>
      </c>
      <c r="AA97" s="2" t="str">
        <f>IF(NOT(OR(Z97&gt;1,Z97&lt;-1)),"",VLOOKUP(R97,'[1]Employee CC lookup'!$B:$I,8,0))</f>
        <v/>
      </c>
      <c r="AB97" s="2" t="str">
        <f t="shared" si="11"/>
        <v xml:space="preserve">True Up LSL </v>
      </c>
      <c r="AD97" s="2">
        <f t="shared" si="12"/>
        <v>50</v>
      </c>
      <c r="AE97" s="2">
        <f t="shared" si="8"/>
        <v>40</v>
      </c>
      <c r="AF97" s="2"/>
    </row>
    <row r="98" spans="2:32" x14ac:dyDescent="0.25">
      <c r="B98"/>
      <c r="C98"/>
      <c r="D98"/>
      <c r="E98"/>
      <c r="F98"/>
      <c r="G98"/>
      <c r="H98"/>
      <c r="I98"/>
      <c r="J98" s="2" t="b">
        <f t="shared" ca="1" si="9"/>
        <v>0</v>
      </c>
      <c r="L98" s="2"/>
      <c r="N98"/>
      <c r="R98" s="28"/>
      <c r="S98" s="29"/>
      <c r="T98" s="30">
        <v>26308.74</v>
      </c>
      <c r="U98" s="30">
        <v>207.74</v>
      </c>
      <c r="V98" s="30">
        <v>0</v>
      </c>
      <c r="W98" s="30"/>
      <c r="X98" s="30">
        <f t="shared" si="7"/>
        <v>26516.480000000003</v>
      </c>
      <c r="Y98" s="30">
        <v>26516.54</v>
      </c>
      <c r="Z98" s="30">
        <f t="shared" si="10"/>
        <v>-5.9999999997671694E-2</v>
      </c>
      <c r="AA98" s="2" t="str">
        <f>IF(NOT(OR(Z98&gt;1,Z98&lt;-1)),"",VLOOKUP(R98,'[1]Employee CC lookup'!$B:$I,8,0))</f>
        <v/>
      </c>
      <c r="AB98" s="2" t="str">
        <f t="shared" si="11"/>
        <v xml:space="preserve">True Up LSL </v>
      </c>
      <c r="AD98" s="2">
        <f t="shared" si="12"/>
        <v>50</v>
      </c>
      <c r="AE98" s="2">
        <f t="shared" si="8"/>
        <v>40</v>
      </c>
      <c r="AF98" s="2"/>
    </row>
    <row r="99" spans="2:32" x14ac:dyDescent="0.25">
      <c r="B99"/>
      <c r="C99"/>
      <c r="D99"/>
      <c r="E99"/>
      <c r="F99"/>
      <c r="G99"/>
      <c r="H99"/>
      <c r="I99"/>
      <c r="J99" s="2" t="b">
        <f t="shared" ca="1" si="9"/>
        <v>0</v>
      </c>
      <c r="L99" s="2"/>
      <c r="N99"/>
      <c r="R99" s="28"/>
      <c r="S99" s="29"/>
      <c r="T99" s="30">
        <v>31607.32</v>
      </c>
      <c r="U99" s="30">
        <v>338.27</v>
      </c>
      <c r="V99" s="30">
        <v>0</v>
      </c>
      <c r="W99" s="30"/>
      <c r="X99" s="30">
        <f t="shared" si="7"/>
        <v>31945.59</v>
      </c>
      <c r="Y99" s="30">
        <v>31945.63</v>
      </c>
      <c r="Z99" s="30">
        <f t="shared" si="10"/>
        <v>-4.0000000000873115E-2</v>
      </c>
      <c r="AA99" s="2" t="str">
        <f>IF(NOT(OR(Z99&gt;1,Z99&lt;-1)),"",VLOOKUP(R99,'[1]Employee CC lookup'!$B:$I,8,0))</f>
        <v/>
      </c>
      <c r="AB99" s="2" t="str">
        <f t="shared" si="11"/>
        <v xml:space="preserve">True Up LSL </v>
      </c>
      <c r="AD99" s="2">
        <f t="shared" si="12"/>
        <v>50</v>
      </c>
      <c r="AE99" s="2">
        <f t="shared" si="8"/>
        <v>40</v>
      </c>
      <c r="AF99" s="3">
        <f>ABS(Z99)</f>
        <v>4.0000000000873115E-2</v>
      </c>
    </row>
    <row r="100" spans="2:32" x14ac:dyDescent="0.25">
      <c r="B100"/>
      <c r="C100"/>
      <c r="D100"/>
      <c r="E100"/>
      <c r="F100"/>
      <c r="G100"/>
      <c r="H100"/>
      <c r="I100"/>
      <c r="J100" s="2" t="b">
        <f t="shared" ca="1" si="9"/>
        <v>0</v>
      </c>
      <c r="L100" s="2"/>
      <c r="N100"/>
      <c r="R100" s="28"/>
      <c r="S100" s="29"/>
      <c r="T100" s="30">
        <v>37759.980000000003</v>
      </c>
      <c r="U100" s="30">
        <v>341.01</v>
      </c>
      <c r="V100" s="30">
        <v>0</v>
      </c>
      <c r="W100" s="30"/>
      <c r="X100" s="30">
        <f t="shared" si="7"/>
        <v>38100.990000000005</v>
      </c>
      <c r="Y100" s="30">
        <v>38100.949999999997</v>
      </c>
      <c r="Z100" s="30">
        <f t="shared" si="10"/>
        <v>4.0000000008149073E-2</v>
      </c>
      <c r="AA100" s="2" t="str">
        <f>IF(NOT(OR(Z100&gt;1,Z100&lt;-1)),"",VLOOKUP(R100,'[1]Employee CC lookup'!$B:$I,8,0))</f>
        <v/>
      </c>
      <c r="AB100" s="2" t="str">
        <f t="shared" si="11"/>
        <v xml:space="preserve">True Up LSL </v>
      </c>
      <c r="AD100" s="2">
        <f t="shared" si="12"/>
        <v>40</v>
      </c>
      <c r="AE100" s="2">
        <f t="shared" si="8"/>
        <v>50</v>
      </c>
      <c r="AF100" s="2"/>
    </row>
    <row r="101" spans="2:32" x14ac:dyDescent="0.25">
      <c r="B101"/>
      <c r="C101"/>
      <c r="D101"/>
      <c r="E101"/>
      <c r="F101"/>
      <c r="G101"/>
      <c r="H101"/>
      <c r="I101"/>
      <c r="J101" s="2" t="b">
        <f t="shared" ca="1" si="9"/>
        <v>0</v>
      </c>
      <c r="L101" s="2"/>
      <c r="N101"/>
      <c r="R101" s="28"/>
      <c r="S101" s="29"/>
      <c r="T101" s="30">
        <v>26129.23</v>
      </c>
      <c r="U101" s="30">
        <v>239.93</v>
      </c>
      <c r="V101" s="30">
        <v>0</v>
      </c>
      <c r="W101" s="30"/>
      <c r="X101" s="30">
        <f t="shared" si="7"/>
        <v>26369.16</v>
      </c>
      <c r="Y101" s="30">
        <v>26369.16</v>
      </c>
      <c r="Z101" s="30">
        <f t="shared" si="10"/>
        <v>0</v>
      </c>
      <c r="AA101" s="2" t="str">
        <f>IF(NOT(OR(Z101&gt;1,Z101&lt;-1)),"",VLOOKUP(R101,'[1]Employee CC lookup'!$B:$I,8,0))</f>
        <v/>
      </c>
      <c r="AB101" s="2" t="str">
        <f t="shared" si="11"/>
        <v xml:space="preserve">True Up LSL </v>
      </c>
      <c r="AD101" s="2">
        <f t="shared" si="12"/>
        <v>50</v>
      </c>
      <c r="AE101" s="2">
        <f t="shared" si="8"/>
        <v>40</v>
      </c>
      <c r="AF101" s="2"/>
    </row>
    <row r="102" spans="2:32" x14ac:dyDescent="0.25">
      <c r="B102"/>
      <c r="C102"/>
      <c r="D102"/>
      <c r="E102"/>
      <c r="F102"/>
      <c r="G102"/>
      <c r="H102"/>
      <c r="I102"/>
      <c r="J102" s="2" t="b">
        <f t="shared" ca="1" si="9"/>
        <v>0</v>
      </c>
      <c r="L102" s="2"/>
      <c r="N102"/>
      <c r="R102" s="28"/>
      <c r="S102" s="29"/>
      <c r="T102" s="30">
        <v>28669.48</v>
      </c>
      <c r="U102" s="30">
        <v>259.64999999999998</v>
      </c>
      <c r="V102" s="30">
        <v>0</v>
      </c>
      <c r="W102" s="30"/>
      <c r="X102" s="30">
        <f t="shared" si="7"/>
        <v>28929.13</v>
      </c>
      <c r="Y102" s="30">
        <v>28929.16</v>
      </c>
      <c r="Z102" s="30">
        <f t="shared" si="10"/>
        <v>-2.9999999998835847E-2</v>
      </c>
      <c r="AA102" s="2" t="str">
        <f>IF(NOT(OR(Z102&gt;1,Z102&lt;-1)),"",VLOOKUP(R102,'[1]Employee CC lookup'!$B:$I,8,0))</f>
        <v/>
      </c>
      <c r="AB102" s="2" t="str">
        <f t="shared" si="11"/>
        <v xml:space="preserve">True Up LSL </v>
      </c>
      <c r="AD102" s="2">
        <f t="shared" si="12"/>
        <v>50</v>
      </c>
      <c r="AE102" s="2">
        <f t="shared" si="8"/>
        <v>40</v>
      </c>
      <c r="AF102" s="2"/>
    </row>
    <row r="103" spans="2:32" x14ac:dyDescent="0.25">
      <c r="B103"/>
      <c r="C103"/>
      <c r="D103"/>
      <c r="E103"/>
      <c r="F103"/>
      <c r="G103"/>
      <c r="H103"/>
      <c r="I103"/>
      <c r="J103" s="2" t="b">
        <f t="shared" ca="1" si="9"/>
        <v>0</v>
      </c>
      <c r="L103" s="2"/>
      <c r="N103"/>
      <c r="R103" s="28"/>
      <c r="S103" s="29"/>
      <c r="T103" s="30">
        <v>27832.86</v>
      </c>
      <c r="U103" s="30">
        <v>253.12</v>
      </c>
      <c r="V103" s="30">
        <v>0</v>
      </c>
      <c r="W103" s="30"/>
      <c r="X103" s="30">
        <f t="shared" si="7"/>
        <v>28085.98</v>
      </c>
      <c r="Y103" s="30">
        <v>28085.919999999998</v>
      </c>
      <c r="Z103" s="30">
        <f t="shared" si="10"/>
        <v>6.0000000001309672E-2</v>
      </c>
      <c r="AA103" s="2" t="str">
        <f>IF(NOT(OR(Z103&gt;1,Z103&lt;-1)),"",VLOOKUP(R103,'[1]Employee CC lookup'!$B:$I,8,0))</f>
        <v/>
      </c>
      <c r="AB103" s="2" t="str">
        <f t="shared" si="11"/>
        <v xml:space="preserve">True Up LSL </v>
      </c>
      <c r="AD103" s="2">
        <f t="shared" si="12"/>
        <v>40</v>
      </c>
      <c r="AE103" s="2">
        <f t="shared" si="8"/>
        <v>50</v>
      </c>
      <c r="AF103" s="2"/>
    </row>
    <row r="104" spans="2:32" x14ac:dyDescent="0.25">
      <c r="B104"/>
      <c r="C104"/>
      <c r="D104"/>
      <c r="E104"/>
      <c r="F104"/>
      <c r="G104"/>
      <c r="H104"/>
      <c r="I104"/>
      <c r="J104" s="2" t="b">
        <f t="shared" ca="1" si="9"/>
        <v>0</v>
      </c>
      <c r="L104" s="2"/>
      <c r="N104"/>
      <c r="R104" s="28"/>
      <c r="S104" s="29"/>
      <c r="T104" s="30">
        <v>32306.98</v>
      </c>
      <c r="U104" s="30">
        <v>331.65</v>
      </c>
      <c r="V104" s="30">
        <v>0</v>
      </c>
      <c r="W104" s="30"/>
      <c r="X104" s="30">
        <f t="shared" si="7"/>
        <v>32638.63</v>
      </c>
      <c r="Y104" s="30">
        <v>32638.71</v>
      </c>
      <c r="Z104" s="30">
        <f t="shared" si="10"/>
        <v>-7.9999999998108251E-2</v>
      </c>
      <c r="AA104" s="2" t="str">
        <f>IF(NOT(OR(Z104&gt;1,Z104&lt;-1)),"",VLOOKUP(R104,'[1]Employee CC lookup'!$B:$I,8,0))</f>
        <v/>
      </c>
      <c r="AB104" s="2" t="str">
        <f t="shared" si="11"/>
        <v xml:space="preserve">True Up LSL </v>
      </c>
      <c r="AD104" s="2">
        <f t="shared" si="12"/>
        <v>50</v>
      </c>
      <c r="AE104" s="2">
        <f t="shared" si="8"/>
        <v>40</v>
      </c>
      <c r="AF104" s="2"/>
    </row>
    <row r="105" spans="2:32" x14ac:dyDescent="0.25">
      <c r="B105"/>
      <c r="C105"/>
      <c r="D105"/>
      <c r="E105"/>
      <c r="F105"/>
      <c r="G105"/>
      <c r="H105"/>
      <c r="I105"/>
      <c r="J105" s="2" t="b">
        <f t="shared" ca="1" si="9"/>
        <v>0</v>
      </c>
      <c r="L105" s="2"/>
      <c r="N105"/>
      <c r="R105" s="28"/>
      <c r="S105" s="29"/>
      <c r="T105" s="30">
        <v>15849.59</v>
      </c>
      <c r="U105" s="30">
        <v>188.03</v>
      </c>
      <c r="V105" s="30">
        <v>0</v>
      </c>
      <c r="W105" s="30"/>
      <c r="X105" s="30">
        <f t="shared" si="7"/>
        <v>16037.62</v>
      </c>
      <c r="Y105" s="30">
        <v>16037.59</v>
      </c>
      <c r="Z105" s="30">
        <f t="shared" si="10"/>
        <v>3.0000000000654836E-2</v>
      </c>
      <c r="AA105" s="2" t="str">
        <f>IF(NOT(OR(Z105&gt;1,Z105&lt;-1)),"",VLOOKUP(R105,'[1]Employee CC lookup'!$B:$I,8,0))</f>
        <v/>
      </c>
      <c r="AB105" s="2" t="str">
        <f t="shared" si="11"/>
        <v xml:space="preserve">True Up LSL </v>
      </c>
      <c r="AC105" s="4"/>
      <c r="AD105" s="2">
        <f t="shared" si="12"/>
        <v>40</v>
      </c>
      <c r="AE105" s="2">
        <f t="shared" si="8"/>
        <v>50</v>
      </c>
      <c r="AF105" s="3">
        <f>ABS(Z105)</f>
        <v>3.0000000000654836E-2</v>
      </c>
    </row>
    <row r="106" spans="2:32" x14ac:dyDescent="0.25">
      <c r="B106"/>
      <c r="C106"/>
      <c r="D106"/>
      <c r="E106"/>
      <c r="F106"/>
      <c r="G106"/>
      <c r="H106"/>
      <c r="I106"/>
      <c r="J106" s="2" t="b">
        <f t="shared" ca="1" si="9"/>
        <v>0</v>
      </c>
      <c r="L106" s="2"/>
      <c r="N106"/>
      <c r="R106" s="28"/>
      <c r="S106" s="29"/>
      <c r="T106" s="30">
        <v>22159.97</v>
      </c>
      <c r="U106" s="30">
        <v>270.42</v>
      </c>
      <c r="V106" s="30">
        <v>0</v>
      </c>
      <c r="W106" s="30"/>
      <c r="X106" s="30">
        <f t="shared" si="7"/>
        <v>22430.39</v>
      </c>
      <c r="Y106" s="30">
        <v>22430.33</v>
      </c>
      <c r="Z106" s="30">
        <f t="shared" si="10"/>
        <v>5.9999999997671694E-2</v>
      </c>
      <c r="AA106" s="2" t="str">
        <f>IF(NOT(OR(Z106&gt;1,Z106&lt;-1)),"",VLOOKUP(R106,'[1]Employee CC lookup'!$B:$I,8,0))</f>
        <v/>
      </c>
      <c r="AB106" s="2" t="str">
        <f t="shared" si="11"/>
        <v xml:space="preserve">True Up LSL </v>
      </c>
      <c r="AD106" s="2">
        <f t="shared" si="12"/>
        <v>40</v>
      </c>
      <c r="AE106" s="2">
        <f t="shared" si="8"/>
        <v>50</v>
      </c>
      <c r="AF106" s="2"/>
    </row>
    <row r="107" spans="2:32" x14ac:dyDescent="0.25">
      <c r="B107"/>
      <c r="C107"/>
      <c r="D107"/>
      <c r="E107"/>
      <c r="F107"/>
      <c r="G107"/>
      <c r="H107"/>
      <c r="I107"/>
      <c r="J107" s="2" t="b">
        <f t="shared" ca="1" si="9"/>
        <v>0</v>
      </c>
      <c r="L107" s="2"/>
      <c r="N107"/>
      <c r="R107" s="28"/>
      <c r="S107" s="29"/>
      <c r="T107" s="30">
        <v>26484.19</v>
      </c>
      <c r="U107" s="30">
        <v>252.14</v>
      </c>
      <c r="V107" s="30">
        <v>0</v>
      </c>
      <c r="W107" s="30"/>
      <c r="X107" s="30">
        <f t="shared" si="7"/>
        <v>26736.329999999998</v>
      </c>
      <c r="Y107" s="30">
        <v>26736.36</v>
      </c>
      <c r="Z107" s="30">
        <f t="shared" si="10"/>
        <v>-3.0000000002473826E-2</v>
      </c>
      <c r="AA107" s="2" t="str">
        <f>IF(NOT(OR(Z107&gt;1,Z107&lt;-1)),"",VLOOKUP(R107,'[1]Employee CC lookup'!$B:$I,8,0))</f>
        <v/>
      </c>
      <c r="AB107" s="2" t="str">
        <f t="shared" si="11"/>
        <v xml:space="preserve">True Up LSL </v>
      </c>
      <c r="AD107" s="2">
        <f t="shared" si="12"/>
        <v>50</v>
      </c>
      <c r="AE107" s="2">
        <f t="shared" si="8"/>
        <v>40</v>
      </c>
      <c r="AF107" s="2"/>
    </row>
    <row r="108" spans="2:32" x14ac:dyDescent="0.25">
      <c r="B108"/>
      <c r="C108"/>
      <c r="D108"/>
      <c r="E108"/>
      <c r="F108"/>
      <c r="G108"/>
      <c r="H108"/>
      <c r="I108"/>
      <c r="J108" s="2" t="b">
        <f t="shared" ca="1" si="9"/>
        <v>0</v>
      </c>
      <c r="L108" s="2"/>
      <c r="N108"/>
      <c r="R108" s="28"/>
      <c r="S108" s="29"/>
      <c r="T108" s="30">
        <v>35183.550000000003</v>
      </c>
      <c r="U108" s="30">
        <v>339.21</v>
      </c>
      <c r="V108" s="30">
        <v>0</v>
      </c>
      <c r="W108" s="30"/>
      <c r="X108" s="30">
        <f t="shared" si="7"/>
        <v>35522.76</v>
      </c>
      <c r="Y108" s="30">
        <v>35522.720000000001</v>
      </c>
      <c r="Z108" s="30">
        <f t="shared" si="10"/>
        <v>4.0000000000873115E-2</v>
      </c>
      <c r="AA108" s="2" t="str">
        <f>IF(NOT(OR(Z108&gt;1,Z108&lt;-1)),"",VLOOKUP(R108,'[1]Employee CC lookup'!$B:$I,8,0))</f>
        <v/>
      </c>
      <c r="AB108" s="2" t="str">
        <f t="shared" si="11"/>
        <v xml:space="preserve">True Up LSL </v>
      </c>
      <c r="AD108" s="2">
        <f t="shared" si="12"/>
        <v>40</v>
      </c>
      <c r="AE108" s="2">
        <f t="shared" si="8"/>
        <v>50</v>
      </c>
      <c r="AF108" s="2"/>
    </row>
    <row r="109" spans="2:32" x14ac:dyDescent="0.25">
      <c r="B109"/>
      <c r="C109"/>
      <c r="D109"/>
      <c r="E109"/>
      <c r="F109"/>
      <c r="G109"/>
      <c r="H109"/>
      <c r="I109"/>
      <c r="J109" s="2" t="b">
        <f t="shared" ca="1" si="9"/>
        <v>0</v>
      </c>
      <c r="L109" s="2"/>
      <c r="N109"/>
      <c r="R109" s="28"/>
      <c r="S109" s="29"/>
      <c r="T109" s="30">
        <v>17844.810000000001</v>
      </c>
      <c r="U109" s="30">
        <v>192.15</v>
      </c>
      <c r="V109" s="30">
        <v>0</v>
      </c>
      <c r="W109" s="30"/>
      <c r="X109" s="30">
        <f t="shared" si="7"/>
        <v>18036.960000000003</v>
      </c>
      <c r="Y109" s="30">
        <v>18036.900000000001</v>
      </c>
      <c r="Z109" s="30">
        <f t="shared" si="10"/>
        <v>6.0000000001309672E-2</v>
      </c>
      <c r="AA109" s="2" t="str">
        <f>IF(NOT(OR(Z109&gt;1,Z109&lt;-1)),"",VLOOKUP(R109,'[1]Employee CC lookup'!$B:$I,8,0))</f>
        <v/>
      </c>
      <c r="AB109" s="2" t="str">
        <f t="shared" si="11"/>
        <v xml:space="preserve">True Up LSL </v>
      </c>
      <c r="AC109" s="4"/>
      <c r="AD109" s="2">
        <f t="shared" si="12"/>
        <v>40</v>
      </c>
      <c r="AE109" s="2">
        <f t="shared" si="8"/>
        <v>50</v>
      </c>
      <c r="AF109" s="2"/>
    </row>
    <row r="110" spans="2:32" x14ac:dyDescent="0.25">
      <c r="B110"/>
      <c r="C110"/>
      <c r="D110"/>
      <c r="E110"/>
      <c r="F110"/>
      <c r="G110"/>
      <c r="H110"/>
      <c r="I110"/>
      <c r="J110" s="2" t="b">
        <f t="shared" ca="1" si="9"/>
        <v>0</v>
      </c>
      <c r="L110" s="2"/>
      <c r="N110"/>
      <c r="R110" s="28"/>
      <c r="S110" s="29"/>
      <c r="T110" s="30">
        <v>45309.4</v>
      </c>
      <c r="U110" s="30">
        <v>366.62</v>
      </c>
      <c r="V110" s="30">
        <v>0</v>
      </c>
      <c r="W110" s="30"/>
      <c r="X110" s="30">
        <f t="shared" si="7"/>
        <v>45676.020000000004</v>
      </c>
      <c r="Y110" s="30">
        <v>45676.11</v>
      </c>
      <c r="Z110" s="30">
        <f t="shared" si="10"/>
        <v>-8.999999999650754E-2</v>
      </c>
      <c r="AA110" s="2" t="str">
        <f>IF(NOT(OR(Z110&gt;1,Z110&lt;-1)),"",VLOOKUP(R110,'[1]Employee CC lookup'!$B:$I,8,0))</f>
        <v/>
      </c>
      <c r="AB110" s="2" t="str">
        <f t="shared" si="11"/>
        <v xml:space="preserve">True Up LSL </v>
      </c>
      <c r="AC110" s="4"/>
      <c r="AD110" s="2">
        <f t="shared" si="12"/>
        <v>50</v>
      </c>
      <c r="AE110" s="2">
        <f t="shared" si="8"/>
        <v>40</v>
      </c>
      <c r="AF110" s="3">
        <f>ABS(Z110)</f>
        <v>8.999999999650754E-2</v>
      </c>
    </row>
    <row r="111" spans="2:32" x14ac:dyDescent="0.25">
      <c r="B111"/>
      <c r="C111"/>
      <c r="D111"/>
      <c r="E111"/>
      <c r="F111"/>
      <c r="G111"/>
      <c r="H111"/>
      <c r="I111"/>
      <c r="J111" s="2" t="b">
        <f t="shared" ca="1" si="9"/>
        <v>0</v>
      </c>
      <c r="L111" s="2"/>
      <c r="N111"/>
      <c r="R111" s="28"/>
      <c r="S111" s="29"/>
      <c r="T111" s="30">
        <v>24107.68</v>
      </c>
      <c r="U111" s="30">
        <v>237.72</v>
      </c>
      <c r="V111" s="30">
        <v>0</v>
      </c>
      <c r="W111" s="30"/>
      <c r="X111" s="30">
        <f t="shared" si="7"/>
        <v>24345.4</v>
      </c>
      <c r="Y111" s="30">
        <v>24345.37</v>
      </c>
      <c r="Z111" s="30">
        <f t="shared" si="10"/>
        <v>3.0000000002473826E-2</v>
      </c>
      <c r="AA111" s="2" t="str">
        <f>IF(NOT(OR(Z111&gt;1,Z111&lt;-1)),"",VLOOKUP(R111,'[1]Employee CC lookup'!$B:$I,8,0))</f>
        <v/>
      </c>
      <c r="AB111" s="2" t="str">
        <f t="shared" si="11"/>
        <v xml:space="preserve">True Up LSL </v>
      </c>
      <c r="AD111" s="2">
        <f t="shared" si="12"/>
        <v>40</v>
      </c>
      <c r="AE111" s="2">
        <f t="shared" si="8"/>
        <v>50</v>
      </c>
      <c r="AF111" s="2"/>
    </row>
    <row r="112" spans="2:32" x14ac:dyDescent="0.25">
      <c r="B112"/>
      <c r="C112"/>
      <c r="D112"/>
      <c r="E112"/>
      <c r="F112"/>
      <c r="G112"/>
      <c r="H112"/>
      <c r="I112"/>
      <c r="J112" s="2" t="b">
        <f t="shared" ca="1" si="9"/>
        <v>0</v>
      </c>
      <c r="L112" s="2"/>
      <c r="N112"/>
      <c r="R112" s="28"/>
      <c r="S112" s="29"/>
      <c r="T112" s="30">
        <v>26027.67</v>
      </c>
      <c r="U112" s="30">
        <v>280.91000000000003</v>
      </c>
      <c r="V112" s="30">
        <v>0</v>
      </c>
      <c r="W112" s="30"/>
      <c r="X112" s="30">
        <f t="shared" si="7"/>
        <v>26308.579999999998</v>
      </c>
      <c r="Y112" s="30">
        <v>26308.66</v>
      </c>
      <c r="Z112" s="30">
        <f t="shared" si="10"/>
        <v>-8.000000000174623E-2</v>
      </c>
      <c r="AA112" s="2" t="s">
        <v>95</v>
      </c>
      <c r="AB112" s="2" t="str">
        <f t="shared" si="11"/>
        <v xml:space="preserve">True Up LSL </v>
      </c>
      <c r="AC112" s="2" t="s">
        <v>110</v>
      </c>
      <c r="AD112" s="2">
        <f t="shared" si="12"/>
        <v>50</v>
      </c>
      <c r="AE112" s="2">
        <f t="shared" si="8"/>
        <v>40</v>
      </c>
      <c r="AF112" s="2">
        <f>ABS(Z112)</f>
        <v>8.000000000174623E-2</v>
      </c>
    </row>
    <row r="113" spans="2:32" x14ac:dyDescent="0.25">
      <c r="B113"/>
      <c r="C113"/>
      <c r="D113"/>
      <c r="E113"/>
      <c r="F113"/>
      <c r="G113"/>
      <c r="H113"/>
      <c r="I113"/>
      <c r="J113" s="2" t="b">
        <f t="shared" ca="1" si="9"/>
        <v>0</v>
      </c>
      <c r="L113" s="2"/>
      <c r="N113"/>
      <c r="R113" s="28"/>
      <c r="S113" s="29"/>
      <c r="T113" s="30">
        <v>24586.79</v>
      </c>
      <c r="U113" s="30">
        <v>244.15</v>
      </c>
      <c r="V113" s="30">
        <v>0</v>
      </c>
      <c r="W113" s="30"/>
      <c r="X113" s="30">
        <f t="shared" si="7"/>
        <v>24830.940000000002</v>
      </c>
      <c r="Y113" s="30">
        <v>24830.880000000001</v>
      </c>
      <c r="Z113" s="30">
        <f t="shared" si="10"/>
        <v>6.0000000001309672E-2</v>
      </c>
      <c r="AA113" s="2" t="str">
        <f>IF(NOT(OR(Z113&gt;1,Z113&lt;-1)),"",VLOOKUP(R113,'[1]Employee CC lookup'!$B:$I,8,0))</f>
        <v/>
      </c>
      <c r="AB113" s="2" t="str">
        <f t="shared" si="11"/>
        <v xml:space="preserve">True Up LSL </v>
      </c>
      <c r="AD113" s="2">
        <f t="shared" si="12"/>
        <v>40</v>
      </c>
      <c r="AE113" s="2">
        <f t="shared" si="8"/>
        <v>50</v>
      </c>
      <c r="AF113" s="2"/>
    </row>
    <row r="114" spans="2:32" x14ac:dyDescent="0.25">
      <c r="B114"/>
      <c r="C114"/>
      <c r="D114"/>
      <c r="E114"/>
      <c r="F114"/>
      <c r="G114"/>
      <c r="H114"/>
      <c r="I114"/>
      <c r="J114" s="2" t="b">
        <f t="shared" ca="1" si="9"/>
        <v>0</v>
      </c>
      <c r="L114" s="2"/>
      <c r="N114"/>
      <c r="R114" s="28"/>
      <c r="S114" s="29"/>
      <c r="T114" s="30">
        <v>25199.599999999999</v>
      </c>
      <c r="U114" s="30">
        <v>277.95999999999998</v>
      </c>
      <c r="V114" s="30">
        <v>0</v>
      </c>
      <c r="W114" s="30"/>
      <c r="X114" s="30">
        <f t="shared" si="7"/>
        <v>25477.559999999998</v>
      </c>
      <c r="Y114" s="30">
        <v>25477.63</v>
      </c>
      <c r="Z114" s="30">
        <f t="shared" si="10"/>
        <v>-7.0000000003346941E-2</v>
      </c>
      <c r="AA114" s="2" t="str">
        <f>IF(NOT(OR(Z114&gt;1,Z114&lt;-1)),"",VLOOKUP(R114,'[1]Employee CC lookup'!$B:$I,8,0))</f>
        <v/>
      </c>
      <c r="AB114" s="2" t="str">
        <f t="shared" si="11"/>
        <v xml:space="preserve">True Up LSL </v>
      </c>
      <c r="AD114" s="2">
        <f t="shared" si="12"/>
        <v>50</v>
      </c>
      <c r="AE114" s="2">
        <f t="shared" si="8"/>
        <v>40</v>
      </c>
      <c r="AF114" s="2"/>
    </row>
    <row r="115" spans="2:32" x14ac:dyDescent="0.25">
      <c r="B115"/>
      <c r="C115"/>
      <c r="D115"/>
      <c r="E115"/>
      <c r="F115"/>
      <c r="G115"/>
      <c r="H115"/>
      <c r="I115"/>
      <c r="J115" s="2" t="b">
        <f t="shared" ca="1" si="9"/>
        <v>0</v>
      </c>
      <c r="L115" s="2"/>
      <c r="N115"/>
      <c r="R115" s="28"/>
      <c r="S115" s="29"/>
      <c r="T115" s="30">
        <v>33716.17</v>
      </c>
      <c r="U115" s="30">
        <v>427.21</v>
      </c>
      <c r="V115" s="30">
        <v>0</v>
      </c>
      <c r="W115" s="30"/>
      <c r="X115" s="30">
        <f t="shared" si="7"/>
        <v>34143.379999999997</v>
      </c>
      <c r="Y115" s="30">
        <v>34143.379999999997</v>
      </c>
      <c r="Z115" s="30">
        <f t="shared" si="10"/>
        <v>0</v>
      </c>
      <c r="AA115" s="2" t="str">
        <f>IF(NOT(OR(Z115&gt;1,Z115&lt;-1)),"",VLOOKUP(R115,'[1]Employee CC lookup'!$B:$I,8,0))</f>
        <v/>
      </c>
      <c r="AB115" s="2" t="str">
        <f t="shared" si="11"/>
        <v xml:space="preserve">True Up LSL </v>
      </c>
      <c r="AD115" s="2">
        <f t="shared" si="12"/>
        <v>50</v>
      </c>
      <c r="AE115" s="2">
        <f t="shared" si="8"/>
        <v>40</v>
      </c>
      <c r="AF115" s="2"/>
    </row>
    <row r="116" spans="2:32" x14ac:dyDescent="0.25">
      <c r="B116"/>
      <c r="C116"/>
      <c r="D116"/>
      <c r="E116"/>
      <c r="F116"/>
      <c r="G116"/>
      <c r="H116"/>
      <c r="I116"/>
      <c r="J116" s="2" t="b">
        <f t="shared" ca="1" si="9"/>
        <v>0</v>
      </c>
      <c r="L116" s="2"/>
      <c r="N116"/>
      <c r="R116" s="28"/>
      <c r="S116" s="29"/>
      <c r="T116" s="30">
        <v>24679.07</v>
      </c>
      <c r="U116" s="30">
        <v>89.4</v>
      </c>
      <c r="V116" s="30">
        <v>0</v>
      </c>
      <c r="W116" s="30"/>
      <c r="X116" s="30">
        <f t="shared" si="7"/>
        <v>24768.47</v>
      </c>
      <c r="Y116" s="30">
        <v>24768.560000000001</v>
      </c>
      <c r="Z116" s="30">
        <f t="shared" si="10"/>
        <v>-9.0000000000145519E-2</v>
      </c>
      <c r="AA116" s="2" t="str">
        <f>IF(NOT(OR(Z116&gt;1,Z116&lt;-1)),"",VLOOKUP(R116,'[1]Employee CC lookup'!$B:$I,8,0))</f>
        <v/>
      </c>
      <c r="AB116" s="2" t="str">
        <f t="shared" si="11"/>
        <v xml:space="preserve">True Up LSL </v>
      </c>
      <c r="AD116" s="2">
        <f t="shared" si="12"/>
        <v>50</v>
      </c>
      <c r="AE116" s="2">
        <f t="shared" si="8"/>
        <v>40</v>
      </c>
      <c r="AF116" s="2"/>
    </row>
    <row r="117" spans="2:32" x14ac:dyDescent="0.25">
      <c r="B117"/>
      <c r="C117"/>
      <c r="D117"/>
      <c r="E117"/>
      <c r="F117"/>
      <c r="G117"/>
      <c r="H117"/>
      <c r="I117"/>
      <c r="J117" s="2" t="b">
        <f t="shared" ca="1" si="9"/>
        <v>0</v>
      </c>
      <c r="L117" s="2"/>
      <c r="N117"/>
      <c r="R117" s="28"/>
      <c r="S117" s="29"/>
      <c r="T117" s="30">
        <v>36896.080000000002</v>
      </c>
      <c r="U117" s="30">
        <v>387.97</v>
      </c>
      <c r="V117" s="30">
        <v>0</v>
      </c>
      <c r="W117" s="30"/>
      <c r="X117" s="30">
        <f t="shared" si="7"/>
        <v>37284.050000000003</v>
      </c>
      <c r="Y117" s="30">
        <v>37284</v>
      </c>
      <c r="Z117" s="30">
        <f t="shared" si="10"/>
        <v>5.0000000002910383E-2</v>
      </c>
      <c r="AA117" s="2" t="str">
        <f>IF(NOT(OR(Z117&gt;1,Z117&lt;-1)),"",VLOOKUP(R117,'[1]Employee CC lookup'!$B:$I,8,0))</f>
        <v/>
      </c>
      <c r="AB117" s="2" t="str">
        <f t="shared" si="11"/>
        <v xml:space="preserve">True Up LSL </v>
      </c>
      <c r="AD117" s="2">
        <f t="shared" si="12"/>
        <v>40</v>
      </c>
      <c r="AE117" s="2">
        <f t="shared" si="8"/>
        <v>50</v>
      </c>
      <c r="AF117" s="2"/>
    </row>
    <row r="118" spans="2:32" x14ac:dyDescent="0.25">
      <c r="B118"/>
      <c r="C118"/>
      <c r="D118"/>
      <c r="E118"/>
      <c r="F118"/>
      <c r="G118"/>
      <c r="H118"/>
      <c r="I118"/>
      <c r="J118" s="2" t="b">
        <f t="shared" ca="1" si="9"/>
        <v>0</v>
      </c>
      <c r="L118" s="2"/>
      <c r="N118"/>
      <c r="R118" s="28"/>
      <c r="S118" s="29"/>
      <c r="T118" s="30">
        <v>29901.56</v>
      </c>
      <c r="U118" s="30">
        <v>315.88</v>
      </c>
      <c r="V118" s="30">
        <v>0</v>
      </c>
      <c r="W118" s="30"/>
      <c r="X118" s="30">
        <f t="shared" si="7"/>
        <v>30217.440000000002</v>
      </c>
      <c r="Y118" s="30">
        <v>30217.41</v>
      </c>
      <c r="Z118" s="30">
        <f t="shared" si="10"/>
        <v>3.0000000002473826E-2</v>
      </c>
      <c r="AA118" s="2" t="str">
        <f>IF(NOT(OR(Z118&gt;1,Z118&lt;-1)),"",VLOOKUP(R118,'[1]Employee CC lookup'!$B:$I,8,0))</f>
        <v/>
      </c>
      <c r="AB118" s="2" t="str">
        <f t="shared" si="11"/>
        <v xml:space="preserve">True Up LSL </v>
      </c>
      <c r="AD118" s="2">
        <f t="shared" si="12"/>
        <v>40</v>
      </c>
      <c r="AE118" s="2">
        <f t="shared" si="8"/>
        <v>50</v>
      </c>
      <c r="AF118" s="2"/>
    </row>
    <row r="119" spans="2:32" x14ac:dyDescent="0.25">
      <c r="B119"/>
      <c r="C119"/>
      <c r="D119"/>
      <c r="E119"/>
      <c r="F119"/>
      <c r="G119"/>
      <c r="H119"/>
      <c r="I119"/>
      <c r="J119" s="2" t="b">
        <f t="shared" ca="1" si="9"/>
        <v>0</v>
      </c>
      <c r="L119" s="2"/>
      <c r="N119"/>
      <c r="R119" s="28"/>
      <c r="S119" s="29"/>
      <c r="T119" s="30">
        <v>16943.810000000001</v>
      </c>
      <c r="U119" s="30">
        <v>253.01</v>
      </c>
      <c r="V119" s="30">
        <v>0</v>
      </c>
      <c r="W119" s="30"/>
      <c r="X119" s="30">
        <f t="shared" si="7"/>
        <v>17196.82</v>
      </c>
      <c r="Y119" s="30">
        <v>17196.79</v>
      </c>
      <c r="Z119" s="30">
        <f t="shared" si="10"/>
        <v>2.9999999998835847E-2</v>
      </c>
      <c r="AA119" s="2" t="str">
        <f>IF(NOT(OR(Z119&gt;1,Z119&lt;-1)),"",VLOOKUP(R119,'[1]Employee CC lookup'!$B:$I,8,0))</f>
        <v/>
      </c>
      <c r="AB119" s="2" t="str">
        <f t="shared" si="11"/>
        <v xml:space="preserve">True Up LSL </v>
      </c>
      <c r="AD119" s="2">
        <f t="shared" si="12"/>
        <v>40</v>
      </c>
      <c r="AE119" s="2">
        <f t="shared" si="8"/>
        <v>50</v>
      </c>
      <c r="AF119" s="2"/>
    </row>
    <row r="120" spans="2:32" x14ac:dyDescent="0.25">
      <c r="B120"/>
      <c r="C120"/>
      <c r="D120"/>
      <c r="E120"/>
      <c r="F120"/>
      <c r="G120"/>
      <c r="H120"/>
      <c r="I120"/>
      <c r="J120" s="2" t="b">
        <f t="shared" ca="1" si="9"/>
        <v>0</v>
      </c>
      <c r="L120" s="2"/>
      <c r="N120"/>
      <c r="R120" s="28"/>
      <c r="S120" s="29"/>
      <c r="T120" s="30">
        <v>23687.65</v>
      </c>
      <c r="U120" s="30">
        <v>259.98</v>
      </c>
      <c r="V120" s="30">
        <v>0</v>
      </c>
      <c r="W120" s="30"/>
      <c r="X120" s="30">
        <f t="shared" si="7"/>
        <v>23947.63</v>
      </c>
      <c r="Y120" s="30">
        <v>23947.66</v>
      </c>
      <c r="Z120" s="30">
        <f t="shared" si="10"/>
        <v>-2.9999999998835847E-2</v>
      </c>
      <c r="AA120" s="2" t="str">
        <f>IF(NOT(OR(Z120&gt;1,Z120&lt;-1)),"",VLOOKUP(R120,'[1]Employee CC lookup'!$B:$I,8,0))</f>
        <v/>
      </c>
      <c r="AB120" s="2" t="str">
        <f t="shared" si="11"/>
        <v xml:space="preserve">True Up LSL </v>
      </c>
      <c r="AD120" s="2">
        <f t="shared" si="12"/>
        <v>50</v>
      </c>
      <c r="AE120" s="2">
        <f t="shared" si="8"/>
        <v>40</v>
      </c>
      <c r="AF120" s="2"/>
    </row>
    <row r="121" spans="2:32" x14ac:dyDescent="0.25">
      <c r="B121"/>
      <c r="C121"/>
      <c r="D121"/>
      <c r="E121"/>
      <c r="F121"/>
      <c r="G121"/>
      <c r="H121"/>
      <c r="I121"/>
      <c r="J121" s="2" t="b">
        <f t="shared" ca="1" si="9"/>
        <v>0</v>
      </c>
      <c r="L121" s="2"/>
      <c r="N121"/>
      <c r="R121" s="28"/>
      <c r="S121" s="29"/>
      <c r="T121" s="30">
        <v>24492.240000000002</v>
      </c>
      <c r="U121" s="30">
        <v>266.83</v>
      </c>
      <c r="V121" s="30">
        <v>0</v>
      </c>
      <c r="W121" s="30"/>
      <c r="X121" s="30">
        <f t="shared" si="7"/>
        <v>24759.070000000003</v>
      </c>
      <c r="Y121" s="30">
        <v>24759.11</v>
      </c>
      <c r="Z121" s="30">
        <f t="shared" si="10"/>
        <v>-3.9999999997235136E-2</v>
      </c>
      <c r="AA121" s="2" t="str">
        <f>IF(NOT(OR(Z121&gt;1,Z121&lt;-1)),"",VLOOKUP(R121,'[1]Employee CC lookup'!$B:$I,8,0))</f>
        <v/>
      </c>
      <c r="AB121" s="2" t="str">
        <f t="shared" si="11"/>
        <v xml:space="preserve">True Up LSL </v>
      </c>
      <c r="AC121" s="4"/>
      <c r="AD121" s="2">
        <f t="shared" si="12"/>
        <v>50</v>
      </c>
      <c r="AE121" s="2">
        <f t="shared" si="8"/>
        <v>40</v>
      </c>
      <c r="AF121" s="3">
        <f>ABS(Z121)</f>
        <v>3.9999999997235136E-2</v>
      </c>
    </row>
    <row r="122" spans="2:32" x14ac:dyDescent="0.25">
      <c r="B122"/>
      <c r="C122"/>
      <c r="D122"/>
      <c r="E122"/>
      <c r="F122"/>
      <c r="G122"/>
      <c r="H122"/>
      <c r="I122"/>
      <c r="J122" s="2" t="b">
        <f t="shared" ca="1" si="9"/>
        <v>0</v>
      </c>
      <c r="L122" s="2"/>
      <c r="N122"/>
      <c r="R122" s="28"/>
      <c r="S122" s="29"/>
      <c r="T122" s="30">
        <v>3630.85</v>
      </c>
      <c r="U122" s="30">
        <v>303.02</v>
      </c>
      <c r="V122" s="30">
        <v>0</v>
      </c>
      <c r="W122" s="30"/>
      <c r="X122" s="30">
        <f t="shared" si="7"/>
        <v>3933.87</v>
      </c>
      <c r="Y122" s="30">
        <v>3933.83</v>
      </c>
      <c r="Z122" s="30">
        <f t="shared" si="10"/>
        <v>3.999999999996362E-2</v>
      </c>
      <c r="AA122" s="2" t="str">
        <f>IF(NOT(OR(Z122&gt;1,Z122&lt;-1)),"",VLOOKUP(R122,'[1]Employee CC lookup'!$B:$I,8,0))</f>
        <v/>
      </c>
      <c r="AB122" s="2" t="str">
        <f t="shared" si="11"/>
        <v xml:space="preserve">True Up LSL </v>
      </c>
      <c r="AD122" s="2">
        <f t="shared" si="12"/>
        <v>40</v>
      </c>
      <c r="AE122" s="2">
        <f t="shared" si="8"/>
        <v>50</v>
      </c>
      <c r="AF122" s="2"/>
    </row>
    <row r="123" spans="2:32" x14ac:dyDescent="0.25">
      <c r="B123"/>
      <c r="C123"/>
      <c r="D123"/>
      <c r="E123"/>
      <c r="F123"/>
      <c r="G123"/>
      <c r="H123"/>
      <c r="I123"/>
      <c r="J123" s="2" t="b">
        <f t="shared" ca="1" si="9"/>
        <v>0</v>
      </c>
      <c r="L123" s="2"/>
      <c r="N123"/>
      <c r="R123" s="28"/>
      <c r="S123" s="29"/>
      <c r="T123" s="30">
        <v>12930.26</v>
      </c>
      <c r="U123" s="30">
        <v>141.69</v>
      </c>
      <c r="V123" s="30">
        <v>0</v>
      </c>
      <c r="W123" s="30"/>
      <c r="X123" s="30">
        <f t="shared" si="7"/>
        <v>13071.95</v>
      </c>
      <c r="Y123" s="30">
        <v>13071.93</v>
      </c>
      <c r="Z123" s="30">
        <f t="shared" si="10"/>
        <v>2.0000000000436557E-2</v>
      </c>
      <c r="AA123" s="2" t="str">
        <f>IF(NOT(OR(Z123&gt;1,Z123&lt;-1)),"",VLOOKUP(R123,'[1]Employee CC lookup'!$B:$I,8,0))</f>
        <v/>
      </c>
      <c r="AB123" s="2" t="str">
        <f t="shared" si="11"/>
        <v xml:space="preserve">True Up LSL </v>
      </c>
      <c r="AD123" s="2">
        <f t="shared" si="12"/>
        <v>40</v>
      </c>
      <c r="AE123" s="2">
        <f t="shared" si="8"/>
        <v>50</v>
      </c>
      <c r="AF123" s="2"/>
    </row>
    <row r="124" spans="2:32" x14ac:dyDescent="0.25">
      <c r="B124"/>
      <c r="C124"/>
      <c r="D124"/>
      <c r="E124"/>
      <c r="F124"/>
      <c r="G124"/>
      <c r="H124"/>
      <c r="I124"/>
      <c r="J124" s="2" t="b">
        <f t="shared" ca="1" si="9"/>
        <v>0</v>
      </c>
      <c r="L124" s="2"/>
      <c r="N124"/>
      <c r="R124" s="28"/>
      <c r="S124" s="29"/>
      <c r="T124" s="30">
        <v>12551.83</v>
      </c>
      <c r="U124" s="30">
        <v>137.74</v>
      </c>
      <c r="V124" s="30">
        <v>0</v>
      </c>
      <c r="W124" s="30"/>
      <c r="X124" s="30">
        <f t="shared" si="7"/>
        <v>12689.57</v>
      </c>
      <c r="Y124" s="30">
        <v>12689.54</v>
      </c>
      <c r="Z124" s="30">
        <f t="shared" si="10"/>
        <v>2.9999999998835847E-2</v>
      </c>
      <c r="AA124" s="2" t="str">
        <f>IF(NOT(OR(Z124&gt;1,Z124&lt;-1)),"",VLOOKUP(R124,'[1]Employee CC lookup'!$B:$I,8,0))</f>
        <v/>
      </c>
      <c r="AB124" s="2" t="str">
        <f t="shared" si="11"/>
        <v xml:space="preserve">True Up LSL </v>
      </c>
      <c r="AD124" s="2">
        <f t="shared" si="12"/>
        <v>40</v>
      </c>
      <c r="AE124" s="2">
        <f t="shared" si="8"/>
        <v>50</v>
      </c>
      <c r="AF124" s="2"/>
    </row>
    <row r="125" spans="2:32" x14ac:dyDescent="0.25">
      <c r="B125"/>
      <c r="C125"/>
      <c r="D125"/>
      <c r="E125"/>
      <c r="F125"/>
      <c r="G125"/>
      <c r="H125"/>
      <c r="I125"/>
      <c r="J125" s="2" t="b">
        <f t="shared" ca="1" si="9"/>
        <v>0</v>
      </c>
      <c r="L125" s="2"/>
      <c r="N125"/>
      <c r="R125" s="28"/>
      <c r="S125" s="29"/>
      <c r="T125" s="30">
        <v>14968.23</v>
      </c>
      <c r="U125" s="30">
        <v>151.30000000000001</v>
      </c>
      <c r="V125" s="30">
        <v>0</v>
      </c>
      <c r="W125" s="30"/>
      <c r="X125" s="30">
        <f t="shared" si="7"/>
        <v>15119.529999999999</v>
      </c>
      <c r="Y125" s="30">
        <v>15119.53</v>
      </c>
      <c r="Z125" s="30">
        <f t="shared" si="10"/>
        <v>0</v>
      </c>
      <c r="AA125" s="2" t="str">
        <f>IF(NOT(OR(Z125&gt;1,Z125&lt;-1)),"",VLOOKUP(R125,'[1]Employee CC lookup'!$B:$I,8,0))</f>
        <v/>
      </c>
      <c r="AB125" s="2" t="str">
        <f t="shared" si="11"/>
        <v xml:space="preserve">True Up LSL </v>
      </c>
      <c r="AD125" s="2">
        <f t="shared" si="12"/>
        <v>50</v>
      </c>
      <c r="AE125" s="2">
        <f t="shared" si="8"/>
        <v>40</v>
      </c>
      <c r="AF125" s="2"/>
    </row>
    <row r="126" spans="2:32" x14ac:dyDescent="0.25">
      <c r="B126"/>
      <c r="C126"/>
      <c r="D126"/>
      <c r="E126"/>
      <c r="F126"/>
      <c r="G126"/>
      <c r="H126"/>
      <c r="I126"/>
      <c r="J126" s="2" t="b">
        <f t="shared" ca="1" si="9"/>
        <v>0</v>
      </c>
      <c r="L126" s="2"/>
      <c r="N126"/>
      <c r="R126" s="28"/>
      <c r="S126" s="29"/>
      <c r="T126" s="30">
        <v>37709.019999999997</v>
      </c>
      <c r="U126" s="30">
        <v>436.89</v>
      </c>
      <c r="V126" s="30">
        <v>0</v>
      </c>
      <c r="W126" s="30"/>
      <c r="X126" s="30">
        <f t="shared" si="7"/>
        <v>38145.909999999996</v>
      </c>
      <c r="Y126" s="30">
        <v>38145.96</v>
      </c>
      <c r="Z126" s="30">
        <f t="shared" si="10"/>
        <v>-5.0000000002910383E-2</v>
      </c>
      <c r="AA126" s="2" t="str">
        <f>IF(NOT(OR(Z126&gt;1,Z126&lt;-1)),"",VLOOKUP(R126,'[1]Employee CC lookup'!$B:$I,8,0))</f>
        <v/>
      </c>
      <c r="AB126" s="2" t="str">
        <f t="shared" si="11"/>
        <v xml:space="preserve">True Up LSL </v>
      </c>
      <c r="AD126" s="2">
        <f t="shared" si="12"/>
        <v>50</v>
      </c>
      <c r="AE126" s="2">
        <f t="shared" si="8"/>
        <v>40</v>
      </c>
      <c r="AF126" s="2"/>
    </row>
    <row r="127" spans="2:32" x14ac:dyDescent="0.25">
      <c r="B127"/>
      <c r="C127"/>
      <c r="D127"/>
      <c r="E127"/>
      <c r="F127"/>
      <c r="G127"/>
      <c r="H127"/>
      <c r="I127"/>
      <c r="J127" s="2" t="b">
        <f t="shared" ca="1" si="9"/>
        <v>0</v>
      </c>
      <c r="L127" s="2"/>
      <c r="N127"/>
      <c r="R127" s="28"/>
      <c r="S127" s="29"/>
      <c r="T127" s="30">
        <v>26132.19</v>
      </c>
      <c r="U127" s="30">
        <v>297.83</v>
      </c>
      <c r="V127" s="30">
        <v>0</v>
      </c>
      <c r="W127" s="30"/>
      <c r="X127" s="30">
        <f t="shared" si="7"/>
        <v>26430.02</v>
      </c>
      <c r="Y127" s="30">
        <v>26429.98</v>
      </c>
      <c r="Z127" s="30">
        <f t="shared" si="10"/>
        <v>4.0000000000873115E-2</v>
      </c>
      <c r="AA127" s="2" t="str">
        <f>IF(NOT(OR(Z127&gt;1,Z127&lt;-1)),"",VLOOKUP(R127,'[1]Employee CC lookup'!$B:$I,8,0))</f>
        <v/>
      </c>
      <c r="AB127" s="2" t="str">
        <f t="shared" si="11"/>
        <v xml:space="preserve">True Up LSL </v>
      </c>
      <c r="AD127" s="2">
        <f t="shared" si="12"/>
        <v>40</v>
      </c>
      <c r="AE127" s="2">
        <f t="shared" si="8"/>
        <v>50</v>
      </c>
      <c r="AF127" s="2"/>
    </row>
    <row r="128" spans="2:32" x14ac:dyDescent="0.25">
      <c r="B128"/>
      <c r="C128"/>
      <c r="D128"/>
      <c r="E128"/>
      <c r="F128"/>
      <c r="G128"/>
      <c r="H128"/>
      <c r="I128"/>
      <c r="J128" s="2" t="b">
        <f t="shared" ca="1" si="9"/>
        <v>0</v>
      </c>
      <c r="L128" s="2"/>
      <c r="N128"/>
      <c r="R128" s="28"/>
      <c r="S128" s="29"/>
      <c r="T128" s="30">
        <v>16773.23</v>
      </c>
      <c r="U128" s="30">
        <v>195.37</v>
      </c>
      <c r="V128" s="30">
        <v>0</v>
      </c>
      <c r="W128" s="30"/>
      <c r="X128" s="30">
        <f t="shared" si="7"/>
        <v>16968.599999999999</v>
      </c>
      <c r="Y128" s="30">
        <v>16968.580000000002</v>
      </c>
      <c r="Z128" s="30">
        <f t="shared" si="10"/>
        <v>1.9999999996798579E-2</v>
      </c>
      <c r="AA128" s="2" t="str">
        <f>IF(NOT(OR(Z128&gt;1,Z128&lt;-1)),"",VLOOKUP(R128,'[1]Employee CC lookup'!$B:$I,8,0))</f>
        <v/>
      </c>
      <c r="AB128" s="2" t="str">
        <f t="shared" si="11"/>
        <v xml:space="preserve">True Up LSL </v>
      </c>
      <c r="AD128" s="2">
        <f t="shared" si="12"/>
        <v>40</v>
      </c>
      <c r="AE128" s="2">
        <f t="shared" si="8"/>
        <v>50</v>
      </c>
      <c r="AF128" s="2"/>
    </row>
    <row r="129" spans="2:32" x14ac:dyDescent="0.25">
      <c r="B129"/>
      <c r="C129"/>
      <c r="D129"/>
      <c r="E129"/>
      <c r="F129"/>
      <c r="G129"/>
      <c r="H129"/>
      <c r="I129"/>
      <c r="J129" s="2" t="b">
        <f t="shared" ca="1" si="9"/>
        <v>0</v>
      </c>
      <c r="L129" s="2"/>
      <c r="N129"/>
      <c r="R129" s="28"/>
      <c r="S129" s="29"/>
      <c r="T129" s="30">
        <v>23040.05</v>
      </c>
      <c r="U129" s="30">
        <v>266.14999999999998</v>
      </c>
      <c r="V129" s="30">
        <v>0</v>
      </c>
      <c r="W129" s="30"/>
      <c r="X129" s="30">
        <f t="shared" si="7"/>
        <v>23306.2</v>
      </c>
      <c r="Y129" s="30">
        <v>23306.23</v>
      </c>
      <c r="Z129" s="30">
        <f t="shared" si="10"/>
        <v>-2.9999999998835847E-2</v>
      </c>
      <c r="AA129" s="2" t="str">
        <f>IF(NOT(OR(Z129&gt;1,Z129&lt;-1)),"",VLOOKUP(R129,'[1]Employee CC lookup'!$B:$I,8,0))</f>
        <v/>
      </c>
      <c r="AB129" s="2" t="str">
        <f t="shared" si="11"/>
        <v xml:space="preserve">True Up LSL </v>
      </c>
      <c r="AD129" s="2">
        <f t="shared" si="12"/>
        <v>50</v>
      </c>
      <c r="AE129" s="2">
        <f t="shared" si="8"/>
        <v>40</v>
      </c>
      <c r="AF129" s="2"/>
    </row>
    <row r="130" spans="2:32" x14ac:dyDescent="0.25">
      <c r="B130"/>
      <c r="C130"/>
      <c r="D130"/>
      <c r="E130"/>
      <c r="F130"/>
      <c r="G130"/>
      <c r="H130"/>
      <c r="I130"/>
      <c r="J130" s="2" t="b">
        <f t="shared" ca="1" si="9"/>
        <v>0</v>
      </c>
      <c r="L130" s="2"/>
      <c r="N130"/>
      <c r="R130" s="28"/>
      <c r="S130" s="29"/>
      <c r="T130" s="30">
        <v>30112.080000000002</v>
      </c>
      <c r="U130" s="30">
        <v>354.63</v>
      </c>
      <c r="V130" s="30">
        <v>0</v>
      </c>
      <c r="W130" s="30"/>
      <c r="X130" s="30">
        <f t="shared" si="7"/>
        <v>30466.710000000003</v>
      </c>
      <c r="Y130" s="30">
        <v>30466.799999999999</v>
      </c>
      <c r="Z130" s="30">
        <f t="shared" si="10"/>
        <v>-8.999999999650754E-2</v>
      </c>
      <c r="AA130" s="2" t="str">
        <f>IF(NOT(OR(Z130&gt;1,Z130&lt;-1)),"",VLOOKUP(R130,'[1]Employee CC lookup'!$B:$I,8,0))</f>
        <v/>
      </c>
      <c r="AB130" s="2" t="str">
        <f t="shared" si="11"/>
        <v xml:space="preserve">True Up LSL </v>
      </c>
      <c r="AD130" s="2">
        <f t="shared" si="12"/>
        <v>50</v>
      </c>
      <c r="AE130" s="2">
        <f t="shared" si="8"/>
        <v>40</v>
      </c>
      <c r="AF130" s="2"/>
    </row>
    <row r="131" spans="2:32" x14ac:dyDescent="0.25">
      <c r="B131"/>
      <c r="C131"/>
      <c r="D131"/>
      <c r="E131"/>
      <c r="F131"/>
      <c r="G131"/>
      <c r="H131"/>
      <c r="I131"/>
      <c r="J131" s="2" t="b">
        <f t="shared" ca="1" si="9"/>
        <v>0</v>
      </c>
      <c r="L131" s="2"/>
      <c r="N131"/>
      <c r="R131" s="28"/>
      <c r="S131" s="29"/>
      <c r="T131" s="30">
        <v>22967.54</v>
      </c>
      <c r="U131" s="30">
        <v>272.54000000000002</v>
      </c>
      <c r="V131" s="30">
        <v>0</v>
      </c>
      <c r="W131" s="30"/>
      <c r="X131" s="30">
        <f t="shared" si="7"/>
        <v>23240.080000000002</v>
      </c>
      <c r="Y131" s="30">
        <v>23240.12</v>
      </c>
      <c r="Z131" s="30">
        <f t="shared" si="10"/>
        <v>-3.9999999997235136E-2</v>
      </c>
      <c r="AA131" s="2" t="str">
        <f>IF(NOT(OR(Z131&gt;1,Z131&lt;-1)),"",VLOOKUP(R131,'[1]Employee CC lookup'!$B:$I,8,0))</f>
        <v/>
      </c>
      <c r="AB131" s="2" t="str">
        <f t="shared" si="11"/>
        <v xml:space="preserve">True Up LSL </v>
      </c>
      <c r="AD131" s="2">
        <f t="shared" si="12"/>
        <v>50</v>
      </c>
      <c r="AE131" s="2">
        <f t="shared" si="8"/>
        <v>40</v>
      </c>
      <c r="AF131" s="2"/>
    </row>
    <row r="132" spans="2:32" x14ac:dyDescent="0.25">
      <c r="B132"/>
      <c r="C132"/>
      <c r="D132"/>
      <c r="E132"/>
      <c r="F132"/>
      <c r="G132"/>
      <c r="H132"/>
      <c r="I132"/>
      <c r="J132" s="2" t="b">
        <f t="shared" ca="1" si="9"/>
        <v>0</v>
      </c>
      <c r="L132" s="2"/>
      <c r="N132"/>
      <c r="R132" s="28"/>
      <c r="S132" s="29"/>
      <c r="T132" s="30">
        <v>18847.23</v>
      </c>
      <c r="U132" s="30">
        <v>222.44</v>
      </c>
      <c r="V132" s="30">
        <v>0</v>
      </c>
      <c r="W132" s="30"/>
      <c r="X132" s="30">
        <f t="shared" si="7"/>
        <v>19069.669999999998</v>
      </c>
      <c r="Y132" s="30">
        <v>19069.62</v>
      </c>
      <c r="Z132" s="30">
        <f t="shared" si="10"/>
        <v>4.9999999999272404E-2</v>
      </c>
      <c r="AA132" s="2" t="str">
        <f>IF(NOT(OR(Z132&gt;1,Z132&lt;-1)),"",VLOOKUP(R132,'[1]Employee CC lookup'!$B:$I,8,0))</f>
        <v/>
      </c>
      <c r="AB132" s="2" t="str">
        <f t="shared" si="11"/>
        <v xml:space="preserve">True Up LSL </v>
      </c>
      <c r="AD132" s="2">
        <f t="shared" si="12"/>
        <v>40</v>
      </c>
      <c r="AE132" s="2">
        <f t="shared" si="8"/>
        <v>50</v>
      </c>
      <c r="AF132" s="2"/>
    </row>
    <row r="133" spans="2:32" x14ac:dyDescent="0.25">
      <c r="B133"/>
      <c r="C133"/>
      <c r="D133"/>
      <c r="E133"/>
      <c r="F133"/>
      <c r="G133"/>
      <c r="H133"/>
      <c r="I133"/>
      <c r="J133" s="2" t="b">
        <f t="shared" ca="1" si="9"/>
        <v>0</v>
      </c>
      <c r="L133" s="2"/>
      <c r="N133"/>
      <c r="R133" s="28"/>
      <c r="S133" s="31"/>
      <c r="T133" s="30">
        <v>24202.49</v>
      </c>
      <c r="U133" s="30">
        <v>297.17</v>
      </c>
      <c r="V133" s="30">
        <v>0</v>
      </c>
      <c r="W133" s="30"/>
      <c r="X133" s="30">
        <f t="shared" si="7"/>
        <v>24499.66</v>
      </c>
      <c r="Y133" s="30">
        <v>24499.74</v>
      </c>
      <c r="Z133" s="30">
        <f t="shared" si="10"/>
        <v>-8.000000000174623E-2</v>
      </c>
      <c r="AA133" s="2" t="str">
        <f>IF(NOT(OR(Z133&gt;1,Z133&lt;-1)),"",VLOOKUP(R133,'[1]Employee CC lookup'!$B:$I,8,0))</f>
        <v/>
      </c>
      <c r="AB133" s="2" t="str">
        <f t="shared" si="11"/>
        <v xml:space="preserve">True Up LSL </v>
      </c>
      <c r="AD133" s="2">
        <f t="shared" si="12"/>
        <v>50</v>
      </c>
      <c r="AE133" s="2">
        <f t="shared" si="8"/>
        <v>40</v>
      </c>
      <c r="AF133" s="2"/>
    </row>
    <row r="134" spans="2:32" x14ac:dyDescent="0.25">
      <c r="B134"/>
      <c r="C134"/>
      <c r="D134"/>
      <c r="E134"/>
      <c r="F134"/>
      <c r="G134"/>
      <c r="H134"/>
      <c r="I134"/>
      <c r="J134" s="2" t="b">
        <f t="shared" ca="1" si="9"/>
        <v>0</v>
      </c>
      <c r="L134" s="2"/>
      <c r="N134"/>
      <c r="R134" s="28"/>
      <c r="S134" s="29"/>
      <c r="T134" s="30">
        <v>24895.85</v>
      </c>
      <c r="U134" s="30">
        <v>302.89999999999998</v>
      </c>
      <c r="V134" s="30">
        <v>0</v>
      </c>
      <c r="W134" s="30"/>
      <c r="X134" s="30">
        <f t="shared" si="7"/>
        <v>25198.75</v>
      </c>
      <c r="Y134" s="30">
        <v>25198.71</v>
      </c>
      <c r="Z134" s="30">
        <f t="shared" si="10"/>
        <v>4.0000000000873115E-2</v>
      </c>
      <c r="AA134" s="2" t="str">
        <f>IF(NOT(OR(Z134&gt;1,Z134&lt;-1)),"",VLOOKUP(R134,'[1]Employee CC lookup'!$B:$I,8,0))</f>
        <v/>
      </c>
      <c r="AB134" s="2" t="str">
        <f t="shared" si="11"/>
        <v xml:space="preserve">True Up LSL </v>
      </c>
      <c r="AD134" s="2">
        <f t="shared" si="12"/>
        <v>40</v>
      </c>
      <c r="AE134" s="2">
        <f t="shared" si="8"/>
        <v>50</v>
      </c>
      <c r="AF134" s="2"/>
    </row>
    <row r="135" spans="2:32" x14ac:dyDescent="0.25">
      <c r="B135"/>
      <c r="C135"/>
      <c r="D135"/>
      <c r="E135"/>
      <c r="F135"/>
      <c r="G135"/>
      <c r="H135"/>
      <c r="I135"/>
      <c r="J135" s="2" t="b">
        <f t="shared" ca="1" si="9"/>
        <v>0</v>
      </c>
      <c r="L135" s="2"/>
      <c r="N135"/>
      <c r="R135" s="28"/>
      <c r="S135" s="29"/>
      <c r="T135" s="30">
        <v>24391.26</v>
      </c>
      <c r="U135" s="30">
        <v>321.47000000000003</v>
      </c>
      <c r="V135" s="30">
        <v>0</v>
      </c>
      <c r="W135" s="30"/>
      <c r="X135" s="30">
        <f t="shared" si="7"/>
        <v>24712.73</v>
      </c>
      <c r="Y135" s="30">
        <v>24712.81</v>
      </c>
      <c r="Z135" s="30">
        <f t="shared" si="10"/>
        <v>-8.000000000174623E-2</v>
      </c>
      <c r="AA135" s="2" t="str">
        <f>IF(NOT(OR(Z135&gt;1,Z135&lt;-1)),"",VLOOKUP(R135,'[1]Employee CC lookup'!$B:$I,8,0))</f>
        <v/>
      </c>
      <c r="AB135" s="2" t="str">
        <f t="shared" si="11"/>
        <v xml:space="preserve">True Up LSL </v>
      </c>
      <c r="AD135" s="2">
        <f t="shared" si="12"/>
        <v>50</v>
      </c>
      <c r="AE135" s="2">
        <f t="shared" si="8"/>
        <v>40</v>
      </c>
      <c r="AF135" s="2"/>
    </row>
    <row r="136" spans="2:32" x14ac:dyDescent="0.25">
      <c r="B136"/>
      <c r="C136"/>
      <c r="D136"/>
      <c r="E136"/>
      <c r="F136"/>
      <c r="G136"/>
      <c r="H136"/>
      <c r="I136"/>
      <c r="J136" s="2" t="b">
        <f t="shared" ca="1" si="9"/>
        <v>0</v>
      </c>
      <c r="L136" s="2"/>
      <c r="N136"/>
      <c r="R136" s="28"/>
      <c r="S136" s="29"/>
      <c r="T136" s="30">
        <v>17754.96</v>
      </c>
      <c r="U136" s="30">
        <v>225.26</v>
      </c>
      <c r="V136" s="30">
        <v>0</v>
      </c>
      <c r="W136" s="30"/>
      <c r="X136" s="30">
        <f t="shared" si="7"/>
        <v>17980.219999999998</v>
      </c>
      <c r="Y136" s="30">
        <v>17980.27</v>
      </c>
      <c r="Z136" s="30">
        <f t="shared" si="10"/>
        <v>-5.0000000002910383E-2</v>
      </c>
      <c r="AA136" s="2" t="str">
        <f>IF(NOT(OR(Z136&gt;1,Z136&lt;-1)),"",VLOOKUP(R136,'[1]Employee CC lookup'!$B:$I,8,0))</f>
        <v/>
      </c>
      <c r="AB136" s="2" t="str">
        <f t="shared" si="11"/>
        <v xml:space="preserve">True Up LSL </v>
      </c>
      <c r="AC136" s="4"/>
      <c r="AD136" s="2">
        <f t="shared" si="12"/>
        <v>50</v>
      </c>
      <c r="AE136" s="2">
        <f t="shared" si="8"/>
        <v>40</v>
      </c>
      <c r="AF136" s="3">
        <f>ABS(Z136)</f>
        <v>5.0000000002910383E-2</v>
      </c>
    </row>
    <row r="137" spans="2:32" x14ac:dyDescent="0.25">
      <c r="B137"/>
      <c r="C137"/>
      <c r="D137"/>
      <c r="E137"/>
      <c r="F137"/>
      <c r="G137"/>
      <c r="H137"/>
      <c r="I137"/>
      <c r="J137" s="2" t="b">
        <f t="shared" ca="1" si="9"/>
        <v>0</v>
      </c>
      <c r="L137" s="2"/>
      <c r="N137"/>
      <c r="R137" s="28"/>
      <c r="S137" s="29"/>
      <c r="T137" s="30">
        <v>14112.2</v>
      </c>
      <c r="U137" s="30">
        <v>182.77</v>
      </c>
      <c r="V137" s="30">
        <v>0</v>
      </c>
      <c r="W137" s="30"/>
      <c r="X137" s="30">
        <f t="shared" si="7"/>
        <v>14294.970000000001</v>
      </c>
      <c r="Y137" s="30">
        <v>14294.95</v>
      </c>
      <c r="Z137" s="30">
        <f t="shared" si="10"/>
        <v>2.0000000000436557E-2</v>
      </c>
      <c r="AA137" s="2" t="str">
        <f>IF(NOT(OR(Z137&gt;1,Z137&lt;-1)),"",VLOOKUP(R137,'[1]Employee CC lookup'!$B:$I,8,0))</f>
        <v/>
      </c>
      <c r="AB137" s="2" t="str">
        <f t="shared" si="11"/>
        <v xml:space="preserve">True Up LSL </v>
      </c>
      <c r="AD137" s="2">
        <f t="shared" si="12"/>
        <v>40</v>
      </c>
      <c r="AE137" s="2">
        <f t="shared" si="8"/>
        <v>50</v>
      </c>
      <c r="AF137" s="2"/>
    </row>
    <row r="138" spans="2:32" x14ac:dyDescent="0.25">
      <c r="B138"/>
      <c r="C138"/>
      <c r="D138"/>
      <c r="E138"/>
      <c r="F138"/>
      <c r="G138"/>
      <c r="H138"/>
      <c r="I138"/>
      <c r="J138" s="2" t="b">
        <f t="shared" ca="1" si="9"/>
        <v>0</v>
      </c>
      <c r="L138" s="2"/>
      <c r="N138"/>
      <c r="R138" s="28"/>
      <c r="S138" s="29"/>
      <c r="T138" s="30">
        <v>18936.66</v>
      </c>
      <c r="U138" s="30">
        <v>241.86</v>
      </c>
      <c r="V138" s="30">
        <v>0</v>
      </c>
      <c r="W138" s="30"/>
      <c r="X138" s="30">
        <f t="shared" si="7"/>
        <v>19178.52</v>
      </c>
      <c r="Y138" s="30">
        <v>19178.46</v>
      </c>
      <c r="Z138" s="30">
        <f t="shared" si="10"/>
        <v>6.0000000001309672E-2</v>
      </c>
      <c r="AA138" s="2" t="str">
        <f>IF(NOT(OR(Z138&gt;1,Z138&lt;-1)),"",VLOOKUP(R138,'[1]Employee CC lookup'!$B:$I,8,0))</f>
        <v/>
      </c>
      <c r="AB138" s="2" t="str">
        <f t="shared" si="11"/>
        <v xml:space="preserve">True Up LSL </v>
      </c>
      <c r="AD138" s="2">
        <f t="shared" si="12"/>
        <v>40</v>
      </c>
      <c r="AE138" s="2">
        <f t="shared" si="8"/>
        <v>50</v>
      </c>
      <c r="AF138" s="2"/>
    </row>
    <row r="139" spans="2:32" x14ac:dyDescent="0.25">
      <c r="B139"/>
      <c r="C139"/>
      <c r="D139"/>
      <c r="E139"/>
      <c r="F139"/>
      <c r="G139"/>
      <c r="H139"/>
      <c r="I139"/>
      <c r="J139" s="2" t="b">
        <f t="shared" ca="1" si="9"/>
        <v>0</v>
      </c>
      <c r="L139" s="2"/>
      <c r="N139"/>
      <c r="R139" s="28"/>
      <c r="S139" s="29"/>
      <c r="T139" s="30">
        <v>36419.480000000003</v>
      </c>
      <c r="U139" s="30">
        <v>460.77</v>
      </c>
      <c r="V139" s="30">
        <v>0</v>
      </c>
      <c r="W139" s="30"/>
      <c r="X139" s="30">
        <f t="shared" si="7"/>
        <v>36880.25</v>
      </c>
      <c r="Y139" s="30">
        <v>36880.26</v>
      </c>
      <c r="Z139" s="30">
        <f t="shared" si="10"/>
        <v>-1.0000000002037268E-2</v>
      </c>
      <c r="AA139" s="2" t="str">
        <f>IF(NOT(OR(Z139&gt;1,Z139&lt;-1)),"",VLOOKUP(R139,'[1]Employee CC lookup'!$B:$I,8,0))</f>
        <v/>
      </c>
      <c r="AB139" s="2" t="str">
        <f t="shared" si="11"/>
        <v xml:space="preserve">True Up LSL </v>
      </c>
      <c r="AD139" s="2">
        <f t="shared" si="12"/>
        <v>50</v>
      </c>
      <c r="AE139" s="2">
        <f t="shared" si="8"/>
        <v>40</v>
      </c>
      <c r="AF139" s="2"/>
    </row>
    <row r="140" spans="2:32" x14ac:dyDescent="0.25">
      <c r="B140"/>
      <c r="C140"/>
      <c r="D140"/>
      <c r="E140"/>
      <c r="F140"/>
      <c r="G140"/>
      <c r="H140"/>
      <c r="I140"/>
      <c r="J140" s="2" t="b">
        <f t="shared" ca="1" si="9"/>
        <v>0</v>
      </c>
      <c r="L140" s="2"/>
      <c r="N140"/>
      <c r="R140" s="28"/>
      <c r="S140" s="29"/>
      <c r="T140" s="30">
        <v>28692.98</v>
      </c>
      <c r="U140" s="30">
        <v>370.56</v>
      </c>
      <c r="V140" s="30">
        <v>0</v>
      </c>
      <c r="W140" s="30"/>
      <c r="X140" s="30">
        <f t="shared" si="7"/>
        <v>29063.54</v>
      </c>
      <c r="Y140" s="30">
        <v>29063.5</v>
      </c>
      <c r="Z140" s="30">
        <f t="shared" si="10"/>
        <v>4.0000000000873115E-2</v>
      </c>
      <c r="AA140" s="2" t="str">
        <f>IF(NOT(OR(Z140&gt;1,Z140&lt;-1)),"",VLOOKUP(R140,'[1]Employee CC lookup'!$B:$I,8,0))</f>
        <v/>
      </c>
      <c r="AB140" s="2" t="str">
        <f t="shared" si="11"/>
        <v xml:space="preserve">True Up LSL </v>
      </c>
      <c r="AD140" s="2">
        <f t="shared" si="12"/>
        <v>40</v>
      </c>
      <c r="AE140" s="2">
        <f t="shared" si="8"/>
        <v>50</v>
      </c>
      <c r="AF140" s="2"/>
    </row>
    <row r="141" spans="2:32" x14ac:dyDescent="0.25">
      <c r="B141"/>
      <c r="C141"/>
      <c r="D141"/>
      <c r="E141"/>
      <c r="F141"/>
      <c r="G141"/>
      <c r="H141"/>
      <c r="I141"/>
      <c r="J141" s="2" t="b">
        <f t="shared" ca="1" si="9"/>
        <v>0</v>
      </c>
      <c r="L141" s="2"/>
      <c r="N141"/>
      <c r="R141" s="28"/>
      <c r="S141" s="29"/>
      <c r="T141" s="30">
        <v>31776.9</v>
      </c>
      <c r="U141" s="30">
        <v>455.28</v>
      </c>
      <c r="V141" s="30">
        <v>0</v>
      </c>
      <c r="W141" s="30"/>
      <c r="X141" s="30">
        <f t="shared" si="7"/>
        <v>32232.18</v>
      </c>
      <c r="Y141" s="30">
        <v>32232.12</v>
      </c>
      <c r="Z141" s="30">
        <f t="shared" si="10"/>
        <v>6.0000000001309672E-2</v>
      </c>
      <c r="AA141" s="2" t="str">
        <f>IF(NOT(OR(Z141&gt;1,Z141&lt;-1)),"",VLOOKUP(R141,'[1]Employee CC lookup'!$B:$I,8,0))</f>
        <v/>
      </c>
      <c r="AB141" s="2" t="str">
        <f t="shared" si="11"/>
        <v xml:space="preserve">True Up LSL </v>
      </c>
      <c r="AD141" s="2">
        <f t="shared" si="12"/>
        <v>40</v>
      </c>
      <c r="AE141" s="2">
        <f t="shared" si="8"/>
        <v>50</v>
      </c>
      <c r="AF141" s="2"/>
    </row>
    <row r="142" spans="2:32" x14ac:dyDescent="0.25">
      <c r="B142"/>
      <c r="C142"/>
      <c r="D142"/>
      <c r="E142"/>
      <c r="F142"/>
      <c r="G142"/>
      <c r="H142"/>
      <c r="I142"/>
      <c r="J142" s="2" t="b">
        <f t="shared" ca="1" si="9"/>
        <v>0</v>
      </c>
      <c r="L142" s="2"/>
      <c r="N142"/>
      <c r="R142" s="28"/>
      <c r="S142" s="29"/>
      <c r="T142" s="30">
        <v>37223.370000000003</v>
      </c>
      <c r="U142" s="30">
        <v>475.59</v>
      </c>
      <c r="V142" s="30">
        <v>0</v>
      </c>
      <c r="W142" s="30"/>
      <c r="X142" s="30">
        <f t="shared" si="7"/>
        <v>37698.959999999999</v>
      </c>
      <c r="Y142" s="30">
        <v>37698.879999999997</v>
      </c>
      <c r="Z142" s="30">
        <f t="shared" si="10"/>
        <v>8.000000000174623E-2</v>
      </c>
      <c r="AA142" s="2" t="str">
        <f>IF(NOT(OR(Z142&gt;1,Z142&lt;-1)),"",VLOOKUP(R142,'[1]Employee CC lookup'!$B:$I,8,0))</f>
        <v/>
      </c>
      <c r="AB142" s="2" t="str">
        <f t="shared" si="11"/>
        <v xml:space="preserve">True Up LSL </v>
      </c>
      <c r="AD142" s="2">
        <f t="shared" si="12"/>
        <v>40</v>
      </c>
      <c r="AE142" s="2">
        <f t="shared" si="8"/>
        <v>50</v>
      </c>
      <c r="AF142" s="2"/>
    </row>
    <row r="143" spans="2:32" x14ac:dyDescent="0.25">
      <c r="B143"/>
      <c r="C143"/>
      <c r="D143"/>
      <c r="E143"/>
      <c r="F143"/>
      <c r="G143"/>
      <c r="H143"/>
      <c r="I143"/>
      <c r="J143" s="2" t="b">
        <f t="shared" ca="1" si="9"/>
        <v>0</v>
      </c>
      <c r="L143" s="2"/>
      <c r="N143"/>
      <c r="R143" s="28"/>
      <c r="S143" s="29"/>
      <c r="T143" s="30">
        <v>30332.95</v>
      </c>
      <c r="U143" s="30">
        <v>391.74</v>
      </c>
      <c r="V143" s="30">
        <v>0</v>
      </c>
      <c r="W143" s="30"/>
      <c r="X143" s="30">
        <f t="shared" ref="X143:X206" si="13">SUM(T143:U143)-V143+W143</f>
        <v>30724.690000000002</v>
      </c>
      <c r="Y143" s="30">
        <v>30724.639999999999</v>
      </c>
      <c r="Z143" s="30">
        <f t="shared" si="10"/>
        <v>5.0000000002910383E-2</v>
      </c>
      <c r="AA143" s="2" t="str">
        <f>IF(NOT(OR(Z143&gt;1,Z143&lt;-1)),"",VLOOKUP(R143,'[1]Employee CC lookup'!$B:$I,8,0))</f>
        <v/>
      </c>
      <c r="AB143" s="2" t="str">
        <f t="shared" si="11"/>
        <v xml:space="preserve">True Up LSL </v>
      </c>
      <c r="AD143" s="2">
        <f t="shared" si="12"/>
        <v>40</v>
      </c>
      <c r="AE143" s="2">
        <f t="shared" ref="AE143:AE206" si="14">IF(Z143&gt;0,50,40)</f>
        <v>50</v>
      </c>
      <c r="AF143" s="2"/>
    </row>
    <row r="144" spans="2:32" x14ac:dyDescent="0.25">
      <c r="B144"/>
      <c r="C144"/>
      <c r="D144"/>
      <c r="E144"/>
      <c r="F144"/>
      <c r="G144"/>
      <c r="H144"/>
      <c r="I144"/>
      <c r="J144" s="2" t="b">
        <f t="shared" ref="J144:J196" ca="1" si="15">NOT(ISERROR(MATCH(G144,$B:$B,0)))</f>
        <v>0</v>
      </c>
      <c r="L144" s="2"/>
      <c r="N144"/>
      <c r="R144" s="28"/>
      <c r="S144" s="29"/>
      <c r="T144" s="30">
        <v>25245.72</v>
      </c>
      <c r="U144" s="30">
        <v>358.91</v>
      </c>
      <c r="V144" s="30">
        <v>0</v>
      </c>
      <c r="W144" s="30"/>
      <c r="X144" s="30">
        <f t="shared" si="13"/>
        <v>25604.63</v>
      </c>
      <c r="Y144" s="30">
        <v>25604.71</v>
      </c>
      <c r="Z144" s="30">
        <f t="shared" ref="Z144:Z207" si="16">+X144-Y144</f>
        <v>-7.9999999998108251E-2</v>
      </c>
      <c r="AA144" s="2" t="str">
        <f>IF(NOT(OR(Z144&gt;1,Z144&lt;-1)),"",VLOOKUP(R144,'[1]Employee CC lookup'!$B:$I,8,0))</f>
        <v/>
      </c>
      <c r="AB144" s="2" t="str">
        <f t="shared" ref="AB144:AB207" si="17">"True Up LSL "</f>
        <v xml:space="preserve">True Up LSL </v>
      </c>
      <c r="AD144" s="2">
        <f t="shared" si="12"/>
        <v>50</v>
      </c>
      <c r="AE144" s="2">
        <f t="shared" si="14"/>
        <v>40</v>
      </c>
      <c r="AF144" s="2"/>
    </row>
    <row r="145" spans="2:32" x14ac:dyDescent="0.25">
      <c r="B145"/>
      <c r="C145"/>
      <c r="D145"/>
      <c r="E145"/>
      <c r="F145"/>
      <c r="G145"/>
      <c r="H145"/>
      <c r="I145"/>
      <c r="J145" s="2" t="b">
        <f t="shared" ca="1" si="15"/>
        <v>0</v>
      </c>
      <c r="L145" s="2"/>
      <c r="N145"/>
      <c r="R145" s="28"/>
      <c r="S145" s="29"/>
      <c r="T145" s="30">
        <v>25046.06</v>
      </c>
      <c r="U145" s="30">
        <v>339.37</v>
      </c>
      <c r="V145" s="30">
        <v>0</v>
      </c>
      <c r="W145" s="30"/>
      <c r="X145" s="30">
        <f t="shared" si="13"/>
        <v>25385.43</v>
      </c>
      <c r="Y145" s="30">
        <v>25385.39</v>
      </c>
      <c r="Z145" s="30">
        <f t="shared" si="16"/>
        <v>4.0000000000873115E-2</v>
      </c>
      <c r="AA145" s="2" t="str">
        <f>IF(NOT(OR(Z145&gt;1,Z145&lt;-1)),"",VLOOKUP(R145,'[1]Employee CC lookup'!$B:$I,8,0))</f>
        <v/>
      </c>
      <c r="AB145" s="2" t="str">
        <f t="shared" si="17"/>
        <v xml:space="preserve">True Up LSL </v>
      </c>
      <c r="AC145" s="32"/>
      <c r="AD145" s="2">
        <f t="shared" si="12"/>
        <v>40</v>
      </c>
      <c r="AE145" s="2">
        <f t="shared" si="14"/>
        <v>50</v>
      </c>
      <c r="AF145" s="3">
        <f>ABS(Z145)</f>
        <v>4.0000000000873115E-2</v>
      </c>
    </row>
    <row r="146" spans="2:32" x14ac:dyDescent="0.25">
      <c r="B146"/>
      <c r="C146"/>
      <c r="D146"/>
      <c r="E146"/>
      <c r="F146"/>
      <c r="G146"/>
      <c r="H146"/>
      <c r="I146"/>
      <c r="J146" s="2" t="b">
        <f t="shared" ca="1" si="15"/>
        <v>0</v>
      </c>
      <c r="L146" s="2"/>
      <c r="N146"/>
      <c r="R146" s="28"/>
      <c r="S146" s="29"/>
      <c r="T146" s="30">
        <v>19799.53</v>
      </c>
      <c r="U146" s="30">
        <v>264.93</v>
      </c>
      <c r="V146" s="30">
        <v>0</v>
      </c>
      <c r="W146" s="30"/>
      <c r="X146" s="30">
        <f t="shared" si="13"/>
        <v>20064.46</v>
      </c>
      <c r="Y146" s="30">
        <v>20064.400000000001</v>
      </c>
      <c r="Z146" s="30">
        <f t="shared" si="16"/>
        <v>5.9999999997671694E-2</v>
      </c>
      <c r="AA146" s="2" t="str">
        <f>IF(NOT(OR(Z146&gt;1,Z146&lt;-1)),"",VLOOKUP(R146,'[1]Employee CC lookup'!$B:$I,8,0))</f>
        <v/>
      </c>
      <c r="AB146" s="2" t="str">
        <f t="shared" si="17"/>
        <v xml:space="preserve">True Up LSL </v>
      </c>
      <c r="AC146" s="4"/>
      <c r="AD146" s="2">
        <f t="shared" si="12"/>
        <v>40</v>
      </c>
      <c r="AE146" s="2">
        <f t="shared" si="14"/>
        <v>50</v>
      </c>
      <c r="AF146" s="2"/>
    </row>
    <row r="147" spans="2:32" x14ac:dyDescent="0.25">
      <c r="B147"/>
      <c r="C147"/>
      <c r="D147"/>
      <c r="E147"/>
      <c r="F147"/>
      <c r="G147"/>
      <c r="H147"/>
      <c r="I147"/>
      <c r="J147" s="2" t="b">
        <f t="shared" ca="1" si="15"/>
        <v>0</v>
      </c>
      <c r="L147" s="2"/>
      <c r="N147"/>
      <c r="R147" s="28"/>
      <c r="S147" s="29"/>
      <c r="T147" s="30">
        <v>18345.3</v>
      </c>
      <c r="U147" s="30">
        <v>248.57</v>
      </c>
      <c r="V147" s="30">
        <v>0</v>
      </c>
      <c r="W147" s="30"/>
      <c r="X147" s="30">
        <f t="shared" si="13"/>
        <v>18593.87</v>
      </c>
      <c r="Y147" s="30">
        <v>18593.84</v>
      </c>
      <c r="Z147" s="30">
        <f t="shared" si="16"/>
        <v>2.9999999998835847E-2</v>
      </c>
      <c r="AA147" s="2" t="str">
        <f>IF(NOT(OR(Z147&gt;1,Z147&lt;-1)),"",VLOOKUP(R147,'[1]Employee CC lookup'!$B:$I,8,0))</f>
        <v/>
      </c>
      <c r="AB147" s="2" t="str">
        <f t="shared" si="17"/>
        <v xml:space="preserve">True Up LSL </v>
      </c>
      <c r="AD147" s="2">
        <f t="shared" si="12"/>
        <v>40</v>
      </c>
      <c r="AE147" s="2">
        <f t="shared" si="14"/>
        <v>50</v>
      </c>
      <c r="AF147" s="2"/>
    </row>
    <row r="148" spans="2:32" x14ac:dyDescent="0.25">
      <c r="B148"/>
      <c r="C148"/>
      <c r="D148"/>
      <c r="E148"/>
      <c r="F148"/>
      <c r="G148"/>
      <c r="H148"/>
      <c r="I148"/>
      <c r="J148" s="2" t="b">
        <f t="shared" ca="1" si="15"/>
        <v>0</v>
      </c>
      <c r="L148" s="2"/>
      <c r="N148"/>
      <c r="R148" s="28"/>
      <c r="S148" s="29"/>
      <c r="T148" s="30">
        <v>23134.76</v>
      </c>
      <c r="U148" s="30">
        <v>316.63</v>
      </c>
      <c r="V148" s="30">
        <v>0</v>
      </c>
      <c r="W148" s="30"/>
      <c r="X148" s="30">
        <f t="shared" si="13"/>
        <v>23451.39</v>
      </c>
      <c r="Y148" s="30">
        <v>23451.42</v>
      </c>
      <c r="Z148" s="30">
        <f t="shared" si="16"/>
        <v>-2.9999999998835847E-2</v>
      </c>
      <c r="AA148" s="2" t="str">
        <f>IF(NOT(OR(Z148&gt;1,Z148&lt;-1)),"",VLOOKUP(R148,'[1]Employee CC lookup'!$B:$I,8,0))</f>
        <v/>
      </c>
      <c r="AB148" s="2" t="str">
        <f t="shared" si="17"/>
        <v xml:space="preserve">True Up LSL </v>
      </c>
      <c r="AD148" s="2">
        <f t="shared" si="12"/>
        <v>50</v>
      </c>
      <c r="AE148" s="2">
        <f t="shared" si="14"/>
        <v>40</v>
      </c>
      <c r="AF148" s="2"/>
    </row>
    <row r="149" spans="2:32" x14ac:dyDescent="0.25">
      <c r="B149"/>
      <c r="C149"/>
      <c r="D149"/>
      <c r="E149"/>
      <c r="F149"/>
      <c r="G149"/>
      <c r="H149"/>
      <c r="I149"/>
      <c r="J149" s="2" t="b">
        <f t="shared" ca="1" si="15"/>
        <v>0</v>
      </c>
      <c r="L149" s="2"/>
      <c r="N149"/>
      <c r="R149" s="28"/>
      <c r="S149" s="29"/>
      <c r="T149" s="30">
        <v>29309.41</v>
      </c>
      <c r="U149" s="30">
        <v>405.86</v>
      </c>
      <c r="V149" s="30">
        <v>0</v>
      </c>
      <c r="W149" s="30"/>
      <c r="X149" s="30">
        <f t="shared" si="13"/>
        <v>29715.27</v>
      </c>
      <c r="Y149" s="30">
        <v>29715.22</v>
      </c>
      <c r="Z149" s="30">
        <f t="shared" si="16"/>
        <v>4.9999999999272404E-2</v>
      </c>
      <c r="AA149" s="2" t="str">
        <f>IF(NOT(OR(Z149&gt;1,Z149&lt;-1)),"",VLOOKUP(R149,'[1]Employee CC lookup'!$B:$I,8,0))</f>
        <v/>
      </c>
      <c r="AB149" s="2" t="str">
        <f t="shared" si="17"/>
        <v xml:space="preserve">True Up LSL </v>
      </c>
      <c r="AD149" s="2">
        <f t="shared" si="12"/>
        <v>40</v>
      </c>
      <c r="AE149" s="2">
        <f t="shared" si="14"/>
        <v>50</v>
      </c>
      <c r="AF149" s="2"/>
    </row>
    <row r="150" spans="2:32" x14ac:dyDescent="0.25">
      <c r="B150"/>
      <c r="C150"/>
      <c r="D150"/>
      <c r="E150"/>
      <c r="F150"/>
      <c r="G150"/>
      <c r="H150"/>
      <c r="I150"/>
      <c r="J150" s="2" t="b">
        <f t="shared" ca="1" si="15"/>
        <v>0</v>
      </c>
      <c r="L150" s="2"/>
      <c r="N150"/>
      <c r="R150" s="28"/>
      <c r="S150" s="29"/>
      <c r="T150" s="30">
        <v>26582.05</v>
      </c>
      <c r="U150" s="30">
        <v>368.18</v>
      </c>
      <c r="V150" s="30">
        <v>0</v>
      </c>
      <c r="W150" s="30"/>
      <c r="X150" s="30">
        <f t="shared" si="13"/>
        <v>26950.23</v>
      </c>
      <c r="Y150" s="30">
        <v>26950.27</v>
      </c>
      <c r="Z150" s="30">
        <f t="shared" si="16"/>
        <v>-4.0000000000873115E-2</v>
      </c>
      <c r="AA150" s="2" t="str">
        <f>IF(NOT(OR(Z150&gt;1,Z150&lt;-1)),"",VLOOKUP(R150,'[1]Employee CC lookup'!$B:$I,8,0))</f>
        <v/>
      </c>
      <c r="AB150" s="2" t="str">
        <f t="shared" si="17"/>
        <v xml:space="preserve">True Up LSL </v>
      </c>
      <c r="AD150" s="2">
        <f t="shared" si="12"/>
        <v>50</v>
      </c>
      <c r="AE150" s="2">
        <f t="shared" si="14"/>
        <v>40</v>
      </c>
      <c r="AF150" s="2"/>
    </row>
    <row r="151" spans="2:32" x14ac:dyDescent="0.25">
      <c r="B151"/>
      <c r="C151"/>
      <c r="D151"/>
      <c r="E151"/>
      <c r="F151"/>
      <c r="G151"/>
      <c r="H151"/>
      <c r="I151"/>
      <c r="J151" s="2" t="b">
        <f t="shared" ca="1" si="15"/>
        <v>0</v>
      </c>
      <c r="L151" s="2"/>
      <c r="N151"/>
      <c r="R151" s="28"/>
      <c r="S151" s="29"/>
      <c r="T151" s="30">
        <v>15674.48</v>
      </c>
      <c r="U151" s="30">
        <v>227.67</v>
      </c>
      <c r="V151" s="30">
        <v>0</v>
      </c>
      <c r="W151" s="30"/>
      <c r="X151" s="30">
        <f t="shared" si="13"/>
        <v>15902.15</v>
      </c>
      <c r="Y151" s="30">
        <v>15902.17</v>
      </c>
      <c r="Z151" s="30">
        <f t="shared" si="16"/>
        <v>-2.0000000000436557E-2</v>
      </c>
      <c r="AA151" s="2" t="str">
        <f>IF(NOT(OR(Z151&gt;1,Z151&lt;-1)),"",VLOOKUP(R151,'[1]Employee CC lookup'!$B:$I,8,0))</f>
        <v/>
      </c>
      <c r="AB151" s="2" t="str">
        <f t="shared" si="17"/>
        <v xml:space="preserve">True Up LSL </v>
      </c>
      <c r="AD151" s="2">
        <f t="shared" si="12"/>
        <v>50</v>
      </c>
      <c r="AE151" s="2">
        <f t="shared" si="14"/>
        <v>40</v>
      </c>
      <c r="AF151" s="2"/>
    </row>
    <row r="152" spans="2:32" x14ac:dyDescent="0.25">
      <c r="B152"/>
      <c r="C152"/>
      <c r="D152"/>
      <c r="E152"/>
      <c r="F152"/>
      <c r="G152"/>
      <c r="H152"/>
      <c r="I152"/>
      <c r="J152" s="2" t="b">
        <f t="shared" ca="1" si="15"/>
        <v>0</v>
      </c>
      <c r="L152" s="2"/>
      <c r="N152"/>
      <c r="R152" s="28"/>
      <c r="S152" s="29"/>
      <c r="T152" s="30">
        <v>16820.64</v>
      </c>
      <c r="U152" s="30">
        <v>264.51</v>
      </c>
      <c r="V152" s="30">
        <v>0</v>
      </c>
      <c r="W152" s="30"/>
      <c r="X152" s="30">
        <f t="shared" si="13"/>
        <v>17085.149999999998</v>
      </c>
      <c r="Y152" s="30">
        <v>17085.080000000002</v>
      </c>
      <c r="Z152" s="30">
        <f t="shared" si="16"/>
        <v>6.9999999996070983E-2</v>
      </c>
      <c r="AA152" s="2" t="str">
        <f>IF(NOT(OR(Z152&gt;1,Z152&lt;-1)),"",VLOOKUP(R152,'[1]Employee CC lookup'!$B:$I,8,0))</f>
        <v/>
      </c>
      <c r="AB152" s="2" t="str">
        <f t="shared" si="17"/>
        <v xml:space="preserve">True Up LSL </v>
      </c>
      <c r="AD152" s="2">
        <f t="shared" ref="AD152:AD215" si="18">IF(AE152=50,40,50)</f>
        <v>40</v>
      </c>
      <c r="AE152" s="2">
        <f t="shared" si="14"/>
        <v>50</v>
      </c>
      <c r="AF152" s="2"/>
    </row>
    <row r="153" spans="2:32" x14ac:dyDescent="0.25">
      <c r="B153"/>
      <c r="C153"/>
      <c r="D153"/>
      <c r="E153"/>
      <c r="F153"/>
      <c r="G153"/>
      <c r="H153"/>
      <c r="I153"/>
      <c r="J153" s="2" t="b">
        <f t="shared" ca="1" si="15"/>
        <v>0</v>
      </c>
      <c r="L153" s="2"/>
      <c r="N153"/>
      <c r="R153" s="28"/>
      <c r="S153" s="29"/>
      <c r="T153" s="30">
        <v>13230.13</v>
      </c>
      <c r="U153" s="30">
        <v>202.27</v>
      </c>
      <c r="V153" s="30">
        <v>0</v>
      </c>
      <c r="W153" s="30"/>
      <c r="X153" s="30">
        <f t="shared" si="13"/>
        <v>13432.4</v>
      </c>
      <c r="Y153" s="30">
        <v>13432.38</v>
      </c>
      <c r="Z153" s="30">
        <f t="shared" si="16"/>
        <v>2.0000000000436557E-2</v>
      </c>
      <c r="AA153" s="2" t="str">
        <f>IF(NOT(OR(Z153&gt;1,Z153&lt;-1)),"",VLOOKUP(R153,'[1]Employee CC lookup'!$B:$I,8,0))</f>
        <v/>
      </c>
      <c r="AB153" s="2" t="str">
        <f t="shared" si="17"/>
        <v xml:space="preserve">True Up LSL </v>
      </c>
      <c r="AD153" s="2">
        <f t="shared" si="18"/>
        <v>40</v>
      </c>
      <c r="AE153" s="2">
        <f t="shared" si="14"/>
        <v>50</v>
      </c>
      <c r="AF153" s="2"/>
    </row>
    <row r="154" spans="2:32" x14ac:dyDescent="0.25">
      <c r="B154"/>
      <c r="C154"/>
      <c r="D154"/>
      <c r="E154"/>
      <c r="F154"/>
      <c r="G154"/>
      <c r="H154"/>
      <c r="I154"/>
      <c r="J154" s="2" t="b">
        <f t="shared" ca="1" si="15"/>
        <v>0</v>
      </c>
      <c r="L154" s="2"/>
      <c r="N154"/>
      <c r="R154" s="28"/>
      <c r="S154" s="29"/>
      <c r="T154" s="30">
        <v>46342.25</v>
      </c>
      <c r="U154" s="30">
        <v>656.56</v>
      </c>
      <c r="V154" s="30">
        <v>0</v>
      </c>
      <c r="W154" s="30"/>
      <c r="X154" s="30">
        <f t="shared" si="13"/>
        <v>46998.81</v>
      </c>
      <c r="Y154" s="30">
        <v>46998.879999999997</v>
      </c>
      <c r="Z154" s="30">
        <f t="shared" si="16"/>
        <v>-6.9999999999708962E-2</v>
      </c>
      <c r="AA154" s="2" t="str">
        <f>IF(NOT(OR(Z154&gt;1,Z154&lt;-1)),"",VLOOKUP(R154,'[1]Employee CC lookup'!$B:$I,8,0))</f>
        <v/>
      </c>
      <c r="AB154" s="2" t="str">
        <f t="shared" si="17"/>
        <v xml:space="preserve">True Up LSL </v>
      </c>
      <c r="AD154" s="2">
        <f t="shared" si="18"/>
        <v>50</v>
      </c>
      <c r="AE154" s="2">
        <f t="shared" si="14"/>
        <v>40</v>
      </c>
      <c r="AF154" s="2"/>
    </row>
    <row r="155" spans="2:32" x14ac:dyDescent="0.25">
      <c r="B155"/>
      <c r="C155"/>
      <c r="D155"/>
      <c r="E155"/>
      <c r="F155"/>
      <c r="G155"/>
      <c r="H155"/>
      <c r="I155"/>
      <c r="J155" s="2" t="b">
        <f t="shared" ca="1" si="15"/>
        <v>0</v>
      </c>
      <c r="L155" s="2"/>
      <c r="N155"/>
      <c r="R155" s="28"/>
      <c r="S155" s="29"/>
      <c r="T155" s="30">
        <v>17912.669999999998</v>
      </c>
      <c r="U155" s="30">
        <v>269.42</v>
      </c>
      <c r="V155" s="30">
        <v>0</v>
      </c>
      <c r="W155" s="30"/>
      <c r="X155" s="30">
        <f t="shared" si="13"/>
        <v>18182.089999999997</v>
      </c>
      <c r="Y155" s="30">
        <v>18182.060000000001</v>
      </c>
      <c r="Z155" s="30">
        <f t="shared" si="16"/>
        <v>2.9999999995197868E-2</v>
      </c>
      <c r="AA155" s="2" t="str">
        <f>IF(NOT(OR(Z155&gt;1,Z155&lt;-1)),"",VLOOKUP(R155,'[1]Employee CC lookup'!$B:$I,8,0))</f>
        <v/>
      </c>
      <c r="AB155" s="2" t="str">
        <f t="shared" si="17"/>
        <v xml:space="preserve">True Up LSL </v>
      </c>
      <c r="AD155" s="2">
        <f t="shared" si="18"/>
        <v>40</v>
      </c>
      <c r="AE155" s="2">
        <f t="shared" si="14"/>
        <v>50</v>
      </c>
      <c r="AF155" s="2"/>
    </row>
    <row r="156" spans="2:32" x14ac:dyDescent="0.25">
      <c r="B156"/>
      <c r="C156"/>
      <c r="D156"/>
      <c r="E156"/>
      <c r="F156"/>
      <c r="G156"/>
      <c r="H156"/>
      <c r="I156"/>
      <c r="J156" s="2" t="b">
        <f t="shared" ca="1" si="15"/>
        <v>0</v>
      </c>
      <c r="L156" s="2"/>
      <c r="N156"/>
      <c r="R156" s="28"/>
      <c r="S156" s="29"/>
      <c r="T156" s="30">
        <v>17465.23</v>
      </c>
      <c r="U156" s="30">
        <v>258.91000000000003</v>
      </c>
      <c r="V156" s="30">
        <v>0</v>
      </c>
      <c r="W156" s="30"/>
      <c r="X156" s="30">
        <f t="shared" si="13"/>
        <v>17724.14</v>
      </c>
      <c r="Y156" s="30">
        <v>17724.11</v>
      </c>
      <c r="Z156" s="30">
        <f t="shared" si="16"/>
        <v>2.9999999998835847E-2</v>
      </c>
      <c r="AA156" s="2" t="str">
        <f>IF(NOT(OR(Z156&gt;1,Z156&lt;-1)),"",VLOOKUP(R156,'[1]Employee CC lookup'!$B:$I,8,0))</f>
        <v/>
      </c>
      <c r="AB156" s="2" t="str">
        <f t="shared" si="17"/>
        <v xml:space="preserve">True Up LSL </v>
      </c>
      <c r="AD156" s="2">
        <f t="shared" si="18"/>
        <v>40</v>
      </c>
      <c r="AE156" s="2">
        <f t="shared" si="14"/>
        <v>50</v>
      </c>
      <c r="AF156" s="2"/>
    </row>
    <row r="157" spans="2:32" x14ac:dyDescent="0.25">
      <c r="B157"/>
      <c r="C157"/>
      <c r="D157"/>
      <c r="E157"/>
      <c r="F157"/>
      <c r="G157"/>
      <c r="H157"/>
      <c r="I157"/>
      <c r="J157" s="2" t="b">
        <f t="shared" ca="1" si="15"/>
        <v>0</v>
      </c>
      <c r="L157" s="2"/>
      <c r="N157"/>
      <c r="R157" s="28"/>
      <c r="S157" s="29"/>
      <c r="T157" s="30">
        <v>19199.099999999999</v>
      </c>
      <c r="U157" s="30">
        <v>309.82</v>
      </c>
      <c r="V157" s="30">
        <v>0</v>
      </c>
      <c r="W157" s="30"/>
      <c r="X157" s="30">
        <f t="shared" si="13"/>
        <v>19508.919999999998</v>
      </c>
      <c r="Y157" s="30">
        <v>19508.98</v>
      </c>
      <c r="Z157" s="30">
        <f t="shared" si="16"/>
        <v>-6.0000000001309672E-2</v>
      </c>
      <c r="AA157" s="2" t="str">
        <f>IF(NOT(OR(Z157&gt;1,Z157&lt;-1)),"",VLOOKUP(R157,'[1]Employee CC lookup'!$B:$I,8,0))</f>
        <v/>
      </c>
      <c r="AB157" s="2" t="str">
        <f t="shared" si="17"/>
        <v xml:space="preserve">True Up LSL </v>
      </c>
      <c r="AC157" s="4"/>
      <c r="AD157" s="2">
        <f t="shared" si="18"/>
        <v>50</v>
      </c>
      <c r="AE157" s="2">
        <f t="shared" si="14"/>
        <v>40</v>
      </c>
      <c r="AF157" s="2"/>
    </row>
    <row r="158" spans="2:32" x14ac:dyDescent="0.25">
      <c r="B158"/>
      <c r="C158"/>
      <c r="D158"/>
      <c r="E158"/>
      <c r="F158"/>
      <c r="G158"/>
      <c r="H158"/>
      <c r="I158"/>
      <c r="J158" s="2" t="b">
        <f t="shared" ca="1" si="15"/>
        <v>0</v>
      </c>
      <c r="L158" s="2"/>
      <c r="N158"/>
      <c r="R158" s="28"/>
      <c r="S158" s="29"/>
      <c r="T158" s="30">
        <v>32827.760000000002</v>
      </c>
      <c r="U158" s="30">
        <v>529.33000000000004</v>
      </c>
      <c r="V158" s="30">
        <v>0</v>
      </c>
      <c r="W158" s="30"/>
      <c r="X158" s="30">
        <f t="shared" si="13"/>
        <v>33357.090000000004</v>
      </c>
      <c r="Y158" s="30">
        <v>33357.019999999997</v>
      </c>
      <c r="Z158" s="30">
        <f t="shared" si="16"/>
        <v>7.0000000006984919E-2</v>
      </c>
      <c r="AA158" s="2" t="str">
        <f>IF(NOT(OR(Z158&gt;1,Z158&lt;-1)),"",VLOOKUP(R158,'[1]Employee CC lookup'!$B:$I,8,0))</f>
        <v/>
      </c>
      <c r="AB158" s="2" t="str">
        <f t="shared" si="17"/>
        <v xml:space="preserve">True Up LSL </v>
      </c>
      <c r="AD158" s="2">
        <f t="shared" si="18"/>
        <v>40</v>
      </c>
      <c r="AE158" s="2">
        <f t="shared" si="14"/>
        <v>50</v>
      </c>
      <c r="AF158" s="2"/>
    </row>
    <row r="159" spans="2:32" x14ac:dyDescent="0.25">
      <c r="B159"/>
      <c r="C159"/>
      <c r="D159"/>
      <c r="E159"/>
      <c r="F159"/>
      <c r="G159"/>
      <c r="H159"/>
      <c r="I159"/>
      <c r="J159" s="2" t="b">
        <f t="shared" ca="1" si="15"/>
        <v>0</v>
      </c>
      <c r="L159" s="2"/>
      <c r="N159"/>
      <c r="R159" s="28"/>
      <c r="S159" s="29"/>
      <c r="T159" s="30">
        <v>15900.75</v>
      </c>
      <c r="U159" s="30">
        <v>263.52</v>
      </c>
      <c r="V159" s="30">
        <v>0</v>
      </c>
      <c r="W159" s="30"/>
      <c r="X159" s="30">
        <f t="shared" si="13"/>
        <v>16164.27</v>
      </c>
      <c r="Y159" s="30">
        <v>16164.23</v>
      </c>
      <c r="Z159" s="30">
        <f t="shared" si="16"/>
        <v>4.0000000000873115E-2</v>
      </c>
      <c r="AA159" s="2" t="str">
        <f>IF(NOT(OR(Z159&gt;1,Z159&lt;-1)),"",VLOOKUP(R159,'[1]Employee CC lookup'!$B:$I,8,0))</f>
        <v/>
      </c>
      <c r="AB159" s="2" t="str">
        <f t="shared" si="17"/>
        <v xml:space="preserve">True Up LSL </v>
      </c>
      <c r="AD159" s="2">
        <f t="shared" si="18"/>
        <v>40</v>
      </c>
      <c r="AE159" s="2">
        <f t="shared" si="14"/>
        <v>50</v>
      </c>
      <c r="AF159" s="2"/>
    </row>
    <row r="160" spans="2:32" x14ac:dyDescent="0.25">
      <c r="B160"/>
      <c r="C160"/>
      <c r="D160"/>
      <c r="E160"/>
      <c r="F160"/>
      <c r="G160"/>
      <c r="H160"/>
      <c r="I160"/>
      <c r="J160" s="2" t="b">
        <f t="shared" ca="1" si="15"/>
        <v>0</v>
      </c>
      <c r="L160" s="2"/>
      <c r="N160"/>
      <c r="R160" s="28"/>
      <c r="S160" s="29"/>
      <c r="T160" s="30">
        <v>17530.03</v>
      </c>
      <c r="U160" s="30">
        <v>284.74</v>
      </c>
      <c r="V160" s="30">
        <v>0</v>
      </c>
      <c r="W160" s="30"/>
      <c r="X160" s="30">
        <f t="shared" si="13"/>
        <v>17814.77</v>
      </c>
      <c r="Y160" s="30">
        <v>17814.73</v>
      </c>
      <c r="Z160" s="30">
        <f t="shared" si="16"/>
        <v>4.0000000000873115E-2</v>
      </c>
      <c r="AA160" s="2" t="str">
        <f>IF(NOT(OR(Z160&gt;1,Z160&lt;-1)),"",VLOOKUP(R160,'[1]Employee CC lookup'!$B:$I,8,0))</f>
        <v/>
      </c>
      <c r="AB160" s="2" t="str">
        <f t="shared" si="17"/>
        <v xml:space="preserve">True Up LSL </v>
      </c>
      <c r="AD160" s="2">
        <f t="shared" si="18"/>
        <v>40</v>
      </c>
      <c r="AE160" s="2">
        <f t="shared" si="14"/>
        <v>50</v>
      </c>
      <c r="AF160" s="2"/>
    </row>
    <row r="161" spans="2:32" x14ac:dyDescent="0.25">
      <c r="B161"/>
      <c r="C161"/>
      <c r="D161"/>
      <c r="E161"/>
      <c r="F161"/>
      <c r="G161"/>
      <c r="H161"/>
      <c r="I161"/>
      <c r="J161" s="2" t="b">
        <f t="shared" ca="1" si="15"/>
        <v>0</v>
      </c>
      <c r="L161" s="2"/>
      <c r="N161"/>
      <c r="R161" s="28"/>
      <c r="S161" s="29"/>
      <c r="T161" s="30">
        <v>0</v>
      </c>
      <c r="U161" s="30">
        <v>18933.82</v>
      </c>
      <c r="V161" s="30">
        <v>0</v>
      </c>
      <c r="W161" s="30"/>
      <c r="X161" s="30">
        <f t="shared" si="13"/>
        <v>18933.82</v>
      </c>
      <c r="Y161" s="30">
        <v>18933.78</v>
      </c>
      <c r="Z161" s="30">
        <f t="shared" si="16"/>
        <v>4.0000000000873115E-2</v>
      </c>
      <c r="AA161" s="2" t="str">
        <f>IF(NOT(OR(Z161&gt;1,Z161&lt;-1)),"",VLOOKUP(R161,'[1]Employee CC lookup'!$B:$I,8,0))</f>
        <v/>
      </c>
      <c r="AB161" s="2" t="str">
        <f t="shared" si="17"/>
        <v xml:space="preserve">True Up LSL </v>
      </c>
      <c r="AD161" s="2">
        <f t="shared" si="18"/>
        <v>40</v>
      </c>
      <c r="AE161" s="2">
        <f t="shared" si="14"/>
        <v>50</v>
      </c>
      <c r="AF161" s="2"/>
    </row>
    <row r="162" spans="2:32" x14ac:dyDescent="0.25">
      <c r="B162"/>
      <c r="C162"/>
      <c r="D162"/>
      <c r="E162"/>
      <c r="F162"/>
      <c r="G162"/>
      <c r="H162"/>
      <c r="I162"/>
      <c r="J162" s="2" t="b">
        <f t="shared" ca="1" si="15"/>
        <v>0</v>
      </c>
      <c r="L162" s="2"/>
      <c r="N162"/>
      <c r="R162" s="28"/>
      <c r="S162" s="29"/>
      <c r="T162" s="30">
        <v>0</v>
      </c>
      <c r="U162" s="30">
        <v>0</v>
      </c>
      <c r="V162" s="30">
        <v>0</v>
      </c>
      <c r="W162" s="30"/>
      <c r="X162" s="30">
        <f t="shared" si="13"/>
        <v>0</v>
      </c>
      <c r="Y162" s="30">
        <v>0</v>
      </c>
      <c r="Z162" s="30">
        <f t="shared" si="16"/>
        <v>0</v>
      </c>
      <c r="AA162" s="2" t="str">
        <f>IF(NOT(OR(Z162&gt;1,Z162&lt;-1)),"",VLOOKUP(R162,'[1]Employee CC lookup'!$B:$I,8,0))</f>
        <v/>
      </c>
      <c r="AB162" s="2" t="str">
        <f t="shared" si="17"/>
        <v xml:space="preserve">True Up LSL </v>
      </c>
      <c r="AD162" s="2">
        <f t="shared" si="18"/>
        <v>50</v>
      </c>
      <c r="AE162" s="2">
        <f t="shared" si="14"/>
        <v>40</v>
      </c>
      <c r="AF162" s="2"/>
    </row>
    <row r="163" spans="2:32" x14ac:dyDescent="0.25">
      <c r="B163"/>
      <c r="C163"/>
      <c r="D163"/>
      <c r="E163"/>
      <c r="F163"/>
      <c r="G163"/>
      <c r="H163"/>
      <c r="I163"/>
      <c r="J163" s="2" t="b">
        <f t="shared" ca="1" si="15"/>
        <v>0</v>
      </c>
      <c r="L163" s="2"/>
      <c r="N163"/>
      <c r="R163" s="28"/>
      <c r="S163" s="29"/>
      <c r="T163" s="30">
        <v>0</v>
      </c>
      <c r="U163" s="30">
        <v>0</v>
      </c>
      <c r="V163" s="30">
        <v>0</v>
      </c>
      <c r="W163" s="30"/>
      <c r="X163" s="30">
        <f t="shared" si="13"/>
        <v>0</v>
      </c>
      <c r="Y163" s="30">
        <v>0</v>
      </c>
      <c r="Z163" s="30">
        <f t="shared" si="16"/>
        <v>0</v>
      </c>
      <c r="AA163" s="2" t="str">
        <f>IF(NOT(OR(Z163&gt;1,Z163&lt;-1)),"",VLOOKUP(R163,'[1]Employee CC lookup'!$B:$I,8,0))</f>
        <v/>
      </c>
      <c r="AB163" s="2" t="str">
        <f t="shared" si="17"/>
        <v xml:space="preserve">True Up LSL </v>
      </c>
      <c r="AD163" s="2">
        <f t="shared" si="18"/>
        <v>50</v>
      </c>
      <c r="AE163" s="2">
        <f t="shared" si="14"/>
        <v>40</v>
      </c>
      <c r="AF163" s="2"/>
    </row>
    <row r="164" spans="2:32" x14ac:dyDescent="0.25">
      <c r="B164"/>
      <c r="C164"/>
      <c r="D164"/>
      <c r="E164"/>
      <c r="F164"/>
      <c r="G164"/>
      <c r="H164"/>
      <c r="I164"/>
      <c r="J164" s="2" t="b">
        <f t="shared" ca="1" si="15"/>
        <v>0</v>
      </c>
      <c r="L164" s="2"/>
      <c r="N164"/>
      <c r="R164" s="28"/>
      <c r="S164" s="29"/>
      <c r="T164" s="30">
        <v>0</v>
      </c>
      <c r="U164" s="30">
        <v>0</v>
      </c>
      <c r="V164" s="30">
        <v>0</v>
      </c>
      <c r="W164" s="30"/>
      <c r="X164" s="30">
        <f t="shared" si="13"/>
        <v>0</v>
      </c>
      <c r="Y164" s="30">
        <v>0</v>
      </c>
      <c r="Z164" s="30">
        <f t="shared" si="16"/>
        <v>0</v>
      </c>
      <c r="AA164" s="2" t="str">
        <f>IF(NOT(OR(Z164&gt;1,Z164&lt;-1)),"",VLOOKUP(R164,'[1]Employee CC lookup'!$B:$I,8,0))</f>
        <v/>
      </c>
      <c r="AB164" s="2" t="str">
        <f t="shared" si="17"/>
        <v xml:space="preserve">True Up LSL </v>
      </c>
      <c r="AD164" s="2">
        <f t="shared" si="18"/>
        <v>50</v>
      </c>
      <c r="AE164" s="2">
        <f t="shared" si="14"/>
        <v>40</v>
      </c>
      <c r="AF164" s="2"/>
    </row>
    <row r="165" spans="2:32" x14ac:dyDescent="0.25">
      <c r="B165"/>
      <c r="C165"/>
      <c r="D165"/>
      <c r="E165"/>
      <c r="F165"/>
      <c r="G165"/>
      <c r="H165"/>
      <c r="I165"/>
      <c r="J165" s="2" t="b">
        <f t="shared" ca="1" si="15"/>
        <v>0</v>
      </c>
      <c r="L165" s="2"/>
      <c r="N165"/>
      <c r="R165" s="28"/>
      <c r="S165" s="29"/>
      <c r="T165" s="30">
        <v>0</v>
      </c>
      <c r="U165" s="30">
        <v>0</v>
      </c>
      <c r="V165" s="30">
        <v>0</v>
      </c>
      <c r="W165" s="30"/>
      <c r="X165" s="30">
        <f t="shared" si="13"/>
        <v>0</v>
      </c>
      <c r="Y165" s="30">
        <v>0</v>
      </c>
      <c r="Z165" s="30">
        <f t="shared" si="16"/>
        <v>0</v>
      </c>
      <c r="AA165" s="2" t="str">
        <f>IF(NOT(OR(Z165&gt;1,Z165&lt;-1)),"",VLOOKUP(R165,'[1]Employee CC lookup'!$B:$I,8,0))</f>
        <v/>
      </c>
      <c r="AB165" s="2" t="str">
        <f t="shared" si="17"/>
        <v xml:space="preserve">True Up LSL </v>
      </c>
      <c r="AD165" s="2">
        <f t="shared" si="18"/>
        <v>50</v>
      </c>
      <c r="AE165" s="2">
        <f t="shared" si="14"/>
        <v>40</v>
      </c>
      <c r="AF165" s="2"/>
    </row>
    <row r="166" spans="2:32" x14ac:dyDescent="0.25">
      <c r="B166"/>
      <c r="C166"/>
      <c r="D166"/>
      <c r="E166"/>
      <c r="F166"/>
      <c r="G166"/>
      <c r="H166"/>
      <c r="I166"/>
      <c r="J166" s="2" t="b">
        <f t="shared" ca="1" si="15"/>
        <v>0</v>
      </c>
      <c r="L166" s="2"/>
      <c r="N166"/>
      <c r="R166" s="28"/>
      <c r="S166" s="29"/>
      <c r="T166" s="30">
        <v>0</v>
      </c>
      <c r="U166" s="30">
        <v>0</v>
      </c>
      <c r="V166" s="30">
        <v>0</v>
      </c>
      <c r="W166" s="30"/>
      <c r="X166" s="30">
        <f t="shared" si="13"/>
        <v>0</v>
      </c>
      <c r="Y166" s="30">
        <v>0</v>
      </c>
      <c r="Z166" s="30">
        <f t="shared" si="16"/>
        <v>0</v>
      </c>
      <c r="AA166" s="2" t="str">
        <f>IF(NOT(OR(Z166&gt;1,Z166&lt;-1)),"",VLOOKUP(R166,'[1]Employee CC lookup'!$B:$I,8,0))</f>
        <v/>
      </c>
      <c r="AB166" s="2" t="str">
        <f t="shared" si="17"/>
        <v xml:space="preserve">True Up LSL </v>
      </c>
      <c r="AC166" s="4"/>
      <c r="AD166" s="2">
        <f t="shared" si="18"/>
        <v>50</v>
      </c>
      <c r="AE166" s="2">
        <f t="shared" si="14"/>
        <v>40</v>
      </c>
      <c r="AF166" s="3">
        <f>ABS(Z166)</f>
        <v>0</v>
      </c>
    </row>
    <row r="167" spans="2:32" x14ac:dyDescent="0.25">
      <c r="B167"/>
      <c r="C167"/>
      <c r="D167"/>
      <c r="E167"/>
      <c r="F167"/>
      <c r="G167"/>
      <c r="H167"/>
      <c r="I167"/>
      <c r="J167" s="2" t="b">
        <f t="shared" ca="1" si="15"/>
        <v>0</v>
      </c>
      <c r="L167" s="2"/>
      <c r="N167"/>
      <c r="R167" s="28"/>
      <c r="S167" s="29"/>
      <c r="T167" s="30">
        <v>0</v>
      </c>
      <c r="U167" s="30">
        <v>0</v>
      </c>
      <c r="V167" s="30">
        <v>0</v>
      </c>
      <c r="W167" s="30"/>
      <c r="X167" s="30">
        <f t="shared" si="13"/>
        <v>0</v>
      </c>
      <c r="Y167" s="30">
        <v>0</v>
      </c>
      <c r="Z167" s="30">
        <f t="shared" si="16"/>
        <v>0</v>
      </c>
      <c r="AA167" s="2" t="str">
        <f>IF(NOT(OR(Z167&gt;1,Z167&lt;-1)),"",VLOOKUP(R167,'[1]Employee CC lookup'!$B:$I,8,0))</f>
        <v/>
      </c>
      <c r="AB167" s="2" t="str">
        <f t="shared" si="17"/>
        <v xml:space="preserve">True Up LSL </v>
      </c>
      <c r="AD167" s="2">
        <f t="shared" si="18"/>
        <v>50</v>
      </c>
      <c r="AE167" s="2">
        <f t="shared" si="14"/>
        <v>40</v>
      </c>
      <c r="AF167" s="2"/>
    </row>
    <row r="168" spans="2:32" x14ac:dyDescent="0.25">
      <c r="B168"/>
      <c r="C168"/>
      <c r="D168"/>
      <c r="E168"/>
      <c r="F168"/>
      <c r="G168"/>
      <c r="H168"/>
      <c r="I168"/>
      <c r="J168" s="2" t="b">
        <f t="shared" ca="1" si="15"/>
        <v>0</v>
      </c>
      <c r="L168" s="2"/>
      <c r="N168"/>
      <c r="R168" s="28"/>
      <c r="S168" s="29"/>
      <c r="T168" s="30">
        <v>0</v>
      </c>
      <c r="U168" s="30">
        <v>0</v>
      </c>
      <c r="V168" s="30">
        <v>0</v>
      </c>
      <c r="W168" s="30"/>
      <c r="X168" s="30">
        <f t="shared" si="13"/>
        <v>0</v>
      </c>
      <c r="Y168" s="30">
        <v>0</v>
      </c>
      <c r="Z168" s="30">
        <f t="shared" si="16"/>
        <v>0</v>
      </c>
      <c r="AA168" s="2" t="str">
        <f>IF(NOT(OR(Z168&gt;1,Z168&lt;-1)),"",VLOOKUP(R168,'[1]Employee CC lookup'!$B:$I,8,0))</f>
        <v/>
      </c>
      <c r="AB168" s="2" t="str">
        <f t="shared" si="17"/>
        <v xml:space="preserve">True Up LSL </v>
      </c>
      <c r="AD168" s="2">
        <f t="shared" si="18"/>
        <v>50</v>
      </c>
      <c r="AE168" s="2">
        <f t="shared" si="14"/>
        <v>40</v>
      </c>
      <c r="AF168" s="2"/>
    </row>
    <row r="169" spans="2:32" x14ac:dyDescent="0.25">
      <c r="B169"/>
      <c r="C169"/>
      <c r="D169"/>
      <c r="E169"/>
      <c r="F169"/>
      <c r="G169"/>
      <c r="H169"/>
      <c r="I169"/>
      <c r="J169" s="2" t="b">
        <f t="shared" ca="1" si="15"/>
        <v>0</v>
      </c>
      <c r="L169" s="2"/>
      <c r="N169"/>
      <c r="R169" s="28"/>
      <c r="S169" s="29"/>
      <c r="T169" s="30">
        <v>0</v>
      </c>
      <c r="U169" s="30">
        <v>0</v>
      </c>
      <c r="V169" s="30">
        <v>0</v>
      </c>
      <c r="W169" s="30"/>
      <c r="X169" s="30">
        <f t="shared" si="13"/>
        <v>0</v>
      </c>
      <c r="Y169" s="30">
        <v>0</v>
      </c>
      <c r="Z169" s="30">
        <f t="shared" si="16"/>
        <v>0</v>
      </c>
      <c r="AA169" s="2" t="str">
        <f>IF(NOT(OR(Z169&gt;1,Z169&lt;-1)),"",VLOOKUP(R169,'[1]Employee CC lookup'!$B:$I,8,0))</f>
        <v/>
      </c>
      <c r="AB169" s="2" t="str">
        <f t="shared" si="17"/>
        <v xml:space="preserve">True Up LSL </v>
      </c>
      <c r="AC169" s="4"/>
      <c r="AD169" s="2">
        <f t="shared" si="18"/>
        <v>50</v>
      </c>
      <c r="AE169" s="2">
        <f t="shared" si="14"/>
        <v>40</v>
      </c>
      <c r="AF169" s="2"/>
    </row>
    <row r="170" spans="2:32" x14ac:dyDescent="0.25">
      <c r="B170"/>
      <c r="C170"/>
      <c r="D170"/>
      <c r="E170"/>
      <c r="F170"/>
      <c r="G170"/>
      <c r="H170"/>
      <c r="I170"/>
      <c r="J170" s="2" t="b">
        <f t="shared" ca="1" si="15"/>
        <v>0</v>
      </c>
      <c r="L170" s="2"/>
      <c r="N170"/>
      <c r="R170" s="28"/>
      <c r="S170" s="29"/>
      <c r="T170" s="30">
        <v>0</v>
      </c>
      <c r="U170" s="30">
        <v>0</v>
      </c>
      <c r="V170" s="30">
        <v>0</v>
      </c>
      <c r="W170" s="30"/>
      <c r="X170" s="30">
        <f t="shared" si="13"/>
        <v>0</v>
      </c>
      <c r="Y170" s="30">
        <v>0</v>
      </c>
      <c r="Z170" s="30">
        <f t="shared" si="16"/>
        <v>0</v>
      </c>
      <c r="AA170" s="2" t="str">
        <f>IF(NOT(OR(Z170&gt;1,Z170&lt;-1)),"",VLOOKUP(R170,'[1]Employee CC lookup'!$B:$I,8,0))</f>
        <v/>
      </c>
      <c r="AB170" s="2" t="str">
        <f t="shared" si="17"/>
        <v xml:space="preserve">True Up LSL </v>
      </c>
      <c r="AD170" s="2">
        <f t="shared" si="18"/>
        <v>50</v>
      </c>
      <c r="AE170" s="2">
        <f t="shared" si="14"/>
        <v>40</v>
      </c>
      <c r="AF170" s="2"/>
    </row>
    <row r="171" spans="2:32" x14ac:dyDescent="0.25">
      <c r="B171"/>
      <c r="C171"/>
      <c r="D171"/>
      <c r="E171"/>
      <c r="F171"/>
      <c r="G171"/>
      <c r="H171"/>
      <c r="I171"/>
      <c r="J171" s="2" t="b">
        <f t="shared" ca="1" si="15"/>
        <v>0</v>
      </c>
      <c r="L171" s="2"/>
      <c r="N171"/>
      <c r="R171" s="28"/>
      <c r="S171" s="29"/>
      <c r="T171" s="30">
        <v>0</v>
      </c>
      <c r="U171" s="30">
        <v>0</v>
      </c>
      <c r="V171" s="30">
        <v>0</v>
      </c>
      <c r="W171" s="30"/>
      <c r="X171" s="30">
        <f t="shared" si="13"/>
        <v>0</v>
      </c>
      <c r="Y171" s="30">
        <v>0</v>
      </c>
      <c r="Z171" s="30">
        <f t="shared" si="16"/>
        <v>0</v>
      </c>
      <c r="AA171" s="2" t="str">
        <f>IF(NOT(OR(Z171&gt;1,Z171&lt;-1)),"",VLOOKUP(R171,'[1]Employee CC lookup'!$B:$I,8,0))</f>
        <v/>
      </c>
      <c r="AB171" s="2" t="str">
        <f t="shared" si="17"/>
        <v xml:space="preserve">True Up LSL </v>
      </c>
      <c r="AD171" s="2">
        <f t="shared" si="18"/>
        <v>50</v>
      </c>
      <c r="AE171" s="2">
        <f t="shared" si="14"/>
        <v>40</v>
      </c>
      <c r="AF171" s="2"/>
    </row>
    <row r="172" spans="2:32" x14ac:dyDescent="0.25">
      <c r="B172"/>
      <c r="C172"/>
      <c r="D172"/>
      <c r="E172"/>
      <c r="F172"/>
      <c r="G172"/>
      <c r="H172"/>
      <c r="I172"/>
      <c r="J172" s="2" t="b">
        <f t="shared" ca="1" si="15"/>
        <v>0</v>
      </c>
      <c r="L172" s="2"/>
      <c r="N172"/>
      <c r="R172" s="28"/>
      <c r="S172" s="29"/>
      <c r="T172" s="30">
        <v>0</v>
      </c>
      <c r="U172" s="30">
        <v>0</v>
      </c>
      <c r="V172" s="30">
        <v>0</v>
      </c>
      <c r="W172" s="30"/>
      <c r="X172" s="30">
        <f t="shared" si="13"/>
        <v>0</v>
      </c>
      <c r="Y172" s="30">
        <v>0</v>
      </c>
      <c r="Z172" s="30">
        <f t="shared" si="16"/>
        <v>0</v>
      </c>
      <c r="AA172" s="2" t="str">
        <f>IF(NOT(OR(Z172&gt;1,Z172&lt;-1)),"",VLOOKUP(R172,'[1]Employee CC lookup'!$B:$I,8,0))</f>
        <v/>
      </c>
      <c r="AB172" s="2" t="str">
        <f t="shared" si="17"/>
        <v xml:space="preserve">True Up LSL </v>
      </c>
      <c r="AD172" s="2">
        <f t="shared" si="18"/>
        <v>50</v>
      </c>
      <c r="AE172" s="2">
        <f t="shared" si="14"/>
        <v>40</v>
      </c>
      <c r="AF172" s="2"/>
    </row>
    <row r="173" spans="2:32" x14ac:dyDescent="0.25">
      <c r="B173"/>
      <c r="C173"/>
      <c r="D173"/>
      <c r="E173"/>
      <c r="F173"/>
      <c r="G173"/>
      <c r="H173"/>
      <c r="I173"/>
      <c r="J173" s="2" t="b">
        <f t="shared" ca="1" si="15"/>
        <v>0</v>
      </c>
      <c r="L173" s="2"/>
      <c r="N173"/>
      <c r="R173" s="28"/>
      <c r="S173" s="29"/>
      <c r="T173" s="30">
        <v>0</v>
      </c>
      <c r="U173" s="30">
        <v>0</v>
      </c>
      <c r="V173" s="30">
        <v>0</v>
      </c>
      <c r="W173" s="30"/>
      <c r="X173" s="30">
        <f t="shared" si="13"/>
        <v>0</v>
      </c>
      <c r="Y173" s="30">
        <v>0</v>
      </c>
      <c r="Z173" s="30">
        <f t="shared" si="16"/>
        <v>0</v>
      </c>
      <c r="AA173" s="2" t="str">
        <f>IF(NOT(OR(Z173&gt;1,Z173&lt;-1)),"",VLOOKUP(R173,'[1]Employee CC lookup'!$B:$I,8,0))</f>
        <v/>
      </c>
      <c r="AB173" s="2" t="str">
        <f t="shared" si="17"/>
        <v xml:space="preserve">True Up LSL </v>
      </c>
      <c r="AD173" s="2">
        <f t="shared" si="18"/>
        <v>50</v>
      </c>
      <c r="AE173" s="2">
        <f t="shared" si="14"/>
        <v>40</v>
      </c>
      <c r="AF173" s="2"/>
    </row>
    <row r="174" spans="2:32" x14ac:dyDescent="0.25">
      <c r="B174"/>
      <c r="C174"/>
      <c r="D174"/>
      <c r="E174"/>
      <c r="F174"/>
      <c r="G174"/>
      <c r="H174"/>
      <c r="I174"/>
      <c r="J174" s="2" t="b">
        <f t="shared" ca="1" si="15"/>
        <v>0</v>
      </c>
      <c r="L174" s="2"/>
      <c r="N174"/>
      <c r="R174" s="28"/>
      <c r="S174" s="29"/>
      <c r="T174" s="30">
        <v>24616.31</v>
      </c>
      <c r="U174" s="30">
        <v>248.96</v>
      </c>
      <c r="V174" s="30">
        <v>0</v>
      </c>
      <c r="W174" s="30"/>
      <c r="X174" s="30">
        <f t="shared" si="13"/>
        <v>24865.27</v>
      </c>
      <c r="Y174" s="30">
        <v>24865.21</v>
      </c>
      <c r="Z174" s="30">
        <f t="shared" si="16"/>
        <v>6.0000000001309672E-2</v>
      </c>
      <c r="AA174" s="2" t="str">
        <f>IF(NOT(OR(Z174&gt;1,Z174&lt;-1)),"",VLOOKUP(R174,'[1]Employee CC lookup'!$B:$I,8,0))</f>
        <v/>
      </c>
      <c r="AB174" s="2" t="str">
        <f t="shared" si="17"/>
        <v xml:space="preserve">True Up LSL </v>
      </c>
      <c r="AD174" s="2">
        <f t="shared" si="18"/>
        <v>40</v>
      </c>
      <c r="AE174" s="2">
        <f t="shared" si="14"/>
        <v>50</v>
      </c>
      <c r="AF174" s="2"/>
    </row>
    <row r="175" spans="2:32" x14ac:dyDescent="0.25">
      <c r="B175"/>
      <c r="C175"/>
      <c r="D175"/>
      <c r="E175"/>
      <c r="F175"/>
      <c r="G175"/>
      <c r="H175"/>
      <c r="I175"/>
      <c r="J175" s="2" t="b">
        <f t="shared" ca="1" si="15"/>
        <v>0</v>
      </c>
      <c r="L175" s="2"/>
      <c r="N175"/>
      <c r="R175" s="28"/>
      <c r="S175" s="29"/>
      <c r="T175" s="30">
        <v>0</v>
      </c>
      <c r="U175" s="30">
        <v>0</v>
      </c>
      <c r="V175" s="30">
        <v>0</v>
      </c>
      <c r="W175" s="30"/>
      <c r="X175" s="30">
        <f t="shared" si="13"/>
        <v>0</v>
      </c>
      <c r="Y175" s="30">
        <v>0</v>
      </c>
      <c r="Z175" s="30">
        <f t="shared" si="16"/>
        <v>0</v>
      </c>
      <c r="AA175" s="2" t="str">
        <f>IF(NOT(OR(Z175&gt;1,Z175&lt;-1)),"",VLOOKUP(R175,'[1]Employee CC lookup'!$B:$I,8,0))</f>
        <v/>
      </c>
      <c r="AB175" s="2" t="str">
        <f t="shared" si="17"/>
        <v xml:space="preserve">True Up LSL </v>
      </c>
      <c r="AD175" s="2">
        <f t="shared" si="18"/>
        <v>50</v>
      </c>
      <c r="AE175" s="2">
        <f t="shared" si="14"/>
        <v>40</v>
      </c>
      <c r="AF175" s="2"/>
    </row>
    <row r="176" spans="2:32" x14ac:dyDescent="0.25">
      <c r="B176"/>
      <c r="C176"/>
      <c r="D176"/>
      <c r="E176"/>
      <c r="F176"/>
      <c r="G176"/>
      <c r="H176"/>
      <c r="I176"/>
      <c r="J176" s="2" t="b">
        <f t="shared" ca="1" si="15"/>
        <v>0</v>
      </c>
      <c r="L176" s="2"/>
      <c r="N176"/>
      <c r="R176" s="28"/>
      <c r="S176" s="29"/>
      <c r="T176" s="30">
        <v>0</v>
      </c>
      <c r="U176" s="30">
        <v>0</v>
      </c>
      <c r="V176" s="30">
        <v>0</v>
      </c>
      <c r="W176" s="30"/>
      <c r="X176" s="30">
        <f t="shared" si="13"/>
        <v>0</v>
      </c>
      <c r="Y176" s="30">
        <v>0</v>
      </c>
      <c r="Z176" s="30">
        <f t="shared" si="16"/>
        <v>0</v>
      </c>
      <c r="AA176" s="2" t="str">
        <f>IF(NOT(OR(Z176&gt;1,Z176&lt;-1)),"",VLOOKUP(R176,'[1]Employee CC lookup'!$B:$I,8,0))</f>
        <v/>
      </c>
      <c r="AB176" s="2" t="str">
        <f t="shared" si="17"/>
        <v xml:space="preserve">True Up LSL </v>
      </c>
      <c r="AD176" s="2">
        <f t="shared" si="18"/>
        <v>50</v>
      </c>
      <c r="AE176" s="2">
        <f t="shared" si="14"/>
        <v>40</v>
      </c>
      <c r="AF176" s="2"/>
    </row>
    <row r="177" spans="2:31" s="2" customFormat="1" x14ac:dyDescent="0.25">
      <c r="B177"/>
      <c r="C177"/>
      <c r="D177"/>
      <c r="E177"/>
      <c r="F177"/>
      <c r="G177"/>
      <c r="H177"/>
      <c r="I177"/>
      <c r="J177" s="2" t="b">
        <f t="shared" ca="1" si="15"/>
        <v>0</v>
      </c>
      <c r="N177"/>
      <c r="R177" s="28"/>
      <c r="S177" s="29"/>
      <c r="T177" s="30">
        <v>0</v>
      </c>
      <c r="U177" s="30">
        <v>0</v>
      </c>
      <c r="V177" s="30">
        <v>0</v>
      </c>
      <c r="W177" s="30"/>
      <c r="X177" s="30">
        <f t="shared" si="13"/>
        <v>0</v>
      </c>
      <c r="Y177" s="30">
        <v>0</v>
      </c>
      <c r="Z177" s="30">
        <f t="shared" si="16"/>
        <v>0</v>
      </c>
      <c r="AA177" s="2" t="str">
        <f>IF(NOT(OR(Z177&gt;1,Z177&lt;-1)),"",VLOOKUP(R177,'[1]Employee CC lookup'!$B:$I,8,0))</f>
        <v/>
      </c>
      <c r="AB177" s="2" t="str">
        <f t="shared" si="17"/>
        <v xml:space="preserve">True Up LSL </v>
      </c>
      <c r="AD177" s="2">
        <f t="shared" si="18"/>
        <v>50</v>
      </c>
      <c r="AE177" s="2">
        <f t="shared" si="14"/>
        <v>40</v>
      </c>
    </row>
    <row r="178" spans="2:31" s="2" customFormat="1" x14ac:dyDescent="0.25">
      <c r="B178"/>
      <c r="C178"/>
      <c r="D178"/>
      <c r="E178"/>
      <c r="F178"/>
      <c r="G178"/>
      <c r="H178"/>
      <c r="I178"/>
      <c r="J178" s="2" t="b">
        <f t="shared" ca="1" si="15"/>
        <v>0</v>
      </c>
      <c r="N178"/>
      <c r="R178" s="28"/>
      <c r="S178" s="29"/>
      <c r="T178" s="30">
        <v>0</v>
      </c>
      <c r="U178" s="30">
        <v>0</v>
      </c>
      <c r="V178" s="30">
        <v>0</v>
      </c>
      <c r="W178" s="30"/>
      <c r="X178" s="30">
        <f t="shared" si="13"/>
        <v>0</v>
      </c>
      <c r="Y178" s="30">
        <v>0</v>
      </c>
      <c r="Z178" s="30">
        <f t="shared" si="16"/>
        <v>0</v>
      </c>
      <c r="AA178" s="2" t="str">
        <f>IF(NOT(OR(Z178&gt;1,Z178&lt;-1)),"",VLOOKUP(R178,'[1]Employee CC lookup'!$B:$I,8,0))</f>
        <v/>
      </c>
      <c r="AB178" s="2" t="str">
        <f t="shared" si="17"/>
        <v xml:space="preserve">True Up LSL </v>
      </c>
      <c r="AD178" s="2">
        <f t="shared" si="18"/>
        <v>50</v>
      </c>
      <c r="AE178" s="2">
        <f t="shared" si="14"/>
        <v>40</v>
      </c>
    </row>
    <row r="179" spans="2:31" s="2" customFormat="1" x14ac:dyDescent="0.25">
      <c r="B179"/>
      <c r="C179"/>
      <c r="D179"/>
      <c r="E179"/>
      <c r="F179"/>
      <c r="G179"/>
      <c r="H179"/>
      <c r="I179"/>
      <c r="J179" s="2" t="b">
        <f t="shared" ca="1" si="15"/>
        <v>0</v>
      </c>
      <c r="N179"/>
      <c r="R179" s="28"/>
      <c r="S179" s="29"/>
      <c r="T179" s="30">
        <v>0</v>
      </c>
      <c r="U179" s="30">
        <v>0</v>
      </c>
      <c r="V179" s="30">
        <v>0</v>
      </c>
      <c r="W179" s="30"/>
      <c r="X179" s="30">
        <f t="shared" si="13"/>
        <v>0</v>
      </c>
      <c r="Y179" s="30">
        <v>0</v>
      </c>
      <c r="Z179" s="30">
        <f t="shared" si="16"/>
        <v>0</v>
      </c>
      <c r="AA179" s="2" t="str">
        <f>IF(NOT(OR(Z179&gt;1,Z179&lt;-1)),"",VLOOKUP(R179,'[1]Employee CC lookup'!$B:$I,8,0))</f>
        <v/>
      </c>
      <c r="AB179" s="2" t="str">
        <f t="shared" si="17"/>
        <v xml:space="preserve">True Up LSL </v>
      </c>
      <c r="AD179" s="2">
        <f t="shared" si="18"/>
        <v>50</v>
      </c>
      <c r="AE179" s="2">
        <f t="shared" si="14"/>
        <v>40</v>
      </c>
    </row>
    <row r="180" spans="2:31" s="2" customFormat="1" x14ac:dyDescent="0.25">
      <c r="B180"/>
      <c r="C180"/>
      <c r="D180"/>
      <c r="E180"/>
      <c r="F180"/>
      <c r="G180"/>
      <c r="H180"/>
      <c r="I180"/>
      <c r="J180" s="2" t="b">
        <f t="shared" ca="1" si="15"/>
        <v>0</v>
      </c>
      <c r="N180"/>
      <c r="R180" s="28"/>
      <c r="S180" s="29"/>
      <c r="T180" s="30">
        <v>0</v>
      </c>
      <c r="U180" s="30">
        <v>0</v>
      </c>
      <c r="V180" s="30">
        <v>0</v>
      </c>
      <c r="W180" s="30"/>
      <c r="X180" s="30">
        <f t="shared" si="13"/>
        <v>0</v>
      </c>
      <c r="Y180" s="30">
        <v>0</v>
      </c>
      <c r="Z180" s="30">
        <f t="shared" si="16"/>
        <v>0</v>
      </c>
      <c r="AA180" s="2" t="str">
        <f>IF(NOT(OR(Z180&gt;1,Z180&lt;-1)),"",VLOOKUP(R180,'[1]Employee CC lookup'!$B:$I,8,0))</f>
        <v/>
      </c>
      <c r="AB180" s="2" t="str">
        <f t="shared" si="17"/>
        <v xml:space="preserve">True Up LSL </v>
      </c>
      <c r="AD180" s="2">
        <f t="shared" si="18"/>
        <v>50</v>
      </c>
      <c r="AE180" s="2">
        <f t="shared" si="14"/>
        <v>40</v>
      </c>
    </row>
    <row r="181" spans="2:31" s="2" customFormat="1" x14ac:dyDescent="0.25">
      <c r="B181"/>
      <c r="C181"/>
      <c r="D181"/>
      <c r="E181"/>
      <c r="F181"/>
      <c r="G181"/>
      <c r="H181"/>
      <c r="I181"/>
      <c r="J181" s="2" t="b">
        <f t="shared" ca="1" si="15"/>
        <v>0</v>
      </c>
      <c r="N181"/>
      <c r="R181" s="28"/>
      <c r="S181" s="29"/>
      <c r="T181" s="30">
        <v>0</v>
      </c>
      <c r="U181" s="30">
        <v>0</v>
      </c>
      <c r="V181" s="30">
        <v>0</v>
      </c>
      <c r="W181" s="30"/>
      <c r="X181" s="30">
        <f t="shared" si="13"/>
        <v>0</v>
      </c>
      <c r="Y181" s="30">
        <v>0</v>
      </c>
      <c r="Z181" s="30">
        <f t="shared" si="16"/>
        <v>0</v>
      </c>
      <c r="AA181" s="2" t="str">
        <f>IF(NOT(OR(Z181&gt;1,Z181&lt;-1)),"",VLOOKUP(R181,'[1]Employee CC lookup'!$B:$I,8,0))</f>
        <v/>
      </c>
      <c r="AB181" s="2" t="str">
        <f t="shared" si="17"/>
        <v xml:space="preserve">True Up LSL </v>
      </c>
      <c r="AD181" s="2">
        <f t="shared" si="18"/>
        <v>50</v>
      </c>
      <c r="AE181" s="2">
        <f t="shared" si="14"/>
        <v>40</v>
      </c>
    </row>
    <row r="182" spans="2:31" s="2" customFormat="1" x14ac:dyDescent="0.25">
      <c r="B182"/>
      <c r="C182"/>
      <c r="D182"/>
      <c r="E182"/>
      <c r="F182"/>
      <c r="G182"/>
      <c r="H182"/>
      <c r="I182"/>
      <c r="J182" s="2" t="b">
        <f t="shared" ca="1" si="15"/>
        <v>0</v>
      </c>
      <c r="N182"/>
      <c r="R182" s="28"/>
      <c r="S182" s="29"/>
      <c r="T182" s="30">
        <v>0</v>
      </c>
      <c r="U182" s="30">
        <v>0</v>
      </c>
      <c r="V182" s="30">
        <v>0</v>
      </c>
      <c r="W182" s="30"/>
      <c r="X182" s="30">
        <f t="shared" si="13"/>
        <v>0</v>
      </c>
      <c r="Y182" s="30">
        <v>0</v>
      </c>
      <c r="Z182" s="30">
        <f t="shared" si="16"/>
        <v>0</v>
      </c>
      <c r="AA182" s="2" t="str">
        <f>IF(NOT(OR(Z182&gt;1,Z182&lt;-1)),"",VLOOKUP(R182,'[1]Employee CC lookup'!$B:$I,8,0))</f>
        <v/>
      </c>
      <c r="AB182" s="2" t="str">
        <f t="shared" si="17"/>
        <v xml:space="preserve">True Up LSL </v>
      </c>
      <c r="AD182" s="2">
        <f t="shared" si="18"/>
        <v>50</v>
      </c>
      <c r="AE182" s="2">
        <f t="shared" si="14"/>
        <v>40</v>
      </c>
    </row>
    <row r="183" spans="2:31" s="2" customFormat="1" x14ac:dyDescent="0.25">
      <c r="B183"/>
      <c r="C183"/>
      <c r="D183"/>
      <c r="E183"/>
      <c r="F183"/>
      <c r="G183"/>
      <c r="H183"/>
      <c r="I183"/>
      <c r="J183" s="2" t="b">
        <f t="shared" ca="1" si="15"/>
        <v>0</v>
      </c>
      <c r="N183"/>
      <c r="R183" s="28"/>
      <c r="S183" s="29"/>
      <c r="T183" s="30">
        <v>0</v>
      </c>
      <c r="U183" s="30">
        <v>0</v>
      </c>
      <c r="V183" s="30">
        <v>0</v>
      </c>
      <c r="W183" s="30"/>
      <c r="X183" s="30">
        <f t="shared" si="13"/>
        <v>0</v>
      </c>
      <c r="Y183" s="30">
        <v>0</v>
      </c>
      <c r="Z183" s="30">
        <f t="shared" si="16"/>
        <v>0</v>
      </c>
      <c r="AA183" s="2" t="str">
        <f>IF(NOT(OR(Z183&gt;1,Z183&lt;-1)),"",VLOOKUP(R183,'[1]Employee CC lookup'!$B:$I,8,0))</f>
        <v/>
      </c>
      <c r="AB183" s="2" t="str">
        <f t="shared" si="17"/>
        <v xml:space="preserve">True Up LSL </v>
      </c>
      <c r="AD183" s="2">
        <f t="shared" si="18"/>
        <v>50</v>
      </c>
      <c r="AE183" s="2">
        <f t="shared" si="14"/>
        <v>40</v>
      </c>
    </row>
    <row r="184" spans="2:31" s="2" customFormat="1" x14ac:dyDescent="0.25">
      <c r="B184"/>
      <c r="C184"/>
      <c r="D184"/>
      <c r="E184"/>
      <c r="F184"/>
      <c r="G184"/>
      <c r="H184"/>
      <c r="I184"/>
      <c r="J184" s="2" t="b">
        <f t="shared" ca="1" si="15"/>
        <v>0</v>
      </c>
      <c r="N184"/>
      <c r="R184" s="28"/>
      <c r="S184" s="29"/>
      <c r="T184" s="30">
        <v>0</v>
      </c>
      <c r="U184" s="30">
        <v>0</v>
      </c>
      <c r="V184" s="30">
        <v>0</v>
      </c>
      <c r="W184" s="30"/>
      <c r="X184" s="30">
        <f t="shared" si="13"/>
        <v>0</v>
      </c>
      <c r="Y184" s="30">
        <v>0</v>
      </c>
      <c r="Z184" s="30">
        <f t="shared" si="16"/>
        <v>0</v>
      </c>
      <c r="AA184" s="2" t="str">
        <f>IF(NOT(OR(Z184&gt;1,Z184&lt;-1)),"",VLOOKUP(R184,'[1]Employee CC lookup'!$B:$I,8,0))</f>
        <v/>
      </c>
      <c r="AB184" s="2" t="str">
        <f t="shared" si="17"/>
        <v xml:space="preserve">True Up LSL </v>
      </c>
      <c r="AD184" s="2">
        <f t="shared" si="18"/>
        <v>50</v>
      </c>
      <c r="AE184" s="2">
        <f t="shared" si="14"/>
        <v>40</v>
      </c>
    </row>
    <row r="185" spans="2:31" s="2" customFormat="1" x14ac:dyDescent="0.25">
      <c r="B185"/>
      <c r="C185"/>
      <c r="D185"/>
      <c r="E185"/>
      <c r="F185"/>
      <c r="G185"/>
      <c r="H185"/>
      <c r="I185"/>
      <c r="J185" s="2" t="b">
        <f t="shared" ca="1" si="15"/>
        <v>0</v>
      </c>
      <c r="N185"/>
      <c r="R185" s="28"/>
      <c r="S185" s="29"/>
      <c r="T185" s="30">
        <v>33073.870000000003</v>
      </c>
      <c r="U185" s="30">
        <v>308.74</v>
      </c>
      <c r="V185" s="30">
        <v>0</v>
      </c>
      <c r="W185" s="30"/>
      <c r="X185" s="30">
        <f t="shared" si="13"/>
        <v>33382.61</v>
      </c>
      <c r="Y185" s="30">
        <v>33382.58</v>
      </c>
      <c r="Z185" s="30">
        <f t="shared" si="16"/>
        <v>2.9999999998835847E-2</v>
      </c>
      <c r="AA185" s="2" t="str">
        <f>IF(NOT(OR(Z185&gt;1,Z185&lt;-1)),"",VLOOKUP(R185,'[1]Employee CC lookup'!$B:$I,8,0))</f>
        <v/>
      </c>
      <c r="AB185" s="2" t="str">
        <f t="shared" si="17"/>
        <v xml:space="preserve">True Up LSL </v>
      </c>
      <c r="AD185" s="2">
        <f t="shared" si="18"/>
        <v>40</v>
      </c>
      <c r="AE185" s="2">
        <f t="shared" si="14"/>
        <v>50</v>
      </c>
    </row>
    <row r="186" spans="2:31" s="2" customFormat="1" x14ac:dyDescent="0.25">
      <c r="B186"/>
      <c r="C186"/>
      <c r="D186"/>
      <c r="E186"/>
      <c r="F186"/>
      <c r="G186"/>
      <c r="H186"/>
      <c r="I186"/>
      <c r="J186" s="2" t="b">
        <f t="shared" ca="1" si="15"/>
        <v>0</v>
      </c>
      <c r="N186"/>
      <c r="R186" s="28"/>
      <c r="S186" s="29"/>
      <c r="T186" s="30">
        <v>46261.54</v>
      </c>
      <c r="U186" s="30">
        <v>291.64</v>
      </c>
      <c r="V186" s="30">
        <v>0</v>
      </c>
      <c r="W186" s="30"/>
      <c r="X186" s="30">
        <f t="shared" si="13"/>
        <v>46553.18</v>
      </c>
      <c r="Y186" s="30">
        <v>46553.11</v>
      </c>
      <c r="Z186" s="30">
        <f t="shared" si="16"/>
        <v>6.9999999999708962E-2</v>
      </c>
      <c r="AA186" s="2" t="str">
        <f>IF(NOT(OR(Z186&gt;1,Z186&lt;-1)),"",VLOOKUP(R186,'[1]Employee CC lookup'!$B:$I,8,0))</f>
        <v/>
      </c>
      <c r="AB186" s="2" t="str">
        <f t="shared" si="17"/>
        <v xml:space="preserve">True Up LSL </v>
      </c>
      <c r="AD186" s="2">
        <f t="shared" si="18"/>
        <v>40</v>
      </c>
      <c r="AE186" s="2">
        <f t="shared" si="14"/>
        <v>50</v>
      </c>
    </row>
    <row r="187" spans="2:31" s="2" customFormat="1" x14ac:dyDescent="0.25">
      <c r="B187"/>
      <c r="C187"/>
      <c r="D187"/>
      <c r="E187"/>
      <c r="F187"/>
      <c r="G187"/>
      <c r="H187"/>
      <c r="I187"/>
      <c r="J187" s="2" t="b">
        <f t="shared" ca="1" si="15"/>
        <v>0</v>
      </c>
      <c r="N187"/>
      <c r="R187" s="28"/>
      <c r="S187" s="29"/>
      <c r="T187" s="30">
        <v>36460.410000000003</v>
      </c>
      <c r="U187" s="30">
        <v>340.36</v>
      </c>
      <c r="V187" s="30">
        <v>0</v>
      </c>
      <c r="W187" s="30"/>
      <c r="X187" s="30">
        <f t="shared" si="13"/>
        <v>36800.770000000004</v>
      </c>
      <c r="Y187" s="30">
        <v>36800.720000000001</v>
      </c>
      <c r="Z187" s="30">
        <f t="shared" si="16"/>
        <v>5.0000000002910383E-2</v>
      </c>
      <c r="AA187" s="2" t="str">
        <f>IF(NOT(OR(Z187&gt;1,Z187&lt;-1)),"",VLOOKUP(R187,'[1]Employee CC lookup'!$B:$I,8,0))</f>
        <v/>
      </c>
      <c r="AB187" s="2" t="str">
        <f t="shared" si="17"/>
        <v xml:space="preserve">True Up LSL </v>
      </c>
      <c r="AD187" s="2">
        <f t="shared" si="18"/>
        <v>40</v>
      </c>
      <c r="AE187" s="2">
        <f t="shared" si="14"/>
        <v>50</v>
      </c>
    </row>
    <row r="188" spans="2:31" s="2" customFormat="1" x14ac:dyDescent="0.25">
      <c r="B188"/>
      <c r="C188"/>
      <c r="D188"/>
      <c r="E188"/>
      <c r="F188"/>
      <c r="G188"/>
      <c r="H188"/>
      <c r="I188"/>
      <c r="J188" s="2" t="b">
        <f t="shared" ca="1" si="15"/>
        <v>0</v>
      </c>
      <c r="N188"/>
      <c r="R188" s="28"/>
      <c r="S188" s="29"/>
      <c r="T188" s="30">
        <v>31103.37</v>
      </c>
      <c r="U188" s="30">
        <v>304.26</v>
      </c>
      <c r="V188" s="30">
        <v>0</v>
      </c>
      <c r="W188" s="30"/>
      <c r="X188" s="30">
        <f t="shared" si="13"/>
        <v>31407.629999999997</v>
      </c>
      <c r="Y188" s="30">
        <v>31407.599999999999</v>
      </c>
      <c r="Z188" s="30">
        <f t="shared" si="16"/>
        <v>2.9999999998835847E-2</v>
      </c>
      <c r="AA188" s="2" t="str">
        <f>IF(NOT(OR(Z188&gt;1,Z188&lt;-1)),"",VLOOKUP(R188,'[1]Employee CC lookup'!$B:$I,8,0))</f>
        <v/>
      </c>
      <c r="AB188" s="2" t="str">
        <f t="shared" si="17"/>
        <v xml:space="preserve">True Up LSL </v>
      </c>
      <c r="AD188" s="2">
        <f t="shared" si="18"/>
        <v>40</v>
      </c>
      <c r="AE188" s="2">
        <f t="shared" si="14"/>
        <v>50</v>
      </c>
    </row>
    <row r="189" spans="2:31" s="2" customFormat="1" x14ac:dyDescent="0.25">
      <c r="B189"/>
      <c r="C189"/>
      <c r="D189"/>
      <c r="E189"/>
      <c r="F189"/>
      <c r="G189"/>
      <c r="H189"/>
      <c r="I189"/>
      <c r="J189" s="2" t="b">
        <f t="shared" ca="1" si="15"/>
        <v>0</v>
      </c>
      <c r="N189"/>
      <c r="R189" s="28"/>
      <c r="S189" s="29"/>
      <c r="T189" s="30">
        <v>71208.899999999994</v>
      </c>
      <c r="U189" s="30">
        <v>389.78</v>
      </c>
      <c r="V189" s="30">
        <v>0</v>
      </c>
      <c r="W189" s="30"/>
      <c r="X189" s="30">
        <f t="shared" si="13"/>
        <v>71598.679999999993</v>
      </c>
      <c r="Y189" s="30">
        <v>71598.720000000001</v>
      </c>
      <c r="Z189" s="30">
        <f t="shared" si="16"/>
        <v>-4.0000000008149073E-2</v>
      </c>
      <c r="AA189" s="2" t="str">
        <f>IF(NOT(OR(Z189&gt;1,Z189&lt;-1)),"",VLOOKUP(R189,'[1]Employee CC lookup'!$B:$I,8,0))</f>
        <v/>
      </c>
      <c r="AB189" s="2" t="str">
        <f t="shared" si="17"/>
        <v xml:space="preserve">True Up LSL </v>
      </c>
      <c r="AD189" s="2">
        <f t="shared" si="18"/>
        <v>50</v>
      </c>
      <c r="AE189" s="2">
        <f t="shared" si="14"/>
        <v>40</v>
      </c>
    </row>
    <row r="190" spans="2:31" s="2" customFormat="1" x14ac:dyDescent="0.25">
      <c r="B190"/>
      <c r="C190"/>
      <c r="D190"/>
      <c r="E190"/>
      <c r="F190"/>
      <c r="G190"/>
      <c r="H190"/>
      <c r="I190"/>
      <c r="J190" s="2" t="b">
        <f t="shared" ca="1" si="15"/>
        <v>0</v>
      </c>
      <c r="N190"/>
      <c r="R190" s="28"/>
      <c r="S190" s="29"/>
      <c r="T190" s="30">
        <v>26453.27</v>
      </c>
      <c r="U190" s="30">
        <v>379.6</v>
      </c>
      <c r="V190" s="30">
        <v>0</v>
      </c>
      <c r="W190" s="30"/>
      <c r="X190" s="30">
        <f t="shared" si="13"/>
        <v>26832.87</v>
      </c>
      <c r="Y190" s="30">
        <v>26832.92</v>
      </c>
      <c r="Z190" s="30">
        <f t="shared" si="16"/>
        <v>-4.9999999999272404E-2</v>
      </c>
      <c r="AA190" s="2" t="str">
        <f>IF(NOT(OR(Z190&gt;1,Z190&lt;-1)),"",VLOOKUP(R190,'[1]Employee CC lookup'!$B:$I,8,0))</f>
        <v/>
      </c>
      <c r="AB190" s="2" t="str">
        <f t="shared" si="17"/>
        <v xml:space="preserve">True Up LSL </v>
      </c>
      <c r="AD190" s="2">
        <f t="shared" si="18"/>
        <v>50</v>
      </c>
      <c r="AE190" s="2">
        <f t="shared" si="14"/>
        <v>40</v>
      </c>
    </row>
    <row r="191" spans="2:31" s="2" customFormat="1" x14ac:dyDescent="0.25">
      <c r="B191"/>
      <c r="C191"/>
      <c r="D191"/>
      <c r="E191"/>
      <c r="F191"/>
      <c r="G191"/>
      <c r="H191"/>
      <c r="I191"/>
      <c r="J191" s="2" t="b">
        <f t="shared" ca="1" si="15"/>
        <v>0</v>
      </c>
      <c r="N191"/>
      <c r="R191" s="28"/>
      <c r="S191" s="29"/>
      <c r="T191" s="30">
        <v>25556.55</v>
      </c>
      <c r="U191" s="30">
        <v>313.58999999999997</v>
      </c>
      <c r="V191" s="30">
        <v>0</v>
      </c>
      <c r="W191" s="30"/>
      <c r="X191" s="30">
        <f t="shared" si="13"/>
        <v>25870.14</v>
      </c>
      <c r="Y191" s="30">
        <v>25870.21</v>
      </c>
      <c r="Z191" s="30">
        <f t="shared" si="16"/>
        <v>-6.9999999999708962E-2</v>
      </c>
      <c r="AA191" s="2" t="str">
        <f>IF(NOT(OR(Z191&gt;1,Z191&lt;-1)),"",VLOOKUP(R191,'[1]Employee CC lookup'!$B:$I,8,0))</f>
        <v/>
      </c>
      <c r="AB191" s="2" t="str">
        <f t="shared" si="17"/>
        <v xml:space="preserve">True Up LSL </v>
      </c>
      <c r="AD191" s="2">
        <f t="shared" si="18"/>
        <v>50</v>
      </c>
      <c r="AE191" s="2">
        <f t="shared" si="14"/>
        <v>40</v>
      </c>
    </row>
    <row r="192" spans="2:31" s="2" customFormat="1" x14ac:dyDescent="0.25">
      <c r="B192"/>
      <c r="C192"/>
      <c r="D192"/>
      <c r="E192"/>
      <c r="F192"/>
      <c r="G192"/>
      <c r="H192"/>
      <c r="I192"/>
      <c r="J192" s="2" t="b">
        <f t="shared" ca="1" si="15"/>
        <v>0</v>
      </c>
      <c r="N192"/>
      <c r="R192" s="28"/>
      <c r="S192" s="29"/>
      <c r="T192" s="30">
        <v>19147.12</v>
      </c>
      <c r="U192" s="30">
        <v>240.28</v>
      </c>
      <c r="V192" s="30">
        <v>0</v>
      </c>
      <c r="W192" s="30"/>
      <c r="X192" s="30">
        <f t="shared" si="13"/>
        <v>19387.399999999998</v>
      </c>
      <c r="Y192" s="30">
        <v>19387.39</v>
      </c>
      <c r="Z192" s="30">
        <f t="shared" si="16"/>
        <v>9.9999999983992893E-3</v>
      </c>
      <c r="AA192" s="2" t="str">
        <f>IF(NOT(OR(Z192&gt;1,Z192&lt;-1)),"",VLOOKUP(R192,'[1]Employee CC lookup'!$B:$I,8,0))</f>
        <v/>
      </c>
      <c r="AB192" s="2" t="str">
        <f t="shared" si="17"/>
        <v xml:space="preserve">True Up LSL </v>
      </c>
      <c r="AD192" s="2">
        <f t="shared" si="18"/>
        <v>40</v>
      </c>
      <c r="AE192" s="2">
        <f t="shared" si="14"/>
        <v>50</v>
      </c>
    </row>
    <row r="193" spans="2:31" s="2" customFormat="1" x14ac:dyDescent="0.25">
      <c r="B193"/>
      <c r="C193"/>
      <c r="D193"/>
      <c r="E193"/>
      <c r="F193"/>
      <c r="G193"/>
      <c r="H193"/>
      <c r="I193"/>
      <c r="J193" s="2" t="b">
        <f t="shared" ca="1" si="15"/>
        <v>0</v>
      </c>
      <c r="N193"/>
      <c r="R193" s="28"/>
      <c r="S193" s="29"/>
      <c r="T193" s="30">
        <v>0</v>
      </c>
      <c r="U193" s="30">
        <v>0</v>
      </c>
      <c r="V193" s="30">
        <v>0</v>
      </c>
      <c r="W193" s="30"/>
      <c r="X193" s="30">
        <f t="shared" si="13"/>
        <v>0</v>
      </c>
      <c r="Y193" s="30">
        <v>0</v>
      </c>
      <c r="Z193" s="30">
        <f t="shared" si="16"/>
        <v>0</v>
      </c>
      <c r="AA193" s="2" t="str">
        <f>IF(NOT(OR(Z193&gt;1,Z193&lt;-1)),"",VLOOKUP(R193,'[1]Employee CC lookup'!$B:$I,8,0))</f>
        <v/>
      </c>
      <c r="AB193" s="2" t="str">
        <f t="shared" si="17"/>
        <v xml:space="preserve">True Up LSL </v>
      </c>
      <c r="AD193" s="2">
        <f t="shared" si="18"/>
        <v>50</v>
      </c>
      <c r="AE193" s="2">
        <f t="shared" si="14"/>
        <v>40</v>
      </c>
    </row>
    <row r="194" spans="2:31" s="2" customFormat="1" x14ac:dyDescent="0.25">
      <c r="B194"/>
      <c r="C194"/>
      <c r="D194"/>
      <c r="E194"/>
      <c r="F194"/>
      <c r="G194"/>
      <c r="H194"/>
      <c r="I194"/>
      <c r="J194" s="2" t="b">
        <f t="shared" ca="1" si="15"/>
        <v>0</v>
      </c>
      <c r="N194"/>
      <c r="R194" s="28"/>
      <c r="S194" s="29"/>
      <c r="T194" s="30">
        <v>0</v>
      </c>
      <c r="U194" s="30">
        <v>0</v>
      </c>
      <c r="V194" s="30">
        <v>0</v>
      </c>
      <c r="W194" s="30"/>
      <c r="X194" s="30">
        <f t="shared" si="13"/>
        <v>0</v>
      </c>
      <c r="Y194" s="30">
        <v>0</v>
      </c>
      <c r="Z194" s="30">
        <f t="shared" si="16"/>
        <v>0</v>
      </c>
      <c r="AA194" s="2" t="str">
        <f>IF(NOT(OR(Z194&gt;1,Z194&lt;-1)),"",VLOOKUP(R194,'[1]Employee CC lookup'!$B:$I,8,0))</f>
        <v/>
      </c>
      <c r="AB194" s="2" t="str">
        <f t="shared" si="17"/>
        <v xml:space="preserve">True Up LSL </v>
      </c>
      <c r="AD194" s="2">
        <f t="shared" si="18"/>
        <v>50</v>
      </c>
      <c r="AE194" s="2">
        <f t="shared" si="14"/>
        <v>40</v>
      </c>
    </row>
    <row r="195" spans="2:31" s="2" customFormat="1" x14ac:dyDescent="0.25">
      <c r="B195"/>
      <c r="C195"/>
      <c r="D195"/>
      <c r="E195"/>
      <c r="F195"/>
      <c r="G195"/>
      <c r="H195"/>
      <c r="I195"/>
      <c r="J195" s="2" t="b">
        <f t="shared" ca="1" si="15"/>
        <v>0</v>
      </c>
      <c r="N195"/>
      <c r="R195" s="28"/>
      <c r="S195" s="29"/>
      <c r="T195" s="30">
        <v>0</v>
      </c>
      <c r="U195" s="30">
        <v>0</v>
      </c>
      <c r="V195" s="30">
        <v>0</v>
      </c>
      <c r="W195" s="30"/>
      <c r="X195" s="30">
        <f t="shared" si="13"/>
        <v>0</v>
      </c>
      <c r="Y195" s="30">
        <v>0</v>
      </c>
      <c r="Z195" s="30">
        <f t="shared" si="16"/>
        <v>0</v>
      </c>
      <c r="AA195" s="2" t="str">
        <f>IF(NOT(OR(Z195&gt;1,Z195&lt;-1)),"",VLOOKUP(R195,'[1]Employee CC lookup'!$B:$I,8,0))</f>
        <v/>
      </c>
      <c r="AB195" s="2" t="str">
        <f t="shared" si="17"/>
        <v xml:space="preserve">True Up LSL </v>
      </c>
      <c r="AD195" s="2">
        <f t="shared" si="18"/>
        <v>50</v>
      </c>
      <c r="AE195" s="2">
        <f t="shared" si="14"/>
        <v>40</v>
      </c>
    </row>
    <row r="196" spans="2:31" s="2" customFormat="1" x14ac:dyDescent="0.25">
      <c r="B196"/>
      <c r="C196"/>
      <c r="D196"/>
      <c r="E196"/>
      <c r="F196"/>
      <c r="G196"/>
      <c r="H196"/>
      <c r="I196"/>
      <c r="J196" s="2" t="b">
        <f t="shared" ca="1" si="15"/>
        <v>0</v>
      </c>
      <c r="N196"/>
      <c r="R196" s="28"/>
      <c r="S196" s="29"/>
      <c r="T196" s="30">
        <v>17016.400000000001</v>
      </c>
      <c r="U196" s="30">
        <v>262.86</v>
      </c>
      <c r="V196" s="30">
        <v>0</v>
      </c>
      <c r="W196" s="30"/>
      <c r="X196" s="30">
        <f t="shared" si="13"/>
        <v>17279.260000000002</v>
      </c>
      <c r="Y196" s="30">
        <v>17279.32</v>
      </c>
      <c r="Z196" s="30">
        <f t="shared" si="16"/>
        <v>-5.9999999997671694E-2</v>
      </c>
      <c r="AA196" s="2" t="str">
        <f>IF(NOT(OR(Z196&gt;1,Z196&lt;-1)),"",VLOOKUP(R196,'[1]Employee CC lookup'!$B:$I,8,0))</f>
        <v/>
      </c>
      <c r="AB196" s="2" t="str">
        <f t="shared" si="17"/>
        <v xml:space="preserve">True Up LSL </v>
      </c>
      <c r="AD196" s="2">
        <f t="shared" si="18"/>
        <v>50</v>
      </c>
      <c r="AE196" s="2">
        <f t="shared" si="14"/>
        <v>40</v>
      </c>
    </row>
    <row r="197" spans="2:31" s="2" customFormat="1" x14ac:dyDescent="0.25">
      <c r="B197"/>
      <c r="C197"/>
      <c r="D197"/>
      <c r="E197"/>
      <c r="F197"/>
      <c r="G197"/>
      <c r="H197"/>
      <c r="I197"/>
      <c r="N197"/>
      <c r="R197" s="28"/>
      <c r="S197" s="29"/>
      <c r="T197" s="30">
        <v>0</v>
      </c>
      <c r="U197" s="30">
        <v>0</v>
      </c>
      <c r="V197" s="30">
        <v>0</v>
      </c>
      <c r="W197" s="30"/>
      <c r="X197" s="30">
        <f t="shared" si="13"/>
        <v>0</v>
      </c>
      <c r="Y197" s="30">
        <v>0</v>
      </c>
      <c r="Z197" s="30">
        <f t="shared" si="16"/>
        <v>0</v>
      </c>
      <c r="AA197" s="2" t="str">
        <f>IF(NOT(OR(Z197&gt;1,Z197&lt;-1)),"",VLOOKUP(R197,'[1]Employee CC lookup'!$B:$I,8,0))</f>
        <v/>
      </c>
      <c r="AB197" s="2" t="str">
        <f t="shared" si="17"/>
        <v xml:space="preserve">True Up LSL </v>
      </c>
      <c r="AD197" s="2">
        <f t="shared" si="18"/>
        <v>50</v>
      </c>
      <c r="AE197" s="2">
        <f t="shared" si="14"/>
        <v>40</v>
      </c>
    </row>
    <row r="198" spans="2:31" s="2" customFormat="1" x14ac:dyDescent="0.25">
      <c r="B198"/>
      <c r="C198"/>
      <c r="D198"/>
      <c r="E198"/>
      <c r="F198"/>
      <c r="G198"/>
      <c r="H198"/>
      <c r="I198"/>
      <c r="N198"/>
      <c r="R198" s="28"/>
      <c r="S198" s="29"/>
      <c r="T198" s="30">
        <v>0</v>
      </c>
      <c r="U198" s="30">
        <v>0</v>
      </c>
      <c r="V198" s="30">
        <v>0</v>
      </c>
      <c r="W198" s="30"/>
      <c r="X198" s="30">
        <f t="shared" si="13"/>
        <v>0</v>
      </c>
      <c r="Y198" s="30">
        <v>0</v>
      </c>
      <c r="Z198" s="30">
        <f t="shared" si="16"/>
        <v>0</v>
      </c>
      <c r="AA198" s="2" t="str">
        <f>IF(NOT(OR(Z198&gt;1,Z198&lt;-1)),"",VLOOKUP(R198,'[1]Employee CC lookup'!$B:$I,8,0))</f>
        <v/>
      </c>
      <c r="AB198" s="2" t="str">
        <f t="shared" si="17"/>
        <v xml:space="preserve">True Up LSL </v>
      </c>
      <c r="AD198" s="2">
        <f t="shared" si="18"/>
        <v>50</v>
      </c>
      <c r="AE198" s="2">
        <f t="shared" si="14"/>
        <v>40</v>
      </c>
    </row>
    <row r="199" spans="2:31" s="2" customFormat="1" x14ac:dyDescent="0.25">
      <c r="B199"/>
      <c r="C199"/>
      <c r="D199"/>
      <c r="E199"/>
      <c r="F199"/>
      <c r="G199"/>
      <c r="H199"/>
      <c r="I199"/>
      <c r="N199"/>
      <c r="R199" s="28"/>
      <c r="S199" s="29"/>
      <c r="T199" s="30">
        <v>0</v>
      </c>
      <c r="U199" s="30">
        <v>0</v>
      </c>
      <c r="V199" s="30">
        <v>0</v>
      </c>
      <c r="W199" s="30"/>
      <c r="X199" s="30">
        <f t="shared" si="13"/>
        <v>0</v>
      </c>
      <c r="Y199" s="30">
        <v>0</v>
      </c>
      <c r="Z199" s="30">
        <f t="shared" si="16"/>
        <v>0</v>
      </c>
      <c r="AA199" s="2" t="str">
        <f>IF(NOT(OR(Z199&gt;1,Z199&lt;-1)),"",VLOOKUP(R199,'[1]Employee CC lookup'!$B:$I,8,0))</f>
        <v/>
      </c>
      <c r="AB199" s="2" t="str">
        <f t="shared" si="17"/>
        <v xml:space="preserve">True Up LSL </v>
      </c>
      <c r="AD199" s="2">
        <f t="shared" si="18"/>
        <v>50</v>
      </c>
      <c r="AE199" s="2">
        <f t="shared" si="14"/>
        <v>40</v>
      </c>
    </row>
    <row r="200" spans="2:31" s="2" customFormat="1" x14ac:dyDescent="0.25">
      <c r="B200"/>
      <c r="C200"/>
      <c r="D200"/>
      <c r="E200"/>
      <c r="F200"/>
      <c r="G200"/>
      <c r="H200"/>
      <c r="I200"/>
      <c r="N200"/>
      <c r="R200" s="28"/>
      <c r="S200" s="29"/>
      <c r="T200" s="30">
        <v>0</v>
      </c>
      <c r="U200" s="30">
        <v>0</v>
      </c>
      <c r="V200" s="30">
        <v>0</v>
      </c>
      <c r="W200" s="30"/>
      <c r="X200" s="30">
        <f t="shared" si="13"/>
        <v>0</v>
      </c>
      <c r="Y200" s="30">
        <v>0</v>
      </c>
      <c r="Z200" s="30">
        <f t="shared" si="16"/>
        <v>0</v>
      </c>
      <c r="AA200" s="2" t="str">
        <f>IF(NOT(OR(Z200&gt;1,Z200&lt;-1)),"",VLOOKUP(R200,'[1]Employee CC lookup'!$B:$I,8,0))</f>
        <v/>
      </c>
      <c r="AB200" s="2" t="str">
        <f t="shared" si="17"/>
        <v xml:space="preserve">True Up LSL </v>
      </c>
      <c r="AD200" s="2">
        <f t="shared" si="18"/>
        <v>50</v>
      </c>
      <c r="AE200" s="2">
        <f t="shared" si="14"/>
        <v>40</v>
      </c>
    </row>
    <row r="201" spans="2:31" s="2" customFormat="1" x14ac:dyDescent="0.25">
      <c r="B201"/>
      <c r="C201"/>
      <c r="D201"/>
      <c r="E201"/>
      <c r="F201"/>
      <c r="G201"/>
      <c r="H201"/>
      <c r="I201"/>
      <c r="N201"/>
      <c r="R201" s="28"/>
      <c r="S201" s="29"/>
      <c r="T201" s="30">
        <v>0</v>
      </c>
      <c r="U201" s="30">
        <v>0</v>
      </c>
      <c r="V201" s="30">
        <v>0</v>
      </c>
      <c r="W201" s="30"/>
      <c r="X201" s="30">
        <f t="shared" si="13"/>
        <v>0</v>
      </c>
      <c r="Y201" s="30">
        <v>0</v>
      </c>
      <c r="Z201" s="30">
        <f t="shared" si="16"/>
        <v>0</v>
      </c>
      <c r="AA201" s="2" t="str">
        <f>IF(NOT(OR(Z201&gt;1,Z201&lt;-1)),"",VLOOKUP(R201,'[1]Employee CC lookup'!$B:$I,8,0))</f>
        <v/>
      </c>
      <c r="AB201" s="2" t="str">
        <f t="shared" si="17"/>
        <v xml:space="preserve">True Up LSL </v>
      </c>
      <c r="AD201" s="2">
        <f t="shared" si="18"/>
        <v>50</v>
      </c>
      <c r="AE201" s="2">
        <f t="shared" si="14"/>
        <v>40</v>
      </c>
    </row>
    <row r="202" spans="2:31" s="2" customFormat="1" x14ac:dyDescent="0.25">
      <c r="B202"/>
      <c r="C202"/>
      <c r="D202"/>
      <c r="E202"/>
      <c r="F202"/>
      <c r="G202"/>
      <c r="H202"/>
      <c r="I202"/>
      <c r="N202"/>
      <c r="R202" s="28"/>
      <c r="S202" s="29"/>
      <c r="T202" s="30">
        <v>0</v>
      </c>
      <c r="U202" s="30">
        <v>0</v>
      </c>
      <c r="V202" s="30">
        <v>0</v>
      </c>
      <c r="W202" s="30"/>
      <c r="X202" s="30">
        <f t="shared" si="13"/>
        <v>0</v>
      </c>
      <c r="Y202" s="30">
        <v>0</v>
      </c>
      <c r="Z202" s="30">
        <f t="shared" si="16"/>
        <v>0</v>
      </c>
      <c r="AA202" s="2" t="str">
        <f>IF(NOT(OR(Z202&gt;1,Z202&lt;-1)),"",VLOOKUP(R202,'[1]Employee CC lookup'!$B:$I,8,0))</f>
        <v/>
      </c>
      <c r="AB202" s="2" t="str">
        <f t="shared" si="17"/>
        <v xml:space="preserve">True Up LSL </v>
      </c>
      <c r="AD202" s="2">
        <f t="shared" si="18"/>
        <v>50</v>
      </c>
      <c r="AE202" s="2">
        <f t="shared" si="14"/>
        <v>40</v>
      </c>
    </row>
    <row r="203" spans="2:31" s="2" customFormat="1" x14ac:dyDescent="0.25">
      <c r="B203"/>
      <c r="C203"/>
      <c r="D203"/>
      <c r="E203"/>
      <c r="F203"/>
      <c r="G203"/>
      <c r="H203"/>
      <c r="I203"/>
      <c r="N203"/>
      <c r="R203" s="28"/>
      <c r="S203" s="29"/>
      <c r="T203" s="30">
        <v>0</v>
      </c>
      <c r="U203" s="30">
        <v>0</v>
      </c>
      <c r="V203" s="30">
        <v>0</v>
      </c>
      <c r="W203" s="30"/>
      <c r="X203" s="30">
        <f t="shared" si="13"/>
        <v>0</v>
      </c>
      <c r="Y203" s="30">
        <v>0</v>
      </c>
      <c r="Z203" s="30">
        <f t="shared" si="16"/>
        <v>0</v>
      </c>
      <c r="AA203" s="2" t="str">
        <f>IF(NOT(OR(Z203&gt;1,Z203&lt;-1)),"",VLOOKUP(R203,'[1]Employee CC lookup'!$B:$I,8,0))</f>
        <v/>
      </c>
      <c r="AB203" s="2" t="str">
        <f t="shared" si="17"/>
        <v xml:space="preserve">True Up LSL </v>
      </c>
      <c r="AC203" s="4"/>
      <c r="AD203" s="2">
        <f t="shared" si="18"/>
        <v>50</v>
      </c>
      <c r="AE203" s="2">
        <f t="shared" si="14"/>
        <v>40</v>
      </c>
    </row>
    <row r="204" spans="2:31" s="2" customFormat="1" x14ac:dyDescent="0.25">
      <c r="B204"/>
      <c r="C204"/>
      <c r="D204"/>
      <c r="E204"/>
      <c r="F204"/>
      <c r="G204"/>
      <c r="H204"/>
      <c r="I204"/>
      <c r="N204"/>
      <c r="R204" s="28"/>
      <c r="S204" s="29"/>
      <c r="T204" s="30">
        <v>0</v>
      </c>
      <c r="U204" s="30">
        <v>0</v>
      </c>
      <c r="V204" s="30">
        <v>0</v>
      </c>
      <c r="W204" s="30"/>
      <c r="X204" s="30">
        <f t="shared" si="13"/>
        <v>0</v>
      </c>
      <c r="Y204" s="30">
        <v>0</v>
      </c>
      <c r="Z204" s="30">
        <f t="shared" si="16"/>
        <v>0</v>
      </c>
      <c r="AA204" s="2" t="str">
        <f>IF(NOT(OR(Z204&gt;1,Z204&lt;-1)),"",VLOOKUP(R204,'[1]Employee CC lookup'!$B:$I,8,0))</f>
        <v/>
      </c>
      <c r="AB204" s="2" t="str">
        <f t="shared" si="17"/>
        <v xml:space="preserve">True Up LSL </v>
      </c>
      <c r="AD204" s="2">
        <f t="shared" si="18"/>
        <v>50</v>
      </c>
      <c r="AE204" s="2">
        <f t="shared" si="14"/>
        <v>40</v>
      </c>
    </row>
    <row r="205" spans="2:31" s="2" customFormat="1" x14ac:dyDescent="0.25">
      <c r="B205"/>
      <c r="C205"/>
      <c r="D205"/>
      <c r="E205"/>
      <c r="F205"/>
      <c r="G205"/>
      <c r="H205"/>
      <c r="I205"/>
      <c r="N205"/>
      <c r="R205" s="28"/>
      <c r="S205" s="29"/>
      <c r="T205" s="30">
        <v>0</v>
      </c>
      <c r="U205" s="30">
        <v>0</v>
      </c>
      <c r="V205" s="30">
        <v>0</v>
      </c>
      <c r="W205" s="30"/>
      <c r="X205" s="30">
        <f t="shared" si="13"/>
        <v>0</v>
      </c>
      <c r="Y205" s="30">
        <v>0</v>
      </c>
      <c r="Z205" s="30">
        <f t="shared" si="16"/>
        <v>0</v>
      </c>
      <c r="AA205" s="2" t="str">
        <f>IF(NOT(OR(Z205&gt;1,Z205&lt;-1)),"",VLOOKUP(R205,'[1]Employee CC lookup'!$B:$I,8,0))</f>
        <v/>
      </c>
      <c r="AB205" s="2" t="str">
        <f t="shared" si="17"/>
        <v xml:space="preserve">True Up LSL </v>
      </c>
      <c r="AD205" s="2">
        <f t="shared" si="18"/>
        <v>50</v>
      </c>
      <c r="AE205" s="2">
        <f t="shared" si="14"/>
        <v>40</v>
      </c>
    </row>
    <row r="206" spans="2:31" s="2" customFormat="1" x14ac:dyDescent="0.25">
      <c r="B206"/>
      <c r="C206"/>
      <c r="D206"/>
      <c r="E206"/>
      <c r="F206"/>
      <c r="G206"/>
      <c r="H206"/>
      <c r="I206"/>
      <c r="N206"/>
      <c r="R206" s="28"/>
      <c r="S206" s="29"/>
      <c r="T206" s="30">
        <v>0</v>
      </c>
      <c r="U206" s="30">
        <v>0</v>
      </c>
      <c r="V206" s="30">
        <v>0</v>
      </c>
      <c r="W206" s="30"/>
      <c r="X206" s="30">
        <f t="shared" si="13"/>
        <v>0</v>
      </c>
      <c r="Y206" s="30">
        <v>0</v>
      </c>
      <c r="Z206" s="30">
        <f t="shared" si="16"/>
        <v>0</v>
      </c>
      <c r="AA206" s="2" t="str">
        <f>IF(NOT(OR(Z206&gt;1,Z206&lt;-1)),"",VLOOKUP(R206,'[1]Employee CC lookup'!$B:$I,8,0))</f>
        <v/>
      </c>
      <c r="AB206" s="2" t="str">
        <f t="shared" si="17"/>
        <v xml:space="preserve">True Up LSL </v>
      </c>
      <c r="AD206" s="2">
        <f t="shared" si="18"/>
        <v>50</v>
      </c>
      <c r="AE206" s="2">
        <f t="shared" si="14"/>
        <v>40</v>
      </c>
    </row>
    <row r="207" spans="2:31" s="2" customFormat="1" x14ac:dyDescent="0.25">
      <c r="B207"/>
      <c r="C207"/>
      <c r="D207"/>
      <c r="E207"/>
      <c r="F207"/>
      <c r="G207"/>
      <c r="H207"/>
      <c r="I207"/>
      <c r="N207"/>
      <c r="R207" s="28"/>
      <c r="S207" s="29"/>
      <c r="T207" s="30">
        <v>0</v>
      </c>
      <c r="U207" s="30">
        <v>0</v>
      </c>
      <c r="V207" s="30">
        <v>0</v>
      </c>
      <c r="W207" s="30"/>
      <c r="X207" s="30">
        <f t="shared" ref="X207:X270" si="19">SUM(T207:U207)-V207+W207</f>
        <v>0</v>
      </c>
      <c r="Y207" s="30">
        <v>0</v>
      </c>
      <c r="Z207" s="30">
        <f t="shared" si="16"/>
        <v>0</v>
      </c>
      <c r="AA207" s="2" t="str">
        <f>IF(NOT(OR(Z207&gt;1,Z207&lt;-1)),"",VLOOKUP(R207,'[1]Employee CC lookup'!$B:$I,8,0))</f>
        <v/>
      </c>
      <c r="AB207" s="2" t="str">
        <f t="shared" si="17"/>
        <v xml:space="preserve">True Up LSL </v>
      </c>
      <c r="AD207" s="2">
        <f t="shared" si="18"/>
        <v>50</v>
      </c>
      <c r="AE207" s="2">
        <f t="shared" ref="AE207:AE270" si="20">IF(Z207&gt;0,50,40)</f>
        <v>40</v>
      </c>
    </row>
    <row r="208" spans="2:31" s="2" customFormat="1" x14ac:dyDescent="0.25">
      <c r="B208"/>
      <c r="C208"/>
      <c r="D208"/>
      <c r="E208"/>
      <c r="F208"/>
      <c r="G208"/>
      <c r="H208"/>
      <c r="I208"/>
      <c r="N208"/>
      <c r="R208" s="28"/>
      <c r="S208" s="29"/>
      <c r="T208" s="30">
        <v>0</v>
      </c>
      <c r="U208" s="30">
        <v>0</v>
      </c>
      <c r="V208" s="30">
        <v>0</v>
      </c>
      <c r="W208" s="30"/>
      <c r="X208" s="30">
        <f t="shared" si="19"/>
        <v>0</v>
      </c>
      <c r="Y208" s="30">
        <v>0</v>
      </c>
      <c r="Z208" s="30">
        <f t="shared" ref="Z208:Z271" si="21">+X208-Y208</f>
        <v>0</v>
      </c>
      <c r="AA208" s="2" t="str">
        <f>IF(NOT(OR(Z208&gt;1,Z208&lt;-1)),"",VLOOKUP(R208,'[1]Employee CC lookup'!$B:$I,8,0))</f>
        <v/>
      </c>
      <c r="AB208" s="2" t="str">
        <f t="shared" ref="AB208:AB271" si="22">"True Up LSL "</f>
        <v xml:space="preserve">True Up LSL </v>
      </c>
      <c r="AC208" s="4"/>
      <c r="AD208" s="2">
        <f t="shared" si="18"/>
        <v>50</v>
      </c>
      <c r="AE208" s="2">
        <f t="shared" si="20"/>
        <v>40</v>
      </c>
    </row>
    <row r="209" spans="2:31" s="2" customFormat="1" x14ac:dyDescent="0.25">
      <c r="B209"/>
      <c r="C209"/>
      <c r="D209"/>
      <c r="E209"/>
      <c r="F209"/>
      <c r="G209"/>
      <c r="H209"/>
      <c r="I209"/>
      <c r="N209"/>
      <c r="R209" s="28"/>
      <c r="S209" s="29"/>
      <c r="T209" s="30">
        <v>0</v>
      </c>
      <c r="U209" s="30">
        <v>0</v>
      </c>
      <c r="V209" s="30">
        <v>0</v>
      </c>
      <c r="W209" s="30"/>
      <c r="X209" s="30">
        <f t="shared" si="19"/>
        <v>0</v>
      </c>
      <c r="Y209" s="30">
        <v>0</v>
      </c>
      <c r="Z209" s="30">
        <f t="shared" si="21"/>
        <v>0</v>
      </c>
      <c r="AA209" s="2" t="str">
        <f>IF(NOT(OR(Z209&gt;1,Z209&lt;-1)),"",VLOOKUP(R209,'[1]Employee CC lookup'!$B:$I,8,0))</f>
        <v/>
      </c>
      <c r="AB209" s="2" t="str">
        <f t="shared" si="22"/>
        <v xml:space="preserve">True Up LSL </v>
      </c>
      <c r="AD209" s="2">
        <f t="shared" si="18"/>
        <v>50</v>
      </c>
      <c r="AE209" s="2">
        <f t="shared" si="20"/>
        <v>40</v>
      </c>
    </row>
    <row r="210" spans="2:31" s="2" customFormat="1" x14ac:dyDescent="0.25">
      <c r="B210"/>
      <c r="C210"/>
      <c r="D210"/>
      <c r="E210"/>
      <c r="F210"/>
      <c r="G210"/>
      <c r="H210"/>
      <c r="I210"/>
      <c r="N210"/>
      <c r="R210" s="28"/>
      <c r="S210" s="29"/>
      <c r="T210" s="30">
        <v>0</v>
      </c>
      <c r="U210" s="30">
        <v>0</v>
      </c>
      <c r="V210" s="30">
        <v>0</v>
      </c>
      <c r="W210" s="30"/>
      <c r="X210" s="30">
        <f t="shared" si="19"/>
        <v>0</v>
      </c>
      <c r="Y210" s="30">
        <v>0</v>
      </c>
      <c r="Z210" s="30">
        <f t="shared" si="21"/>
        <v>0</v>
      </c>
      <c r="AA210" s="2" t="str">
        <f>IF(NOT(OR(Z210&gt;1,Z210&lt;-1)),"",VLOOKUP(R210,'[1]Employee CC lookup'!$B:$I,8,0))</f>
        <v/>
      </c>
      <c r="AB210" s="2" t="str">
        <f t="shared" si="22"/>
        <v xml:space="preserve">True Up LSL </v>
      </c>
      <c r="AD210" s="2">
        <f t="shared" si="18"/>
        <v>50</v>
      </c>
      <c r="AE210" s="2">
        <f t="shared" si="20"/>
        <v>40</v>
      </c>
    </row>
    <row r="211" spans="2:31" s="2" customFormat="1" x14ac:dyDescent="0.25">
      <c r="B211"/>
      <c r="C211"/>
      <c r="D211"/>
      <c r="E211"/>
      <c r="F211"/>
      <c r="G211"/>
      <c r="H211"/>
      <c r="I211"/>
      <c r="N211"/>
      <c r="R211" s="28"/>
      <c r="S211" s="29"/>
      <c r="T211" s="30">
        <v>0</v>
      </c>
      <c r="U211" s="30">
        <v>0</v>
      </c>
      <c r="V211" s="30">
        <v>0</v>
      </c>
      <c r="W211" s="30"/>
      <c r="X211" s="30">
        <f t="shared" si="19"/>
        <v>0</v>
      </c>
      <c r="Y211" s="30">
        <v>0</v>
      </c>
      <c r="Z211" s="30">
        <f t="shared" si="21"/>
        <v>0</v>
      </c>
      <c r="AA211" s="2" t="str">
        <f>IF(NOT(OR(Z211&gt;1,Z211&lt;-1)),"",VLOOKUP(R211,'[1]Employee CC lookup'!$B:$I,8,0))</f>
        <v/>
      </c>
      <c r="AB211" s="2" t="str">
        <f t="shared" si="22"/>
        <v xml:space="preserve">True Up LSL </v>
      </c>
      <c r="AD211" s="2">
        <f t="shared" si="18"/>
        <v>50</v>
      </c>
      <c r="AE211" s="2">
        <f t="shared" si="20"/>
        <v>40</v>
      </c>
    </row>
    <row r="212" spans="2:31" s="2" customFormat="1" x14ac:dyDescent="0.25">
      <c r="B212"/>
      <c r="C212"/>
      <c r="D212"/>
      <c r="E212"/>
      <c r="F212"/>
      <c r="G212"/>
      <c r="H212"/>
      <c r="I212"/>
      <c r="N212"/>
      <c r="R212" s="28"/>
      <c r="S212" s="29"/>
      <c r="T212" s="30">
        <v>0</v>
      </c>
      <c r="U212" s="30">
        <v>0</v>
      </c>
      <c r="V212" s="30">
        <v>0</v>
      </c>
      <c r="W212" s="30"/>
      <c r="X212" s="30">
        <f t="shared" si="19"/>
        <v>0</v>
      </c>
      <c r="Y212" s="30">
        <v>0</v>
      </c>
      <c r="Z212" s="30">
        <f t="shared" si="21"/>
        <v>0</v>
      </c>
      <c r="AA212" s="2" t="str">
        <f>IF(NOT(OR(Z212&gt;1,Z212&lt;-1)),"",VLOOKUP(R212,'[1]Employee CC lookup'!$B:$I,8,0))</f>
        <v/>
      </c>
      <c r="AB212" s="2" t="str">
        <f t="shared" si="22"/>
        <v xml:space="preserve">True Up LSL </v>
      </c>
      <c r="AC212" s="4"/>
      <c r="AD212" s="2">
        <f t="shared" si="18"/>
        <v>50</v>
      </c>
      <c r="AE212" s="2">
        <f t="shared" si="20"/>
        <v>40</v>
      </c>
    </row>
    <row r="213" spans="2:31" s="2" customFormat="1" x14ac:dyDescent="0.25">
      <c r="B213"/>
      <c r="C213"/>
      <c r="D213"/>
      <c r="E213"/>
      <c r="F213"/>
      <c r="G213"/>
      <c r="H213"/>
      <c r="I213"/>
      <c r="N213"/>
      <c r="R213" s="28"/>
      <c r="S213" s="29"/>
      <c r="T213" s="30">
        <v>0</v>
      </c>
      <c r="U213" s="30">
        <v>0</v>
      </c>
      <c r="V213" s="30">
        <v>0</v>
      </c>
      <c r="W213" s="30"/>
      <c r="X213" s="30">
        <f t="shared" si="19"/>
        <v>0</v>
      </c>
      <c r="Y213" s="30">
        <v>0</v>
      </c>
      <c r="Z213" s="30">
        <f t="shared" si="21"/>
        <v>0</v>
      </c>
      <c r="AA213" s="2" t="str">
        <f>IF(NOT(OR(Z213&gt;1,Z213&lt;-1)),"",VLOOKUP(R213,'[1]Employee CC lookup'!$B:$I,8,0))</f>
        <v/>
      </c>
      <c r="AB213" s="2" t="str">
        <f t="shared" si="22"/>
        <v xml:space="preserve">True Up LSL </v>
      </c>
      <c r="AD213" s="2">
        <f t="shared" si="18"/>
        <v>50</v>
      </c>
      <c r="AE213" s="2">
        <f t="shared" si="20"/>
        <v>40</v>
      </c>
    </row>
    <row r="214" spans="2:31" s="2" customFormat="1" x14ac:dyDescent="0.25">
      <c r="B214"/>
      <c r="C214"/>
      <c r="D214"/>
      <c r="E214"/>
      <c r="F214"/>
      <c r="G214"/>
      <c r="H214"/>
      <c r="I214"/>
      <c r="N214"/>
      <c r="R214" s="28"/>
      <c r="S214" s="29"/>
      <c r="T214" s="30">
        <v>0</v>
      </c>
      <c r="U214" s="30">
        <v>0</v>
      </c>
      <c r="V214" s="30">
        <v>0</v>
      </c>
      <c r="W214" s="30"/>
      <c r="X214" s="30">
        <f t="shared" si="19"/>
        <v>0</v>
      </c>
      <c r="Y214" s="30">
        <v>0</v>
      </c>
      <c r="Z214" s="30">
        <f t="shared" si="21"/>
        <v>0</v>
      </c>
      <c r="AA214" s="2" t="str">
        <f>IF(NOT(OR(Z214&gt;1,Z214&lt;-1)),"",VLOOKUP(R214,'[1]Employee CC lookup'!$B:$I,8,0))</f>
        <v/>
      </c>
      <c r="AB214" s="2" t="str">
        <f t="shared" si="22"/>
        <v xml:space="preserve">True Up LSL </v>
      </c>
      <c r="AD214" s="2">
        <f t="shared" si="18"/>
        <v>50</v>
      </c>
      <c r="AE214" s="2">
        <f t="shared" si="20"/>
        <v>40</v>
      </c>
    </row>
    <row r="215" spans="2:31" s="2" customFormat="1" x14ac:dyDescent="0.25">
      <c r="B215"/>
      <c r="C215"/>
      <c r="D215"/>
      <c r="E215"/>
      <c r="F215"/>
      <c r="G215"/>
      <c r="H215"/>
      <c r="I215"/>
      <c r="N215"/>
      <c r="R215" s="28"/>
      <c r="S215" s="29"/>
      <c r="T215" s="30">
        <v>0</v>
      </c>
      <c r="U215" s="30">
        <v>0</v>
      </c>
      <c r="V215" s="30">
        <v>0</v>
      </c>
      <c r="W215" s="30"/>
      <c r="X215" s="30">
        <f t="shared" si="19"/>
        <v>0</v>
      </c>
      <c r="Y215" s="30">
        <v>0</v>
      </c>
      <c r="Z215" s="30">
        <f t="shared" si="21"/>
        <v>0</v>
      </c>
      <c r="AA215" s="2" t="str">
        <f>IF(NOT(OR(Z215&gt;1,Z215&lt;-1)),"",VLOOKUP(R215,'[1]Employee CC lookup'!$B:$I,8,0))</f>
        <v/>
      </c>
      <c r="AB215" s="2" t="str">
        <f t="shared" si="22"/>
        <v xml:space="preserve">True Up LSL </v>
      </c>
      <c r="AC215" s="4"/>
      <c r="AD215" s="2">
        <f t="shared" si="18"/>
        <v>50</v>
      </c>
      <c r="AE215" s="2">
        <f t="shared" si="20"/>
        <v>40</v>
      </c>
    </row>
    <row r="216" spans="2:31" s="2" customFormat="1" x14ac:dyDescent="0.25">
      <c r="B216"/>
      <c r="C216"/>
      <c r="D216"/>
      <c r="E216"/>
      <c r="F216"/>
      <c r="G216"/>
      <c r="H216"/>
      <c r="I216"/>
      <c r="N216"/>
      <c r="R216" s="28"/>
      <c r="S216" s="29"/>
      <c r="T216" s="30">
        <v>0</v>
      </c>
      <c r="U216" s="30">
        <v>0</v>
      </c>
      <c r="V216" s="30">
        <v>0</v>
      </c>
      <c r="W216" s="30"/>
      <c r="X216" s="30">
        <f t="shared" si="19"/>
        <v>0</v>
      </c>
      <c r="Y216" s="30">
        <v>0</v>
      </c>
      <c r="Z216" s="30">
        <f t="shared" si="21"/>
        <v>0</v>
      </c>
      <c r="AA216" s="2" t="str">
        <f>IF(NOT(OR(Z216&gt;1,Z216&lt;-1)),"",VLOOKUP(R216,'[1]Employee CC lookup'!$B:$I,8,0))</f>
        <v/>
      </c>
      <c r="AB216" s="2" t="str">
        <f t="shared" si="22"/>
        <v xml:space="preserve">True Up LSL </v>
      </c>
      <c r="AD216" s="2">
        <f t="shared" ref="AD216:AD279" si="23">IF(AE216=50,40,50)</f>
        <v>50</v>
      </c>
      <c r="AE216" s="2">
        <f t="shared" si="20"/>
        <v>40</v>
      </c>
    </row>
    <row r="217" spans="2:31" s="2" customFormat="1" x14ac:dyDescent="0.25">
      <c r="B217"/>
      <c r="C217"/>
      <c r="D217"/>
      <c r="E217"/>
      <c r="F217"/>
      <c r="G217"/>
      <c r="H217"/>
      <c r="I217"/>
      <c r="N217"/>
      <c r="R217" s="28"/>
      <c r="S217" s="29"/>
      <c r="T217" s="30">
        <v>0</v>
      </c>
      <c r="U217" s="30">
        <v>0</v>
      </c>
      <c r="V217" s="30">
        <v>0</v>
      </c>
      <c r="W217" s="30"/>
      <c r="X217" s="30">
        <f t="shared" si="19"/>
        <v>0</v>
      </c>
      <c r="Y217" s="30">
        <v>0</v>
      </c>
      <c r="Z217" s="30">
        <f t="shared" si="21"/>
        <v>0</v>
      </c>
      <c r="AA217" s="2" t="str">
        <f>IF(NOT(OR(Z217&gt;1,Z217&lt;-1)),"",VLOOKUP(R217,'[1]Employee CC lookup'!$B:$I,8,0))</f>
        <v/>
      </c>
      <c r="AB217" s="2" t="str">
        <f t="shared" si="22"/>
        <v xml:space="preserve">True Up LSL </v>
      </c>
      <c r="AD217" s="2">
        <f t="shared" si="23"/>
        <v>50</v>
      </c>
      <c r="AE217" s="2">
        <f t="shared" si="20"/>
        <v>40</v>
      </c>
    </row>
    <row r="218" spans="2:31" s="2" customFormat="1" x14ac:dyDescent="0.25">
      <c r="B218"/>
      <c r="C218"/>
      <c r="D218"/>
      <c r="E218"/>
      <c r="F218"/>
      <c r="G218"/>
      <c r="H218"/>
      <c r="I218"/>
      <c r="N218"/>
      <c r="R218" s="28"/>
      <c r="S218" s="29"/>
      <c r="T218" s="30">
        <v>50832.17</v>
      </c>
      <c r="U218" s="30">
        <v>207.69</v>
      </c>
      <c r="V218" s="30">
        <v>0</v>
      </c>
      <c r="W218" s="30"/>
      <c r="X218" s="30">
        <f t="shared" si="19"/>
        <v>51039.86</v>
      </c>
      <c r="Y218" s="30">
        <v>51039.83</v>
      </c>
      <c r="Z218" s="30">
        <f t="shared" si="21"/>
        <v>2.9999999998835847E-2</v>
      </c>
      <c r="AA218" s="2" t="str">
        <f>IF(NOT(OR(Z218&gt;1,Z218&lt;-1)),"",VLOOKUP(R218,'[1]Employee CC lookup'!$B:$I,8,0))</f>
        <v/>
      </c>
      <c r="AB218" s="2" t="str">
        <f t="shared" si="22"/>
        <v xml:space="preserve">True Up LSL </v>
      </c>
      <c r="AD218" s="2">
        <f t="shared" si="23"/>
        <v>40</v>
      </c>
      <c r="AE218" s="2">
        <f t="shared" si="20"/>
        <v>50</v>
      </c>
    </row>
    <row r="219" spans="2:31" s="2" customFormat="1" x14ac:dyDescent="0.25">
      <c r="B219"/>
      <c r="C219"/>
      <c r="D219"/>
      <c r="E219"/>
      <c r="F219"/>
      <c r="G219"/>
      <c r="H219"/>
      <c r="I219"/>
      <c r="N219"/>
      <c r="R219" s="28"/>
      <c r="S219" s="29"/>
      <c r="T219" s="30">
        <v>30197.08</v>
      </c>
      <c r="U219" s="30">
        <v>373.03</v>
      </c>
      <c r="V219" s="30">
        <v>0</v>
      </c>
      <c r="W219" s="30"/>
      <c r="X219" s="30">
        <f t="shared" si="19"/>
        <v>30570.11</v>
      </c>
      <c r="Y219" s="30">
        <v>30570.06</v>
      </c>
      <c r="Z219" s="30">
        <f t="shared" si="21"/>
        <v>4.9999999999272404E-2</v>
      </c>
      <c r="AA219" s="2" t="str">
        <f>IF(NOT(OR(Z219&gt;1,Z219&lt;-1)),"",VLOOKUP(R219,'[1]Employee CC lookup'!$B:$I,8,0))</f>
        <v/>
      </c>
      <c r="AB219" s="2" t="str">
        <f t="shared" si="22"/>
        <v xml:space="preserve">True Up LSL </v>
      </c>
      <c r="AD219" s="2">
        <f t="shared" si="23"/>
        <v>40</v>
      </c>
      <c r="AE219" s="2">
        <f t="shared" si="20"/>
        <v>50</v>
      </c>
    </row>
    <row r="220" spans="2:31" s="2" customFormat="1" x14ac:dyDescent="0.25">
      <c r="B220"/>
      <c r="C220"/>
      <c r="D220"/>
      <c r="E220"/>
      <c r="F220"/>
      <c r="G220"/>
      <c r="H220"/>
      <c r="I220"/>
      <c r="N220"/>
      <c r="R220" s="28"/>
      <c r="S220" s="29"/>
      <c r="T220" s="30">
        <v>13637.55</v>
      </c>
      <c r="U220" s="30">
        <v>155.81</v>
      </c>
      <c r="V220" s="30">
        <v>0</v>
      </c>
      <c r="W220" s="30"/>
      <c r="X220" s="30">
        <f t="shared" si="19"/>
        <v>13793.359999999999</v>
      </c>
      <c r="Y220" s="30">
        <v>13793.34</v>
      </c>
      <c r="Z220" s="30">
        <f t="shared" si="21"/>
        <v>1.9999999998617568E-2</v>
      </c>
      <c r="AA220" s="2" t="str">
        <f>IF(NOT(OR(Z220&gt;1,Z220&lt;-1)),"",VLOOKUP(R220,'[1]Employee CC lookup'!$B:$I,8,0))</f>
        <v/>
      </c>
      <c r="AB220" s="2" t="str">
        <f t="shared" si="22"/>
        <v xml:space="preserve">True Up LSL </v>
      </c>
      <c r="AD220" s="2">
        <f t="shared" si="23"/>
        <v>40</v>
      </c>
      <c r="AE220" s="2">
        <f t="shared" si="20"/>
        <v>50</v>
      </c>
    </row>
    <row r="221" spans="2:31" s="2" customFormat="1" x14ac:dyDescent="0.25">
      <c r="B221"/>
      <c r="C221"/>
      <c r="D221"/>
      <c r="E221"/>
      <c r="F221"/>
      <c r="G221"/>
      <c r="H221"/>
      <c r="I221"/>
      <c r="N221"/>
      <c r="R221" s="28"/>
      <c r="S221" s="29"/>
      <c r="T221" s="30">
        <v>10001.52</v>
      </c>
      <c r="U221" s="30">
        <v>154.5</v>
      </c>
      <c r="V221" s="30">
        <v>0</v>
      </c>
      <c r="W221" s="30"/>
      <c r="X221" s="30">
        <f t="shared" si="19"/>
        <v>10156.02</v>
      </c>
      <c r="Y221" s="30">
        <v>10156.049999999999</v>
      </c>
      <c r="Z221" s="30">
        <f t="shared" si="21"/>
        <v>-2.9999999998835847E-2</v>
      </c>
      <c r="AA221" s="2" t="str">
        <f>IF(NOT(OR(Z221&gt;1,Z221&lt;-1)),"",VLOOKUP(R221,'[1]Employee CC lookup'!$B:$I,8,0))</f>
        <v/>
      </c>
      <c r="AB221" s="2" t="str">
        <f t="shared" si="22"/>
        <v xml:space="preserve">True Up LSL </v>
      </c>
      <c r="AD221" s="2">
        <f t="shared" si="23"/>
        <v>50</v>
      </c>
      <c r="AE221" s="2">
        <f t="shared" si="20"/>
        <v>40</v>
      </c>
    </row>
    <row r="222" spans="2:31" s="2" customFormat="1" x14ac:dyDescent="0.25">
      <c r="B222"/>
      <c r="C222"/>
      <c r="D222"/>
      <c r="E222"/>
      <c r="F222"/>
      <c r="G222"/>
      <c r="H222"/>
      <c r="I222"/>
      <c r="N222"/>
      <c r="R222" s="28"/>
      <c r="S222" s="29"/>
      <c r="T222" s="30">
        <v>0</v>
      </c>
      <c r="U222" s="30">
        <v>0</v>
      </c>
      <c r="V222" s="30">
        <v>0</v>
      </c>
      <c r="W222" s="30"/>
      <c r="X222" s="30">
        <f t="shared" si="19"/>
        <v>0</v>
      </c>
      <c r="Y222" s="30">
        <v>0</v>
      </c>
      <c r="Z222" s="30">
        <f t="shared" si="21"/>
        <v>0</v>
      </c>
      <c r="AA222" s="2" t="str">
        <f>IF(NOT(OR(Z222&gt;1,Z222&lt;-1)),"",VLOOKUP(R222,'[1]Employee CC lookup'!$B:$I,8,0))</f>
        <v/>
      </c>
      <c r="AB222" s="2" t="str">
        <f t="shared" si="22"/>
        <v xml:space="preserve">True Up LSL </v>
      </c>
      <c r="AD222" s="2">
        <f t="shared" si="23"/>
        <v>50</v>
      </c>
      <c r="AE222" s="2">
        <f t="shared" si="20"/>
        <v>40</v>
      </c>
    </row>
    <row r="223" spans="2:31" s="2" customFormat="1" x14ac:dyDescent="0.25">
      <c r="B223"/>
      <c r="C223"/>
      <c r="D223"/>
      <c r="E223"/>
      <c r="F223"/>
      <c r="G223"/>
      <c r="H223"/>
      <c r="I223"/>
      <c r="N223"/>
      <c r="R223" s="28"/>
      <c r="S223" s="29"/>
      <c r="T223" s="30">
        <v>0</v>
      </c>
      <c r="U223" s="30">
        <v>0</v>
      </c>
      <c r="V223" s="30">
        <v>0</v>
      </c>
      <c r="W223" s="30"/>
      <c r="X223" s="30">
        <f t="shared" si="19"/>
        <v>0</v>
      </c>
      <c r="Y223" s="30">
        <v>0</v>
      </c>
      <c r="Z223" s="30">
        <f t="shared" si="21"/>
        <v>0</v>
      </c>
      <c r="AA223" s="2" t="str">
        <f>IF(NOT(OR(Z223&gt;1,Z223&lt;-1)),"",VLOOKUP(R223,'[1]Employee CC lookup'!$B:$I,8,0))</f>
        <v/>
      </c>
      <c r="AB223" s="2" t="str">
        <f t="shared" si="22"/>
        <v xml:space="preserve">True Up LSL </v>
      </c>
      <c r="AD223" s="2">
        <f t="shared" si="23"/>
        <v>50</v>
      </c>
      <c r="AE223" s="2">
        <f t="shared" si="20"/>
        <v>40</v>
      </c>
    </row>
    <row r="224" spans="2:31" s="2" customFormat="1" x14ac:dyDescent="0.25">
      <c r="B224"/>
      <c r="C224"/>
      <c r="D224"/>
      <c r="E224"/>
      <c r="F224"/>
      <c r="G224" s="1"/>
      <c r="N224"/>
      <c r="R224" s="28"/>
      <c r="S224" s="29"/>
      <c r="T224" s="30">
        <v>20756.77</v>
      </c>
      <c r="U224" s="30">
        <v>194.69</v>
      </c>
      <c r="V224" s="30">
        <v>0</v>
      </c>
      <c r="W224" s="30"/>
      <c r="X224" s="30">
        <f t="shared" si="19"/>
        <v>20951.46</v>
      </c>
      <c r="Y224" s="30">
        <v>20951.509999999998</v>
      </c>
      <c r="Z224" s="30">
        <f t="shared" si="21"/>
        <v>-4.9999999999272404E-2</v>
      </c>
      <c r="AA224" s="2" t="str">
        <f>IF(NOT(OR(Z224&gt;1,Z224&lt;-1)),"",VLOOKUP(R224,'[1]Employee CC lookup'!$B:$I,8,0))</f>
        <v/>
      </c>
      <c r="AB224" s="2" t="str">
        <f t="shared" si="22"/>
        <v xml:space="preserve">True Up LSL </v>
      </c>
      <c r="AD224" s="2">
        <f t="shared" si="23"/>
        <v>50</v>
      </c>
      <c r="AE224" s="2">
        <f t="shared" si="20"/>
        <v>40</v>
      </c>
    </row>
    <row r="225" spans="2:31" s="2" customFormat="1" x14ac:dyDescent="0.25">
      <c r="B225"/>
      <c r="C225"/>
      <c r="D225"/>
      <c r="E225"/>
      <c r="F225"/>
      <c r="G225" s="1"/>
      <c r="N225"/>
      <c r="R225" s="28"/>
      <c r="S225" s="29"/>
      <c r="T225" s="30">
        <v>0</v>
      </c>
      <c r="U225" s="30">
        <v>0</v>
      </c>
      <c r="V225" s="30">
        <v>0</v>
      </c>
      <c r="W225" s="30"/>
      <c r="X225" s="30">
        <f t="shared" si="19"/>
        <v>0</v>
      </c>
      <c r="Y225" s="30">
        <v>0</v>
      </c>
      <c r="Z225" s="30">
        <f t="shared" si="21"/>
        <v>0</v>
      </c>
      <c r="AA225" s="2" t="str">
        <f>IF(NOT(OR(Z225&gt;1,Z225&lt;-1)),"",VLOOKUP(R225,'[1]Employee CC lookup'!$B:$I,8,0))</f>
        <v/>
      </c>
      <c r="AB225" s="2" t="str">
        <f t="shared" si="22"/>
        <v xml:space="preserve">True Up LSL </v>
      </c>
      <c r="AD225" s="2">
        <f t="shared" si="23"/>
        <v>50</v>
      </c>
      <c r="AE225" s="2">
        <f t="shared" si="20"/>
        <v>40</v>
      </c>
    </row>
    <row r="226" spans="2:31" s="2" customFormat="1" x14ac:dyDescent="0.25">
      <c r="B226"/>
      <c r="C226"/>
      <c r="D226"/>
      <c r="E226"/>
      <c r="F226"/>
      <c r="G226" s="1"/>
      <c r="N226"/>
      <c r="R226" s="28"/>
      <c r="S226" s="29"/>
      <c r="T226" s="30">
        <v>0</v>
      </c>
      <c r="U226" s="30">
        <v>0</v>
      </c>
      <c r="V226" s="30">
        <v>0</v>
      </c>
      <c r="W226" s="30"/>
      <c r="X226" s="30">
        <f t="shared" si="19"/>
        <v>0</v>
      </c>
      <c r="Y226" s="30">
        <v>0</v>
      </c>
      <c r="Z226" s="30">
        <f t="shared" si="21"/>
        <v>0</v>
      </c>
      <c r="AA226" s="2" t="str">
        <f>IF(NOT(OR(Z226&gt;1,Z226&lt;-1)),"",VLOOKUP(R226,'[1]Employee CC lookup'!$B:$I,8,0))</f>
        <v/>
      </c>
      <c r="AB226" s="2" t="str">
        <f t="shared" si="22"/>
        <v xml:space="preserve">True Up LSL </v>
      </c>
      <c r="AD226" s="2">
        <f t="shared" si="23"/>
        <v>50</v>
      </c>
      <c r="AE226" s="2">
        <f t="shared" si="20"/>
        <v>40</v>
      </c>
    </row>
    <row r="227" spans="2:31" s="2" customFormat="1" x14ac:dyDescent="0.25">
      <c r="B227"/>
      <c r="C227"/>
      <c r="D227"/>
      <c r="E227"/>
      <c r="F227"/>
      <c r="G227" s="1"/>
      <c r="N227"/>
      <c r="R227" s="28"/>
      <c r="S227" s="29"/>
      <c r="T227" s="30">
        <v>0</v>
      </c>
      <c r="U227" s="30">
        <v>0</v>
      </c>
      <c r="V227" s="30">
        <v>0</v>
      </c>
      <c r="W227" s="30"/>
      <c r="X227" s="30">
        <f t="shared" si="19"/>
        <v>0</v>
      </c>
      <c r="Y227" s="30">
        <v>0</v>
      </c>
      <c r="Z227" s="30">
        <f t="shared" si="21"/>
        <v>0</v>
      </c>
      <c r="AA227" s="2" t="str">
        <f>IF(NOT(OR(Z227&gt;1,Z227&lt;-1)),"",VLOOKUP(R227,'[1]Employee CC lookup'!$B:$I,8,0))</f>
        <v/>
      </c>
      <c r="AB227" s="2" t="str">
        <f t="shared" si="22"/>
        <v xml:space="preserve">True Up LSL </v>
      </c>
      <c r="AD227" s="2">
        <f t="shared" si="23"/>
        <v>50</v>
      </c>
      <c r="AE227" s="2">
        <f t="shared" si="20"/>
        <v>40</v>
      </c>
    </row>
    <row r="228" spans="2:31" s="2" customFormat="1" x14ac:dyDescent="0.25">
      <c r="B228"/>
      <c r="C228"/>
      <c r="D228"/>
      <c r="E228"/>
      <c r="F228"/>
      <c r="G228" s="1"/>
      <c r="N228"/>
      <c r="R228" s="28"/>
      <c r="S228" s="29"/>
      <c r="T228" s="30">
        <v>0</v>
      </c>
      <c r="U228" s="30">
        <v>0</v>
      </c>
      <c r="V228" s="30">
        <v>0</v>
      </c>
      <c r="W228" s="30"/>
      <c r="X228" s="30">
        <f t="shared" si="19"/>
        <v>0</v>
      </c>
      <c r="Y228" s="30">
        <v>0</v>
      </c>
      <c r="Z228" s="30">
        <f t="shared" si="21"/>
        <v>0</v>
      </c>
      <c r="AA228" s="2" t="str">
        <f>IF(NOT(OR(Z228&gt;1,Z228&lt;-1)),"",VLOOKUP(R228,'[1]Employee CC lookup'!$B:$I,8,0))</f>
        <v/>
      </c>
      <c r="AB228" s="2" t="str">
        <f t="shared" si="22"/>
        <v xml:space="preserve">True Up LSL </v>
      </c>
      <c r="AD228" s="2">
        <f t="shared" si="23"/>
        <v>50</v>
      </c>
      <c r="AE228" s="2">
        <f t="shared" si="20"/>
        <v>40</v>
      </c>
    </row>
    <row r="229" spans="2:31" s="2" customFormat="1" x14ac:dyDescent="0.25">
      <c r="B229"/>
      <c r="C229"/>
      <c r="D229"/>
      <c r="E229"/>
      <c r="F229"/>
      <c r="G229" s="1"/>
      <c r="N229"/>
      <c r="R229" s="28"/>
      <c r="S229" s="29"/>
      <c r="T229" s="30">
        <v>0</v>
      </c>
      <c r="U229" s="30">
        <v>0</v>
      </c>
      <c r="V229" s="30">
        <v>0</v>
      </c>
      <c r="W229" s="30"/>
      <c r="X229" s="30">
        <f t="shared" si="19"/>
        <v>0</v>
      </c>
      <c r="Y229" s="30">
        <v>0</v>
      </c>
      <c r="Z229" s="30">
        <f t="shared" si="21"/>
        <v>0</v>
      </c>
      <c r="AA229" s="2" t="str">
        <f>IF(NOT(OR(Z229&gt;1,Z229&lt;-1)),"",VLOOKUP(R229,'[1]Employee CC lookup'!$B:$I,8,0))</f>
        <v/>
      </c>
      <c r="AB229" s="2" t="str">
        <f t="shared" si="22"/>
        <v xml:space="preserve">True Up LSL </v>
      </c>
      <c r="AD229" s="2">
        <f t="shared" si="23"/>
        <v>50</v>
      </c>
      <c r="AE229" s="2">
        <f t="shared" si="20"/>
        <v>40</v>
      </c>
    </row>
    <row r="230" spans="2:31" s="2" customFormat="1" x14ac:dyDescent="0.25">
      <c r="B230"/>
      <c r="C230"/>
      <c r="D230"/>
      <c r="E230"/>
      <c r="F230"/>
      <c r="G230" s="1"/>
      <c r="N230"/>
      <c r="R230" s="28"/>
      <c r="S230" s="29"/>
      <c r="T230" s="30">
        <v>0</v>
      </c>
      <c r="U230" s="30">
        <v>0</v>
      </c>
      <c r="V230" s="30">
        <v>0</v>
      </c>
      <c r="W230" s="30"/>
      <c r="X230" s="30">
        <f t="shared" si="19"/>
        <v>0</v>
      </c>
      <c r="Y230" s="30">
        <v>0</v>
      </c>
      <c r="Z230" s="30">
        <f t="shared" si="21"/>
        <v>0</v>
      </c>
      <c r="AA230" s="2" t="str">
        <f>IF(NOT(OR(Z230&gt;1,Z230&lt;-1)),"",VLOOKUP(R230,'[1]Employee CC lookup'!$B:$I,8,0))</f>
        <v/>
      </c>
      <c r="AB230" s="2" t="str">
        <f t="shared" si="22"/>
        <v xml:space="preserve">True Up LSL </v>
      </c>
      <c r="AD230" s="2">
        <f t="shared" si="23"/>
        <v>50</v>
      </c>
      <c r="AE230" s="2">
        <f t="shared" si="20"/>
        <v>40</v>
      </c>
    </row>
    <row r="231" spans="2:31" s="2" customFormat="1" x14ac:dyDescent="0.25">
      <c r="B231"/>
      <c r="C231"/>
      <c r="D231"/>
      <c r="E231"/>
      <c r="F231"/>
      <c r="G231" s="1"/>
      <c r="N231"/>
      <c r="R231" s="28"/>
      <c r="S231" s="29"/>
      <c r="T231" s="30">
        <v>0</v>
      </c>
      <c r="U231" s="30">
        <v>0</v>
      </c>
      <c r="V231" s="30">
        <v>0</v>
      </c>
      <c r="W231" s="30"/>
      <c r="X231" s="30">
        <f t="shared" si="19"/>
        <v>0</v>
      </c>
      <c r="Y231" s="30">
        <v>0</v>
      </c>
      <c r="Z231" s="30">
        <f t="shared" si="21"/>
        <v>0</v>
      </c>
      <c r="AA231" s="2" t="str">
        <f>IF(NOT(OR(Z231&gt;1,Z231&lt;-1)),"",VLOOKUP(R231,'[1]Employee CC lookup'!$B:$I,8,0))</f>
        <v/>
      </c>
      <c r="AB231" s="2" t="str">
        <f t="shared" si="22"/>
        <v xml:space="preserve">True Up LSL </v>
      </c>
      <c r="AD231" s="2">
        <f t="shared" si="23"/>
        <v>50</v>
      </c>
      <c r="AE231" s="2">
        <f t="shared" si="20"/>
        <v>40</v>
      </c>
    </row>
    <row r="232" spans="2:31" s="2" customFormat="1" x14ac:dyDescent="0.25">
      <c r="B232"/>
      <c r="C232"/>
      <c r="D232"/>
      <c r="E232"/>
      <c r="F232"/>
      <c r="G232" s="1"/>
      <c r="N232"/>
      <c r="R232" s="28"/>
      <c r="S232" s="29"/>
      <c r="T232" s="30">
        <v>0</v>
      </c>
      <c r="U232" s="30">
        <v>0</v>
      </c>
      <c r="V232" s="30">
        <v>0</v>
      </c>
      <c r="W232" s="30"/>
      <c r="X232" s="30">
        <f t="shared" si="19"/>
        <v>0</v>
      </c>
      <c r="Y232" s="30">
        <v>0</v>
      </c>
      <c r="Z232" s="30">
        <f t="shared" si="21"/>
        <v>0</v>
      </c>
      <c r="AA232" s="2" t="str">
        <f>IF(NOT(OR(Z232&gt;1,Z232&lt;-1)),"",VLOOKUP(R232,'[1]Employee CC lookup'!$B:$I,8,0))</f>
        <v/>
      </c>
      <c r="AB232" s="2" t="str">
        <f t="shared" si="22"/>
        <v xml:space="preserve">True Up LSL </v>
      </c>
      <c r="AD232" s="2">
        <f t="shared" si="23"/>
        <v>50</v>
      </c>
      <c r="AE232" s="2">
        <f t="shared" si="20"/>
        <v>40</v>
      </c>
    </row>
    <row r="233" spans="2:31" s="2" customFormat="1" x14ac:dyDescent="0.25">
      <c r="B233"/>
      <c r="C233"/>
      <c r="D233"/>
      <c r="E233"/>
      <c r="F233"/>
      <c r="G233" s="1"/>
      <c r="N233"/>
      <c r="R233" s="28"/>
      <c r="S233" s="29"/>
      <c r="T233" s="30">
        <v>1292.95</v>
      </c>
      <c r="U233" s="30">
        <v>296.86</v>
      </c>
      <c r="V233" s="30">
        <v>0</v>
      </c>
      <c r="W233" s="30"/>
      <c r="X233" s="30">
        <f t="shared" si="19"/>
        <v>1589.81</v>
      </c>
      <c r="Y233" s="30">
        <v>1589.85</v>
      </c>
      <c r="Z233" s="30">
        <f t="shared" si="21"/>
        <v>-3.999999999996362E-2</v>
      </c>
      <c r="AA233" s="2" t="str">
        <f>IF(NOT(OR(Z233&gt;1,Z233&lt;-1)),"",VLOOKUP(R233,'[1]Employee CC lookup'!$B:$I,8,0))</f>
        <v/>
      </c>
      <c r="AB233" s="2" t="str">
        <f t="shared" si="22"/>
        <v xml:space="preserve">True Up LSL </v>
      </c>
      <c r="AD233" s="2">
        <f t="shared" si="23"/>
        <v>50</v>
      </c>
      <c r="AE233" s="2">
        <f t="shared" si="20"/>
        <v>40</v>
      </c>
    </row>
    <row r="234" spans="2:31" s="2" customFormat="1" x14ac:dyDescent="0.25">
      <c r="B234"/>
      <c r="C234"/>
      <c r="D234"/>
      <c r="E234"/>
      <c r="F234"/>
      <c r="G234" s="1"/>
      <c r="N234"/>
      <c r="R234" s="28"/>
      <c r="S234" s="29"/>
      <c r="T234" s="30">
        <v>0</v>
      </c>
      <c r="U234" s="30">
        <v>0</v>
      </c>
      <c r="V234" s="30">
        <v>0</v>
      </c>
      <c r="W234" s="30"/>
      <c r="X234" s="30">
        <f t="shared" si="19"/>
        <v>0</v>
      </c>
      <c r="Y234" s="30">
        <v>0</v>
      </c>
      <c r="Z234" s="30">
        <f t="shared" si="21"/>
        <v>0</v>
      </c>
      <c r="AA234" s="2" t="str">
        <f>IF(NOT(OR(Z234&gt;1,Z234&lt;-1)),"",VLOOKUP(R234,'[1]Employee CC lookup'!$B:$I,8,0))</f>
        <v/>
      </c>
      <c r="AB234" s="2" t="str">
        <f t="shared" si="22"/>
        <v xml:space="preserve">True Up LSL </v>
      </c>
      <c r="AD234" s="2">
        <f t="shared" si="23"/>
        <v>50</v>
      </c>
      <c r="AE234" s="2">
        <f t="shared" si="20"/>
        <v>40</v>
      </c>
    </row>
    <row r="235" spans="2:31" s="2" customFormat="1" x14ac:dyDescent="0.25">
      <c r="B235"/>
      <c r="C235"/>
      <c r="D235"/>
      <c r="E235"/>
      <c r="F235"/>
      <c r="G235" s="1"/>
      <c r="N235"/>
      <c r="R235" s="28"/>
      <c r="S235" s="29"/>
      <c r="T235" s="30">
        <v>0</v>
      </c>
      <c r="U235" s="30">
        <v>0</v>
      </c>
      <c r="V235" s="30">
        <v>0</v>
      </c>
      <c r="W235" s="30"/>
      <c r="X235" s="30">
        <f t="shared" si="19"/>
        <v>0</v>
      </c>
      <c r="Y235" s="30">
        <v>0</v>
      </c>
      <c r="Z235" s="30">
        <f t="shared" si="21"/>
        <v>0</v>
      </c>
      <c r="AA235" s="2" t="str">
        <f>IF(NOT(OR(Z235&gt;1,Z235&lt;-1)),"",VLOOKUP(R235,'[1]Employee CC lookup'!$B:$I,8,0))</f>
        <v/>
      </c>
      <c r="AB235" s="2" t="str">
        <f t="shared" si="22"/>
        <v xml:space="preserve">True Up LSL </v>
      </c>
      <c r="AD235" s="2">
        <f t="shared" si="23"/>
        <v>50</v>
      </c>
      <c r="AE235" s="2">
        <f t="shared" si="20"/>
        <v>40</v>
      </c>
    </row>
    <row r="236" spans="2:31" s="2" customFormat="1" x14ac:dyDescent="0.25">
      <c r="B236"/>
      <c r="C236"/>
      <c r="D236"/>
      <c r="E236"/>
      <c r="F236"/>
      <c r="G236" s="1"/>
      <c r="N236"/>
      <c r="R236" s="28"/>
      <c r="S236" s="29"/>
      <c r="T236" s="30">
        <v>0</v>
      </c>
      <c r="U236" s="30">
        <v>0</v>
      </c>
      <c r="V236" s="30">
        <v>0</v>
      </c>
      <c r="W236" s="30"/>
      <c r="X236" s="30">
        <f t="shared" si="19"/>
        <v>0</v>
      </c>
      <c r="Y236" s="30">
        <v>0</v>
      </c>
      <c r="Z236" s="30">
        <f t="shared" si="21"/>
        <v>0</v>
      </c>
      <c r="AA236" s="2" t="str">
        <f>IF(NOT(OR(Z236&gt;1,Z236&lt;-1)),"",VLOOKUP(R236,'[1]Employee CC lookup'!$B:$I,8,0))</f>
        <v/>
      </c>
      <c r="AB236" s="2" t="str">
        <f t="shared" si="22"/>
        <v xml:space="preserve">True Up LSL </v>
      </c>
      <c r="AD236" s="2">
        <f t="shared" si="23"/>
        <v>50</v>
      </c>
      <c r="AE236" s="2">
        <f t="shared" si="20"/>
        <v>40</v>
      </c>
    </row>
    <row r="237" spans="2:31" s="2" customFormat="1" x14ac:dyDescent="0.25">
      <c r="B237"/>
      <c r="C237"/>
      <c r="D237"/>
      <c r="E237"/>
      <c r="F237"/>
      <c r="G237" s="1"/>
      <c r="N237"/>
      <c r="R237" s="28"/>
      <c r="S237" s="29"/>
      <c r="T237" s="30">
        <v>0</v>
      </c>
      <c r="U237" s="30">
        <v>0</v>
      </c>
      <c r="V237" s="30">
        <v>0</v>
      </c>
      <c r="W237" s="30"/>
      <c r="X237" s="30">
        <f t="shared" si="19"/>
        <v>0</v>
      </c>
      <c r="Y237" s="30">
        <v>0</v>
      </c>
      <c r="Z237" s="30">
        <f t="shared" si="21"/>
        <v>0</v>
      </c>
      <c r="AA237" s="2" t="str">
        <f>IF(NOT(OR(Z237&gt;1,Z237&lt;-1)),"",VLOOKUP(R237,'[1]Employee CC lookup'!$B:$I,8,0))</f>
        <v/>
      </c>
      <c r="AB237" s="2" t="str">
        <f t="shared" si="22"/>
        <v xml:space="preserve">True Up LSL </v>
      </c>
      <c r="AD237" s="2">
        <f t="shared" si="23"/>
        <v>50</v>
      </c>
      <c r="AE237" s="2">
        <f t="shared" si="20"/>
        <v>40</v>
      </c>
    </row>
    <row r="238" spans="2:31" s="2" customFormat="1" x14ac:dyDescent="0.25">
      <c r="B238"/>
      <c r="C238"/>
      <c r="D238"/>
      <c r="E238"/>
      <c r="F238"/>
      <c r="G238" s="1"/>
      <c r="N238"/>
      <c r="R238" s="28"/>
      <c r="S238" s="29"/>
      <c r="T238" s="30">
        <v>0</v>
      </c>
      <c r="U238" s="30">
        <v>0</v>
      </c>
      <c r="V238" s="30">
        <v>0</v>
      </c>
      <c r="W238" s="30"/>
      <c r="X238" s="30">
        <f t="shared" si="19"/>
        <v>0</v>
      </c>
      <c r="Y238" s="30">
        <v>0</v>
      </c>
      <c r="Z238" s="30">
        <f t="shared" si="21"/>
        <v>0</v>
      </c>
      <c r="AA238" s="2" t="str">
        <f>IF(NOT(OR(Z238&gt;1,Z238&lt;-1)),"",VLOOKUP(R238,'[1]Employee CC lookup'!$B:$I,8,0))</f>
        <v/>
      </c>
      <c r="AB238" s="2" t="str">
        <f t="shared" si="22"/>
        <v xml:space="preserve">True Up LSL </v>
      </c>
      <c r="AD238" s="2">
        <f t="shared" si="23"/>
        <v>50</v>
      </c>
      <c r="AE238" s="2">
        <f t="shared" si="20"/>
        <v>40</v>
      </c>
    </row>
    <row r="239" spans="2:31" s="2" customFormat="1" x14ac:dyDescent="0.25">
      <c r="B239"/>
      <c r="C239"/>
      <c r="D239"/>
      <c r="E239"/>
      <c r="F239"/>
      <c r="G239" s="1"/>
      <c r="N239"/>
      <c r="R239" s="28"/>
      <c r="S239" s="29"/>
      <c r="T239" s="30">
        <v>0</v>
      </c>
      <c r="U239" s="30">
        <v>0</v>
      </c>
      <c r="V239" s="30">
        <v>0</v>
      </c>
      <c r="W239" s="30"/>
      <c r="X239" s="30">
        <f t="shared" si="19"/>
        <v>0</v>
      </c>
      <c r="Y239" s="30">
        <v>0</v>
      </c>
      <c r="Z239" s="30">
        <f t="shared" si="21"/>
        <v>0</v>
      </c>
      <c r="AA239" s="2" t="str">
        <f>IF(NOT(OR(Z239&gt;1,Z239&lt;-1)),"",VLOOKUP(R239,'[1]Employee CC lookup'!$B:$I,8,0))</f>
        <v/>
      </c>
      <c r="AB239" s="2" t="str">
        <f t="shared" si="22"/>
        <v xml:space="preserve">True Up LSL </v>
      </c>
      <c r="AD239" s="2">
        <f t="shared" si="23"/>
        <v>50</v>
      </c>
      <c r="AE239" s="2">
        <f t="shared" si="20"/>
        <v>40</v>
      </c>
    </row>
    <row r="240" spans="2:31" s="2" customFormat="1" x14ac:dyDescent="0.25">
      <c r="B240"/>
      <c r="C240"/>
      <c r="D240"/>
      <c r="E240"/>
      <c r="F240"/>
      <c r="G240" s="1"/>
      <c r="N240"/>
      <c r="R240" s="28"/>
      <c r="S240" s="29"/>
      <c r="T240" s="30">
        <v>0</v>
      </c>
      <c r="U240" s="30">
        <v>0</v>
      </c>
      <c r="V240" s="30">
        <v>0</v>
      </c>
      <c r="W240" s="30"/>
      <c r="X240" s="30">
        <f t="shared" si="19"/>
        <v>0</v>
      </c>
      <c r="Y240" s="30">
        <v>0</v>
      </c>
      <c r="Z240" s="30">
        <f t="shared" si="21"/>
        <v>0</v>
      </c>
      <c r="AA240" s="2" t="str">
        <f>IF(NOT(OR(Z240&gt;1,Z240&lt;-1)),"",VLOOKUP(R240,'[1]Employee CC lookup'!$B:$I,8,0))</f>
        <v/>
      </c>
      <c r="AB240" s="2" t="str">
        <f t="shared" si="22"/>
        <v xml:space="preserve">True Up LSL </v>
      </c>
      <c r="AD240" s="2">
        <f t="shared" si="23"/>
        <v>50</v>
      </c>
      <c r="AE240" s="2">
        <f t="shared" si="20"/>
        <v>40</v>
      </c>
    </row>
    <row r="241" spans="2:31" s="2" customFormat="1" x14ac:dyDescent="0.25">
      <c r="B241"/>
      <c r="C241"/>
      <c r="D241"/>
      <c r="E241"/>
      <c r="F241"/>
      <c r="G241" s="1"/>
      <c r="N241"/>
      <c r="R241" s="28"/>
      <c r="S241" s="29"/>
      <c r="T241" s="30">
        <v>56121.65</v>
      </c>
      <c r="U241" s="30">
        <v>470.87</v>
      </c>
      <c r="V241" s="30">
        <v>0</v>
      </c>
      <c r="W241" s="30"/>
      <c r="X241" s="30">
        <f t="shared" si="19"/>
        <v>56592.520000000004</v>
      </c>
      <c r="Y241" s="30">
        <v>56592.639999999999</v>
      </c>
      <c r="Z241" s="30">
        <f t="shared" si="21"/>
        <v>-0.11999999999534339</v>
      </c>
      <c r="AA241" s="2" t="str">
        <f>IF(NOT(OR(Z241&gt;1,Z241&lt;-1)),"",VLOOKUP(R241,'[1]Employee CC lookup'!$B:$I,8,0))</f>
        <v/>
      </c>
      <c r="AB241" s="2" t="str">
        <f t="shared" si="22"/>
        <v xml:space="preserve">True Up LSL </v>
      </c>
      <c r="AD241" s="2">
        <f t="shared" si="23"/>
        <v>50</v>
      </c>
      <c r="AE241" s="2">
        <f t="shared" si="20"/>
        <v>40</v>
      </c>
    </row>
    <row r="242" spans="2:31" s="2" customFormat="1" x14ac:dyDescent="0.25">
      <c r="B242"/>
      <c r="C242"/>
      <c r="D242"/>
      <c r="E242"/>
      <c r="F242"/>
      <c r="G242" s="1"/>
      <c r="N242"/>
      <c r="R242" s="28"/>
      <c r="S242" s="29"/>
      <c r="T242" s="30">
        <v>0</v>
      </c>
      <c r="U242" s="30">
        <v>0</v>
      </c>
      <c r="V242" s="30">
        <v>0</v>
      </c>
      <c r="W242" s="30"/>
      <c r="X242" s="30">
        <f t="shared" si="19"/>
        <v>0</v>
      </c>
      <c r="Y242" s="30">
        <v>0</v>
      </c>
      <c r="Z242" s="30">
        <f t="shared" si="21"/>
        <v>0</v>
      </c>
      <c r="AA242" s="2" t="str">
        <f>IF(NOT(OR(Z242&gt;1,Z242&lt;-1)),"",VLOOKUP(R242,'[1]Employee CC lookup'!$B:$I,8,0))</f>
        <v/>
      </c>
      <c r="AB242" s="2" t="str">
        <f t="shared" si="22"/>
        <v xml:space="preserve">True Up LSL </v>
      </c>
      <c r="AD242" s="2">
        <f t="shared" si="23"/>
        <v>50</v>
      </c>
      <c r="AE242" s="2">
        <f t="shared" si="20"/>
        <v>40</v>
      </c>
    </row>
    <row r="243" spans="2:31" s="2" customFormat="1" x14ac:dyDescent="0.25">
      <c r="B243"/>
      <c r="C243"/>
      <c r="D243"/>
      <c r="E243"/>
      <c r="F243"/>
      <c r="G243" s="1"/>
      <c r="N243"/>
      <c r="R243" s="28"/>
      <c r="S243" s="29"/>
      <c r="T243" s="30">
        <v>0</v>
      </c>
      <c r="U243" s="30">
        <v>0</v>
      </c>
      <c r="V243" s="30">
        <v>0</v>
      </c>
      <c r="W243" s="30"/>
      <c r="X243" s="30">
        <f t="shared" si="19"/>
        <v>0</v>
      </c>
      <c r="Y243" s="30">
        <v>0</v>
      </c>
      <c r="Z243" s="30">
        <f t="shared" si="21"/>
        <v>0</v>
      </c>
      <c r="AA243" s="2" t="str">
        <f>IF(NOT(OR(Z243&gt;1,Z243&lt;-1)),"",VLOOKUP(R243,'[1]Employee CC lookup'!$B:$I,8,0))</f>
        <v/>
      </c>
      <c r="AB243" s="2" t="str">
        <f t="shared" si="22"/>
        <v xml:space="preserve">True Up LSL </v>
      </c>
      <c r="AD243" s="2">
        <f t="shared" si="23"/>
        <v>50</v>
      </c>
      <c r="AE243" s="2">
        <f t="shared" si="20"/>
        <v>40</v>
      </c>
    </row>
    <row r="244" spans="2:31" s="2" customFormat="1" x14ac:dyDescent="0.25">
      <c r="B244"/>
      <c r="C244"/>
      <c r="D244"/>
      <c r="E244"/>
      <c r="F244"/>
      <c r="G244" s="1"/>
      <c r="N244"/>
      <c r="R244" s="28"/>
      <c r="S244" s="29"/>
      <c r="T244" s="30">
        <v>0</v>
      </c>
      <c r="U244" s="30">
        <v>0</v>
      </c>
      <c r="V244" s="30">
        <v>0</v>
      </c>
      <c r="W244" s="30"/>
      <c r="X244" s="30">
        <f t="shared" si="19"/>
        <v>0</v>
      </c>
      <c r="Y244" s="30">
        <v>0</v>
      </c>
      <c r="Z244" s="30">
        <f t="shared" si="21"/>
        <v>0</v>
      </c>
      <c r="AA244" s="2" t="str">
        <f>IF(NOT(OR(Z244&gt;1,Z244&lt;-1)),"",VLOOKUP(R244,'[1]Employee CC lookup'!$B:$I,8,0))</f>
        <v/>
      </c>
      <c r="AB244" s="2" t="str">
        <f t="shared" si="22"/>
        <v xml:space="preserve">True Up LSL </v>
      </c>
      <c r="AD244" s="2">
        <f t="shared" si="23"/>
        <v>50</v>
      </c>
      <c r="AE244" s="2">
        <f t="shared" si="20"/>
        <v>40</v>
      </c>
    </row>
    <row r="245" spans="2:31" s="2" customFormat="1" x14ac:dyDescent="0.25">
      <c r="B245"/>
      <c r="C245"/>
      <c r="D245"/>
      <c r="E245"/>
      <c r="F245"/>
      <c r="G245" s="1"/>
      <c r="N245"/>
      <c r="R245" s="28"/>
      <c r="S245" s="29"/>
      <c r="T245" s="30">
        <v>0</v>
      </c>
      <c r="U245" s="30">
        <v>0</v>
      </c>
      <c r="V245" s="30">
        <v>0</v>
      </c>
      <c r="W245" s="30"/>
      <c r="X245" s="30">
        <f t="shared" si="19"/>
        <v>0</v>
      </c>
      <c r="Y245" s="30">
        <v>0</v>
      </c>
      <c r="Z245" s="30">
        <f t="shared" si="21"/>
        <v>0</v>
      </c>
      <c r="AA245" s="2" t="str">
        <f>IF(NOT(OR(Z245&gt;1,Z245&lt;-1)),"",VLOOKUP(R245,'[1]Employee CC lookup'!$B:$I,8,0))</f>
        <v/>
      </c>
      <c r="AB245" s="2" t="str">
        <f t="shared" si="22"/>
        <v xml:space="preserve">True Up LSL </v>
      </c>
      <c r="AD245" s="2">
        <f t="shared" si="23"/>
        <v>50</v>
      </c>
      <c r="AE245" s="2">
        <f t="shared" si="20"/>
        <v>40</v>
      </c>
    </row>
    <row r="246" spans="2:31" s="2" customFormat="1" x14ac:dyDescent="0.25">
      <c r="B246"/>
      <c r="C246"/>
      <c r="D246"/>
      <c r="E246"/>
      <c r="F246"/>
      <c r="G246" s="1"/>
      <c r="N246"/>
      <c r="R246" s="28"/>
      <c r="S246" s="29"/>
      <c r="T246" s="30">
        <v>0</v>
      </c>
      <c r="U246" s="30">
        <v>0</v>
      </c>
      <c r="V246" s="30">
        <v>0</v>
      </c>
      <c r="W246" s="30"/>
      <c r="X246" s="30">
        <f t="shared" si="19"/>
        <v>0</v>
      </c>
      <c r="Y246" s="30">
        <v>0</v>
      </c>
      <c r="Z246" s="30">
        <f t="shared" si="21"/>
        <v>0</v>
      </c>
      <c r="AA246" s="2" t="str">
        <f>IF(NOT(OR(Z246&gt;1,Z246&lt;-1)),"",VLOOKUP(R246,'[1]Employee CC lookup'!$B:$I,8,0))</f>
        <v/>
      </c>
      <c r="AB246" s="2" t="str">
        <f t="shared" si="22"/>
        <v xml:space="preserve">True Up LSL </v>
      </c>
      <c r="AD246" s="2">
        <f t="shared" si="23"/>
        <v>50</v>
      </c>
      <c r="AE246" s="2">
        <f t="shared" si="20"/>
        <v>40</v>
      </c>
    </row>
    <row r="247" spans="2:31" s="2" customFormat="1" x14ac:dyDescent="0.25">
      <c r="B247"/>
      <c r="C247"/>
      <c r="D247"/>
      <c r="E247"/>
      <c r="F247"/>
      <c r="G247" s="1"/>
      <c r="N247"/>
      <c r="R247" s="28"/>
      <c r="S247" s="29"/>
      <c r="T247" s="30">
        <v>0</v>
      </c>
      <c r="U247" s="30">
        <v>0</v>
      </c>
      <c r="V247" s="30">
        <v>0</v>
      </c>
      <c r="W247" s="30"/>
      <c r="X247" s="30">
        <f t="shared" si="19"/>
        <v>0</v>
      </c>
      <c r="Y247" s="30">
        <v>0</v>
      </c>
      <c r="Z247" s="30">
        <f t="shared" si="21"/>
        <v>0</v>
      </c>
      <c r="AA247" s="2" t="str">
        <f>IF(NOT(OR(Z247&gt;1,Z247&lt;-1)),"",VLOOKUP(R247,'[1]Employee CC lookup'!$B:$I,8,0))</f>
        <v/>
      </c>
      <c r="AB247" s="2" t="str">
        <f t="shared" si="22"/>
        <v xml:space="preserve">True Up LSL </v>
      </c>
      <c r="AD247" s="2">
        <f t="shared" si="23"/>
        <v>50</v>
      </c>
      <c r="AE247" s="2">
        <f t="shared" si="20"/>
        <v>40</v>
      </c>
    </row>
    <row r="248" spans="2:31" s="2" customFormat="1" x14ac:dyDescent="0.25">
      <c r="B248"/>
      <c r="C248"/>
      <c r="D248"/>
      <c r="E248"/>
      <c r="F248"/>
      <c r="G248" s="1"/>
      <c r="N248"/>
      <c r="R248" s="28"/>
      <c r="S248" s="29"/>
      <c r="T248" s="30">
        <v>0</v>
      </c>
      <c r="U248" s="30">
        <v>0</v>
      </c>
      <c r="V248" s="30">
        <v>0</v>
      </c>
      <c r="W248" s="30"/>
      <c r="X248" s="30">
        <f t="shared" si="19"/>
        <v>0</v>
      </c>
      <c r="Y248" s="30">
        <v>0</v>
      </c>
      <c r="Z248" s="30">
        <f t="shared" si="21"/>
        <v>0</v>
      </c>
      <c r="AA248" s="2" t="str">
        <f>IF(NOT(OR(Z248&gt;1,Z248&lt;-1)),"",VLOOKUP(R248,'[1]Employee CC lookup'!$B:$I,8,0))</f>
        <v/>
      </c>
      <c r="AB248" s="2" t="str">
        <f t="shared" si="22"/>
        <v xml:space="preserve">True Up LSL </v>
      </c>
      <c r="AD248" s="2">
        <f t="shared" si="23"/>
        <v>50</v>
      </c>
      <c r="AE248" s="2">
        <f t="shared" si="20"/>
        <v>40</v>
      </c>
    </row>
    <row r="249" spans="2:31" s="2" customFormat="1" x14ac:dyDescent="0.25">
      <c r="B249"/>
      <c r="C249"/>
      <c r="D249"/>
      <c r="E249"/>
      <c r="F249"/>
      <c r="G249" s="1"/>
      <c r="N249"/>
      <c r="R249" s="28"/>
      <c r="S249" s="29"/>
      <c r="T249" s="30">
        <v>0</v>
      </c>
      <c r="U249" s="30">
        <v>0</v>
      </c>
      <c r="V249" s="30">
        <v>0</v>
      </c>
      <c r="W249" s="30"/>
      <c r="X249" s="30">
        <f t="shared" si="19"/>
        <v>0</v>
      </c>
      <c r="Y249" s="30">
        <v>0</v>
      </c>
      <c r="Z249" s="30">
        <f t="shared" si="21"/>
        <v>0</v>
      </c>
      <c r="AA249" s="2" t="str">
        <f>IF(NOT(OR(Z249&gt;1,Z249&lt;-1)),"",VLOOKUP(R249,'[1]Employee CC lookup'!$B:$I,8,0))</f>
        <v/>
      </c>
      <c r="AB249" s="2" t="str">
        <f t="shared" si="22"/>
        <v xml:space="preserve">True Up LSL </v>
      </c>
      <c r="AD249" s="2">
        <f t="shared" si="23"/>
        <v>50</v>
      </c>
      <c r="AE249" s="2">
        <f t="shared" si="20"/>
        <v>40</v>
      </c>
    </row>
    <row r="250" spans="2:31" s="2" customFormat="1" x14ac:dyDescent="0.25">
      <c r="B250"/>
      <c r="C250"/>
      <c r="D250"/>
      <c r="E250"/>
      <c r="F250"/>
      <c r="G250" s="1"/>
      <c r="N250"/>
      <c r="R250" s="28"/>
      <c r="S250" s="29"/>
      <c r="T250" s="30">
        <v>0</v>
      </c>
      <c r="U250" s="30">
        <v>0</v>
      </c>
      <c r="V250" s="30">
        <v>0</v>
      </c>
      <c r="W250" s="30"/>
      <c r="X250" s="30">
        <f t="shared" si="19"/>
        <v>0</v>
      </c>
      <c r="Y250" s="30">
        <v>0</v>
      </c>
      <c r="Z250" s="30">
        <f t="shared" si="21"/>
        <v>0</v>
      </c>
      <c r="AA250" s="2" t="str">
        <f>IF(NOT(OR(Z250&gt;1,Z250&lt;-1)),"",VLOOKUP(R250,'[1]Employee CC lookup'!$B:$I,8,0))</f>
        <v/>
      </c>
      <c r="AB250" s="2" t="str">
        <f t="shared" si="22"/>
        <v xml:space="preserve">True Up LSL </v>
      </c>
      <c r="AD250" s="2">
        <f t="shared" si="23"/>
        <v>50</v>
      </c>
      <c r="AE250" s="2">
        <f t="shared" si="20"/>
        <v>40</v>
      </c>
    </row>
    <row r="251" spans="2:31" s="2" customFormat="1" x14ac:dyDescent="0.25">
      <c r="B251"/>
      <c r="C251"/>
      <c r="D251"/>
      <c r="E251"/>
      <c r="F251"/>
      <c r="G251" s="1"/>
      <c r="N251"/>
      <c r="R251" s="28"/>
      <c r="S251" s="29"/>
      <c r="T251" s="30">
        <v>0</v>
      </c>
      <c r="U251" s="30">
        <v>0</v>
      </c>
      <c r="V251" s="30">
        <v>0</v>
      </c>
      <c r="W251" s="30"/>
      <c r="X251" s="30">
        <f t="shared" si="19"/>
        <v>0</v>
      </c>
      <c r="Y251" s="30">
        <v>0</v>
      </c>
      <c r="Z251" s="30">
        <f t="shared" si="21"/>
        <v>0</v>
      </c>
      <c r="AA251" s="2" t="str">
        <f>IF(NOT(OR(Z251&gt;1,Z251&lt;-1)),"",VLOOKUP(R251,'[1]Employee CC lookup'!$B:$I,8,0))</f>
        <v/>
      </c>
      <c r="AB251" s="2" t="str">
        <f t="shared" si="22"/>
        <v xml:space="preserve">True Up LSL </v>
      </c>
      <c r="AD251" s="2">
        <f t="shared" si="23"/>
        <v>50</v>
      </c>
      <c r="AE251" s="2">
        <f t="shared" si="20"/>
        <v>40</v>
      </c>
    </row>
    <row r="252" spans="2:31" s="2" customFormat="1" x14ac:dyDescent="0.25">
      <c r="B252"/>
      <c r="C252"/>
      <c r="D252"/>
      <c r="E252"/>
      <c r="F252"/>
      <c r="G252" s="1"/>
      <c r="N252"/>
      <c r="R252" s="28"/>
      <c r="S252" s="29"/>
      <c r="T252" s="30">
        <v>0</v>
      </c>
      <c r="U252" s="30">
        <v>0</v>
      </c>
      <c r="V252" s="30">
        <v>0</v>
      </c>
      <c r="W252" s="30"/>
      <c r="X252" s="30">
        <f t="shared" si="19"/>
        <v>0</v>
      </c>
      <c r="Y252" s="30">
        <v>0</v>
      </c>
      <c r="Z252" s="30">
        <f t="shared" si="21"/>
        <v>0</v>
      </c>
      <c r="AA252" s="2" t="str">
        <f>IF(NOT(OR(Z252&gt;1,Z252&lt;-1)),"",VLOOKUP(R252,'[1]Employee CC lookup'!$B:$I,8,0))</f>
        <v/>
      </c>
      <c r="AB252" s="2" t="str">
        <f t="shared" si="22"/>
        <v xml:space="preserve">True Up LSL </v>
      </c>
      <c r="AD252" s="2">
        <f t="shared" si="23"/>
        <v>50</v>
      </c>
      <c r="AE252" s="2">
        <f t="shared" si="20"/>
        <v>40</v>
      </c>
    </row>
    <row r="253" spans="2:31" s="2" customFormat="1" x14ac:dyDescent="0.25">
      <c r="B253"/>
      <c r="C253"/>
      <c r="D253"/>
      <c r="E253"/>
      <c r="F253"/>
      <c r="G253" s="1"/>
      <c r="N253"/>
      <c r="R253" s="28"/>
      <c r="S253" s="29"/>
      <c r="T253" s="30">
        <v>0</v>
      </c>
      <c r="U253" s="30">
        <v>0</v>
      </c>
      <c r="V253" s="30">
        <v>0</v>
      </c>
      <c r="W253" s="30"/>
      <c r="X253" s="30">
        <f t="shared" si="19"/>
        <v>0</v>
      </c>
      <c r="Y253" s="30">
        <v>0</v>
      </c>
      <c r="Z253" s="30">
        <f t="shared" si="21"/>
        <v>0</v>
      </c>
      <c r="AA253" s="2" t="str">
        <f>IF(NOT(OR(Z253&gt;1,Z253&lt;-1)),"",VLOOKUP(R253,'[1]Employee CC lookup'!$B:$I,8,0))</f>
        <v/>
      </c>
      <c r="AB253" s="2" t="str">
        <f t="shared" si="22"/>
        <v xml:space="preserve">True Up LSL </v>
      </c>
      <c r="AD253" s="2">
        <f t="shared" si="23"/>
        <v>50</v>
      </c>
      <c r="AE253" s="2">
        <f t="shared" si="20"/>
        <v>40</v>
      </c>
    </row>
    <row r="254" spans="2:31" s="2" customFormat="1" x14ac:dyDescent="0.25">
      <c r="B254"/>
      <c r="C254"/>
      <c r="D254"/>
      <c r="E254"/>
      <c r="F254"/>
      <c r="G254" s="1"/>
      <c r="N254"/>
      <c r="R254" s="28"/>
      <c r="S254" s="29"/>
      <c r="T254" s="30">
        <v>0</v>
      </c>
      <c r="U254" s="30">
        <v>0</v>
      </c>
      <c r="V254" s="30">
        <v>0</v>
      </c>
      <c r="W254" s="30"/>
      <c r="X254" s="30">
        <f t="shared" si="19"/>
        <v>0</v>
      </c>
      <c r="Y254" s="30">
        <v>0</v>
      </c>
      <c r="Z254" s="30">
        <f t="shared" si="21"/>
        <v>0</v>
      </c>
      <c r="AA254" s="2" t="str">
        <f>IF(NOT(OR(Z254&gt;1,Z254&lt;-1)),"",VLOOKUP(R254,'[1]Employee CC lookup'!$B:$I,8,0))</f>
        <v/>
      </c>
      <c r="AB254" s="2" t="str">
        <f t="shared" si="22"/>
        <v xml:space="preserve">True Up LSL </v>
      </c>
      <c r="AD254" s="2">
        <f t="shared" si="23"/>
        <v>50</v>
      </c>
      <c r="AE254" s="2">
        <f t="shared" si="20"/>
        <v>40</v>
      </c>
    </row>
    <row r="255" spans="2:31" s="2" customFormat="1" x14ac:dyDescent="0.25">
      <c r="B255"/>
      <c r="C255"/>
      <c r="D255"/>
      <c r="E255"/>
      <c r="F255"/>
      <c r="G255" s="1"/>
      <c r="N255"/>
      <c r="R255" s="28"/>
      <c r="S255" s="29"/>
      <c r="T255" s="30">
        <v>0</v>
      </c>
      <c r="U255" s="30">
        <v>0</v>
      </c>
      <c r="V255" s="30">
        <v>0</v>
      </c>
      <c r="W255" s="30"/>
      <c r="X255" s="30">
        <f t="shared" si="19"/>
        <v>0</v>
      </c>
      <c r="Y255" s="30">
        <v>0</v>
      </c>
      <c r="Z255" s="30">
        <f t="shared" si="21"/>
        <v>0</v>
      </c>
      <c r="AA255" s="2" t="str">
        <f>IF(NOT(OR(Z255&gt;1,Z255&lt;-1)),"",VLOOKUP(R255,'[1]Employee CC lookup'!$B:$I,8,0))</f>
        <v/>
      </c>
      <c r="AB255" s="2" t="str">
        <f t="shared" si="22"/>
        <v xml:space="preserve">True Up LSL </v>
      </c>
      <c r="AD255" s="2">
        <f t="shared" si="23"/>
        <v>50</v>
      </c>
      <c r="AE255" s="2">
        <f t="shared" si="20"/>
        <v>40</v>
      </c>
    </row>
    <row r="256" spans="2:31" s="2" customFormat="1" x14ac:dyDescent="0.25">
      <c r="B256"/>
      <c r="C256"/>
      <c r="D256"/>
      <c r="E256"/>
      <c r="F256"/>
      <c r="G256" s="1"/>
      <c r="N256"/>
      <c r="R256" s="28"/>
      <c r="S256" s="29"/>
      <c r="T256" s="30">
        <v>0</v>
      </c>
      <c r="U256" s="30">
        <v>0</v>
      </c>
      <c r="V256" s="30">
        <v>0</v>
      </c>
      <c r="W256" s="30"/>
      <c r="X256" s="30">
        <f t="shared" si="19"/>
        <v>0</v>
      </c>
      <c r="Y256" s="30">
        <v>0</v>
      </c>
      <c r="Z256" s="30">
        <f t="shared" si="21"/>
        <v>0</v>
      </c>
      <c r="AA256" s="2" t="str">
        <f>IF(NOT(OR(Z256&gt;1,Z256&lt;-1)),"",VLOOKUP(R256,'[1]Employee CC lookup'!$B:$I,8,0))</f>
        <v/>
      </c>
      <c r="AB256" s="2" t="str">
        <f t="shared" si="22"/>
        <v xml:space="preserve">True Up LSL </v>
      </c>
      <c r="AD256" s="2">
        <f t="shared" si="23"/>
        <v>50</v>
      </c>
      <c r="AE256" s="2">
        <f t="shared" si="20"/>
        <v>40</v>
      </c>
    </row>
    <row r="257" spans="2:31" s="2" customFormat="1" x14ac:dyDescent="0.25">
      <c r="B257"/>
      <c r="C257"/>
      <c r="D257"/>
      <c r="E257"/>
      <c r="F257"/>
      <c r="G257" s="1"/>
      <c r="N257"/>
      <c r="R257" s="28"/>
      <c r="S257" s="29"/>
      <c r="T257" s="30">
        <v>0</v>
      </c>
      <c r="U257" s="30">
        <v>0</v>
      </c>
      <c r="V257" s="30">
        <v>0</v>
      </c>
      <c r="W257" s="30"/>
      <c r="X257" s="30">
        <f t="shared" si="19"/>
        <v>0</v>
      </c>
      <c r="Y257" s="30">
        <v>0</v>
      </c>
      <c r="Z257" s="30">
        <f t="shared" si="21"/>
        <v>0</v>
      </c>
      <c r="AA257" s="2" t="str">
        <f>IF(NOT(OR(Z257&gt;1,Z257&lt;-1)),"",VLOOKUP(R257,'[1]Employee CC lookup'!$B:$I,8,0))</f>
        <v/>
      </c>
      <c r="AB257" s="2" t="str">
        <f t="shared" si="22"/>
        <v xml:space="preserve">True Up LSL </v>
      </c>
      <c r="AD257" s="2">
        <f t="shared" si="23"/>
        <v>50</v>
      </c>
      <c r="AE257" s="2">
        <f t="shared" si="20"/>
        <v>40</v>
      </c>
    </row>
    <row r="258" spans="2:31" s="2" customFormat="1" x14ac:dyDescent="0.25">
      <c r="B258"/>
      <c r="C258"/>
      <c r="D258"/>
      <c r="E258"/>
      <c r="F258"/>
      <c r="G258" s="1"/>
      <c r="N258"/>
      <c r="R258" s="28"/>
      <c r="S258" s="29"/>
      <c r="T258" s="30">
        <v>0</v>
      </c>
      <c r="U258" s="30">
        <v>0</v>
      </c>
      <c r="V258" s="30">
        <v>0</v>
      </c>
      <c r="W258" s="30"/>
      <c r="X258" s="30">
        <f t="shared" si="19"/>
        <v>0</v>
      </c>
      <c r="Y258" s="30">
        <v>0</v>
      </c>
      <c r="Z258" s="30">
        <f t="shared" si="21"/>
        <v>0</v>
      </c>
      <c r="AA258" s="2" t="str">
        <f>IF(NOT(OR(Z258&gt;1,Z258&lt;-1)),"",VLOOKUP(R258,'[1]Employee CC lookup'!$B:$I,8,0))</f>
        <v/>
      </c>
      <c r="AB258" s="2" t="str">
        <f t="shared" si="22"/>
        <v xml:space="preserve">True Up LSL </v>
      </c>
      <c r="AD258" s="2">
        <f t="shared" si="23"/>
        <v>50</v>
      </c>
      <c r="AE258" s="2">
        <f t="shared" si="20"/>
        <v>40</v>
      </c>
    </row>
    <row r="259" spans="2:31" s="2" customFormat="1" x14ac:dyDescent="0.25">
      <c r="B259"/>
      <c r="C259"/>
      <c r="D259"/>
      <c r="E259"/>
      <c r="F259"/>
      <c r="G259" s="1"/>
      <c r="N259"/>
      <c r="R259" s="28"/>
      <c r="S259" s="29"/>
      <c r="T259" s="30">
        <v>0</v>
      </c>
      <c r="U259" s="30">
        <v>0</v>
      </c>
      <c r="V259" s="30">
        <v>0</v>
      </c>
      <c r="W259" s="30"/>
      <c r="X259" s="30">
        <f t="shared" si="19"/>
        <v>0</v>
      </c>
      <c r="Y259" s="30">
        <v>0</v>
      </c>
      <c r="Z259" s="30">
        <f t="shared" si="21"/>
        <v>0</v>
      </c>
      <c r="AA259" s="2" t="str">
        <f>IF(NOT(OR(Z259&gt;1,Z259&lt;-1)),"",VLOOKUP(R259,'[1]Employee CC lookup'!$B:$I,8,0))</f>
        <v/>
      </c>
      <c r="AB259" s="2" t="str">
        <f t="shared" si="22"/>
        <v xml:space="preserve">True Up LSL </v>
      </c>
      <c r="AD259" s="2">
        <f t="shared" si="23"/>
        <v>50</v>
      </c>
      <c r="AE259" s="2">
        <f t="shared" si="20"/>
        <v>40</v>
      </c>
    </row>
    <row r="260" spans="2:31" s="2" customFormat="1" x14ac:dyDescent="0.25">
      <c r="B260"/>
      <c r="C260"/>
      <c r="D260"/>
      <c r="E260"/>
      <c r="F260"/>
      <c r="G260" s="1"/>
      <c r="N260"/>
      <c r="R260" s="28"/>
      <c r="S260" s="29"/>
      <c r="T260" s="30">
        <v>0</v>
      </c>
      <c r="U260" s="30">
        <v>0</v>
      </c>
      <c r="V260" s="30">
        <v>0</v>
      </c>
      <c r="W260" s="30"/>
      <c r="X260" s="30">
        <f t="shared" si="19"/>
        <v>0</v>
      </c>
      <c r="Y260" s="30">
        <v>0</v>
      </c>
      <c r="Z260" s="30">
        <f t="shared" si="21"/>
        <v>0</v>
      </c>
      <c r="AA260" s="2" t="str">
        <f>IF(NOT(OR(Z260&gt;1,Z260&lt;-1)),"",VLOOKUP(R260,'[1]Employee CC lookup'!$B:$I,8,0))</f>
        <v/>
      </c>
      <c r="AB260" s="2" t="str">
        <f t="shared" si="22"/>
        <v xml:space="preserve">True Up LSL </v>
      </c>
      <c r="AD260" s="2">
        <f t="shared" si="23"/>
        <v>50</v>
      </c>
      <c r="AE260" s="2">
        <f t="shared" si="20"/>
        <v>40</v>
      </c>
    </row>
    <row r="261" spans="2:31" s="2" customFormat="1" x14ac:dyDescent="0.25">
      <c r="B261"/>
      <c r="C261"/>
      <c r="D261"/>
      <c r="E261"/>
      <c r="F261"/>
      <c r="G261" s="1"/>
      <c r="N261"/>
      <c r="R261" s="28"/>
      <c r="S261" s="29"/>
      <c r="T261" s="30">
        <v>0</v>
      </c>
      <c r="U261" s="30">
        <v>0</v>
      </c>
      <c r="V261" s="30">
        <v>0</v>
      </c>
      <c r="W261" s="30"/>
      <c r="X261" s="30">
        <f t="shared" si="19"/>
        <v>0</v>
      </c>
      <c r="Y261" s="30">
        <v>0</v>
      </c>
      <c r="Z261" s="30">
        <f t="shared" si="21"/>
        <v>0</v>
      </c>
      <c r="AA261" s="2" t="str">
        <f>IF(NOT(OR(Z261&gt;1,Z261&lt;-1)),"",VLOOKUP(R261,'[1]Employee CC lookup'!$B:$I,8,0))</f>
        <v/>
      </c>
      <c r="AB261" s="2" t="str">
        <f t="shared" si="22"/>
        <v xml:space="preserve">True Up LSL </v>
      </c>
      <c r="AD261" s="2">
        <f t="shared" si="23"/>
        <v>50</v>
      </c>
      <c r="AE261" s="2">
        <f t="shared" si="20"/>
        <v>40</v>
      </c>
    </row>
    <row r="262" spans="2:31" s="2" customFormat="1" x14ac:dyDescent="0.25">
      <c r="B262"/>
      <c r="C262"/>
      <c r="D262"/>
      <c r="E262"/>
      <c r="F262"/>
      <c r="G262" s="1"/>
      <c r="N262"/>
      <c r="R262" s="28"/>
      <c r="S262" s="29"/>
      <c r="T262" s="30">
        <v>0</v>
      </c>
      <c r="U262" s="30">
        <v>0</v>
      </c>
      <c r="V262" s="30">
        <v>0</v>
      </c>
      <c r="W262" s="30"/>
      <c r="X262" s="30">
        <f t="shared" si="19"/>
        <v>0</v>
      </c>
      <c r="Y262" s="30">
        <v>0</v>
      </c>
      <c r="Z262" s="30">
        <f t="shared" si="21"/>
        <v>0</v>
      </c>
      <c r="AA262" s="2" t="str">
        <f>IF(NOT(OR(Z262&gt;1,Z262&lt;-1)),"",VLOOKUP(R262,'[1]Employee CC lookup'!$B:$I,8,0))</f>
        <v/>
      </c>
      <c r="AB262" s="2" t="str">
        <f t="shared" si="22"/>
        <v xml:space="preserve">True Up LSL </v>
      </c>
      <c r="AD262" s="2">
        <f t="shared" si="23"/>
        <v>50</v>
      </c>
      <c r="AE262" s="2">
        <f t="shared" si="20"/>
        <v>40</v>
      </c>
    </row>
    <row r="263" spans="2:31" s="2" customFormat="1" x14ac:dyDescent="0.25">
      <c r="B263"/>
      <c r="C263"/>
      <c r="D263"/>
      <c r="E263"/>
      <c r="F263"/>
      <c r="G263" s="1"/>
      <c r="N263"/>
      <c r="R263" s="28"/>
      <c r="S263" s="29"/>
      <c r="T263" s="30">
        <v>0</v>
      </c>
      <c r="U263" s="30">
        <v>0</v>
      </c>
      <c r="V263" s="30">
        <v>0</v>
      </c>
      <c r="W263" s="30"/>
      <c r="X263" s="30">
        <f t="shared" si="19"/>
        <v>0</v>
      </c>
      <c r="Y263" s="30">
        <v>0</v>
      </c>
      <c r="Z263" s="30">
        <f t="shared" si="21"/>
        <v>0</v>
      </c>
      <c r="AA263" s="2" t="str">
        <f>IF(NOT(OR(Z263&gt;1,Z263&lt;-1)),"",VLOOKUP(R263,'[1]Employee CC lookup'!$B:$I,8,0))</f>
        <v/>
      </c>
      <c r="AB263" s="2" t="str">
        <f t="shared" si="22"/>
        <v xml:space="preserve">True Up LSL </v>
      </c>
      <c r="AD263" s="2">
        <f t="shared" si="23"/>
        <v>50</v>
      </c>
      <c r="AE263" s="2">
        <f t="shared" si="20"/>
        <v>40</v>
      </c>
    </row>
    <row r="264" spans="2:31" s="2" customFormat="1" x14ac:dyDescent="0.25">
      <c r="B264"/>
      <c r="C264"/>
      <c r="D264"/>
      <c r="E264"/>
      <c r="F264"/>
      <c r="G264" s="1"/>
      <c r="N264"/>
      <c r="R264" s="28"/>
      <c r="S264" s="29"/>
      <c r="T264" s="30">
        <v>0</v>
      </c>
      <c r="U264" s="30">
        <v>0</v>
      </c>
      <c r="V264" s="30">
        <v>0</v>
      </c>
      <c r="W264" s="30"/>
      <c r="X264" s="30">
        <f t="shared" si="19"/>
        <v>0</v>
      </c>
      <c r="Y264" s="30">
        <v>0</v>
      </c>
      <c r="Z264" s="30">
        <f t="shared" si="21"/>
        <v>0</v>
      </c>
      <c r="AA264" s="2" t="str">
        <f>IF(NOT(OR(Z264&gt;1,Z264&lt;-1)),"",VLOOKUP(R264,'[1]Employee CC lookup'!$B:$I,8,0))</f>
        <v/>
      </c>
      <c r="AB264" s="2" t="str">
        <f t="shared" si="22"/>
        <v xml:space="preserve">True Up LSL </v>
      </c>
      <c r="AD264" s="2">
        <f t="shared" si="23"/>
        <v>50</v>
      </c>
      <c r="AE264" s="2">
        <f t="shared" si="20"/>
        <v>40</v>
      </c>
    </row>
    <row r="265" spans="2:31" s="2" customFormat="1" x14ac:dyDescent="0.25">
      <c r="B265"/>
      <c r="C265"/>
      <c r="D265"/>
      <c r="E265"/>
      <c r="F265"/>
      <c r="G265" s="1"/>
      <c r="N265"/>
      <c r="R265" s="28"/>
      <c r="S265" s="29"/>
      <c r="T265" s="30">
        <v>0</v>
      </c>
      <c r="U265" s="30">
        <v>0</v>
      </c>
      <c r="V265" s="30">
        <v>0</v>
      </c>
      <c r="W265" s="30"/>
      <c r="X265" s="30">
        <f t="shared" si="19"/>
        <v>0</v>
      </c>
      <c r="Y265" s="30">
        <v>0</v>
      </c>
      <c r="Z265" s="30">
        <f t="shared" si="21"/>
        <v>0</v>
      </c>
      <c r="AA265" s="2" t="str">
        <f>IF(NOT(OR(Z265&gt;1,Z265&lt;-1)),"",VLOOKUP(R265,'[1]Employee CC lookup'!$B:$I,8,0))</f>
        <v/>
      </c>
      <c r="AB265" s="2" t="str">
        <f t="shared" si="22"/>
        <v xml:space="preserve">True Up LSL </v>
      </c>
      <c r="AD265" s="2">
        <f t="shared" si="23"/>
        <v>50</v>
      </c>
      <c r="AE265" s="2">
        <f t="shared" si="20"/>
        <v>40</v>
      </c>
    </row>
    <row r="266" spans="2:31" s="2" customFormat="1" x14ac:dyDescent="0.25">
      <c r="B266"/>
      <c r="C266"/>
      <c r="D266"/>
      <c r="E266"/>
      <c r="F266"/>
      <c r="G266" s="1"/>
      <c r="N266"/>
      <c r="R266" s="28"/>
      <c r="S266" s="29"/>
      <c r="T266" s="30">
        <v>0</v>
      </c>
      <c r="U266" s="30">
        <v>0</v>
      </c>
      <c r="V266" s="30">
        <v>0</v>
      </c>
      <c r="W266" s="30"/>
      <c r="X266" s="30">
        <f t="shared" si="19"/>
        <v>0</v>
      </c>
      <c r="Y266" s="30">
        <v>0</v>
      </c>
      <c r="Z266" s="30">
        <f t="shared" si="21"/>
        <v>0</v>
      </c>
      <c r="AA266" s="2" t="str">
        <f>IF(NOT(OR(Z266&gt;1,Z266&lt;-1)),"",VLOOKUP(R266,'[1]Employee CC lookup'!$B:$I,8,0))</f>
        <v/>
      </c>
      <c r="AB266" s="2" t="str">
        <f t="shared" si="22"/>
        <v xml:space="preserve">True Up LSL </v>
      </c>
      <c r="AD266" s="2">
        <f t="shared" si="23"/>
        <v>50</v>
      </c>
      <c r="AE266" s="2">
        <f t="shared" si="20"/>
        <v>40</v>
      </c>
    </row>
    <row r="267" spans="2:31" s="2" customFormat="1" x14ac:dyDescent="0.25">
      <c r="B267"/>
      <c r="C267"/>
      <c r="D267"/>
      <c r="E267"/>
      <c r="F267"/>
      <c r="G267" s="1"/>
      <c r="N267"/>
      <c r="R267" s="28"/>
      <c r="S267" s="29"/>
      <c r="T267" s="30">
        <v>0</v>
      </c>
      <c r="U267" s="30">
        <v>0</v>
      </c>
      <c r="V267" s="30">
        <v>0</v>
      </c>
      <c r="W267" s="30"/>
      <c r="X267" s="30">
        <f t="shared" si="19"/>
        <v>0</v>
      </c>
      <c r="Y267" s="30">
        <v>0</v>
      </c>
      <c r="Z267" s="30">
        <f t="shared" si="21"/>
        <v>0</v>
      </c>
      <c r="AA267" s="2" t="str">
        <f>IF(NOT(OR(Z267&gt;1,Z267&lt;-1)),"",VLOOKUP(R267,'[1]Employee CC lookup'!$B:$I,8,0))</f>
        <v/>
      </c>
      <c r="AB267" s="2" t="str">
        <f t="shared" si="22"/>
        <v xml:space="preserve">True Up LSL </v>
      </c>
      <c r="AD267" s="2">
        <f t="shared" si="23"/>
        <v>50</v>
      </c>
      <c r="AE267" s="2">
        <f t="shared" si="20"/>
        <v>40</v>
      </c>
    </row>
    <row r="268" spans="2:31" s="2" customFormat="1" x14ac:dyDescent="0.25">
      <c r="B268"/>
      <c r="C268"/>
      <c r="D268"/>
      <c r="E268"/>
      <c r="F268"/>
      <c r="G268" s="1"/>
      <c r="N268"/>
      <c r="R268" s="28"/>
      <c r="S268" s="29"/>
      <c r="T268" s="30">
        <v>0</v>
      </c>
      <c r="U268" s="30">
        <v>0</v>
      </c>
      <c r="V268" s="30">
        <v>0</v>
      </c>
      <c r="W268" s="30"/>
      <c r="X268" s="30">
        <f t="shared" si="19"/>
        <v>0</v>
      </c>
      <c r="Y268" s="30">
        <v>0</v>
      </c>
      <c r="Z268" s="30">
        <f t="shared" si="21"/>
        <v>0</v>
      </c>
      <c r="AA268" s="2" t="str">
        <f>IF(NOT(OR(Z268&gt;1,Z268&lt;-1)),"",VLOOKUP(R268,'[1]Employee CC lookup'!$B:$I,8,0))</f>
        <v/>
      </c>
      <c r="AB268" s="2" t="str">
        <f t="shared" si="22"/>
        <v xml:space="preserve">True Up LSL </v>
      </c>
      <c r="AD268" s="2">
        <f t="shared" si="23"/>
        <v>50</v>
      </c>
      <c r="AE268" s="2">
        <f t="shared" si="20"/>
        <v>40</v>
      </c>
    </row>
    <row r="269" spans="2:31" s="2" customFormat="1" x14ac:dyDescent="0.25">
      <c r="B269"/>
      <c r="C269"/>
      <c r="D269"/>
      <c r="E269"/>
      <c r="F269"/>
      <c r="G269" s="1"/>
      <c r="N269"/>
      <c r="R269" s="28"/>
      <c r="S269" s="29"/>
      <c r="T269" s="30">
        <v>37296.9</v>
      </c>
      <c r="U269" s="30">
        <v>182.95</v>
      </c>
      <c r="V269" s="30">
        <v>0</v>
      </c>
      <c r="W269" s="30"/>
      <c r="X269" s="30">
        <f t="shared" si="19"/>
        <v>37479.85</v>
      </c>
      <c r="Y269" s="30">
        <v>37479.870000000003</v>
      </c>
      <c r="Z269" s="30">
        <f t="shared" si="21"/>
        <v>-2.0000000004074536E-2</v>
      </c>
      <c r="AA269" s="2" t="str">
        <f>IF(NOT(OR(Z269&gt;1,Z269&lt;-1)),"",VLOOKUP(R269,'[1]Employee CC lookup'!$B:$I,8,0))</f>
        <v/>
      </c>
      <c r="AB269" s="2" t="str">
        <f t="shared" si="22"/>
        <v xml:space="preserve">True Up LSL </v>
      </c>
      <c r="AD269" s="2">
        <f t="shared" si="23"/>
        <v>50</v>
      </c>
      <c r="AE269" s="2">
        <f t="shared" si="20"/>
        <v>40</v>
      </c>
    </row>
    <row r="270" spans="2:31" s="2" customFormat="1" x14ac:dyDescent="0.25">
      <c r="B270"/>
      <c r="C270"/>
      <c r="D270"/>
      <c r="E270"/>
      <c r="F270"/>
      <c r="G270" s="1"/>
      <c r="N270"/>
      <c r="R270" s="28"/>
      <c r="S270" s="29"/>
      <c r="T270" s="30">
        <v>0</v>
      </c>
      <c r="U270" s="30">
        <v>0</v>
      </c>
      <c r="V270" s="30">
        <v>0</v>
      </c>
      <c r="W270" s="30"/>
      <c r="X270" s="30">
        <f t="shared" si="19"/>
        <v>0</v>
      </c>
      <c r="Y270" s="30">
        <v>0</v>
      </c>
      <c r="Z270" s="30">
        <f t="shared" si="21"/>
        <v>0</v>
      </c>
      <c r="AA270" s="2" t="str">
        <f>IF(NOT(OR(Z270&gt;1,Z270&lt;-1)),"",VLOOKUP(R270,'[1]Employee CC lookup'!$B:$I,8,0))</f>
        <v/>
      </c>
      <c r="AB270" s="2" t="str">
        <f t="shared" si="22"/>
        <v xml:space="preserve">True Up LSL </v>
      </c>
      <c r="AD270" s="2">
        <f t="shared" si="23"/>
        <v>50</v>
      </c>
      <c r="AE270" s="2">
        <f t="shared" si="20"/>
        <v>40</v>
      </c>
    </row>
    <row r="271" spans="2:31" s="2" customFormat="1" x14ac:dyDescent="0.25">
      <c r="B271"/>
      <c r="C271"/>
      <c r="D271"/>
      <c r="E271"/>
      <c r="F271"/>
      <c r="G271" s="1"/>
      <c r="N271"/>
      <c r="R271" s="28"/>
      <c r="S271" s="29"/>
      <c r="T271" s="30">
        <v>74619.289999999994</v>
      </c>
      <c r="U271" s="30">
        <v>240.85</v>
      </c>
      <c r="V271" s="30">
        <v>0</v>
      </c>
      <c r="W271" s="30"/>
      <c r="X271" s="30">
        <f t="shared" ref="X271:X334" si="24">SUM(T271:U271)-V271+W271</f>
        <v>74860.14</v>
      </c>
      <c r="Y271" s="30">
        <v>74860.11</v>
      </c>
      <c r="Z271" s="30">
        <f t="shared" si="21"/>
        <v>2.9999999998835847E-2</v>
      </c>
      <c r="AA271" s="2" t="str">
        <f>IF(NOT(OR(Z271&gt;1,Z271&lt;-1)),"",VLOOKUP(R271,'[1]Employee CC lookup'!$B:$I,8,0))</f>
        <v/>
      </c>
      <c r="AB271" s="2" t="str">
        <f t="shared" si="22"/>
        <v xml:space="preserve">True Up LSL </v>
      </c>
      <c r="AD271" s="2">
        <f t="shared" si="23"/>
        <v>40</v>
      </c>
      <c r="AE271" s="2">
        <f t="shared" ref="AE271:AE334" si="25">IF(Z271&gt;0,50,40)</f>
        <v>50</v>
      </c>
    </row>
    <row r="272" spans="2:31" s="2" customFormat="1" x14ac:dyDescent="0.25">
      <c r="B272"/>
      <c r="C272"/>
      <c r="D272"/>
      <c r="E272"/>
      <c r="F272"/>
      <c r="G272" s="1"/>
      <c r="N272"/>
      <c r="R272" s="28"/>
      <c r="S272" s="29"/>
      <c r="T272" s="30">
        <v>0</v>
      </c>
      <c r="U272" s="30">
        <v>0</v>
      </c>
      <c r="V272" s="30">
        <v>0</v>
      </c>
      <c r="W272" s="30"/>
      <c r="X272" s="30">
        <f t="shared" si="24"/>
        <v>0</v>
      </c>
      <c r="Y272" s="30">
        <v>0</v>
      </c>
      <c r="Z272" s="30">
        <f t="shared" ref="Z272:Z335" si="26">+X272-Y272</f>
        <v>0</v>
      </c>
      <c r="AA272" s="2" t="str">
        <f>IF(NOT(OR(Z272&gt;1,Z272&lt;-1)),"",VLOOKUP(R272,'[1]Employee CC lookup'!$B:$I,8,0))</f>
        <v/>
      </c>
      <c r="AB272" s="2" t="str">
        <f t="shared" ref="AB272:AB335" si="27">"True Up LSL "</f>
        <v xml:space="preserve">True Up LSL </v>
      </c>
      <c r="AD272" s="2">
        <f t="shared" si="23"/>
        <v>50</v>
      </c>
      <c r="AE272" s="2">
        <f t="shared" si="25"/>
        <v>40</v>
      </c>
    </row>
    <row r="273" spans="2:31" s="2" customFormat="1" x14ac:dyDescent="0.25">
      <c r="B273"/>
      <c r="C273"/>
      <c r="D273"/>
      <c r="E273"/>
      <c r="F273"/>
      <c r="G273" s="1"/>
      <c r="N273"/>
      <c r="R273" s="28"/>
      <c r="S273" s="29"/>
      <c r="T273" s="30">
        <v>0</v>
      </c>
      <c r="U273" s="30">
        <v>0</v>
      </c>
      <c r="V273" s="30">
        <v>0</v>
      </c>
      <c r="W273" s="30"/>
      <c r="X273" s="30">
        <f t="shared" si="24"/>
        <v>0</v>
      </c>
      <c r="Y273" s="30">
        <v>0</v>
      </c>
      <c r="Z273" s="30">
        <f t="shared" si="26"/>
        <v>0</v>
      </c>
      <c r="AA273" s="2" t="str">
        <f>IF(NOT(OR(Z273&gt;1,Z273&lt;-1)),"",VLOOKUP(R273,'[1]Employee CC lookup'!$B:$I,8,0))</f>
        <v/>
      </c>
      <c r="AB273" s="2" t="str">
        <f t="shared" si="27"/>
        <v xml:space="preserve">True Up LSL </v>
      </c>
      <c r="AD273" s="2">
        <f t="shared" si="23"/>
        <v>50</v>
      </c>
      <c r="AE273" s="2">
        <f t="shared" si="25"/>
        <v>40</v>
      </c>
    </row>
    <row r="274" spans="2:31" s="2" customFormat="1" x14ac:dyDescent="0.25">
      <c r="B274"/>
      <c r="C274"/>
      <c r="D274"/>
      <c r="E274"/>
      <c r="F274"/>
      <c r="G274" s="1"/>
      <c r="N274"/>
      <c r="R274" s="28"/>
      <c r="S274" s="29"/>
      <c r="T274" s="30">
        <v>0</v>
      </c>
      <c r="U274" s="30">
        <v>0</v>
      </c>
      <c r="V274" s="30">
        <v>0</v>
      </c>
      <c r="W274" s="30"/>
      <c r="X274" s="30">
        <f t="shared" si="24"/>
        <v>0</v>
      </c>
      <c r="Y274" s="30">
        <v>0</v>
      </c>
      <c r="Z274" s="30">
        <f t="shared" si="26"/>
        <v>0</v>
      </c>
      <c r="AA274" s="2" t="str">
        <f>IF(NOT(OR(Z274&gt;1,Z274&lt;-1)),"",VLOOKUP(R274,'[1]Employee CC lookup'!$B:$I,8,0))</f>
        <v/>
      </c>
      <c r="AB274" s="2" t="str">
        <f t="shared" si="27"/>
        <v xml:space="preserve">True Up LSL </v>
      </c>
      <c r="AD274" s="2">
        <f t="shared" si="23"/>
        <v>50</v>
      </c>
      <c r="AE274" s="2">
        <f t="shared" si="25"/>
        <v>40</v>
      </c>
    </row>
    <row r="275" spans="2:31" s="2" customFormat="1" x14ac:dyDescent="0.25">
      <c r="B275"/>
      <c r="C275"/>
      <c r="D275"/>
      <c r="E275"/>
      <c r="F275"/>
      <c r="G275" s="1"/>
      <c r="N275"/>
      <c r="R275" s="28"/>
      <c r="S275" s="29"/>
      <c r="T275" s="30">
        <v>0</v>
      </c>
      <c r="U275" s="30">
        <v>0</v>
      </c>
      <c r="V275" s="30">
        <v>0</v>
      </c>
      <c r="W275" s="30"/>
      <c r="X275" s="30">
        <f t="shared" si="24"/>
        <v>0</v>
      </c>
      <c r="Y275" s="30">
        <v>0</v>
      </c>
      <c r="Z275" s="30">
        <f t="shared" si="26"/>
        <v>0</v>
      </c>
      <c r="AA275" s="2" t="str">
        <f>IF(NOT(OR(Z275&gt;1,Z275&lt;-1)),"",VLOOKUP(R275,'[1]Employee CC lookup'!$B:$I,8,0))</f>
        <v/>
      </c>
      <c r="AB275" s="2" t="str">
        <f t="shared" si="27"/>
        <v xml:space="preserve">True Up LSL </v>
      </c>
      <c r="AD275" s="2">
        <f t="shared" si="23"/>
        <v>50</v>
      </c>
      <c r="AE275" s="2">
        <f t="shared" si="25"/>
        <v>40</v>
      </c>
    </row>
    <row r="276" spans="2:31" s="2" customFormat="1" x14ac:dyDescent="0.25">
      <c r="B276"/>
      <c r="C276"/>
      <c r="D276"/>
      <c r="E276"/>
      <c r="F276"/>
      <c r="G276" s="1"/>
      <c r="N276"/>
      <c r="R276" s="28"/>
      <c r="S276" s="29"/>
      <c r="T276" s="30">
        <v>0</v>
      </c>
      <c r="U276" s="30">
        <v>0</v>
      </c>
      <c r="V276" s="30">
        <v>0</v>
      </c>
      <c r="W276" s="30"/>
      <c r="X276" s="30">
        <f t="shared" si="24"/>
        <v>0</v>
      </c>
      <c r="Y276" s="30">
        <v>0</v>
      </c>
      <c r="Z276" s="30">
        <f t="shared" si="26"/>
        <v>0</v>
      </c>
      <c r="AA276" s="2" t="str">
        <f>IF(NOT(OR(Z276&gt;1,Z276&lt;-1)),"",VLOOKUP(R276,'[1]Employee CC lookup'!$B:$I,8,0))</f>
        <v/>
      </c>
      <c r="AB276" s="2" t="str">
        <f t="shared" si="27"/>
        <v xml:space="preserve">True Up LSL </v>
      </c>
      <c r="AD276" s="2">
        <f t="shared" si="23"/>
        <v>50</v>
      </c>
      <c r="AE276" s="2">
        <f t="shared" si="25"/>
        <v>40</v>
      </c>
    </row>
    <row r="277" spans="2:31" s="2" customFormat="1" x14ac:dyDescent="0.25">
      <c r="B277"/>
      <c r="C277"/>
      <c r="D277"/>
      <c r="E277"/>
      <c r="F277"/>
      <c r="G277" s="1"/>
      <c r="N277"/>
      <c r="R277" s="28"/>
      <c r="S277" s="29"/>
      <c r="T277" s="30">
        <v>0</v>
      </c>
      <c r="U277" s="30">
        <v>0</v>
      </c>
      <c r="V277" s="30">
        <v>0</v>
      </c>
      <c r="W277" s="30"/>
      <c r="X277" s="30">
        <f t="shared" si="24"/>
        <v>0</v>
      </c>
      <c r="Y277" s="30">
        <v>0</v>
      </c>
      <c r="Z277" s="30">
        <f t="shared" si="26"/>
        <v>0</v>
      </c>
      <c r="AA277" s="2" t="str">
        <f>IF(NOT(OR(Z277&gt;1,Z277&lt;-1)),"",VLOOKUP(R277,'[1]Employee CC lookup'!$B:$I,8,0))</f>
        <v/>
      </c>
      <c r="AB277" s="2" t="str">
        <f t="shared" si="27"/>
        <v xml:space="preserve">True Up LSL </v>
      </c>
      <c r="AD277" s="2">
        <f t="shared" si="23"/>
        <v>50</v>
      </c>
      <c r="AE277" s="2">
        <f t="shared" si="25"/>
        <v>40</v>
      </c>
    </row>
    <row r="278" spans="2:31" s="2" customFormat="1" x14ac:dyDescent="0.25">
      <c r="B278"/>
      <c r="C278"/>
      <c r="D278"/>
      <c r="E278"/>
      <c r="F278"/>
      <c r="G278" s="1"/>
      <c r="N278"/>
      <c r="R278" s="28"/>
      <c r="S278" s="29"/>
      <c r="T278" s="30">
        <v>0</v>
      </c>
      <c r="U278" s="30">
        <v>0</v>
      </c>
      <c r="V278" s="30">
        <v>0</v>
      </c>
      <c r="W278" s="30"/>
      <c r="X278" s="30">
        <f t="shared" si="24"/>
        <v>0</v>
      </c>
      <c r="Y278" s="30">
        <v>0</v>
      </c>
      <c r="Z278" s="30">
        <f t="shared" si="26"/>
        <v>0</v>
      </c>
      <c r="AA278" s="2" t="str">
        <f>IF(NOT(OR(Z278&gt;1,Z278&lt;-1)),"",VLOOKUP(R278,'[1]Employee CC lookup'!$B:$I,8,0))</f>
        <v/>
      </c>
      <c r="AB278" s="2" t="str">
        <f t="shared" si="27"/>
        <v xml:space="preserve">True Up LSL </v>
      </c>
      <c r="AD278" s="2">
        <f t="shared" si="23"/>
        <v>50</v>
      </c>
      <c r="AE278" s="2">
        <f t="shared" si="25"/>
        <v>40</v>
      </c>
    </row>
    <row r="279" spans="2:31" s="2" customFormat="1" x14ac:dyDescent="0.25">
      <c r="B279"/>
      <c r="C279"/>
      <c r="D279"/>
      <c r="E279"/>
      <c r="F279"/>
      <c r="G279" s="1"/>
      <c r="N279"/>
      <c r="R279" s="28"/>
      <c r="S279" s="29"/>
      <c r="T279" s="30">
        <v>0</v>
      </c>
      <c r="U279" s="30">
        <v>0</v>
      </c>
      <c r="V279" s="30">
        <v>0</v>
      </c>
      <c r="W279" s="30"/>
      <c r="X279" s="30">
        <f t="shared" si="24"/>
        <v>0</v>
      </c>
      <c r="Y279" s="30">
        <v>0</v>
      </c>
      <c r="Z279" s="30">
        <f t="shared" si="26"/>
        <v>0</v>
      </c>
      <c r="AA279" s="2" t="str">
        <f>IF(NOT(OR(Z279&gt;1,Z279&lt;-1)),"",VLOOKUP(R279,'[1]Employee CC lookup'!$B:$I,8,0))</f>
        <v/>
      </c>
      <c r="AB279" s="2" t="str">
        <f t="shared" si="27"/>
        <v xml:space="preserve">True Up LSL </v>
      </c>
      <c r="AD279" s="2">
        <f t="shared" si="23"/>
        <v>50</v>
      </c>
      <c r="AE279" s="2">
        <f t="shared" si="25"/>
        <v>40</v>
      </c>
    </row>
    <row r="280" spans="2:31" s="2" customFormat="1" x14ac:dyDescent="0.25">
      <c r="B280"/>
      <c r="C280"/>
      <c r="D280"/>
      <c r="E280"/>
      <c r="F280"/>
      <c r="G280" s="1"/>
      <c r="N280"/>
      <c r="R280" s="28"/>
      <c r="S280" s="29"/>
      <c r="T280" s="30">
        <v>0</v>
      </c>
      <c r="U280" s="30">
        <v>0</v>
      </c>
      <c r="V280" s="30">
        <v>0</v>
      </c>
      <c r="W280" s="30"/>
      <c r="X280" s="30">
        <f t="shared" si="24"/>
        <v>0</v>
      </c>
      <c r="Y280" s="30">
        <v>0</v>
      </c>
      <c r="Z280" s="30">
        <f t="shared" si="26"/>
        <v>0</v>
      </c>
      <c r="AA280" s="2" t="str">
        <f>IF(NOT(OR(Z280&gt;1,Z280&lt;-1)),"",VLOOKUP(R280,'[1]Employee CC lookup'!$B:$I,8,0))</f>
        <v/>
      </c>
      <c r="AB280" s="2" t="str">
        <f t="shared" si="27"/>
        <v xml:space="preserve">True Up LSL </v>
      </c>
      <c r="AD280" s="2">
        <f t="shared" ref="AD280:AD343" si="28">IF(AE280=50,40,50)</f>
        <v>50</v>
      </c>
      <c r="AE280" s="2">
        <f t="shared" si="25"/>
        <v>40</v>
      </c>
    </row>
    <row r="281" spans="2:31" s="2" customFormat="1" x14ac:dyDescent="0.25">
      <c r="B281"/>
      <c r="C281"/>
      <c r="D281"/>
      <c r="E281"/>
      <c r="F281"/>
      <c r="G281" s="1"/>
      <c r="N281"/>
      <c r="R281" s="28"/>
      <c r="S281" s="29"/>
      <c r="T281" s="30">
        <v>25509.93</v>
      </c>
      <c r="U281" s="30">
        <v>378.28</v>
      </c>
      <c r="V281" s="30">
        <v>0</v>
      </c>
      <c r="W281" s="30"/>
      <c r="X281" s="30">
        <f t="shared" si="24"/>
        <v>25888.21</v>
      </c>
      <c r="Y281" s="30">
        <v>25888.17</v>
      </c>
      <c r="Z281" s="30">
        <f t="shared" si="26"/>
        <v>4.0000000000873115E-2</v>
      </c>
      <c r="AA281" s="2" t="str">
        <f>IF(NOT(OR(Z281&gt;1,Z281&lt;-1)),"",VLOOKUP(R281,'[1]Employee CC lookup'!$B:$I,8,0))</f>
        <v/>
      </c>
      <c r="AB281" s="2" t="str">
        <f t="shared" si="27"/>
        <v xml:space="preserve">True Up LSL </v>
      </c>
      <c r="AD281" s="2">
        <f t="shared" si="28"/>
        <v>40</v>
      </c>
      <c r="AE281" s="2">
        <f t="shared" si="25"/>
        <v>50</v>
      </c>
    </row>
    <row r="282" spans="2:31" s="2" customFormat="1" x14ac:dyDescent="0.25">
      <c r="B282"/>
      <c r="C282"/>
      <c r="D282"/>
      <c r="E282"/>
      <c r="F282"/>
      <c r="G282" s="1"/>
      <c r="N282"/>
      <c r="R282" s="28"/>
      <c r="S282" s="29"/>
      <c r="T282" s="30">
        <v>87143.43</v>
      </c>
      <c r="U282" s="30">
        <v>407.34</v>
      </c>
      <c r="V282" s="30">
        <v>0</v>
      </c>
      <c r="W282" s="30"/>
      <c r="X282" s="30">
        <f t="shared" si="24"/>
        <v>87550.76999999999</v>
      </c>
      <c r="Y282" s="30">
        <v>87550.720000000001</v>
      </c>
      <c r="Z282" s="30">
        <f t="shared" si="26"/>
        <v>4.9999999988358468E-2</v>
      </c>
      <c r="AA282" s="2" t="str">
        <f>IF(NOT(OR(Z282&gt;1,Z282&lt;-1)),"",VLOOKUP(R282,'[1]Employee CC lookup'!$B:$I,8,0))</f>
        <v/>
      </c>
      <c r="AB282" s="2" t="str">
        <f t="shared" si="27"/>
        <v xml:space="preserve">True Up LSL </v>
      </c>
      <c r="AD282" s="2">
        <f t="shared" si="28"/>
        <v>40</v>
      </c>
      <c r="AE282" s="2">
        <f t="shared" si="25"/>
        <v>50</v>
      </c>
    </row>
    <row r="283" spans="2:31" s="2" customFormat="1" x14ac:dyDescent="0.25">
      <c r="B283"/>
      <c r="C283"/>
      <c r="D283"/>
      <c r="E283"/>
      <c r="F283"/>
      <c r="G283" s="1"/>
      <c r="N283"/>
      <c r="R283" s="28"/>
      <c r="S283" s="29"/>
      <c r="T283" s="30">
        <v>63048.13</v>
      </c>
      <c r="U283" s="30">
        <v>338.64</v>
      </c>
      <c r="V283" s="30">
        <v>0</v>
      </c>
      <c r="W283" s="30"/>
      <c r="X283" s="30">
        <f t="shared" si="24"/>
        <v>63386.77</v>
      </c>
      <c r="Y283" s="30">
        <v>63386.82</v>
      </c>
      <c r="Z283" s="30">
        <f t="shared" si="26"/>
        <v>-5.0000000002910383E-2</v>
      </c>
      <c r="AA283" s="2" t="str">
        <f>IF(NOT(OR(Z283&gt;1,Z283&lt;-1)),"",VLOOKUP(R283,'[1]Employee CC lookup'!$B:$I,8,0))</f>
        <v/>
      </c>
      <c r="AB283" s="2" t="str">
        <f t="shared" si="27"/>
        <v xml:space="preserve">True Up LSL </v>
      </c>
      <c r="AD283" s="2">
        <f t="shared" si="28"/>
        <v>50</v>
      </c>
      <c r="AE283" s="2">
        <f t="shared" si="25"/>
        <v>40</v>
      </c>
    </row>
    <row r="284" spans="2:31" s="2" customFormat="1" x14ac:dyDescent="0.25">
      <c r="B284"/>
      <c r="C284"/>
      <c r="D284"/>
      <c r="E284"/>
      <c r="F284"/>
      <c r="G284" s="1"/>
      <c r="N284"/>
      <c r="R284" s="28"/>
      <c r="S284" s="29"/>
      <c r="T284" s="30">
        <v>0</v>
      </c>
      <c r="U284" s="30">
        <v>0</v>
      </c>
      <c r="V284" s="30">
        <v>0</v>
      </c>
      <c r="W284" s="30"/>
      <c r="X284" s="30">
        <f t="shared" si="24"/>
        <v>0</v>
      </c>
      <c r="Y284" s="30">
        <v>0</v>
      </c>
      <c r="Z284" s="30">
        <f t="shared" si="26"/>
        <v>0</v>
      </c>
      <c r="AA284" s="2" t="str">
        <f>IF(NOT(OR(Z284&gt;1,Z284&lt;-1)),"",VLOOKUP(R284,'[1]Employee CC lookup'!$B:$I,8,0))</f>
        <v/>
      </c>
      <c r="AB284" s="2" t="str">
        <f t="shared" si="27"/>
        <v xml:space="preserve">True Up LSL </v>
      </c>
      <c r="AD284" s="2">
        <f t="shared" si="28"/>
        <v>50</v>
      </c>
      <c r="AE284" s="2">
        <f t="shared" si="25"/>
        <v>40</v>
      </c>
    </row>
    <row r="285" spans="2:31" s="2" customFormat="1" x14ac:dyDescent="0.25">
      <c r="B285"/>
      <c r="C285"/>
      <c r="D285"/>
      <c r="E285"/>
      <c r="F285"/>
      <c r="G285" s="1"/>
      <c r="N285"/>
      <c r="R285" s="28"/>
      <c r="S285" s="29"/>
      <c r="T285" s="30">
        <v>0</v>
      </c>
      <c r="U285" s="30">
        <v>0</v>
      </c>
      <c r="V285" s="30">
        <v>0</v>
      </c>
      <c r="W285" s="30"/>
      <c r="X285" s="30">
        <f t="shared" si="24"/>
        <v>0</v>
      </c>
      <c r="Y285" s="30">
        <v>0</v>
      </c>
      <c r="Z285" s="30">
        <f t="shared" si="26"/>
        <v>0</v>
      </c>
      <c r="AA285" s="2" t="str">
        <f>IF(NOT(OR(Z285&gt;1,Z285&lt;-1)),"",VLOOKUP(R285,'[1]Employee CC lookup'!$B:$I,8,0))</f>
        <v/>
      </c>
      <c r="AB285" s="2" t="str">
        <f t="shared" si="27"/>
        <v xml:space="preserve">True Up LSL </v>
      </c>
      <c r="AD285" s="2">
        <f t="shared" si="28"/>
        <v>50</v>
      </c>
      <c r="AE285" s="2">
        <f t="shared" si="25"/>
        <v>40</v>
      </c>
    </row>
    <row r="286" spans="2:31" s="2" customFormat="1" x14ac:dyDescent="0.25">
      <c r="B286"/>
      <c r="C286"/>
      <c r="D286"/>
      <c r="E286"/>
      <c r="F286"/>
      <c r="G286" s="1"/>
      <c r="N286"/>
      <c r="R286" s="28"/>
      <c r="S286" s="29"/>
      <c r="T286" s="30">
        <v>0</v>
      </c>
      <c r="U286" s="30">
        <v>0</v>
      </c>
      <c r="V286" s="30">
        <v>0</v>
      </c>
      <c r="W286" s="30"/>
      <c r="X286" s="30">
        <f t="shared" si="24"/>
        <v>0</v>
      </c>
      <c r="Y286" s="30">
        <v>0</v>
      </c>
      <c r="Z286" s="30">
        <f t="shared" si="26"/>
        <v>0</v>
      </c>
      <c r="AA286" s="2" t="str">
        <f>IF(NOT(OR(Z286&gt;1,Z286&lt;-1)),"",VLOOKUP(R286,'[1]Employee CC lookup'!$B:$I,8,0))</f>
        <v/>
      </c>
      <c r="AB286" s="2" t="str">
        <f t="shared" si="27"/>
        <v xml:space="preserve">True Up LSL </v>
      </c>
      <c r="AD286" s="2">
        <f t="shared" si="28"/>
        <v>50</v>
      </c>
      <c r="AE286" s="2">
        <f t="shared" si="25"/>
        <v>40</v>
      </c>
    </row>
    <row r="287" spans="2:31" s="2" customFormat="1" x14ac:dyDescent="0.25">
      <c r="B287"/>
      <c r="C287"/>
      <c r="D287"/>
      <c r="E287"/>
      <c r="F287"/>
      <c r="G287" s="1"/>
      <c r="N287"/>
      <c r="R287" s="28"/>
      <c r="S287" s="29"/>
      <c r="T287" s="30">
        <v>0</v>
      </c>
      <c r="U287" s="30">
        <v>0</v>
      </c>
      <c r="V287" s="30">
        <v>0</v>
      </c>
      <c r="W287" s="30"/>
      <c r="X287" s="30">
        <f t="shared" si="24"/>
        <v>0</v>
      </c>
      <c r="Y287" s="30">
        <v>0</v>
      </c>
      <c r="Z287" s="30">
        <f t="shared" si="26"/>
        <v>0</v>
      </c>
      <c r="AA287" s="2" t="str">
        <f>IF(NOT(OR(Z287&gt;1,Z287&lt;-1)),"",VLOOKUP(R287,'[1]Employee CC lookup'!$B:$I,8,0))</f>
        <v/>
      </c>
      <c r="AB287" s="2" t="str">
        <f t="shared" si="27"/>
        <v xml:space="preserve">True Up LSL </v>
      </c>
      <c r="AD287" s="2">
        <f t="shared" si="28"/>
        <v>50</v>
      </c>
      <c r="AE287" s="2">
        <f t="shared" si="25"/>
        <v>40</v>
      </c>
    </row>
    <row r="288" spans="2:31" s="2" customFormat="1" x14ac:dyDescent="0.25">
      <c r="B288"/>
      <c r="C288"/>
      <c r="D288"/>
      <c r="E288"/>
      <c r="F288"/>
      <c r="G288" s="1"/>
      <c r="N288"/>
      <c r="R288" s="28"/>
      <c r="S288" s="29"/>
      <c r="T288" s="30">
        <v>0</v>
      </c>
      <c r="U288" s="30">
        <v>0</v>
      </c>
      <c r="V288" s="30">
        <v>0</v>
      </c>
      <c r="W288" s="30"/>
      <c r="X288" s="30">
        <f t="shared" si="24"/>
        <v>0</v>
      </c>
      <c r="Y288" s="30">
        <v>0</v>
      </c>
      <c r="Z288" s="30">
        <f t="shared" si="26"/>
        <v>0</v>
      </c>
      <c r="AA288" s="2" t="str">
        <f>IF(NOT(OR(Z288&gt;1,Z288&lt;-1)),"",VLOOKUP(R288,'[1]Employee CC lookup'!$B:$I,8,0))</f>
        <v/>
      </c>
      <c r="AB288" s="2" t="str">
        <f t="shared" si="27"/>
        <v xml:space="preserve">True Up LSL </v>
      </c>
      <c r="AD288" s="2">
        <f t="shared" si="28"/>
        <v>50</v>
      </c>
      <c r="AE288" s="2">
        <f t="shared" si="25"/>
        <v>40</v>
      </c>
    </row>
    <row r="289" spans="2:31" s="2" customFormat="1" x14ac:dyDescent="0.25">
      <c r="B289"/>
      <c r="C289"/>
      <c r="D289"/>
      <c r="E289"/>
      <c r="F289"/>
      <c r="G289" s="1"/>
      <c r="N289"/>
      <c r="R289" s="28"/>
      <c r="S289" s="29"/>
      <c r="T289" s="30">
        <v>0</v>
      </c>
      <c r="U289" s="30">
        <v>0</v>
      </c>
      <c r="V289" s="30">
        <v>0</v>
      </c>
      <c r="W289" s="30"/>
      <c r="X289" s="30">
        <f t="shared" si="24"/>
        <v>0</v>
      </c>
      <c r="Y289" s="30">
        <v>0</v>
      </c>
      <c r="Z289" s="30">
        <f t="shared" si="26"/>
        <v>0</v>
      </c>
      <c r="AA289" s="2" t="str">
        <f>IF(NOT(OR(Z289&gt;1,Z289&lt;-1)),"",VLOOKUP(R289,'[1]Employee CC lookup'!$B:$I,8,0))</f>
        <v/>
      </c>
      <c r="AB289" s="2" t="str">
        <f t="shared" si="27"/>
        <v xml:space="preserve">True Up LSL </v>
      </c>
      <c r="AD289" s="2">
        <f t="shared" si="28"/>
        <v>50</v>
      </c>
      <c r="AE289" s="2">
        <f t="shared" si="25"/>
        <v>40</v>
      </c>
    </row>
    <row r="290" spans="2:31" s="2" customFormat="1" x14ac:dyDescent="0.25">
      <c r="B290"/>
      <c r="C290"/>
      <c r="D290"/>
      <c r="E290"/>
      <c r="F290"/>
      <c r="G290" s="1"/>
      <c r="N290"/>
      <c r="R290" s="28"/>
      <c r="S290" s="29"/>
      <c r="T290" s="30">
        <v>0</v>
      </c>
      <c r="U290" s="30">
        <v>0</v>
      </c>
      <c r="V290" s="30">
        <v>0</v>
      </c>
      <c r="W290" s="30"/>
      <c r="X290" s="30">
        <f t="shared" si="24"/>
        <v>0</v>
      </c>
      <c r="Y290" s="30">
        <v>0</v>
      </c>
      <c r="Z290" s="30">
        <f t="shared" si="26"/>
        <v>0</v>
      </c>
      <c r="AA290" s="2" t="str">
        <f>IF(NOT(OR(Z290&gt;1,Z290&lt;-1)),"",VLOOKUP(R290,'[1]Employee CC lookup'!$B:$I,8,0))</f>
        <v/>
      </c>
      <c r="AB290" s="2" t="str">
        <f t="shared" si="27"/>
        <v xml:space="preserve">True Up LSL </v>
      </c>
      <c r="AD290" s="2">
        <f t="shared" si="28"/>
        <v>50</v>
      </c>
      <c r="AE290" s="2">
        <f t="shared" si="25"/>
        <v>40</v>
      </c>
    </row>
    <row r="291" spans="2:31" s="2" customFormat="1" x14ac:dyDescent="0.25">
      <c r="B291"/>
      <c r="C291"/>
      <c r="D291"/>
      <c r="E291"/>
      <c r="F291"/>
      <c r="G291" s="1"/>
      <c r="N291"/>
      <c r="R291" s="28"/>
      <c r="S291" s="29"/>
      <c r="T291" s="30">
        <v>14609.43</v>
      </c>
      <c r="U291" s="30">
        <v>194.37</v>
      </c>
      <c r="V291" s="30">
        <v>0</v>
      </c>
      <c r="W291" s="30"/>
      <c r="X291" s="30">
        <f t="shared" si="24"/>
        <v>14803.800000000001</v>
      </c>
      <c r="Y291" s="30">
        <v>14803.82</v>
      </c>
      <c r="Z291" s="30">
        <f t="shared" si="26"/>
        <v>-1.9999999998617568E-2</v>
      </c>
      <c r="AA291" s="2" t="str">
        <f>IF(NOT(OR(Z291&gt;1,Z291&lt;-1)),"",VLOOKUP(R291,'[1]Employee CC lookup'!$B:$I,8,0))</f>
        <v/>
      </c>
      <c r="AB291" s="2" t="str">
        <f t="shared" si="27"/>
        <v xml:space="preserve">True Up LSL </v>
      </c>
      <c r="AD291" s="2">
        <f t="shared" si="28"/>
        <v>50</v>
      </c>
      <c r="AE291" s="2">
        <f t="shared" si="25"/>
        <v>40</v>
      </c>
    </row>
    <row r="292" spans="2:31" s="2" customFormat="1" x14ac:dyDescent="0.25">
      <c r="B292"/>
      <c r="C292"/>
      <c r="D292"/>
      <c r="E292"/>
      <c r="F292"/>
      <c r="G292" s="1"/>
      <c r="N292"/>
      <c r="R292" s="28"/>
      <c r="S292" s="29"/>
      <c r="T292" s="30">
        <v>13678.56</v>
      </c>
      <c r="U292" s="30">
        <v>194.37</v>
      </c>
      <c r="V292" s="30">
        <v>0</v>
      </c>
      <c r="W292" s="30"/>
      <c r="X292" s="30">
        <f t="shared" si="24"/>
        <v>13872.93</v>
      </c>
      <c r="Y292" s="30">
        <v>13872.95</v>
      </c>
      <c r="Z292" s="30">
        <f t="shared" si="26"/>
        <v>-2.0000000000436557E-2</v>
      </c>
      <c r="AA292" s="2" t="str">
        <f>IF(NOT(OR(Z292&gt;1,Z292&lt;-1)),"",VLOOKUP(R292,'[1]Employee CC lookup'!$B:$I,8,0))</f>
        <v/>
      </c>
      <c r="AB292" s="2" t="str">
        <f t="shared" si="27"/>
        <v xml:space="preserve">True Up LSL </v>
      </c>
      <c r="AD292" s="2">
        <f t="shared" si="28"/>
        <v>50</v>
      </c>
      <c r="AE292" s="2">
        <f t="shared" si="25"/>
        <v>40</v>
      </c>
    </row>
    <row r="293" spans="2:31" s="2" customFormat="1" x14ac:dyDescent="0.25">
      <c r="B293"/>
      <c r="C293"/>
      <c r="D293"/>
      <c r="E293"/>
      <c r="F293"/>
      <c r="G293" s="1"/>
      <c r="N293"/>
      <c r="R293" s="28"/>
      <c r="S293" s="29"/>
      <c r="T293" s="30">
        <v>0</v>
      </c>
      <c r="U293" s="30">
        <v>0</v>
      </c>
      <c r="V293" s="30">
        <v>0</v>
      </c>
      <c r="W293" s="30"/>
      <c r="X293" s="30">
        <f t="shared" si="24"/>
        <v>0</v>
      </c>
      <c r="Y293" s="30">
        <v>0</v>
      </c>
      <c r="Z293" s="30">
        <f t="shared" si="26"/>
        <v>0</v>
      </c>
      <c r="AA293" s="2" t="str">
        <f>IF(NOT(OR(Z293&gt;1,Z293&lt;-1)),"",VLOOKUP(R293,'[1]Employee CC lookup'!$B:$I,8,0))</f>
        <v/>
      </c>
      <c r="AB293" s="2" t="str">
        <f t="shared" si="27"/>
        <v xml:space="preserve">True Up LSL </v>
      </c>
      <c r="AD293" s="2">
        <f t="shared" si="28"/>
        <v>50</v>
      </c>
      <c r="AE293" s="2">
        <f t="shared" si="25"/>
        <v>40</v>
      </c>
    </row>
    <row r="294" spans="2:31" s="2" customFormat="1" x14ac:dyDescent="0.25">
      <c r="B294"/>
      <c r="C294"/>
      <c r="D294"/>
      <c r="E294"/>
      <c r="F294"/>
      <c r="G294" s="1"/>
      <c r="N294"/>
      <c r="R294" s="28"/>
      <c r="S294" s="29"/>
      <c r="T294" s="30">
        <v>0</v>
      </c>
      <c r="U294" s="30">
        <v>0</v>
      </c>
      <c r="V294" s="30">
        <v>0</v>
      </c>
      <c r="W294" s="30"/>
      <c r="X294" s="30">
        <f t="shared" si="24"/>
        <v>0</v>
      </c>
      <c r="Y294" s="30">
        <v>0</v>
      </c>
      <c r="Z294" s="30">
        <f t="shared" si="26"/>
        <v>0</v>
      </c>
      <c r="AA294" s="2" t="str">
        <f>IF(NOT(OR(Z294&gt;1,Z294&lt;-1)),"",VLOOKUP(R294,'[1]Employee CC lookup'!$B:$I,8,0))</f>
        <v/>
      </c>
      <c r="AB294" s="2" t="str">
        <f t="shared" si="27"/>
        <v xml:space="preserve">True Up LSL </v>
      </c>
      <c r="AD294" s="2">
        <f t="shared" si="28"/>
        <v>50</v>
      </c>
      <c r="AE294" s="2">
        <f t="shared" si="25"/>
        <v>40</v>
      </c>
    </row>
    <row r="295" spans="2:31" s="2" customFormat="1" x14ac:dyDescent="0.25">
      <c r="B295"/>
      <c r="C295"/>
      <c r="D295"/>
      <c r="E295"/>
      <c r="F295"/>
      <c r="G295" s="1"/>
      <c r="N295"/>
      <c r="R295" s="28"/>
      <c r="S295" s="29"/>
      <c r="T295" s="30">
        <v>0</v>
      </c>
      <c r="U295" s="30">
        <v>0</v>
      </c>
      <c r="V295" s="30">
        <v>0</v>
      </c>
      <c r="W295" s="30"/>
      <c r="X295" s="30">
        <f t="shared" si="24"/>
        <v>0</v>
      </c>
      <c r="Y295" s="30">
        <v>0</v>
      </c>
      <c r="Z295" s="30">
        <f t="shared" si="26"/>
        <v>0</v>
      </c>
      <c r="AA295" s="2" t="str">
        <f>IF(NOT(OR(Z295&gt;1,Z295&lt;-1)),"",VLOOKUP(R295,'[1]Employee CC lookup'!$B:$I,8,0))</f>
        <v/>
      </c>
      <c r="AB295" s="2" t="str">
        <f t="shared" si="27"/>
        <v xml:space="preserve">True Up LSL </v>
      </c>
      <c r="AD295" s="2">
        <f t="shared" si="28"/>
        <v>50</v>
      </c>
      <c r="AE295" s="2">
        <f t="shared" si="25"/>
        <v>40</v>
      </c>
    </row>
    <row r="296" spans="2:31" s="2" customFormat="1" x14ac:dyDescent="0.25">
      <c r="B296"/>
      <c r="C296"/>
      <c r="D296"/>
      <c r="E296"/>
      <c r="F296"/>
      <c r="G296" s="1"/>
      <c r="N296"/>
      <c r="R296" s="28"/>
      <c r="S296" s="29"/>
      <c r="T296" s="30">
        <v>0</v>
      </c>
      <c r="U296" s="30">
        <v>0</v>
      </c>
      <c r="V296" s="30">
        <v>0</v>
      </c>
      <c r="W296" s="30"/>
      <c r="X296" s="30">
        <f t="shared" si="24"/>
        <v>0</v>
      </c>
      <c r="Y296" s="30">
        <v>0</v>
      </c>
      <c r="Z296" s="30">
        <f t="shared" si="26"/>
        <v>0</v>
      </c>
      <c r="AA296" s="2" t="str">
        <f>IF(NOT(OR(Z296&gt;1,Z296&lt;-1)),"",VLOOKUP(R296,'[1]Employee CC lookup'!$B:$I,8,0))</f>
        <v/>
      </c>
      <c r="AB296" s="2" t="str">
        <f t="shared" si="27"/>
        <v xml:space="preserve">True Up LSL </v>
      </c>
      <c r="AD296" s="2">
        <f t="shared" si="28"/>
        <v>50</v>
      </c>
      <c r="AE296" s="2">
        <f t="shared" si="25"/>
        <v>40</v>
      </c>
    </row>
    <row r="297" spans="2:31" s="2" customFormat="1" x14ac:dyDescent="0.25">
      <c r="B297"/>
      <c r="C297"/>
      <c r="D297"/>
      <c r="E297"/>
      <c r="F297"/>
      <c r="G297" s="1"/>
      <c r="N297"/>
      <c r="R297" s="28"/>
      <c r="S297" s="29"/>
      <c r="T297" s="30">
        <v>0</v>
      </c>
      <c r="U297" s="30">
        <v>0</v>
      </c>
      <c r="V297" s="30">
        <v>0</v>
      </c>
      <c r="W297" s="30"/>
      <c r="X297" s="30">
        <f t="shared" si="24"/>
        <v>0</v>
      </c>
      <c r="Y297" s="30">
        <v>0</v>
      </c>
      <c r="Z297" s="30">
        <f t="shared" si="26"/>
        <v>0</v>
      </c>
      <c r="AA297" s="2" t="str">
        <f>IF(NOT(OR(Z297&gt;1,Z297&lt;-1)),"",VLOOKUP(R297,'[1]Employee CC lookup'!$B:$I,8,0))</f>
        <v/>
      </c>
      <c r="AB297" s="2" t="str">
        <f t="shared" si="27"/>
        <v xml:space="preserve">True Up LSL </v>
      </c>
      <c r="AD297" s="2">
        <f t="shared" si="28"/>
        <v>50</v>
      </c>
      <c r="AE297" s="2">
        <f t="shared" si="25"/>
        <v>40</v>
      </c>
    </row>
    <row r="298" spans="2:31" s="2" customFormat="1" x14ac:dyDescent="0.25">
      <c r="B298"/>
      <c r="C298"/>
      <c r="D298"/>
      <c r="E298"/>
      <c r="F298"/>
      <c r="G298" s="1"/>
      <c r="N298"/>
      <c r="R298" s="28"/>
      <c r="S298" s="29"/>
      <c r="T298" s="30">
        <v>0</v>
      </c>
      <c r="U298" s="30">
        <v>0</v>
      </c>
      <c r="V298" s="30">
        <v>0</v>
      </c>
      <c r="W298" s="30"/>
      <c r="X298" s="30">
        <f t="shared" si="24"/>
        <v>0</v>
      </c>
      <c r="Y298" s="30">
        <v>0</v>
      </c>
      <c r="Z298" s="30">
        <f t="shared" si="26"/>
        <v>0</v>
      </c>
      <c r="AA298" s="2" t="str">
        <f>IF(NOT(OR(Z298&gt;1,Z298&lt;-1)),"",VLOOKUP(R298,'[1]Employee CC lookup'!$B:$I,8,0))</f>
        <v/>
      </c>
      <c r="AB298" s="2" t="str">
        <f t="shared" si="27"/>
        <v xml:space="preserve">True Up LSL </v>
      </c>
      <c r="AD298" s="2">
        <f t="shared" si="28"/>
        <v>50</v>
      </c>
      <c r="AE298" s="2">
        <f t="shared" si="25"/>
        <v>40</v>
      </c>
    </row>
    <row r="299" spans="2:31" s="2" customFormat="1" x14ac:dyDescent="0.25">
      <c r="B299"/>
      <c r="C299"/>
      <c r="D299"/>
      <c r="E299"/>
      <c r="F299"/>
      <c r="G299" s="1"/>
      <c r="N299"/>
      <c r="R299" s="28"/>
      <c r="S299" s="29"/>
      <c r="T299" s="30">
        <v>0</v>
      </c>
      <c r="U299" s="30">
        <v>0</v>
      </c>
      <c r="V299" s="30">
        <v>0</v>
      </c>
      <c r="W299" s="30"/>
      <c r="X299" s="30">
        <f t="shared" si="24"/>
        <v>0</v>
      </c>
      <c r="Y299" s="30">
        <v>0</v>
      </c>
      <c r="Z299" s="30">
        <f t="shared" si="26"/>
        <v>0</v>
      </c>
      <c r="AA299" s="2" t="str">
        <f>IF(NOT(OR(Z299&gt;1,Z299&lt;-1)),"",VLOOKUP(R299,'[1]Employee CC lookup'!$B:$I,8,0))</f>
        <v/>
      </c>
      <c r="AB299" s="2" t="str">
        <f t="shared" si="27"/>
        <v xml:space="preserve">True Up LSL </v>
      </c>
      <c r="AD299" s="2">
        <f t="shared" si="28"/>
        <v>50</v>
      </c>
      <c r="AE299" s="2">
        <f t="shared" si="25"/>
        <v>40</v>
      </c>
    </row>
    <row r="300" spans="2:31" s="2" customFormat="1" x14ac:dyDescent="0.25">
      <c r="B300"/>
      <c r="C300"/>
      <c r="D300"/>
      <c r="E300"/>
      <c r="F300"/>
      <c r="G300" s="1"/>
      <c r="N300"/>
      <c r="R300" s="28"/>
      <c r="S300" s="29"/>
      <c r="T300" s="30">
        <v>0</v>
      </c>
      <c r="U300" s="30">
        <v>0</v>
      </c>
      <c r="V300" s="30">
        <v>0</v>
      </c>
      <c r="W300" s="30"/>
      <c r="X300" s="30">
        <f t="shared" si="24"/>
        <v>0</v>
      </c>
      <c r="Y300" s="30">
        <v>0</v>
      </c>
      <c r="Z300" s="30">
        <f t="shared" si="26"/>
        <v>0</v>
      </c>
      <c r="AA300" s="2" t="str">
        <f>IF(NOT(OR(Z300&gt;1,Z300&lt;-1)),"",VLOOKUP(R300,'[1]Employee CC lookup'!$B:$I,8,0))</f>
        <v/>
      </c>
      <c r="AB300" s="2" t="str">
        <f t="shared" si="27"/>
        <v xml:space="preserve">True Up LSL </v>
      </c>
      <c r="AD300" s="2">
        <f t="shared" si="28"/>
        <v>50</v>
      </c>
      <c r="AE300" s="2">
        <f t="shared" si="25"/>
        <v>40</v>
      </c>
    </row>
    <row r="301" spans="2:31" s="2" customFormat="1" x14ac:dyDescent="0.25">
      <c r="B301"/>
      <c r="C301"/>
      <c r="D301"/>
      <c r="E301"/>
      <c r="F301"/>
      <c r="G301" s="1"/>
      <c r="N301"/>
      <c r="R301" s="28"/>
      <c r="S301" s="29"/>
      <c r="T301" s="30">
        <v>0</v>
      </c>
      <c r="U301" s="30">
        <v>0</v>
      </c>
      <c r="V301" s="30">
        <v>0</v>
      </c>
      <c r="W301" s="30"/>
      <c r="X301" s="30">
        <f t="shared" si="24"/>
        <v>0</v>
      </c>
      <c r="Y301" s="30">
        <v>0</v>
      </c>
      <c r="Z301" s="30">
        <f t="shared" si="26"/>
        <v>0</v>
      </c>
      <c r="AA301" s="2" t="str">
        <f>IF(NOT(OR(Z301&gt;1,Z301&lt;-1)),"",VLOOKUP(R301,'[1]Employee CC lookup'!$B:$I,8,0))</f>
        <v/>
      </c>
      <c r="AB301" s="2" t="str">
        <f t="shared" si="27"/>
        <v xml:space="preserve">True Up LSL </v>
      </c>
      <c r="AD301" s="2">
        <f t="shared" si="28"/>
        <v>50</v>
      </c>
      <c r="AE301" s="2">
        <f t="shared" si="25"/>
        <v>40</v>
      </c>
    </row>
    <row r="302" spans="2:31" s="2" customFormat="1" x14ac:dyDescent="0.25">
      <c r="B302"/>
      <c r="C302"/>
      <c r="D302"/>
      <c r="E302"/>
      <c r="F302"/>
      <c r="G302" s="1"/>
      <c r="N302"/>
      <c r="R302" s="28"/>
      <c r="S302" s="29"/>
      <c r="T302" s="30">
        <v>0</v>
      </c>
      <c r="U302" s="30">
        <v>0</v>
      </c>
      <c r="V302" s="30">
        <v>0</v>
      </c>
      <c r="W302" s="30"/>
      <c r="X302" s="30">
        <f t="shared" si="24"/>
        <v>0</v>
      </c>
      <c r="Y302" s="30">
        <v>0</v>
      </c>
      <c r="Z302" s="30">
        <f t="shared" si="26"/>
        <v>0</v>
      </c>
      <c r="AA302" s="2" t="str">
        <f>IF(NOT(OR(Z302&gt;1,Z302&lt;-1)),"",VLOOKUP(R302,'[1]Employee CC lookup'!$B:$I,8,0))</f>
        <v/>
      </c>
      <c r="AB302" s="2" t="str">
        <f t="shared" si="27"/>
        <v xml:space="preserve">True Up LSL </v>
      </c>
      <c r="AD302" s="2">
        <f t="shared" si="28"/>
        <v>50</v>
      </c>
      <c r="AE302" s="2">
        <f t="shared" si="25"/>
        <v>40</v>
      </c>
    </row>
    <row r="303" spans="2:31" s="2" customFormat="1" x14ac:dyDescent="0.25">
      <c r="B303"/>
      <c r="C303"/>
      <c r="D303"/>
      <c r="E303"/>
      <c r="F303"/>
      <c r="G303" s="1"/>
      <c r="N303"/>
      <c r="R303" s="28"/>
      <c r="S303" s="29"/>
      <c r="T303" s="30">
        <v>20946.96</v>
      </c>
      <c r="U303" s="30">
        <v>242.17</v>
      </c>
      <c r="V303" s="30">
        <v>0</v>
      </c>
      <c r="W303" s="30"/>
      <c r="X303" s="30">
        <f t="shared" si="24"/>
        <v>21189.129999999997</v>
      </c>
      <c r="Y303" s="30">
        <v>21189.1</v>
      </c>
      <c r="Z303" s="30">
        <f t="shared" si="26"/>
        <v>2.9999999998835847E-2</v>
      </c>
      <c r="AA303" s="2" t="str">
        <f>IF(NOT(OR(Z303&gt;1,Z303&lt;-1)),"",VLOOKUP(R303,'[1]Employee CC lookup'!$B:$I,8,0))</f>
        <v/>
      </c>
      <c r="AB303" s="2" t="str">
        <f t="shared" si="27"/>
        <v xml:space="preserve">True Up LSL </v>
      </c>
      <c r="AD303" s="2">
        <f t="shared" si="28"/>
        <v>40</v>
      </c>
      <c r="AE303" s="2">
        <f t="shared" si="25"/>
        <v>50</v>
      </c>
    </row>
    <row r="304" spans="2:31" s="2" customFormat="1" x14ac:dyDescent="0.25">
      <c r="B304"/>
      <c r="C304"/>
      <c r="D304"/>
      <c r="E304"/>
      <c r="F304"/>
      <c r="G304" s="1"/>
      <c r="N304"/>
      <c r="R304" s="28"/>
      <c r="S304" s="29"/>
      <c r="T304" s="30">
        <v>0</v>
      </c>
      <c r="U304" s="30">
        <v>0</v>
      </c>
      <c r="V304" s="30">
        <v>0</v>
      </c>
      <c r="W304" s="30"/>
      <c r="X304" s="30">
        <f t="shared" si="24"/>
        <v>0</v>
      </c>
      <c r="Y304" s="30">
        <v>0</v>
      </c>
      <c r="Z304" s="30">
        <f t="shared" si="26"/>
        <v>0</v>
      </c>
      <c r="AA304" s="2" t="str">
        <f>IF(NOT(OR(Z304&gt;1,Z304&lt;-1)),"",VLOOKUP(R304,'[1]Employee CC lookup'!$B:$I,8,0))</f>
        <v/>
      </c>
      <c r="AB304" s="2" t="str">
        <f t="shared" si="27"/>
        <v xml:space="preserve">True Up LSL </v>
      </c>
      <c r="AD304" s="2">
        <f t="shared" si="28"/>
        <v>50</v>
      </c>
      <c r="AE304" s="2">
        <f t="shared" si="25"/>
        <v>40</v>
      </c>
    </row>
    <row r="305" spans="2:32" x14ac:dyDescent="0.25">
      <c r="B305"/>
      <c r="C305"/>
      <c r="D305"/>
      <c r="E305"/>
      <c r="F305"/>
      <c r="L305" s="2"/>
      <c r="N305"/>
      <c r="R305" s="28"/>
      <c r="S305" s="29"/>
      <c r="T305" s="30">
        <v>0</v>
      </c>
      <c r="U305" s="30">
        <v>0</v>
      </c>
      <c r="V305" s="30">
        <v>0</v>
      </c>
      <c r="W305" s="30"/>
      <c r="X305" s="30">
        <f t="shared" si="24"/>
        <v>0</v>
      </c>
      <c r="Y305" s="30">
        <v>0</v>
      </c>
      <c r="Z305" s="30">
        <f t="shared" si="26"/>
        <v>0</v>
      </c>
      <c r="AA305" s="2" t="str">
        <f>IF(NOT(OR(Z305&gt;1,Z305&lt;-1)),"",VLOOKUP(R305,'[1]Employee CC lookup'!$B:$I,8,0))</f>
        <v/>
      </c>
      <c r="AB305" s="2" t="str">
        <f t="shared" si="27"/>
        <v xml:space="preserve">True Up LSL </v>
      </c>
      <c r="AD305" s="2">
        <f t="shared" si="28"/>
        <v>50</v>
      </c>
      <c r="AE305" s="2">
        <f t="shared" si="25"/>
        <v>40</v>
      </c>
      <c r="AF305" s="2"/>
    </row>
    <row r="306" spans="2:32" x14ac:dyDescent="0.25">
      <c r="B306"/>
      <c r="C306"/>
      <c r="D306"/>
      <c r="E306"/>
      <c r="F306"/>
      <c r="L306" s="2"/>
      <c r="N306"/>
      <c r="R306" s="28"/>
      <c r="S306" s="29"/>
      <c r="T306" s="30">
        <v>0</v>
      </c>
      <c r="U306" s="30">
        <v>0</v>
      </c>
      <c r="V306" s="30">
        <v>0</v>
      </c>
      <c r="W306" s="30"/>
      <c r="X306" s="30">
        <f t="shared" si="24"/>
        <v>0</v>
      </c>
      <c r="Y306" s="30">
        <v>0</v>
      </c>
      <c r="Z306" s="30">
        <f t="shared" si="26"/>
        <v>0</v>
      </c>
      <c r="AA306" s="2" t="str">
        <f>IF(NOT(OR(Z306&gt;1,Z306&lt;-1)),"",VLOOKUP(R306,'[1]Employee CC lookup'!$B:$I,8,0))</f>
        <v/>
      </c>
      <c r="AB306" s="2" t="str">
        <f t="shared" si="27"/>
        <v xml:space="preserve">True Up LSL </v>
      </c>
      <c r="AD306" s="2">
        <f t="shared" si="28"/>
        <v>50</v>
      </c>
      <c r="AE306" s="2">
        <f t="shared" si="25"/>
        <v>40</v>
      </c>
      <c r="AF306" s="2"/>
    </row>
    <row r="307" spans="2:32" x14ac:dyDescent="0.25">
      <c r="B307"/>
      <c r="C307"/>
      <c r="D307"/>
      <c r="E307"/>
      <c r="F307"/>
      <c r="L307" s="2"/>
      <c r="N307"/>
      <c r="R307" s="28"/>
      <c r="S307" s="29"/>
      <c r="T307" s="30">
        <v>0</v>
      </c>
      <c r="U307" s="30">
        <v>0</v>
      </c>
      <c r="V307" s="30">
        <v>0</v>
      </c>
      <c r="W307" s="30"/>
      <c r="X307" s="30">
        <f t="shared" si="24"/>
        <v>0</v>
      </c>
      <c r="Y307" s="30">
        <v>0</v>
      </c>
      <c r="Z307" s="30">
        <f t="shared" si="26"/>
        <v>0</v>
      </c>
      <c r="AA307" s="2" t="str">
        <f>IF(NOT(OR(Z307&gt;1,Z307&lt;-1)),"",VLOOKUP(R307,'[1]Employee CC lookup'!$B:$I,8,0))</f>
        <v/>
      </c>
      <c r="AB307" s="2" t="str">
        <f t="shared" si="27"/>
        <v xml:space="preserve">True Up LSL </v>
      </c>
      <c r="AD307" s="2">
        <f t="shared" si="28"/>
        <v>50</v>
      </c>
      <c r="AE307" s="2">
        <f t="shared" si="25"/>
        <v>40</v>
      </c>
      <c r="AF307" s="2"/>
    </row>
    <row r="308" spans="2:32" x14ac:dyDescent="0.25">
      <c r="B308"/>
      <c r="C308"/>
      <c r="D308"/>
      <c r="E308"/>
      <c r="F308"/>
      <c r="L308" s="2"/>
      <c r="N308"/>
      <c r="R308" s="28"/>
      <c r="S308" s="29"/>
      <c r="T308" s="30">
        <v>4806.8599999999997</v>
      </c>
      <c r="U308" s="30">
        <v>243.92</v>
      </c>
      <c r="V308" s="30">
        <v>0</v>
      </c>
      <c r="W308" s="30"/>
      <c r="X308" s="30">
        <f t="shared" si="24"/>
        <v>5050.78</v>
      </c>
      <c r="Y308" s="30">
        <v>5050.75</v>
      </c>
      <c r="Z308" s="30">
        <f t="shared" si="26"/>
        <v>2.9999999999745341E-2</v>
      </c>
      <c r="AA308" s="2" t="str">
        <f>IF(NOT(OR(Z308&gt;1,Z308&lt;-1)),"",VLOOKUP(R308,'[1]Employee CC lookup'!$B:$I,8,0))</f>
        <v/>
      </c>
      <c r="AB308" s="2" t="str">
        <f t="shared" si="27"/>
        <v xml:space="preserve">True Up LSL </v>
      </c>
      <c r="AD308" s="2">
        <f t="shared" si="28"/>
        <v>40</v>
      </c>
      <c r="AE308" s="2">
        <f t="shared" si="25"/>
        <v>50</v>
      </c>
      <c r="AF308" s="2"/>
    </row>
    <row r="309" spans="2:32" x14ac:dyDescent="0.25">
      <c r="B309"/>
      <c r="C309"/>
      <c r="D309"/>
      <c r="E309"/>
      <c r="F309"/>
      <c r="L309" s="2"/>
      <c r="N309"/>
      <c r="R309" s="28"/>
      <c r="S309" s="29"/>
      <c r="T309" s="30">
        <v>0</v>
      </c>
      <c r="U309" s="30">
        <v>0</v>
      </c>
      <c r="V309" s="30">
        <v>0</v>
      </c>
      <c r="W309" s="30"/>
      <c r="X309" s="30">
        <f t="shared" si="24"/>
        <v>0</v>
      </c>
      <c r="Y309" s="30">
        <v>0</v>
      </c>
      <c r="Z309" s="30">
        <f t="shared" si="26"/>
        <v>0</v>
      </c>
      <c r="AA309" s="2" t="str">
        <f>IF(NOT(OR(Z309&gt;1,Z309&lt;-1)),"",VLOOKUP(R309,'[1]Employee CC lookup'!$B:$I,8,0))</f>
        <v/>
      </c>
      <c r="AB309" s="2" t="str">
        <f t="shared" si="27"/>
        <v xml:space="preserve">True Up LSL </v>
      </c>
      <c r="AD309" s="2">
        <f t="shared" si="28"/>
        <v>50</v>
      </c>
      <c r="AE309" s="2">
        <f t="shared" si="25"/>
        <v>40</v>
      </c>
      <c r="AF309" s="2"/>
    </row>
    <row r="310" spans="2:32" x14ac:dyDescent="0.25">
      <c r="B310"/>
      <c r="C310"/>
      <c r="D310"/>
      <c r="E310"/>
      <c r="F310"/>
      <c r="L310" s="2"/>
      <c r="N310"/>
      <c r="R310" s="28"/>
      <c r="S310" s="29"/>
      <c r="T310" s="30">
        <v>0</v>
      </c>
      <c r="U310" s="30">
        <v>0</v>
      </c>
      <c r="V310" s="30">
        <v>0</v>
      </c>
      <c r="W310" s="30"/>
      <c r="X310" s="30">
        <f t="shared" si="24"/>
        <v>0</v>
      </c>
      <c r="Y310" s="30">
        <v>0</v>
      </c>
      <c r="Z310" s="30">
        <f t="shared" si="26"/>
        <v>0</v>
      </c>
      <c r="AA310" s="2" t="str">
        <f>IF(NOT(OR(Z310&gt;1,Z310&lt;-1)),"",VLOOKUP(R310,'[1]Employee CC lookup'!$B:$I,8,0))</f>
        <v/>
      </c>
      <c r="AB310" s="2" t="str">
        <f t="shared" si="27"/>
        <v xml:space="preserve">True Up LSL </v>
      </c>
      <c r="AD310" s="2">
        <f t="shared" si="28"/>
        <v>50</v>
      </c>
      <c r="AE310" s="2">
        <f t="shared" si="25"/>
        <v>40</v>
      </c>
      <c r="AF310" s="2"/>
    </row>
    <row r="311" spans="2:32" x14ac:dyDescent="0.25">
      <c r="B311"/>
      <c r="C311"/>
      <c r="D311"/>
      <c r="E311"/>
      <c r="F311"/>
      <c r="L311" s="2"/>
      <c r="N311"/>
      <c r="R311" s="28"/>
      <c r="S311" s="29"/>
      <c r="T311" s="30">
        <v>0</v>
      </c>
      <c r="U311" s="30">
        <v>0</v>
      </c>
      <c r="V311" s="30">
        <v>0</v>
      </c>
      <c r="W311" s="30"/>
      <c r="X311" s="30">
        <f t="shared" si="24"/>
        <v>0</v>
      </c>
      <c r="Y311" s="30">
        <v>0</v>
      </c>
      <c r="Z311" s="30">
        <f t="shared" si="26"/>
        <v>0</v>
      </c>
      <c r="AA311" s="2" t="str">
        <f>IF(NOT(OR(Z311&gt;1,Z311&lt;-1)),"",VLOOKUP(R311,'[1]Employee CC lookup'!$B:$I,8,0))</f>
        <v/>
      </c>
      <c r="AB311" s="2" t="str">
        <f t="shared" si="27"/>
        <v xml:space="preserve">True Up LSL </v>
      </c>
      <c r="AC311" s="4"/>
      <c r="AD311" s="2">
        <f t="shared" si="28"/>
        <v>50</v>
      </c>
      <c r="AE311" s="2">
        <f t="shared" si="25"/>
        <v>40</v>
      </c>
      <c r="AF311" s="3">
        <f>ABS(Z311)</f>
        <v>0</v>
      </c>
    </row>
    <row r="312" spans="2:32" x14ac:dyDescent="0.25">
      <c r="B312"/>
      <c r="C312"/>
      <c r="D312"/>
      <c r="E312"/>
      <c r="F312"/>
      <c r="L312" s="2"/>
      <c r="N312"/>
      <c r="R312" s="28"/>
      <c r="S312" s="29"/>
      <c r="T312" s="30">
        <v>0</v>
      </c>
      <c r="U312" s="30">
        <v>0</v>
      </c>
      <c r="V312" s="30">
        <v>0</v>
      </c>
      <c r="W312" s="30"/>
      <c r="X312" s="30">
        <f t="shared" si="24"/>
        <v>0</v>
      </c>
      <c r="Y312" s="30">
        <v>0</v>
      </c>
      <c r="Z312" s="30">
        <f t="shared" si="26"/>
        <v>0</v>
      </c>
      <c r="AA312" s="2" t="str">
        <f>IF(NOT(OR(Z312&gt;1,Z312&lt;-1)),"",VLOOKUP(R312,'[1]Employee CC lookup'!$B:$I,8,0))</f>
        <v/>
      </c>
      <c r="AB312" s="2" t="str">
        <f t="shared" si="27"/>
        <v xml:space="preserve">True Up LSL </v>
      </c>
      <c r="AD312" s="2">
        <f t="shared" si="28"/>
        <v>50</v>
      </c>
      <c r="AE312" s="2">
        <f t="shared" si="25"/>
        <v>40</v>
      </c>
      <c r="AF312" s="2"/>
    </row>
    <row r="313" spans="2:32" x14ac:dyDescent="0.25">
      <c r="B313"/>
      <c r="C313"/>
      <c r="D313"/>
      <c r="E313"/>
      <c r="F313"/>
      <c r="L313" s="2"/>
      <c r="N313"/>
      <c r="R313" s="28"/>
      <c r="S313" s="29"/>
      <c r="T313" s="30">
        <v>0</v>
      </c>
      <c r="U313" s="30">
        <v>0</v>
      </c>
      <c r="V313" s="30">
        <v>0</v>
      </c>
      <c r="W313" s="30"/>
      <c r="X313" s="30">
        <f t="shared" si="24"/>
        <v>0</v>
      </c>
      <c r="Y313" s="30">
        <v>0</v>
      </c>
      <c r="Z313" s="30">
        <f t="shared" si="26"/>
        <v>0</v>
      </c>
      <c r="AA313" s="2" t="str">
        <f>IF(NOT(OR(Z313&gt;1,Z313&lt;-1)),"",VLOOKUP(R313,'[1]Employee CC lookup'!$B:$I,8,0))</f>
        <v/>
      </c>
      <c r="AB313" s="2" t="str">
        <f t="shared" si="27"/>
        <v xml:space="preserve">True Up LSL </v>
      </c>
      <c r="AC313" s="4"/>
      <c r="AD313" s="2">
        <f t="shared" si="28"/>
        <v>50</v>
      </c>
      <c r="AE313" s="2">
        <f t="shared" si="25"/>
        <v>40</v>
      </c>
      <c r="AF313" s="3">
        <f>ABS(Z313)</f>
        <v>0</v>
      </c>
    </row>
    <row r="314" spans="2:32" x14ac:dyDescent="0.25">
      <c r="B314"/>
      <c r="C314"/>
      <c r="D314"/>
      <c r="E314"/>
      <c r="F314"/>
      <c r="L314" s="2"/>
      <c r="N314"/>
      <c r="R314" s="28"/>
      <c r="S314" s="29"/>
      <c r="T314" s="30">
        <v>0</v>
      </c>
      <c r="U314" s="30">
        <v>0</v>
      </c>
      <c r="V314" s="30">
        <v>0</v>
      </c>
      <c r="W314" s="30"/>
      <c r="X314" s="30">
        <f t="shared" si="24"/>
        <v>0</v>
      </c>
      <c r="Y314" s="30">
        <v>0</v>
      </c>
      <c r="Z314" s="30">
        <f t="shared" si="26"/>
        <v>0</v>
      </c>
      <c r="AA314" s="2" t="str">
        <f>IF(NOT(OR(Z314&gt;1,Z314&lt;-1)),"",VLOOKUP(R314,'[1]Employee CC lookup'!$B:$I,8,0))</f>
        <v/>
      </c>
      <c r="AB314" s="2" t="str">
        <f t="shared" si="27"/>
        <v xml:space="preserve">True Up LSL </v>
      </c>
      <c r="AC314" s="4"/>
      <c r="AD314" s="2">
        <f t="shared" si="28"/>
        <v>50</v>
      </c>
      <c r="AE314" s="2">
        <f t="shared" si="25"/>
        <v>40</v>
      </c>
      <c r="AF314" s="3">
        <f>ABS(Z314)</f>
        <v>0</v>
      </c>
    </row>
    <row r="315" spans="2:32" x14ac:dyDescent="0.25">
      <c r="B315"/>
      <c r="C315"/>
      <c r="D315"/>
      <c r="E315"/>
      <c r="F315"/>
      <c r="L315" s="2"/>
      <c r="N315"/>
      <c r="R315" s="28"/>
      <c r="S315" s="29"/>
      <c r="T315" s="30">
        <v>0</v>
      </c>
      <c r="U315" s="30">
        <v>0</v>
      </c>
      <c r="V315" s="30">
        <v>0</v>
      </c>
      <c r="W315" s="30"/>
      <c r="X315" s="30">
        <f t="shared" si="24"/>
        <v>0</v>
      </c>
      <c r="Y315" s="30">
        <v>0</v>
      </c>
      <c r="Z315" s="30">
        <f t="shared" si="26"/>
        <v>0</v>
      </c>
      <c r="AA315" s="2" t="str">
        <f>IF(NOT(OR(Z315&gt;1,Z315&lt;-1)),"",VLOOKUP(R315,'[1]Employee CC lookup'!$B:$I,8,0))</f>
        <v/>
      </c>
      <c r="AB315" s="2" t="str">
        <f t="shared" si="27"/>
        <v xml:space="preserve">True Up LSL </v>
      </c>
      <c r="AD315" s="2">
        <f t="shared" si="28"/>
        <v>50</v>
      </c>
      <c r="AE315" s="2">
        <f t="shared" si="25"/>
        <v>40</v>
      </c>
      <c r="AF315" s="2"/>
    </row>
    <row r="316" spans="2:32" x14ac:dyDescent="0.25">
      <c r="B316"/>
      <c r="C316"/>
      <c r="D316"/>
      <c r="E316"/>
      <c r="F316"/>
      <c r="L316" s="2"/>
      <c r="N316"/>
      <c r="R316" s="28"/>
      <c r="S316" s="29"/>
      <c r="T316" s="30">
        <v>0</v>
      </c>
      <c r="U316" s="30">
        <v>0</v>
      </c>
      <c r="V316" s="30">
        <v>0</v>
      </c>
      <c r="W316" s="30"/>
      <c r="X316" s="30">
        <f t="shared" si="24"/>
        <v>0</v>
      </c>
      <c r="Y316" s="30">
        <v>0</v>
      </c>
      <c r="Z316" s="30">
        <f t="shared" si="26"/>
        <v>0</v>
      </c>
      <c r="AA316" s="2" t="str">
        <f>IF(NOT(OR(Z316&gt;1,Z316&lt;-1)),"",VLOOKUP(R316,'[1]Employee CC lookup'!$B:$I,8,0))</f>
        <v/>
      </c>
      <c r="AB316" s="2" t="str">
        <f t="shared" si="27"/>
        <v xml:space="preserve">True Up LSL </v>
      </c>
      <c r="AD316" s="2">
        <f t="shared" si="28"/>
        <v>50</v>
      </c>
      <c r="AE316" s="2">
        <f t="shared" si="25"/>
        <v>40</v>
      </c>
      <c r="AF316" s="2"/>
    </row>
    <row r="317" spans="2:32" x14ac:dyDescent="0.25">
      <c r="B317"/>
      <c r="C317"/>
      <c r="D317"/>
      <c r="E317"/>
      <c r="F317"/>
      <c r="L317" s="2"/>
      <c r="N317"/>
      <c r="R317" s="28"/>
      <c r="S317" s="29"/>
      <c r="T317" s="30">
        <v>0</v>
      </c>
      <c r="U317" s="30">
        <v>0</v>
      </c>
      <c r="V317" s="30">
        <v>0</v>
      </c>
      <c r="W317" s="30"/>
      <c r="X317" s="30">
        <f t="shared" si="24"/>
        <v>0</v>
      </c>
      <c r="Y317" s="30">
        <v>0</v>
      </c>
      <c r="Z317" s="30">
        <f t="shared" si="26"/>
        <v>0</v>
      </c>
      <c r="AA317" s="2" t="str">
        <f>IF(NOT(OR(Z317&gt;1,Z317&lt;-1)),"",VLOOKUP(R317,'[1]Employee CC lookup'!$B:$I,8,0))</f>
        <v/>
      </c>
      <c r="AB317" s="2" t="str">
        <f t="shared" si="27"/>
        <v xml:space="preserve">True Up LSL </v>
      </c>
      <c r="AC317" s="4"/>
      <c r="AD317" s="2">
        <f t="shared" si="28"/>
        <v>50</v>
      </c>
      <c r="AE317" s="2">
        <f t="shared" si="25"/>
        <v>40</v>
      </c>
      <c r="AF317" s="3">
        <f>ABS(Z317)</f>
        <v>0</v>
      </c>
    </row>
    <row r="318" spans="2:32" x14ac:dyDescent="0.25">
      <c r="B318"/>
      <c r="C318"/>
      <c r="D318"/>
      <c r="E318"/>
      <c r="F318"/>
      <c r="L318" s="2"/>
      <c r="N318"/>
      <c r="R318" s="28"/>
      <c r="S318" s="29"/>
      <c r="T318" s="30">
        <v>0</v>
      </c>
      <c r="U318" s="30">
        <v>0</v>
      </c>
      <c r="V318" s="30">
        <v>0</v>
      </c>
      <c r="W318" s="30"/>
      <c r="X318" s="30">
        <f t="shared" si="24"/>
        <v>0</v>
      </c>
      <c r="Y318" s="30">
        <v>0</v>
      </c>
      <c r="Z318" s="30">
        <f t="shared" si="26"/>
        <v>0</v>
      </c>
      <c r="AA318" s="2" t="str">
        <f>IF(NOT(OR(Z318&gt;1,Z318&lt;-1)),"",VLOOKUP(R318,'[1]Employee CC lookup'!$B:$I,8,0))</f>
        <v/>
      </c>
      <c r="AB318" s="2" t="str">
        <f t="shared" si="27"/>
        <v xml:space="preserve">True Up LSL </v>
      </c>
      <c r="AD318" s="2">
        <f t="shared" si="28"/>
        <v>50</v>
      </c>
      <c r="AE318" s="2">
        <f t="shared" si="25"/>
        <v>40</v>
      </c>
      <c r="AF318" s="2"/>
    </row>
    <row r="319" spans="2:32" x14ac:dyDescent="0.25">
      <c r="B319"/>
      <c r="C319"/>
      <c r="D319"/>
      <c r="E319"/>
      <c r="F319"/>
      <c r="L319" s="2"/>
      <c r="N319"/>
      <c r="R319" s="28"/>
      <c r="S319" s="29"/>
      <c r="T319" s="30">
        <v>0</v>
      </c>
      <c r="U319" s="30">
        <v>0</v>
      </c>
      <c r="V319" s="30">
        <v>0</v>
      </c>
      <c r="W319" s="30"/>
      <c r="X319" s="30">
        <f t="shared" si="24"/>
        <v>0</v>
      </c>
      <c r="Y319" s="30">
        <v>0</v>
      </c>
      <c r="Z319" s="30">
        <f t="shared" si="26"/>
        <v>0</v>
      </c>
      <c r="AA319" s="2" t="str">
        <f>IF(NOT(OR(Z319&gt;1,Z319&lt;-1)),"",VLOOKUP(R319,'[1]Employee CC lookup'!$B:$I,8,0))</f>
        <v/>
      </c>
      <c r="AB319" s="2" t="str">
        <f t="shared" si="27"/>
        <v xml:space="preserve">True Up LSL </v>
      </c>
      <c r="AD319" s="2">
        <f t="shared" si="28"/>
        <v>50</v>
      </c>
      <c r="AE319" s="2">
        <f t="shared" si="25"/>
        <v>40</v>
      </c>
      <c r="AF319" s="2"/>
    </row>
    <row r="320" spans="2:32" x14ac:dyDescent="0.25">
      <c r="B320"/>
      <c r="C320"/>
      <c r="D320"/>
      <c r="E320"/>
      <c r="F320"/>
      <c r="L320" s="2"/>
      <c r="N320"/>
      <c r="R320" s="28"/>
      <c r="S320" s="29"/>
      <c r="T320" s="30">
        <v>0</v>
      </c>
      <c r="U320" s="30">
        <v>0</v>
      </c>
      <c r="V320" s="30">
        <v>0</v>
      </c>
      <c r="W320" s="30"/>
      <c r="X320" s="30">
        <f t="shared" si="24"/>
        <v>0</v>
      </c>
      <c r="Y320" s="30">
        <v>0</v>
      </c>
      <c r="Z320" s="30">
        <f t="shared" si="26"/>
        <v>0</v>
      </c>
      <c r="AA320" s="2" t="str">
        <f>IF(NOT(OR(Z320&gt;1,Z320&lt;-1)),"",VLOOKUP(R320,'[1]Employee CC lookup'!$B:$I,8,0))</f>
        <v/>
      </c>
      <c r="AB320" s="2" t="str">
        <f t="shared" si="27"/>
        <v xml:space="preserve">True Up LSL </v>
      </c>
      <c r="AD320" s="2">
        <f t="shared" si="28"/>
        <v>50</v>
      </c>
      <c r="AE320" s="2">
        <f t="shared" si="25"/>
        <v>40</v>
      </c>
      <c r="AF320" s="2"/>
    </row>
    <row r="321" spans="2:31" s="2" customFormat="1" x14ac:dyDescent="0.25">
      <c r="B321"/>
      <c r="C321"/>
      <c r="D321"/>
      <c r="E321"/>
      <c r="F321"/>
      <c r="G321" s="1"/>
      <c r="N321"/>
      <c r="R321" s="28"/>
      <c r="S321" s="29"/>
      <c r="T321" s="30">
        <v>26552.44</v>
      </c>
      <c r="U321" s="30">
        <v>328.36</v>
      </c>
      <c r="V321" s="30">
        <v>0</v>
      </c>
      <c r="W321" s="30"/>
      <c r="X321" s="30">
        <f t="shared" si="24"/>
        <v>26880.799999999999</v>
      </c>
      <c r="Y321" s="30">
        <v>26880.76</v>
      </c>
      <c r="Z321" s="30">
        <f t="shared" si="26"/>
        <v>4.0000000000873115E-2</v>
      </c>
      <c r="AA321" s="2" t="str">
        <f>IF(NOT(OR(Z321&gt;1,Z321&lt;-1)),"",VLOOKUP(R321,'[1]Employee CC lookup'!$B:$I,8,0))</f>
        <v/>
      </c>
      <c r="AB321" s="2" t="str">
        <f t="shared" si="27"/>
        <v xml:space="preserve">True Up LSL </v>
      </c>
      <c r="AD321" s="2">
        <f t="shared" si="28"/>
        <v>40</v>
      </c>
      <c r="AE321" s="2">
        <f t="shared" si="25"/>
        <v>50</v>
      </c>
    </row>
    <row r="322" spans="2:31" s="2" customFormat="1" x14ac:dyDescent="0.25">
      <c r="B322"/>
      <c r="C322"/>
      <c r="D322"/>
      <c r="E322"/>
      <c r="F322"/>
      <c r="G322" s="1"/>
      <c r="N322"/>
      <c r="R322" s="28"/>
      <c r="S322" s="29"/>
      <c r="T322" s="30">
        <v>0</v>
      </c>
      <c r="U322" s="30">
        <v>0</v>
      </c>
      <c r="V322" s="30">
        <v>0</v>
      </c>
      <c r="W322" s="30"/>
      <c r="X322" s="30">
        <f t="shared" si="24"/>
        <v>0</v>
      </c>
      <c r="Y322" s="30">
        <v>0</v>
      </c>
      <c r="Z322" s="30">
        <f t="shared" si="26"/>
        <v>0</v>
      </c>
      <c r="AA322" s="2" t="str">
        <f>IF(NOT(OR(Z322&gt;1,Z322&lt;-1)),"",VLOOKUP(R322,'[1]Employee CC lookup'!$B:$I,8,0))</f>
        <v/>
      </c>
      <c r="AB322" s="2" t="str">
        <f t="shared" si="27"/>
        <v xml:space="preserve">True Up LSL </v>
      </c>
      <c r="AD322" s="2">
        <f t="shared" si="28"/>
        <v>50</v>
      </c>
      <c r="AE322" s="2">
        <f t="shared" si="25"/>
        <v>40</v>
      </c>
    </row>
    <row r="323" spans="2:31" s="2" customFormat="1" x14ac:dyDescent="0.25">
      <c r="B323"/>
      <c r="C323"/>
      <c r="D323"/>
      <c r="E323"/>
      <c r="F323"/>
      <c r="G323" s="1"/>
      <c r="N323"/>
      <c r="R323" s="28"/>
      <c r="S323" s="29"/>
      <c r="T323" s="30">
        <v>0</v>
      </c>
      <c r="U323" s="30">
        <v>0</v>
      </c>
      <c r="V323" s="30">
        <v>0</v>
      </c>
      <c r="W323" s="30"/>
      <c r="X323" s="30">
        <f t="shared" si="24"/>
        <v>0</v>
      </c>
      <c r="Y323" s="30">
        <v>0</v>
      </c>
      <c r="Z323" s="30">
        <f t="shared" si="26"/>
        <v>0</v>
      </c>
      <c r="AA323" s="2" t="str">
        <f>IF(NOT(OR(Z323&gt;1,Z323&lt;-1)),"",VLOOKUP(R323,'[1]Employee CC lookup'!$B:$I,8,0))</f>
        <v/>
      </c>
      <c r="AB323" s="2" t="str">
        <f t="shared" si="27"/>
        <v xml:space="preserve">True Up LSL </v>
      </c>
      <c r="AD323" s="2">
        <f t="shared" si="28"/>
        <v>50</v>
      </c>
      <c r="AE323" s="2">
        <f t="shared" si="25"/>
        <v>40</v>
      </c>
    </row>
    <row r="324" spans="2:31" s="2" customFormat="1" x14ac:dyDescent="0.25">
      <c r="B324"/>
      <c r="C324"/>
      <c r="D324"/>
      <c r="E324"/>
      <c r="F324"/>
      <c r="G324" s="1"/>
      <c r="N324"/>
      <c r="R324" s="28"/>
      <c r="S324" s="29"/>
      <c r="T324" s="30">
        <v>0</v>
      </c>
      <c r="U324" s="30">
        <v>0</v>
      </c>
      <c r="V324" s="30">
        <v>0</v>
      </c>
      <c r="W324" s="30"/>
      <c r="X324" s="30">
        <f t="shared" si="24"/>
        <v>0</v>
      </c>
      <c r="Y324" s="30">
        <v>0</v>
      </c>
      <c r="Z324" s="30">
        <f t="shared" si="26"/>
        <v>0</v>
      </c>
      <c r="AA324" s="2" t="str">
        <f>IF(NOT(OR(Z324&gt;1,Z324&lt;-1)),"",VLOOKUP(R324,'[1]Employee CC lookup'!$B:$I,8,0))</f>
        <v/>
      </c>
      <c r="AB324" s="2" t="str">
        <f t="shared" si="27"/>
        <v xml:space="preserve">True Up LSL </v>
      </c>
      <c r="AD324" s="2">
        <f t="shared" si="28"/>
        <v>50</v>
      </c>
      <c r="AE324" s="2">
        <f t="shared" si="25"/>
        <v>40</v>
      </c>
    </row>
    <row r="325" spans="2:31" s="2" customFormat="1" x14ac:dyDescent="0.25">
      <c r="B325"/>
      <c r="C325"/>
      <c r="D325"/>
      <c r="E325"/>
      <c r="F325"/>
      <c r="G325" s="1"/>
      <c r="N325"/>
      <c r="R325" s="28"/>
      <c r="S325" s="29"/>
      <c r="T325" s="30">
        <v>0</v>
      </c>
      <c r="U325" s="30">
        <v>0</v>
      </c>
      <c r="V325" s="30">
        <v>0</v>
      </c>
      <c r="W325" s="30"/>
      <c r="X325" s="30">
        <f t="shared" si="24"/>
        <v>0</v>
      </c>
      <c r="Y325" s="30">
        <v>0</v>
      </c>
      <c r="Z325" s="30">
        <f t="shared" si="26"/>
        <v>0</v>
      </c>
      <c r="AA325" s="2" t="str">
        <f>IF(NOT(OR(Z325&gt;1,Z325&lt;-1)),"",VLOOKUP(R325,'[1]Employee CC lookup'!$B:$I,8,0))</f>
        <v/>
      </c>
      <c r="AB325" s="2" t="str">
        <f t="shared" si="27"/>
        <v xml:space="preserve">True Up LSL </v>
      </c>
      <c r="AD325" s="2">
        <f t="shared" si="28"/>
        <v>50</v>
      </c>
      <c r="AE325" s="2">
        <f t="shared" si="25"/>
        <v>40</v>
      </c>
    </row>
    <row r="326" spans="2:31" s="2" customFormat="1" x14ac:dyDescent="0.25">
      <c r="B326"/>
      <c r="C326"/>
      <c r="D326"/>
      <c r="E326"/>
      <c r="F326"/>
      <c r="G326" s="1"/>
      <c r="N326"/>
      <c r="R326" s="28"/>
      <c r="S326" s="29"/>
      <c r="T326" s="30">
        <v>0</v>
      </c>
      <c r="U326" s="30">
        <v>0</v>
      </c>
      <c r="V326" s="30">
        <v>0</v>
      </c>
      <c r="W326" s="30"/>
      <c r="X326" s="30">
        <f t="shared" si="24"/>
        <v>0</v>
      </c>
      <c r="Y326" s="30">
        <v>0</v>
      </c>
      <c r="Z326" s="30">
        <f t="shared" si="26"/>
        <v>0</v>
      </c>
      <c r="AA326" s="2" t="str">
        <f>IF(NOT(OR(Z326&gt;1,Z326&lt;-1)),"",VLOOKUP(R326,'[1]Employee CC lookup'!$B:$I,8,0))</f>
        <v/>
      </c>
      <c r="AB326" s="2" t="str">
        <f t="shared" si="27"/>
        <v xml:space="preserve">True Up LSL </v>
      </c>
      <c r="AD326" s="2">
        <f t="shared" si="28"/>
        <v>50</v>
      </c>
      <c r="AE326" s="2">
        <f t="shared" si="25"/>
        <v>40</v>
      </c>
    </row>
    <row r="327" spans="2:31" s="2" customFormat="1" x14ac:dyDescent="0.25">
      <c r="B327"/>
      <c r="C327"/>
      <c r="D327"/>
      <c r="E327"/>
      <c r="F327"/>
      <c r="G327" s="1"/>
      <c r="N327"/>
      <c r="R327" s="28"/>
      <c r="S327" s="29"/>
      <c r="T327" s="30">
        <v>0</v>
      </c>
      <c r="U327" s="30">
        <v>0</v>
      </c>
      <c r="V327" s="30">
        <v>0</v>
      </c>
      <c r="W327" s="30"/>
      <c r="X327" s="30">
        <f t="shared" si="24"/>
        <v>0</v>
      </c>
      <c r="Y327" s="30">
        <v>0</v>
      </c>
      <c r="Z327" s="30">
        <f t="shared" si="26"/>
        <v>0</v>
      </c>
      <c r="AA327" s="2" t="str">
        <f>IF(NOT(OR(Z327&gt;1,Z327&lt;-1)),"",VLOOKUP(R327,'[1]Employee CC lookup'!$B:$I,8,0))</f>
        <v/>
      </c>
      <c r="AB327" s="2" t="str">
        <f t="shared" si="27"/>
        <v xml:space="preserve">True Up LSL </v>
      </c>
      <c r="AD327" s="2">
        <f t="shared" si="28"/>
        <v>50</v>
      </c>
      <c r="AE327" s="2">
        <f t="shared" si="25"/>
        <v>40</v>
      </c>
    </row>
    <row r="328" spans="2:31" s="2" customFormat="1" x14ac:dyDescent="0.25">
      <c r="B328"/>
      <c r="C328"/>
      <c r="D328"/>
      <c r="E328"/>
      <c r="F328"/>
      <c r="G328" s="1"/>
      <c r="N328"/>
      <c r="R328" s="28"/>
      <c r="S328" s="29"/>
      <c r="T328" s="30">
        <v>14858.8</v>
      </c>
      <c r="U328" s="30">
        <v>229.53</v>
      </c>
      <c r="V328" s="30">
        <v>0</v>
      </c>
      <c r="W328" s="30"/>
      <c r="X328" s="30">
        <f t="shared" si="24"/>
        <v>15088.33</v>
      </c>
      <c r="Y328" s="30">
        <v>15088.38</v>
      </c>
      <c r="Z328" s="30">
        <f t="shared" si="26"/>
        <v>-4.9999999999272404E-2</v>
      </c>
      <c r="AA328" s="2" t="str">
        <f>IF(NOT(OR(Z328&gt;1,Z328&lt;-1)),"",VLOOKUP(R328,'[1]Employee CC lookup'!$B:$I,8,0))</f>
        <v/>
      </c>
      <c r="AB328" s="2" t="str">
        <f t="shared" si="27"/>
        <v xml:space="preserve">True Up LSL </v>
      </c>
      <c r="AD328" s="2">
        <f t="shared" si="28"/>
        <v>50</v>
      </c>
      <c r="AE328" s="2">
        <f t="shared" si="25"/>
        <v>40</v>
      </c>
    </row>
    <row r="329" spans="2:31" s="2" customFormat="1" x14ac:dyDescent="0.25">
      <c r="B329"/>
      <c r="C329"/>
      <c r="D329"/>
      <c r="E329"/>
      <c r="F329"/>
      <c r="G329" s="1"/>
      <c r="N329"/>
      <c r="R329" s="28"/>
      <c r="S329" s="29"/>
      <c r="T329" s="30">
        <v>19339.330000000002</v>
      </c>
      <c r="U329" s="30">
        <v>273.02999999999997</v>
      </c>
      <c r="V329" s="30">
        <v>0</v>
      </c>
      <c r="W329" s="30"/>
      <c r="X329" s="30">
        <f t="shared" si="24"/>
        <v>19612.36</v>
      </c>
      <c r="Y329" s="30">
        <v>19612.3</v>
      </c>
      <c r="Z329" s="30">
        <f t="shared" si="26"/>
        <v>6.0000000001309672E-2</v>
      </c>
      <c r="AA329" s="2" t="str">
        <f>IF(NOT(OR(Z329&gt;1,Z329&lt;-1)),"",VLOOKUP(R329,'[1]Employee CC lookup'!$B:$I,8,0))</f>
        <v/>
      </c>
      <c r="AB329" s="2" t="str">
        <f t="shared" si="27"/>
        <v xml:space="preserve">True Up LSL </v>
      </c>
      <c r="AD329" s="2">
        <f t="shared" si="28"/>
        <v>40</v>
      </c>
      <c r="AE329" s="2">
        <f t="shared" si="25"/>
        <v>50</v>
      </c>
    </row>
    <row r="330" spans="2:31" s="2" customFormat="1" x14ac:dyDescent="0.25">
      <c r="B330"/>
      <c r="C330"/>
      <c r="D330"/>
      <c r="E330"/>
      <c r="F330"/>
      <c r="G330" s="1"/>
      <c r="N330"/>
      <c r="R330" s="28"/>
      <c r="S330" s="29"/>
      <c r="T330" s="30">
        <v>11327.26</v>
      </c>
      <c r="U330" s="30">
        <v>619.34</v>
      </c>
      <c r="V330" s="30">
        <v>0</v>
      </c>
      <c r="W330" s="30"/>
      <c r="X330" s="30">
        <f t="shared" si="24"/>
        <v>11946.6</v>
      </c>
      <c r="Y330" s="30">
        <v>11946.68</v>
      </c>
      <c r="Z330" s="30">
        <f t="shared" si="26"/>
        <v>-7.999999999992724E-2</v>
      </c>
      <c r="AA330" s="2" t="str">
        <f>IF(NOT(OR(Z330&gt;1,Z330&lt;-1)),"",VLOOKUP(R330,'[1]Employee CC lookup'!$B:$I,8,0))</f>
        <v/>
      </c>
      <c r="AB330" s="2" t="str">
        <f t="shared" si="27"/>
        <v xml:space="preserve">True Up LSL </v>
      </c>
      <c r="AD330" s="2">
        <f t="shared" si="28"/>
        <v>50</v>
      </c>
      <c r="AE330" s="2">
        <f t="shared" si="25"/>
        <v>40</v>
      </c>
    </row>
    <row r="331" spans="2:31" s="2" customFormat="1" x14ac:dyDescent="0.25">
      <c r="B331"/>
      <c r="C331"/>
      <c r="D331"/>
      <c r="E331"/>
      <c r="F331"/>
      <c r="G331" s="1"/>
      <c r="N331"/>
      <c r="R331" s="28"/>
      <c r="S331" s="29"/>
      <c r="T331" s="30">
        <v>29385.599999999999</v>
      </c>
      <c r="U331" s="30">
        <v>625.86</v>
      </c>
      <c r="V331" s="30">
        <v>0</v>
      </c>
      <c r="W331" s="30"/>
      <c r="X331" s="30">
        <f t="shared" si="24"/>
        <v>30011.46</v>
      </c>
      <c r="Y331" s="30">
        <v>30011.62</v>
      </c>
      <c r="Z331" s="30">
        <f t="shared" si="26"/>
        <v>-0.15999999999985448</v>
      </c>
      <c r="AA331" s="2" t="str">
        <f>IF(NOT(OR(Z331&gt;1,Z331&lt;-1)),"",VLOOKUP(R331,'[1]Employee CC lookup'!$B:$I,8,0))</f>
        <v/>
      </c>
      <c r="AB331" s="2" t="str">
        <f t="shared" si="27"/>
        <v xml:space="preserve">True Up LSL </v>
      </c>
      <c r="AD331" s="2">
        <f t="shared" si="28"/>
        <v>50</v>
      </c>
      <c r="AE331" s="2">
        <f t="shared" si="25"/>
        <v>40</v>
      </c>
    </row>
    <row r="332" spans="2:31" s="2" customFormat="1" x14ac:dyDescent="0.25">
      <c r="B332"/>
      <c r="C332"/>
      <c r="D332"/>
      <c r="E332"/>
      <c r="F332"/>
      <c r="G332" s="1"/>
      <c r="N332"/>
      <c r="R332" s="28"/>
      <c r="S332" s="29"/>
      <c r="T332" s="30">
        <v>0</v>
      </c>
      <c r="U332" s="30">
        <v>0</v>
      </c>
      <c r="V332" s="30">
        <v>0</v>
      </c>
      <c r="W332" s="30"/>
      <c r="X332" s="30">
        <f t="shared" si="24"/>
        <v>0</v>
      </c>
      <c r="Y332" s="30">
        <v>0</v>
      </c>
      <c r="Z332" s="30">
        <f t="shared" si="26"/>
        <v>0</v>
      </c>
      <c r="AA332" s="2" t="str">
        <f>IF(NOT(OR(Z332&gt;1,Z332&lt;-1)),"",VLOOKUP(R332,'[1]Employee CC lookup'!$B:$I,8,0))</f>
        <v/>
      </c>
      <c r="AB332" s="2" t="str">
        <f t="shared" si="27"/>
        <v xml:space="preserve">True Up LSL </v>
      </c>
      <c r="AD332" s="2">
        <f t="shared" si="28"/>
        <v>50</v>
      </c>
      <c r="AE332" s="2">
        <f t="shared" si="25"/>
        <v>40</v>
      </c>
    </row>
    <row r="333" spans="2:31" s="2" customFormat="1" x14ac:dyDescent="0.25">
      <c r="B333"/>
      <c r="C333"/>
      <c r="D333"/>
      <c r="E333"/>
      <c r="F333"/>
      <c r="G333" s="1"/>
      <c r="N333"/>
      <c r="R333" s="28"/>
      <c r="S333" s="29"/>
      <c r="T333" s="30">
        <v>0</v>
      </c>
      <c r="U333" s="30">
        <v>0</v>
      </c>
      <c r="V333" s="30">
        <v>0</v>
      </c>
      <c r="W333" s="30"/>
      <c r="X333" s="30">
        <f t="shared" si="24"/>
        <v>0</v>
      </c>
      <c r="Y333" s="30">
        <v>0</v>
      </c>
      <c r="Z333" s="30">
        <f t="shared" si="26"/>
        <v>0</v>
      </c>
      <c r="AA333" s="2" t="str">
        <f>IF(NOT(OR(Z333&gt;1,Z333&lt;-1)),"",VLOOKUP(R333,'[1]Employee CC lookup'!$B:$I,8,0))</f>
        <v/>
      </c>
      <c r="AB333" s="2" t="str">
        <f t="shared" si="27"/>
        <v xml:space="preserve">True Up LSL </v>
      </c>
      <c r="AD333" s="2">
        <f t="shared" si="28"/>
        <v>50</v>
      </c>
      <c r="AE333" s="2">
        <f t="shared" si="25"/>
        <v>40</v>
      </c>
    </row>
    <row r="334" spans="2:31" s="2" customFormat="1" x14ac:dyDescent="0.25">
      <c r="B334"/>
      <c r="C334"/>
      <c r="D334"/>
      <c r="E334"/>
      <c r="F334"/>
      <c r="G334" s="1"/>
      <c r="N334"/>
      <c r="R334" s="28"/>
      <c r="S334" s="29"/>
      <c r="T334" s="30">
        <v>0</v>
      </c>
      <c r="U334" s="30">
        <v>0</v>
      </c>
      <c r="V334" s="30">
        <v>0</v>
      </c>
      <c r="W334" s="30"/>
      <c r="X334" s="30">
        <f t="shared" si="24"/>
        <v>0</v>
      </c>
      <c r="Y334" s="30">
        <v>0</v>
      </c>
      <c r="Z334" s="30">
        <f t="shared" si="26"/>
        <v>0</v>
      </c>
      <c r="AA334" s="2" t="str">
        <f>IF(NOT(OR(Z334&gt;1,Z334&lt;-1)),"",VLOOKUP(R334,'[1]Employee CC lookup'!$B:$I,8,0))</f>
        <v/>
      </c>
      <c r="AB334" s="2" t="str">
        <f t="shared" si="27"/>
        <v xml:space="preserve">True Up LSL </v>
      </c>
      <c r="AD334" s="2">
        <f t="shared" si="28"/>
        <v>50</v>
      </c>
      <c r="AE334" s="2">
        <f t="shared" si="25"/>
        <v>40</v>
      </c>
    </row>
    <row r="335" spans="2:31" s="2" customFormat="1" x14ac:dyDescent="0.25">
      <c r="B335"/>
      <c r="C335"/>
      <c r="D335"/>
      <c r="E335"/>
      <c r="F335"/>
      <c r="G335" s="1"/>
      <c r="N335"/>
      <c r="R335" s="28"/>
      <c r="S335" s="29"/>
      <c r="T335" s="30">
        <v>41483.83</v>
      </c>
      <c r="U335" s="30">
        <v>449.61</v>
      </c>
      <c r="V335" s="30">
        <v>0</v>
      </c>
      <c r="W335" s="30"/>
      <c r="X335" s="30">
        <f t="shared" ref="X335:X369" si="29">SUM(T335:U335)-V335+W335</f>
        <v>41933.440000000002</v>
      </c>
      <c r="Y335" s="30">
        <v>41933.339999999997</v>
      </c>
      <c r="Z335" s="30">
        <f t="shared" si="26"/>
        <v>0.10000000000582077</v>
      </c>
      <c r="AA335" s="2" t="str">
        <f>IF(NOT(OR(Z335&gt;1,Z335&lt;-1)),"",VLOOKUP(R335,'[1]Employee CC lookup'!$B:$I,8,0))</f>
        <v/>
      </c>
      <c r="AB335" s="2" t="str">
        <f t="shared" si="27"/>
        <v xml:space="preserve">True Up LSL </v>
      </c>
      <c r="AD335" s="2">
        <f t="shared" si="28"/>
        <v>40</v>
      </c>
      <c r="AE335" s="2">
        <f t="shared" ref="AE335:AE398" si="30">IF(Z335&gt;0,50,40)</f>
        <v>50</v>
      </c>
    </row>
    <row r="336" spans="2:31" s="2" customFormat="1" x14ac:dyDescent="0.25">
      <c r="B336"/>
      <c r="C336"/>
      <c r="D336"/>
      <c r="E336"/>
      <c r="F336"/>
      <c r="G336" s="1"/>
      <c r="N336"/>
      <c r="R336" s="28"/>
      <c r="S336" s="29"/>
      <c r="T336" s="30">
        <v>39631.86</v>
      </c>
      <c r="U336" s="30">
        <v>274.52</v>
      </c>
      <c r="V336" s="30">
        <v>0</v>
      </c>
      <c r="W336" s="30"/>
      <c r="X336" s="30">
        <f t="shared" si="29"/>
        <v>39906.379999999997</v>
      </c>
      <c r="Y336" s="30">
        <v>39906.44</v>
      </c>
      <c r="Z336" s="30">
        <f t="shared" ref="Z336:Z369" si="31">+X336-Y336</f>
        <v>-6.0000000004947651E-2</v>
      </c>
      <c r="AA336" s="2" t="str">
        <f>IF(NOT(OR(Z336&gt;1,Z336&lt;-1)),"",VLOOKUP(R336,'[1]Employee CC lookup'!$B:$I,8,0))</f>
        <v/>
      </c>
      <c r="AB336" s="2" t="str">
        <f t="shared" ref="AB336:AB369" si="32">"True Up LSL "</f>
        <v xml:space="preserve">True Up LSL </v>
      </c>
      <c r="AD336" s="2">
        <f t="shared" si="28"/>
        <v>50</v>
      </c>
      <c r="AE336" s="2">
        <f t="shared" si="30"/>
        <v>40</v>
      </c>
    </row>
    <row r="337" spans="2:31" s="2" customFormat="1" x14ac:dyDescent="0.25">
      <c r="B337"/>
      <c r="C337"/>
      <c r="D337"/>
      <c r="E337"/>
      <c r="F337"/>
      <c r="G337" s="1"/>
      <c r="N337"/>
      <c r="R337" s="28"/>
      <c r="S337" s="29"/>
      <c r="T337" s="30">
        <v>14979.15</v>
      </c>
      <c r="U337" s="30">
        <v>227.73</v>
      </c>
      <c r="V337" s="30">
        <v>0</v>
      </c>
      <c r="W337" s="30"/>
      <c r="X337" s="30">
        <f t="shared" si="29"/>
        <v>15206.88</v>
      </c>
      <c r="Y337" s="30">
        <v>15206.92</v>
      </c>
      <c r="Z337" s="30">
        <f t="shared" si="31"/>
        <v>-4.0000000000873115E-2</v>
      </c>
      <c r="AA337" s="2" t="str">
        <f>IF(NOT(OR(Z337&gt;1,Z337&lt;-1)),"",VLOOKUP(R337,'[1]Employee CC lookup'!$B:$I,8,0))</f>
        <v/>
      </c>
      <c r="AB337" s="2" t="str">
        <f t="shared" si="32"/>
        <v xml:space="preserve">True Up LSL </v>
      </c>
      <c r="AD337" s="2">
        <f t="shared" si="28"/>
        <v>50</v>
      </c>
      <c r="AE337" s="2">
        <f t="shared" si="30"/>
        <v>40</v>
      </c>
    </row>
    <row r="338" spans="2:31" s="2" customFormat="1" x14ac:dyDescent="0.25">
      <c r="B338"/>
      <c r="C338"/>
      <c r="D338"/>
      <c r="E338"/>
      <c r="F338"/>
      <c r="G338" s="1"/>
      <c r="N338"/>
      <c r="R338" s="28"/>
      <c r="S338" s="29"/>
      <c r="T338" s="30">
        <v>0</v>
      </c>
      <c r="U338" s="30">
        <v>0</v>
      </c>
      <c r="V338" s="30">
        <v>0</v>
      </c>
      <c r="W338" s="30"/>
      <c r="X338" s="30">
        <f t="shared" si="29"/>
        <v>0</v>
      </c>
      <c r="Y338" s="30">
        <v>0</v>
      </c>
      <c r="Z338" s="30">
        <f t="shared" si="31"/>
        <v>0</v>
      </c>
      <c r="AA338" s="2" t="str">
        <f>IF(NOT(OR(Z338&gt;1,Z338&lt;-1)),"",VLOOKUP(R338,'[1]Employee CC lookup'!$B:$I,8,0))</f>
        <v/>
      </c>
      <c r="AB338" s="2" t="str">
        <f t="shared" si="32"/>
        <v xml:space="preserve">True Up LSL </v>
      </c>
      <c r="AD338" s="2">
        <f t="shared" si="28"/>
        <v>50</v>
      </c>
      <c r="AE338" s="2">
        <f t="shared" si="30"/>
        <v>40</v>
      </c>
    </row>
    <row r="339" spans="2:31" s="2" customFormat="1" x14ac:dyDescent="0.25">
      <c r="B339"/>
      <c r="C339"/>
      <c r="D339"/>
      <c r="E339"/>
      <c r="F339"/>
      <c r="G339" s="1"/>
      <c r="N339"/>
      <c r="R339" s="28"/>
      <c r="S339" s="29"/>
      <c r="T339" s="30">
        <v>0</v>
      </c>
      <c r="U339" s="30">
        <v>0</v>
      </c>
      <c r="V339" s="30">
        <v>0</v>
      </c>
      <c r="W339" s="30"/>
      <c r="X339" s="30">
        <f t="shared" si="29"/>
        <v>0</v>
      </c>
      <c r="Y339" s="30">
        <v>0</v>
      </c>
      <c r="Z339" s="30">
        <f t="shared" si="31"/>
        <v>0</v>
      </c>
      <c r="AA339" s="2" t="str">
        <f>IF(NOT(OR(Z339&gt;1,Z339&lt;-1)),"",VLOOKUP(R339,'[1]Employee CC lookup'!$B:$I,8,0))</f>
        <v/>
      </c>
      <c r="AB339" s="2" t="str">
        <f t="shared" si="32"/>
        <v xml:space="preserve">True Up LSL </v>
      </c>
      <c r="AD339" s="2">
        <f t="shared" si="28"/>
        <v>50</v>
      </c>
      <c r="AE339" s="2">
        <f t="shared" si="30"/>
        <v>40</v>
      </c>
    </row>
    <row r="340" spans="2:31" s="2" customFormat="1" x14ac:dyDescent="0.25">
      <c r="B340"/>
      <c r="C340"/>
      <c r="D340"/>
      <c r="E340"/>
      <c r="F340"/>
      <c r="G340" s="1"/>
      <c r="N340"/>
      <c r="R340" s="28"/>
      <c r="S340" s="29"/>
      <c r="T340" s="30">
        <v>0</v>
      </c>
      <c r="U340" s="30">
        <v>0</v>
      </c>
      <c r="V340" s="30">
        <v>0</v>
      </c>
      <c r="W340" s="30"/>
      <c r="X340" s="30">
        <f t="shared" si="29"/>
        <v>0</v>
      </c>
      <c r="Y340" s="30">
        <v>0</v>
      </c>
      <c r="Z340" s="30">
        <f t="shared" si="31"/>
        <v>0</v>
      </c>
      <c r="AA340" s="2" t="str">
        <f>IF(NOT(OR(Z340&gt;1,Z340&lt;-1)),"",VLOOKUP(R340,'[1]Employee CC lookup'!$B:$I,8,0))</f>
        <v/>
      </c>
      <c r="AB340" s="2" t="str">
        <f t="shared" si="32"/>
        <v xml:space="preserve">True Up LSL </v>
      </c>
      <c r="AD340" s="2">
        <f t="shared" si="28"/>
        <v>50</v>
      </c>
      <c r="AE340" s="2">
        <f t="shared" si="30"/>
        <v>40</v>
      </c>
    </row>
    <row r="341" spans="2:31" s="2" customFormat="1" x14ac:dyDescent="0.25">
      <c r="B341"/>
      <c r="C341"/>
      <c r="D341"/>
      <c r="E341"/>
      <c r="F341"/>
      <c r="G341" s="1"/>
      <c r="N341"/>
      <c r="R341" s="28"/>
      <c r="S341" s="31"/>
      <c r="T341" s="30">
        <v>0</v>
      </c>
      <c r="U341" s="30">
        <v>0</v>
      </c>
      <c r="V341" s="30">
        <v>0</v>
      </c>
      <c r="W341" s="30"/>
      <c r="X341" s="30">
        <f t="shared" si="29"/>
        <v>0</v>
      </c>
      <c r="Y341" s="30">
        <v>0</v>
      </c>
      <c r="Z341" s="30">
        <f t="shared" si="31"/>
        <v>0</v>
      </c>
      <c r="AA341" s="2" t="str">
        <f>IF(NOT(OR(Z341&gt;1,Z341&lt;-1)),"",VLOOKUP(R341,'[1]Employee CC lookup'!$B:$I,8,0))</f>
        <v/>
      </c>
      <c r="AB341" s="2" t="str">
        <f t="shared" si="32"/>
        <v xml:space="preserve">True Up LSL </v>
      </c>
      <c r="AD341" s="2">
        <f t="shared" si="28"/>
        <v>50</v>
      </c>
      <c r="AE341" s="2">
        <f t="shared" si="30"/>
        <v>40</v>
      </c>
    </row>
    <row r="342" spans="2:31" s="2" customFormat="1" x14ac:dyDescent="0.25">
      <c r="B342"/>
      <c r="C342"/>
      <c r="D342"/>
      <c r="E342"/>
      <c r="F342"/>
      <c r="G342" s="1"/>
      <c r="N342"/>
      <c r="R342" s="28"/>
      <c r="S342" s="31"/>
      <c r="T342" s="30">
        <v>0</v>
      </c>
      <c r="U342" s="30">
        <v>0</v>
      </c>
      <c r="V342" s="30">
        <v>0</v>
      </c>
      <c r="W342" s="30"/>
      <c r="X342" s="30">
        <f t="shared" si="29"/>
        <v>0</v>
      </c>
      <c r="Y342" s="30">
        <v>0</v>
      </c>
      <c r="Z342" s="30">
        <f t="shared" si="31"/>
        <v>0</v>
      </c>
      <c r="AA342" s="2" t="str">
        <f>IF(NOT(OR(Z342&gt;1,Z342&lt;-1)),"",VLOOKUP(R342,'[1]Employee CC lookup'!$B:$I,8,0))</f>
        <v/>
      </c>
      <c r="AB342" s="2" t="str">
        <f t="shared" si="32"/>
        <v xml:space="preserve">True Up LSL </v>
      </c>
      <c r="AD342" s="2">
        <f t="shared" si="28"/>
        <v>50</v>
      </c>
      <c r="AE342" s="2">
        <f t="shared" si="30"/>
        <v>40</v>
      </c>
    </row>
    <row r="343" spans="2:31" s="2" customFormat="1" x14ac:dyDescent="0.25">
      <c r="B343"/>
      <c r="C343"/>
      <c r="D343"/>
      <c r="E343"/>
      <c r="F343"/>
      <c r="G343" s="1"/>
      <c r="N343"/>
      <c r="R343" s="28"/>
      <c r="S343" s="31"/>
      <c r="T343" s="30">
        <v>0</v>
      </c>
      <c r="U343" s="30">
        <v>0</v>
      </c>
      <c r="V343" s="30">
        <v>0</v>
      </c>
      <c r="W343" s="30"/>
      <c r="X343" s="30">
        <f t="shared" si="29"/>
        <v>0</v>
      </c>
      <c r="Y343" s="30">
        <v>0</v>
      </c>
      <c r="Z343" s="30">
        <f t="shared" si="31"/>
        <v>0</v>
      </c>
      <c r="AA343" s="2" t="str">
        <f>IF(NOT(OR(Z343&gt;1,Z343&lt;-1)),"",VLOOKUP(R343,'[1]Employee CC lookup'!$B:$I,8,0))</f>
        <v/>
      </c>
      <c r="AB343" s="2" t="str">
        <f t="shared" si="32"/>
        <v xml:space="preserve">True Up LSL </v>
      </c>
      <c r="AD343" s="2">
        <f t="shared" si="28"/>
        <v>50</v>
      </c>
      <c r="AE343" s="2">
        <f t="shared" si="30"/>
        <v>40</v>
      </c>
    </row>
    <row r="344" spans="2:31" s="2" customFormat="1" x14ac:dyDescent="0.25">
      <c r="B344"/>
      <c r="C344"/>
      <c r="D344"/>
      <c r="E344"/>
      <c r="F344"/>
      <c r="G344" s="1"/>
      <c r="N344"/>
      <c r="R344" s="28"/>
      <c r="S344" s="31"/>
      <c r="T344" s="30">
        <v>0</v>
      </c>
      <c r="U344" s="30">
        <v>0</v>
      </c>
      <c r="V344" s="30">
        <v>0</v>
      </c>
      <c r="W344" s="30"/>
      <c r="X344" s="30">
        <f t="shared" si="29"/>
        <v>0</v>
      </c>
      <c r="Y344" s="30">
        <v>0</v>
      </c>
      <c r="Z344" s="30">
        <f t="shared" si="31"/>
        <v>0</v>
      </c>
      <c r="AA344" s="2" t="str">
        <f>IF(NOT(OR(Z344&gt;1,Z344&lt;-1)),"",VLOOKUP(R344,'[1]Employee CC lookup'!$B:$I,8,0))</f>
        <v/>
      </c>
      <c r="AB344" s="2" t="str">
        <f t="shared" si="32"/>
        <v xml:space="preserve">True Up LSL </v>
      </c>
      <c r="AD344" s="2">
        <f t="shared" ref="AD344:AD369" si="33">IF(AE344=50,40,50)</f>
        <v>50</v>
      </c>
      <c r="AE344" s="2">
        <f t="shared" si="30"/>
        <v>40</v>
      </c>
    </row>
    <row r="345" spans="2:31" s="2" customFormat="1" x14ac:dyDescent="0.25">
      <c r="B345"/>
      <c r="C345"/>
      <c r="D345"/>
      <c r="E345"/>
      <c r="F345"/>
      <c r="G345" s="1"/>
      <c r="N345"/>
      <c r="R345" s="28"/>
      <c r="S345" s="31"/>
      <c r="T345" s="30">
        <v>0</v>
      </c>
      <c r="U345" s="30">
        <v>0</v>
      </c>
      <c r="V345" s="30">
        <v>0</v>
      </c>
      <c r="W345" s="30"/>
      <c r="X345" s="30">
        <f t="shared" si="29"/>
        <v>0</v>
      </c>
      <c r="Y345" s="30">
        <v>0</v>
      </c>
      <c r="Z345" s="30">
        <f t="shared" si="31"/>
        <v>0</v>
      </c>
      <c r="AA345" s="2" t="str">
        <f>IF(NOT(OR(Z345&gt;1,Z345&lt;-1)),"",VLOOKUP(R345,'[1]Employee CC lookup'!$B:$I,8,0))</f>
        <v/>
      </c>
      <c r="AB345" s="2" t="str">
        <f t="shared" si="32"/>
        <v xml:space="preserve">True Up LSL </v>
      </c>
      <c r="AD345" s="2">
        <f t="shared" si="33"/>
        <v>50</v>
      </c>
      <c r="AE345" s="2">
        <f t="shared" si="30"/>
        <v>40</v>
      </c>
    </row>
    <row r="346" spans="2:31" s="2" customFormat="1" x14ac:dyDescent="0.25">
      <c r="B346"/>
      <c r="C346"/>
      <c r="D346"/>
      <c r="E346"/>
      <c r="F346"/>
      <c r="G346" s="1"/>
      <c r="N346"/>
      <c r="R346" s="28"/>
      <c r="S346" s="31"/>
      <c r="T346" s="30">
        <v>0</v>
      </c>
      <c r="U346" s="30">
        <v>0</v>
      </c>
      <c r="V346" s="30">
        <v>0</v>
      </c>
      <c r="W346" s="30"/>
      <c r="X346" s="30">
        <f t="shared" si="29"/>
        <v>0</v>
      </c>
      <c r="Y346" s="30">
        <v>0</v>
      </c>
      <c r="Z346" s="30">
        <f t="shared" si="31"/>
        <v>0</v>
      </c>
      <c r="AA346" s="2" t="str">
        <f>IF(NOT(OR(Z346&gt;1,Z346&lt;-1)),"",VLOOKUP(R346,'[1]Employee CC lookup'!$B:$I,8,0))</f>
        <v/>
      </c>
      <c r="AB346" s="2" t="str">
        <f t="shared" si="32"/>
        <v xml:space="preserve">True Up LSL </v>
      </c>
      <c r="AD346" s="2">
        <f t="shared" si="33"/>
        <v>50</v>
      </c>
      <c r="AE346" s="2">
        <f t="shared" si="30"/>
        <v>40</v>
      </c>
    </row>
    <row r="347" spans="2:31" s="2" customFormat="1" x14ac:dyDescent="0.25">
      <c r="B347"/>
      <c r="C347"/>
      <c r="D347"/>
      <c r="E347"/>
      <c r="F347"/>
      <c r="G347" s="1"/>
      <c r="N347"/>
      <c r="R347" s="28"/>
      <c r="S347" s="31"/>
      <c r="T347" s="30">
        <v>0</v>
      </c>
      <c r="U347" s="30">
        <v>0</v>
      </c>
      <c r="V347" s="30">
        <v>0</v>
      </c>
      <c r="W347" s="30"/>
      <c r="X347" s="30">
        <f t="shared" si="29"/>
        <v>0</v>
      </c>
      <c r="Y347" s="30">
        <v>0</v>
      </c>
      <c r="Z347" s="30">
        <f t="shared" si="31"/>
        <v>0</v>
      </c>
      <c r="AA347" s="2" t="str">
        <f>IF(NOT(OR(Z347&gt;1,Z347&lt;-1)),"",VLOOKUP(R347,'[1]Employee CC lookup'!$B:$I,8,0))</f>
        <v/>
      </c>
      <c r="AB347" s="2" t="str">
        <f t="shared" si="32"/>
        <v xml:space="preserve">True Up LSL </v>
      </c>
      <c r="AD347" s="2">
        <f t="shared" si="33"/>
        <v>50</v>
      </c>
      <c r="AE347" s="2">
        <f t="shared" si="30"/>
        <v>40</v>
      </c>
    </row>
    <row r="348" spans="2:31" s="2" customFormat="1" x14ac:dyDescent="0.25">
      <c r="B348"/>
      <c r="C348"/>
      <c r="D348"/>
      <c r="E348"/>
      <c r="F348"/>
      <c r="G348" s="1"/>
      <c r="N348"/>
      <c r="R348" s="28"/>
      <c r="S348" s="31"/>
      <c r="T348" s="30">
        <v>0</v>
      </c>
      <c r="U348" s="30">
        <v>0</v>
      </c>
      <c r="V348" s="30">
        <v>0</v>
      </c>
      <c r="W348" s="30"/>
      <c r="X348" s="30">
        <f t="shared" si="29"/>
        <v>0</v>
      </c>
      <c r="Y348" s="30">
        <v>0</v>
      </c>
      <c r="Z348" s="30">
        <f t="shared" si="31"/>
        <v>0</v>
      </c>
      <c r="AA348" s="2" t="str">
        <f>IF(NOT(OR(Z348&gt;1,Z348&lt;-1)),"",VLOOKUP(R348,'[1]Employee CC lookup'!$B:$I,8,0))</f>
        <v/>
      </c>
      <c r="AB348" s="2" t="str">
        <f t="shared" si="32"/>
        <v xml:space="preserve">True Up LSL </v>
      </c>
      <c r="AD348" s="2">
        <f t="shared" si="33"/>
        <v>50</v>
      </c>
      <c r="AE348" s="2">
        <f t="shared" si="30"/>
        <v>40</v>
      </c>
    </row>
    <row r="349" spans="2:31" s="2" customFormat="1" x14ac:dyDescent="0.25">
      <c r="B349"/>
      <c r="C349"/>
      <c r="D349"/>
      <c r="E349"/>
      <c r="F349"/>
      <c r="G349" s="1"/>
      <c r="N349"/>
      <c r="R349" s="28"/>
      <c r="S349" s="31"/>
      <c r="T349" s="30">
        <v>0</v>
      </c>
      <c r="U349" s="30">
        <v>0</v>
      </c>
      <c r="V349" s="30">
        <v>0</v>
      </c>
      <c r="W349" s="30"/>
      <c r="X349" s="30">
        <f t="shared" si="29"/>
        <v>0</v>
      </c>
      <c r="Y349" s="30">
        <v>0</v>
      </c>
      <c r="Z349" s="30">
        <f t="shared" si="31"/>
        <v>0</v>
      </c>
      <c r="AA349" s="2" t="str">
        <f>IF(NOT(OR(Z349&gt;1,Z349&lt;-1)),"",VLOOKUP(R349,'[1]Employee CC lookup'!$B:$I,8,0))</f>
        <v/>
      </c>
      <c r="AB349" s="2" t="str">
        <f t="shared" si="32"/>
        <v xml:space="preserve">True Up LSL </v>
      </c>
      <c r="AD349" s="2">
        <f t="shared" si="33"/>
        <v>50</v>
      </c>
      <c r="AE349" s="2">
        <f t="shared" si="30"/>
        <v>40</v>
      </c>
    </row>
    <row r="350" spans="2:31" s="2" customFormat="1" x14ac:dyDescent="0.25">
      <c r="B350"/>
      <c r="C350"/>
      <c r="D350"/>
      <c r="E350"/>
      <c r="F350"/>
      <c r="G350" s="1"/>
      <c r="N350"/>
      <c r="R350" s="33"/>
      <c r="S350" s="31"/>
      <c r="T350" s="30">
        <v>0</v>
      </c>
      <c r="U350" s="30">
        <v>0</v>
      </c>
      <c r="V350" s="30">
        <v>0</v>
      </c>
      <c r="W350" s="30"/>
      <c r="X350" s="30">
        <f t="shared" si="29"/>
        <v>0</v>
      </c>
      <c r="Y350" s="30">
        <v>0</v>
      </c>
      <c r="Z350" s="30">
        <f t="shared" si="31"/>
        <v>0</v>
      </c>
      <c r="AA350" s="2" t="str">
        <f>IF(NOT(OR(Z350&gt;1,Z350&lt;-1)),"",VLOOKUP(R350,'[1]Employee CC lookup'!$B:$I,8,0))</f>
        <v/>
      </c>
      <c r="AB350" s="2" t="str">
        <f t="shared" si="32"/>
        <v xml:space="preserve">True Up LSL </v>
      </c>
      <c r="AD350" s="2">
        <f t="shared" si="33"/>
        <v>50</v>
      </c>
      <c r="AE350" s="2">
        <f t="shared" si="30"/>
        <v>40</v>
      </c>
    </row>
    <row r="351" spans="2:31" s="2" customFormat="1" x14ac:dyDescent="0.25">
      <c r="B351"/>
      <c r="C351"/>
      <c r="D351"/>
      <c r="E351"/>
      <c r="F351"/>
      <c r="G351" s="1"/>
      <c r="N351"/>
      <c r="R351" s="33"/>
      <c r="S351" s="31"/>
      <c r="T351" s="30">
        <v>0</v>
      </c>
      <c r="U351" s="30">
        <v>0</v>
      </c>
      <c r="V351" s="30">
        <v>0</v>
      </c>
      <c r="W351" s="30"/>
      <c r="X351" s="30">
        <f t="shared" si="29"/>
        <v>0</v>
      </c>
      <c r="Y351" s="30">
        <v>0</v>
      </c>
      <c r="Z351" s="30">
        <f t="shared" si="31"/>
        <v>0</v>
      </c>
      <c r="AA351" s="2" t="str">
        <f>IF(NOT(OR(Z351&gt;1,Z351&lt;-1)),"",VLOOKUP(R351,'[1]Employee CC lookup'!$B:$I,8,0))</f>
        <v/>
      </c>
      <c r="AB351" s="2" t="str">
        <f t="shared" si="32"/>
        <v xml:space="preserve">True Up LSL </v>
      </c>
      <c r="AD351" s="2">
        <f t="shared" si="33"/>
        <v>50</v>
      </c>
      <c r="AE351" s="2">
        <f t="shared" si="30"/>
        <v>40</v>
      </c>
    </row>
    <row r="352" spans="2:31" s="2" customFormat="1" x14ac:dyDescent="0.25">
      <c r="B352"/>
      <c r="C352"/>
      <c r="D352"/>
      <c r="E352"/>
      <c r="F352"/>
      <c r="G352" s="1"/>
      <c r="N352"/>
      <c r="R352" s="33"/>
      <c r="S352" s="31"/>
      <c r="T352" s="30">
        <v>0</v>
      </c>
      <c r="U352" s="30">
        <v>0</v>
      </c>
      <c r="V352" s="30">
        <v>0</v>
      </c>
      <c r="W352" s="30"/>
      <c r="X352" s="30">
        <f t="shared" si="29"/>
        <v>0</v>
      </c>
      <c r="Y352" s="30">
        <v>0</v>
      </c>
      <c r="Z352" s="30">
        <f t="shared" si="31"/>
        <v>0</v>
      </c>
      <c r="AA352" s="2" t="str">
        <f>IF(NOT(OR(Z352&gt;1,Z352&lt;-1)),"",VLOOKUP(R352,'[1]Employee CC lookup'!$B:$I,8,0))</f>
        <v/>
      </c>
      <c r="AB352" s="2" t="str">
        <f t="shared" si="32"/>
        <v xml:space="preserve">True Up LSL </v>
      </c>
      <c r="AD352" s="2">
        <f t="shared" si="33"/>
        <v>50</v>
      </c>
      <c r="AE352" s="2">
        <f t="shared" si="30"/>
        <v>40</v>
      </c>
    </row>
    <row r="353" spans="2:32" x14ac:dyDescent="0.25">
      <c r="B353"/>
      <c r="C353"/>
      <c r="D353"/>
      <c r="E353"/>
      <c r="F353"/>
      <c r="L353" s="2"/>
      <c r="N353"/>
      <c r="R353" s="33"/>
      <c r="S353" s="31"/>
      <c r="T353" s="30">
        <v>0</v>
      </c>
      <c r="U353" s="30">
        <v>0</v>
      </c>
      <c r="V353" s="30">
        <v>0</v>
      </c>
      <c r="W353" s="30"/>
      <c r="X353" s="30">
        <f t="shared" si="29"/>
        <v>0</v>
      </c>
      <c r="Y353" s="30">
        <v>0</v>
      </c>
      <c r="Z353" s="30">
        <f t="shared" si="31"/>
        <v>0</v>
      </c>
      <c r="AA353" s="2" t="str">
        <f>IF(NOT(OR(Z353&gt;1,Z353&lt;-1)),"",VLOOKUP(R353,'[1]Employee CC lookup'!$B:$I,8,0))</f>
        <v/>
      </c>
      <c r="AB353" s="2" t="str">
        <f t="shared" si="32"/>
        <v xml:space="preserve">True Up LSL </v>
      </c>
      <c r="AD353" s="2">
        <f t="shared" si="33"/>
        <v>50</v>
      </c>
      <c r="AE353" s="2">
        <f t="shared" si="30"/>
        <v>40</v>
      </c>
      <c r="AF353" s="2"/>
    </row>
    <row r="354" spans="2:32" x14ac:dyDescent="0.25">
      <c r="B354"/>
      <c r="C354"/>
      <c r="D354"/>
      <c r="E354"/>
      <c r="F354"/>
      <c r="L354" s="2"/>
      <c r="N354"/>
      <c r="R354" s="33"/>
      <c r="S354" s="31"/>
      <c r="T354" s="30">
        <v>0</v>
      </c>
      <c r="U354" s="30">
        <v>0</v>
      </c>
      <c r="V354" s="30">
        <v>0</v>
      </c>
      <c r="W354" s="30"/>
      <c r="X354" s="30">
        <f t="shared" si="29"/>
        <v>0</v>
      </c>
      <c r="Y354" s="30">
        <v>0</v>
      </c>
      <c r="Z354" s="30">
        <f t="shared" si="31"/>
        <v>0</v>
      </c>
      <c r="AA354" s="2" t="str">
        <f>IF(NOT(OR(Z354&gt;1,Z354&lt;-1)),"",VLOOKUP(R354,'[1]Employee CC lookup'!$B:$I,8,0))</f>
        <v/>
      </c>
      <c r="AB354" s="2" t="str">
        <f t="shared" si="32"/>
        <v xml:space="preserve">True Up LSL </v>
      </c>
      <c r="AD354" s="2">
        <f t="shared" si="33"/>
        <v>50</v>
      </c>
      <c r="AE354" s="2">
        <f t="shared" si="30"/>
        <v>40</v>
      </c>
      <c r="AF354" s="2"/>
    </row>
    <row r="355" spans="2:32" x14ac:dyDescent="0.25">
      <c r="B355"/>
      <c r="C355"/>
      <c r="D355"/>
      <c r="E355"/>
      <c r="F355"/>
      <c r="L355" s="2"/>
      <c r="N355"/>
      <c r="R355" s="33"/>
      <c r="S355" s="31"/>
      <c r="T355" s="30">
        <v>0</v>
      </c>
      <c r="U355" s="30">
        <v>0</v>
      </c>
      <c r="V355" s="30">
        <v>0</v>
      </c>
      <c r="W355" s="30"/>
      <c r="X355" s="30">
        <f t="shared" si="29"/>
        <v>0</v>
      </c>
      <c r="Y355" s="30">
        <v>0</v>
      </c>
      <c r="Z355" s="30">
        <f t="shared" si="31"/>
        <v>0</v>
      </c>
      <c r="AA355" s="2" t="str">
        <f>IF(NOT(OR(Z355&gt;1,Z355&lt;-1)),"",VLOOKUP(R355,'[1]Employee CC lookup'!$B:$I,8,0))</f>
        <v/>
      </c>
      <c r="AB355" s="2" t="str">
        <f t="shared" si="32"/>
        <v xml:space="preserve">True Up LSL </v>
      </c>
      <c r="AD355" s="2">
        <f t="shared" si="33"/>
        <v>50</v>
      </c>
      <c r="AE355" s="2">
        <f t="shared" si="30"/>
        <v>40</v>
      </c>
      <c r="AF355" s="2"/>
    </row>
    <row r="356" spans="2:32" x14ac:dyDescent="0.25">
      <c r="B356"/>
      <c r="C356"/>
      <c r="D356"/>
      <c r="E356"/>
      <c r="F356"/>
      <c r="L356" s="2"/>
      <c r="N356"/>
      <c r="R356" s="33"/>
      <c r="S356" s="31"/>
      <c r="T356" s="30">
        <v>0</v>
      </c>
      <c r="U356" s="30">
        <v>0</v>
      </c>
      <c r="V356" s="30">
        <v>0</v>
      </c>
      <c r="W356" s="30"/>
      <c r="X356" s="30">
        <f t="shared" si="29"/>
        <v>0</v>
      </c>
      <c r="Y356" s="30">
        <v>0</v>
      </c>
      <c r="Z356" s="30">
        <f t="shared" si="31"/>
        <v>0</v>
      </c>
      <c r="AA356" s="2" t="str">
        <f>IF(NOT(OR(Z356&gt;1,Z356&lt;-1)),"",VLOOKUP(R356,'[1]Employee CC lookup'!$B:$I,8,0))</f>
        <v/>
      </c>
      <c r="AB356" s="2" t="str">
        <f t="shared" si="32"/>
        <v xml:space="preserve">True Up LSL </v>
      </c>
      <c r="AD356" s="2">
        <f t="shared" si="33"/>
        <v>50</v>
      </c>
      <c r="AE356" s="2">
        <f t="shared" si="30"/>
        <v>40</v>
      </c>
      <c r="AF356" s="2"/>
    </row>
    <row r="357" spans="2:32" x14ac:dyDescent="0.25">
      <c r="B357"/>
      <c r="C357"/>
      <c r="D357"/>
      <c r="E357"/>
      <c r="F357"/>
      <c r="L357" s="2"/>
      <c r="N357"/>
      <c r="R357" s="33"/>
      <c r="S357" s="31"/>
      <c r="T357" s="30">
        <v>10709.6</v>
      </c>
      <c r="U357" s="30">
        <v>419.65</v>
      </c>
      <c r="V357" s="30">
        <v>0</v>
      </c>
      <c r="W357" s="30"/>
      <c r="X357" s="30">
        <f t="shared" si="29"/>
        <v>11129.25</v>
      </c>
      <c r="Y357" s="30">
        <v>11129.35</v>
      </c>
      <c r="Z357" s="30">
        <f t="shared" si="31"/>
        <v>-0.1000000000003638</v>
      </c>
      <c r="AA357" s="2" t="str">
        <f>IF(NOT(OR(Z357&gt;1,Z357&lt;-1)),"",VLOOKUP(R357,'[1]Employee CC lookup'!$B:$I,8,0))</f>
        <v/>
      </c>
      <c r="AB357" s="2" t="str">
        <f t="shared" si="32"/>
        <v xml:space="preserve">True Up LSL </v>
      </c>
      <c r="AD357" s="2">
        <f t="shared" si="33"/>
        <v>50</v>
      </c>
      <c r="AE357" s="2">
        <f t="shared" si="30"/>
        <v>40</v>
      </c>
      <c r="AF357" s="2"/>
    </row>
    <row r="358" spans="2:32" x14ac:dyDescent="0.25">
      <c r="B358"/>
      <c r="C358"/>
      <c r="D358"/>
      <c r="E358"/>
      <c r="F358"/>
      <c r="L358" s="2"/>
      <c r="N358"/>
      <c r="R358" s="33"/>
      <c r="S358" s="31"/>
      <c r="T358" s="30">
        <v>0</v>
      </c>
      <c r="U358" s="30">
        <v>0</v>
      </c>
      <c r="V358" s="30">
        <v>0</v>
      </c>
      <c r="W358" s="30"/>
      <c r="X358" s="30">
        <f t="shared" si="29"/>
        <v>0</v>
      </c>
      <c r="Y358" s="30">
        <v>0</v>
      </c>
      <c r="Z358" s="30">
        <f t="shared" si="31"/>
        <v>0</v>
      </c>
      <c r="AA358" s="2" t="str">
        <f>IF(NOT(OR(Z358&gt;1,Z358&lt;-1)),"",VLOOKUP(R358,'[1]Employee CC lookup'!$B:$I,8,0))</f>
        <v/>
      </c>
      <c r="AB358" s="2" t="str">
        <f t="shared" si="32"/>
        <v xml:space="preserve">True Up LSL </v>
      </c>
      <c r="AD358" s="2">
        <f t="shared" si="33"/>
        <v>50</v>
      </c>
      <c r="AE358" s="2">
        <f t="shared" si="30"/>
        <v>40</v>
      </c>
      <c r="AF358" s="2"/>
    </row>
    <row r="359" spans="2:32" x14ac:dyDescent="0.25">
      <c r="B359"/>
      <c r="C359"/>
      <c r="D359"/>
      <c r="E359"/>
      <c r="F359"/>
      <c r="L359" s="2"/>
      <c r="N359"/>
      <c r="R359" s="33"/>
      <c r="S359" s="31"/>
      <c r="T359" s="30">
        <v>0</v>
      </c>
      <c r="U359" s="30">
        <v>0</v>
      </c>
      <c r="V359" s="30">
        <v>0</v>
      </c>
      <c r="W359" s="30"/>
      <c r="X359" s="30">
        <f t="shared" si="29"/>
        <v>0</v>
      </c>
      <c r="Y359" s="30">
        <v>0</v>
      </c>
      <c r="Z359" s="30">
        <f t="shared" si="31"/>
        <v>0</v>
      </c>
      <c r="AA359" s="2" t="str">
        <f>IF(NOT(OR(Z359&gt;1,Z359&lt;-1)),"",VLOOKUP(R359,'[1]Employee CC lookup'!$B:$I,8,0))</f>
        <v/>
      </c>
      <c r="AB359" s="2" t="str">
        <f t="shared" si="32"/>
        <v xml:space="preserve">True Up LSL </v>
      </c>
      <c r="AD359" s="2">
        <f t="shared" si="33"/>
        <v>50</v>
      </c>
      <c r="AE359" s="2">
        <f t="shared" si="30"/>
        <v>40</v>
      </c>
      <c r="AF359" s="2"/>
    </row>
    <row r="360" spans="2:32" x14ac:dyDescent="0.25">
      <c r="B360"/>
      <c r="C360"/>
      <c r="D360"/>
      <c r="E360"/>
      <c r="F360"/>
      <c r="L360" s="2"/>
      <c r="N360"/>
      <c r="R360" s="33"/>
      <c r="S360" s="31"/>
      <c r="T360" s="30">
        <v>0</v>
      </c>
      <c r="U360" s="30">
        <v>0</v>
      </c>
      <c r="V360" s="30">
        <v>0</v>
      </c>
      <c r="W360" s="30"/>
      <c r="X360" s="30">
        <f t="shared" si="29"/>
        <v>0</v>
      </c>
      <c r="Y360" s="30">
        <v>0</v>
      </c>
      <c r="Z360" s="30">
        <f t="shared" si="31"/>
        <v>0</v>
      </c>
      <c r="AA360" s="2" t="str">
        <f>IF(NOT(OR(Z360&gt;1,Z360&lt;-1)),"",VLOOKUP(R360,'[1]Employee CC lookup'!$B:$I,8,0))</f>
        <v/>
      </c>
      <c r="AB360" s="2" t="str">
        <f t="shared" si="32"/>
        <v xml:space="preserve">True Up LSL </v>
      </c>
      <c r="AD360" s="2">
        <f t="shared" si="33"/>
        <v>50</v>
      </c>
      <c r="AE360" s="2">
        <f t="shared" si="30"/>
        <v>40</v>
      </c>
      <c r="AF360" s="2"/>
    </row>
    <row r="361" spans="2:32" x14ac:dyDescent="0.25">
      <c r="B361"/>
      <c r="C361"/>
      <c r="D361"/>
      <c r="E361"/>
      <c r="F361"/>
      <c r="L361" s="2"/>
      <c r="N361"/>
      <c r="R361" s="33"/>
      <c r="S361" s="31"/>
      <c r="T361" s="30">
        <v>0</v>
      </c>
      <c r="U361" s="30">
        <v>0</v>
      </c>
      <c r="V361" s="30">
        <v>0</v>
      </c>
      <c r="W361" s="30"/>
      <c r="X361" s="30">
        <f t="shared" si="29"/>
        <v>0</v>
      </c>
      <c r="Y361" s="30">
        <v>0</v>
      </c>
      <c r="Z361" s="30">
        <f t="shared" si="31"/>
        <v>0</v>
      </c>
      <c r="AA361" s="2" t="str">
        <f>IF(NOT(OR(Z361&gt;1,Z361&lt;-1)),"",VLOOKUP(R361,'[1]Employee CC lookup'!$B:$I,8,0))</f>
        <v/>
      </c>
      <c r="AB361" s="2" t="str">
        <f t="shared" si="32"/>
        <v xml:space="preserve">True Up LSL </v>
      </c>
      <c r="AD361" s="2">
        <f t="shared" si="33"/>
        <v>50</v>
      </c>
      <c r="AE361" s="2">
        <f t="shared" si="30"/>
        <v>40</v>
      </c>
      <c r="AF361" s="2"/>
    </row>
    <row r="362" spans="2:32" x14ac:dyDescent="0.25">
      <c r="B362"/>
      <c r="C362"/>
      <c r="D362"/>
      <c r="E362"/>
      <c r="F362"/>
      <c r="L362" s="2"/>
      <c r="N362"/>
      <c r="R362" s="33"/>
      <c r="S362" s="31"/>
      <c r="T362" s="30">
        <v>0</v>
      </c>
      <c r="U362" s="30">
        <v>0</v>
      </c>
      <c r="V362" s="30">
        <v>0</v>
      </c>
      <c r="W362" s="30"/>
      <c r="X362" s="30">
        <f t="shared" si="29"/>
        <v>0</v>
      </c>
      <c r="Y362" s="30">
        <v>0</v>
      </c>
      <c r="Z362" s="30">
        <f t="shared" si="31"/>
        <v>0</v>
      </c>
      <c r="AA362" s="2" t="str">
        <f>IF(NOT(OR(Z362&gt;1,Z362&lt;-1)),"",VLOOKUP(R362,'[1]Employee CC lookup'!$B:$I,8,0))</f>
        <v/>
      </c>
      <c r="AB362" s="2" t="str">
        <f t="shared" si="32"/>
        <v xml:space="preserve">True Up LSL </v>
      </c>
      <c r="AD362" s="2">
        <f t="shared" si="33"/>
        <v>50</v>
      </c>
      <c r="AE362" s="2">
        <f t="shared" si="30"/>
        <v>40</v>
      </c>
      <c r="AF362" s="2"/>
    </row>
    <row r="363" spans="2:32" x14ac:dyDescent="0.25">
      <c r="B363"/>
      <c r="C363"/>
      <c r="D363"/>
      <c r="E363"/>
      <c r="F363"/>
      <c r="L363" s="2"/>
      <c r="N363"/>
      <c r="R363" s="33"/>
      <c r="S363" s="31"/>
      <c r="T363" s="30">
        <v>0</v>
      </c>
      <c r="U363" s="30">
        <v>0</v>
      </c>
      <c r="V363" s="30">
        <v>0</v>
      </c>
      <c r="W363" s="30"/>
      <c r="X363" s="30">
        <f t="shared" si="29"/>
        <v>0</v>
      </c>
      <c r="Y363" s="30">
        <v>0</v>
      </c>
      <c r="Z363" s="30">
        <f t="shared" si="31"/>
        <v>0</v>
      </c>
      <c r="AA363" s="2" t="str">
        <f>IF(NOT(OR(Z363&gt;1,Z363&lt;-1)),"",VLOOKUP(R363,'[1]Employee CC lookup'!$B:$I,8,0))</f>
        <v/>
      </c>
      <c r="AB363" s="2" t="str">
        <f t="shared" si="32"/>
        <v xml:space="preserve">True Up LSL </v>
      </c>
      <c r="AD363" s="2">
        <f t="shared" si="33"/>
        <v>50</v>
      </c>
      <c r="AE363" s="2">
        <f t="shared" si="30"/>
        <v>40</v>
      </c>
      <c r="AF363" s="2"/>
    </row>
    <row r="364" spans="2:32" x14ac:dyDescent="0.25">
      <c r="B364"/>
      <c r="C364"/>
      <c r="D364"/>
      <c r="E364"/>
      <c r="F364"/>
      <c r="L364" s="2"/>
      <c r="N364"/>
      <c r="R364" s="33"/>
      <c r="S364" s="31"/>
      <c r="T364" s="30">
        <v>0</v>
      </c>
      <c r="U364" s="30">
        <v>0</v>
      </c>
      <c r="V364" s="30">
        <v>0</v>
      </c>
      <c r="W364" s="30"/>
      <c r="X364" s="30">
        <f t="shared" si="29"/>
        <v>0</v>
      </c>
      <c r="Y364" s="30">
        <v>0</v>
      </c>
      <c r="Z364" s="30">
        <f t="shared" si="31"/>
        <v>0</v>
      </c>
      <c r="AA364" s="2" t="str">
        <f>IF(NOT(OR(Z364&gt;1,Z364&lt;-1)),"",VLOOKUP(R364,'[1]Employee CC lookup'!$B:$I,8,0))</f>
        <v/>
      </c>
      <c r="AB364" s="2" t="str">
        <f t="shared" si="32"/>
        <v xml:space="preserve">True Up LSL </v>
      </c>
      <c r="AD364" s="2">
        <f t="shared" si="33"/>
        <v>50</v>
      </c>
      <c r="AE364" s="2">
        <f t="shared" si="30"/>
        <v>40</v>
      </c>
      <c r="AF364" s="2"/>
    </row>
    <row r="365" spans="2:32" x14ac:dyDescent="0.25">
      <c r="B365"/>
      <c r="C365"/>
      <c r="D365"/>
      <c r="E365"/>
      <c r="F365"/>
      <c r="L365" s="2"/>
      <c r="N365"/>
      <c r="R365" s="33"/>
      <c r="S365" s="31"/>
      <c r="T365" s="30">
        <v>0</v>
      </c>
      <c r="U365" s="30">
        <v>0</v>
      </c>
      <c r="V365" s="30">
        <v>0</v>
      </c>
      <c r="W365" s="30"/>
      <c r="X365" s="30">
        <f t="shared" si="29"/>
        <v>0</v>
      </c>
      <c r="Y365" s="30">
        <v>0</v>
      </c>
      <c r="Z365" s="30">
        <f t="shared" si="31"/>
        <v>0</v>
      </c>
      <c r="AA365" s="2" t="str">
        <f>IF(NOT(OR(Z365&gt;1,Z365&lt;-1)),"",VLOOKUP(R365,'[1]Employee CC lookup'!$B:$I,8,0))</f>
        <v/>
      </c>
      <c r="AB365" s="2" t="str">
        <f t="shared" si="32"/>
        <v xml:space="preserve">True Up LSL </v>
      </c>
      <c r="AD365" s="2">
        <f t="shared" si="33"/>
        <v>50</v>
      </c>
      <c r="AE365" s="2">
        <f t="shared" si="30"/>
        <v>40</v>
      </c>
      <c r="AF365" s="2"/>
    </row>
    <row r="366" spans="2:32" x14ac:dyDescent="0.25">
      <c r="B366"/>
      <c r="C366"/>
      <c r="D366"/>
      <c r="E366"/>
      <c r="F366"/>
      <c r="L366" s="2"/>
      <c r="N366"/>
      <c r="R366" s="33"/>
      <c r="S366" s="31"/>
      <c r="T366" s="30">
        <v>0</v>
      </c>
      <c r="U366" s="30">
        <v>0</v>
      </c>
      <c r="V366" s="30">
        <v>0</v>
      </c>
      <c r="W366" s="30"/>
      <c r="X366" s="30">
        <f t="shared" si="29"/>
        <v>0</v>
      </c>
      <c r="Y366" s="30">
        <v>0</v>
      </c>
      <c r="Z366" s="30">
        <f t="shared" si="31"/>
        <v>0</v>
      </c>
      <c r="AA366" s="2" t="str">
        <f>IF(NOT(OR(Z366&gt;1,Z366&lt;-1)),"",VLOOKUP(R366,'[1]Employee CC lookup'!$B:$I,8,0))</f>
        <v/>
      </c>
      <c r="AB366" s="2" t="str">
        <f t="shared" si="32"/>
        <v xml:space="preserve">True Up LSL </v>
      </c>
      <c r="AD366" s="2">
        <f t="shared" si="33"/>
        <v>50</v>
      </c>
      <c r="AE366" s="2">
        <f t="shared" si="30"/>
        <v>40</v>
      </c>
      <c r="AF366" s="2"/>
    </row>
    <row r="367" spans="2:32" x14ac:dyDescent="0.25">
      <c r="B367"/>
      <c r="C367"/>
      <c r="D367"/>
      <c r="E367"/>
      <c r="F367"/>
      <c r="L367" s="2"/>
      <c r="N367"/>
      <c r="R367" s="33"/>
      <c r="S367" s="31"/>
      <c r="T367" s="30">
        <v>0</v>
      </c>
      <c r="U367" s="30">
        <v>0</v>
      </c>
      <c r="V367" s="30">
        <v>0</v>
      </c>
      <c r="W367" s="30"/>
      <c r="X367" s="30">
        <f t="shared" si="29"/>
        <v>0</v>
      </c>
      <c r="Y367" s="30">
        <v>0</v>
      </c>
      <c r="Z367" s="30">
        <f t="shared" si="31"/>
        <v>0</v>
      </c>
      <c r="AA367" s="2" t="str">
        <f>IF(NOT(OR(Z367&gt;1,Z367&lt;-1)),"",VLOOKUP(R367,'[1]Employee CC lookup'!$B:$I,8,0))</f>
        <v/>
      </c>
      <c r="AB367" s="2" t="str">
        <f t="shared" si="32"/>
        <v xml:space="preserve">True Up LSL </v>
      </c>
      <c r="AD367" s="2">
        <f t="shared" si="33"/>
        <v>50</v>
      </c>
      <c r="AE367" s="2">
        <f t="shared" si="30"/>
        <v>40</v>
      </c>
    </row>
    <row r="368" spans="2:32" x14ac:dyDescent="0.25">
      <c r="B368"/>
      <c r="C368"/>
      <c r="D368"/>
      <c r="E368"/>
      <c r="F368"/>
      <c r="L368" s="2"/>
      <c r="N368"/>
      <c r="R368" s="33"/>
      <c r="S368" s="31"/>
      <c r="T368" s="30">
        <v>0</v>
      </c>
      <c r="U368" s="30">
        <v>0</v>
      </c>
      <c r="V368" s="30">
        <v>0</v>
      </c>
      <c r="W368" s="30"/>
      <c r="X368" s="30">
        <f t="shared" si="29"/>
        <v>0</v>
      </c>
      <c r="Y368" s="30">
        <v>0</v>
      </c>
      <c r="Z368" s="30">
        <f t="shared" si="31"/>
        <v>0</v>
      </c>
      <c r="AA368" s="2" t="str">
        <f>IF(NOT(OR(Z368&gt;1,Z368&lt;-1)),"",VLOOKUP(R368,'[1]Employee CC lookup'!$B:$I,8,0))</f>
        <v/>
      </c>
      <c r="AB368" s="2" t="str">
        <f t="shared" si="32"/>
        <v xml:space="preserve">True Up LSL </v>
      </c>
      <c r="AD368" s="2">
        <f t="shared" si="33"/>
        <v>50</v>
      </c>
      <c r="AE368" s="2">
        <f t="shared" si="30"/>
        <v>40</v>
      </c>
      <c r="AF368" s="2"/>
    </row>
    <row r="369" spans="2:31" s="2" customFormat="1" x14ac:dyDescent="0.25">
      <c r="B369"/>
      <c r="C369"/>
      <c r="D369"/>
      <c r="E369"/>
      <c r="F369"/>
      <c r="G369" s="1"/>
      <c r="N369"/>
      <c r="R369" s="33"/>
      <c r="S369" s="31"/>
      <c r="T369" s="30">
        <v>0</v>
      </c>
      <c r="U369" s="30">
        <v>0</v>
      </c>
      <c r="V369" s="30">
        <v>0</v>
      </c>
      <c r="W369" s="30"/>
      <c r="X369" s="30">
        <f t="shared" si="29"/>
        <v>0</v>
      </c>
      <c r="Y369" s="30">
        <v>0</v>
      </c>
      <c r="Z369" s="30">
        <f t="shared" si="31"/>
        <v>0</v>
      </c>
      <c r="AA369" s="2" t="str">
        <f>IF(NOT(OR(Z369&gt;1,Z369&lt;-1)),"",VLOOKUP(R369,'[1]Employee CC lookup'!$B:$I,8,0))</f>
        <v/>
      </c>
      <c r="AB369" s="2" t="str">
        <f t="shared" si="32"/>
        <v xml:space="preserve">True Up LSL </v>
      </c>
      <c r="AD369" s="2">
        <f t="shared" si="33"/>
        <v>50</v>
      </c>
      <c r="AE369" s="2">
        <f t="shared" si="30"/>
        <v>40</v>
      </c>
    </row>
    <row r="370" spans="2:31" s="2" customFormat="1" x14ac:dyDescent="0.25">
      <c r="B370"/>
      <c r="C370"/>
      <c r="D370"/>
      <c r="E370"/>
      <c r="F370"/>
      <c r="G370" s="1"/>
      <c r="N370"/>
      <c r="R370" s="34"/>
      <c r="S370" s="1"/>
      <c r="T370" s="30"/>
      <c r="U370" s="30"/>
      <c r="V370" s="30"/>
      <c r="W370" s="30"/>
      <c r="X370" s="30"/>
      <c r="Y370" s="30"/>
      <c r="Z370" s="30"/>
    </row>
    <row r="371" spans="2:31" s="2" customFormat="1" x14ac:dyDescent="0.25">
      <c r="B371"/>
      <c r="C371"/>
      <c r="D371"/>
      <c r="E371"/>
      <c r="F371"/>
      <c r="G371" s="1"/>
      <c r="N371"/>
      <c r="R371" s="34"/>
      <c r="S371" s="1"/>
      <c r="T371" s="30"/>
      <c r="U371" s="30"/>
      <c r="V371" s="30"/>
      <c r="W371" s="30"/>
      <c r="X371" s="30"/>
      <c r="Y371" s="30"/>
      <c r="Z371" s="30"/>
    </row>
    <row r="372" spans="2:31" s="2" customFormat="1" x14ac:dyDescent="0.25">
      <c r="B372"/>
      <c r="C372"/>
      <c r="D372"/>
      <c r="E372"/>
      <c r="F372"/>
      <c r="G372" s="1"/>
      <c r="N372"/>
      <c r="R372" s="34"/>
      <c r="S372" s="1"/>
      <c r="T372" s="30"/>
      <c r="U372" s="30"/>
      <c r="V372" s="30"/>
      <c r="W372" s="30"/>
      <c r="X372" s="30"/>
      <c r="Y372" s="30"/>
      <c r="Z372" s="30"/>
    </row>
    <row r="373" spans="2:31" s="2" customFormat="1" x14ac:dyDescent="0.25">
      <c r="B373"/>
      <c r="C373"/>
      <c r="D373"/>
      <c r="E373"/>
      <c r="F373"/>
      <c r="G373" s="1"/>
      <c r="N373"/>
      <c r="R373" s="34"/>
      <c r="S373" s="1"/>
      <c r="T373" s="30"/>
      <c r="U373" s="30"/>
      <c r="V373" s="30"/>
      <c r="W373" s="30"/>
      <c r="X373" s="30"/>
      <c r="Y373" s="30"/>
      <c r="Z373" s="30"/>
    </row>
    <row r="374" spans="2:31" s="2" customFormat="1" x14ac:dyDescent="0.25">
      <c r="B374"/>
      <c r="C374"/>
      <c r="D374"/>
      <c r="E374"/>
      <c r="F374"/>
      <c r="G374" s="1"/>
      <c r="N374"/>
      <c r="R374" s="34"/>
      <c r="S374" s="1"/>
      <c r="T374" s="30"/>
      <c r="U374" s="30"/>
      <c r="V374" s="30"/>
      <c r="W374" s="30"/>
      <c r="X374" s="30"/>
      <c r="Y374" s="30"/>
      <c r="Z374" s="30"/>
    </row>
    <row r="375" spans="2:31" s="2" customFormat="1" x14ac:dyDescent="0.25">
      <c r="B375"/>
      <c r="C375"/>
      <c r="D375"/>
      <c r="E375"/>
      <c r="F375"/>
      <c r="G375" s="1"/>
      <c r="N375"/>
      <c r="R375" s="34"/>
      <c r="S375" s="1"/>
      <c r="T375" s="30"/>
      <c r="U375" s="30"/>
      <c r="V375" s="30"/>
      <c r="W375" s="30"/>
      <c r="X375" s="30"/>
      <c r="Y375" s="30"/>
      <c r="Z375" s="30"/>
    </row>
    <row r="376" spans="2:31" s="2" customFormat="1" x14ac:dyDescent="0.25">
      <c r="B376"/>
      <c r="C376"/>
      <c r="D376"/>
      <c r="E376"/>
      <c r="F376"/>
      <c r="G376" s="1"/>
      <c r="N376"/>
      <c r="R376" s="34"/>
      <c r="S376" s="1"/>
      <c r="T376" s="30"/>
      <c r="U376" s="30"/>
      <c r="V376" s="30"/>
      <c r="W376" s="30"/>
      <c r="X376" s="30"/>
      <c r="Y376" s="30"/>
      <c r="Z376" s="30"/>
    </row>
    <row r="377" spans="2:31" s="2" customFormat="1" x14ac:dyDescent="0.25">
      <c r="B377"/>
      <c r="C377"/>
      <c r="D377"/>
      <c r="E377"/>
      <c r="F377"/>
      <c r="G377" s="1"/>
      <c r="N377"/>
      <c r="R377" s="34"/>
      <c r="S377" s="1"/>
      <c r="T377" s="30"/>
      <c r="U377" s="30"/>
      <c r="V377" s="30"/>
      <c r="W377" s="30"/>
      <c r="X377" s="30"/>
      <c r="Y377" s="30"/>
      <c r="Z377" s="30"/>
    </row>
    <row r="378" spans="2:31" s="2" customFormat="1" x14ac:dyDescent="0.25">
      <c r="B378"/>
      <c r="C378"/>
      <c r="D378"/>
      <c r="E378"/>
      <c r="F378"/>
      <c r="G378" s="1"/>
      <c r="N378"/>
      <c r="R378" s="34"/>
      <c r="T378" s="30"/>
      <c r="U378" s="30"/>
      <c r="V378" s="30"/>
      <c r="W378" s="30"/>
      <c r="X378" s="30"/>
      <c r="Y378" s="30"/>
      <c r="Z378" s="30"/>
    </row>
    <row r="379" spans="2:31" s="2" customFormat="1" x14ac:dyDescent="0.25">
      <c r="B379"/>
      <c r="C379"/>
      <c r="D379"/>
      <c r="E379"/>
      <c r="F379"/>
      <c r="G379" s="1"/>
      <c r="N379"/>
      <c r="R379" s="34"/>
      <c r="T379" s="30"/>
      <c r="U379" s="30"/>
      <c r="V379" s="30"/>
      <c r="W379" s="30"/>
      <c r="X379" s="30"/>
      <c r="Y379" s="30"/>
      <c r="Z379" s="30"/>
    </row>
    <row r="380" spans="2:31" s="2" customFormat="1" x14ac:dyDescent="0.25">
      <c r="B380"/>
      <c r="C380"/>
      <c r="D380"/>
      <c r="E380"/>
      <c r="F380"/>
      <c r="G380" s="1"/>
      <c r="N380"/>
      <c r="R380" s="34"/>
      <c r="T380" s="30"/>
      <c r="U380" s="30"/>
      <c r="V380" s="30"/>
      <c r="W380" s="30"/>
      <c r="X380" s="30"/>
      <c r="Y380" s="30"/>
      <c r="Z380" s="30"/>
    </row>
    <row r="381" spans="2:31" s="2" customFormat="1" x14ac:dyDescent="0.25">
      <c r="B381"/>
      <c r="C381"/>
      <c r="D381"/>
      <c r="E381"/>
      <c r="F381"/>
      <c r="G381" s="1"/>
      <c r="N381"/>
      <c r="R381" s="34"/>
      <c r="T381" s="30"/>
      <c r="U381" s="30"/>
      <c r="V381" s="30"/>
      <c r="W381" s="30"/>
      <c r="X381" s="30"/>
      <c r="Y381" s="30"/>
      <c r="Z381" s="30"/>
    </row>
    <row r="382" spans="2:31" s="2" customFormat="1" x14ac:dyDescent="0.25">
      <c r="B382"/>
      <c r="C382"/>
      <c r="D382"/>
      <c r="E382"/>
      <c r="F382"/>
      <c r="G382" s="1"/>
      <c r="N382"/>
      <c r="R382" s="34"/>
      <c r="T382" s="30"/>
      <c r="U382" s="30"/>
      <c r="V382" s="30"/>
      <c r="W382" s="30"/>
      <c r="X382" s="30"/>
      <c r="Y382" s="30"/>
      <c r="Z382" s="30"/>
    </row>
    <row r="383" spans="2:31" s="2" customFormat="1" x14ac:dyDescent="0.25">
      <c r="B383"/>
      <c r="C383"/>
      <c r="D383"/>
      <c r="E383"/>
      <c r="F383"/>
      <c r="G383" s="1"/>
      <c r="N383"/>
      <c r="R383" s="34"/>
      <c r="T383" s="30"/>
      <c r="U383" s="30"/>
      <c r="V383" s="30"/>
      <c r="W383" s="30"/>
      <c r="X383" s="30"/>
      <c r="Y383" s="30"/>
      <c r="Z383" s="30"/>
    </row>
    <row r="384" spans="2:31" s="2" customFormat="1" x14ac:dyDescent="0.25">
      <c r="B384"/>
      <c r="C384"/>
      <c r="D384"/>
      <c r="E384"/>
      <c r="F384"/>
      <c r="G384" s="1"/>
      <c r="N384"/>
      <c r="R384" s="34"/>
      <c r="T384" s="30"/>
      <c r="U384" s="30"/>
      <c r="V384" s="30"/>
      <c r="W384" s="30"/>
      <c r="X384" s="30"/>
      <c r="Y384" s="30"/>
      <c r="Z384" s="30"/>
    </row>
    <row r="385" spans="2:31" s="2" customFormat="1" x14ac:dyDescent="0.25">
      <c r="B385"/>
      <c r="C385"/>
      <c r="D385"/>
      <c r="E385"/>
      <c r="F385"/>
      <c r="G385" s="1"/>
      <c r="N385"/>
      <c r="R385" s="34"/>
      <c r="T385" s="30"/>
      <c r="U385" s="30"/>
      <c r="V385" s="30"/>
      <c r="W385" s="30"/>
      <c r="X385" s="30"/>
      <c r="Y385" s="30"/>
      <c r="Z385" s="30"/>
    </row>
    <row r="386" spans="2:31" s="2" customFormat="1" x14ac:dyDescent="0.25">
      <c r="B386"/>
      <c r="C386"/>
      <c r="D386"/>
      <c r="E386"/>
      <c r="F386"/>
      <c r="G386" s="1"/>
      <c r="N386"/>
      <c r="R386" s="34"/>
      <c r="T386" s="30"/>
      <c r="U386" s="30"/>
      <c r="V386" s="30"/>
      <c r="W386" s="30"/>
      <c r="X386" s="30"/>
      <c r="Y386" s="30"/>
      <c r="Z386" s="30"/>
    </row>
    <row r="387" spans="2:31" s="2" customFormat="1" x14ac:dyDescent="0.25">
      <c r="B387"/>
      <c r="C387"/>
      <c r="D387"/>
      <c r="E387"/>
      <c r="F387"/>
      <c r="G387" s="1"/>
      <c r="N387"/>
      <c r="R387" s="34"/>
      <c r="T387" s="30"/>
      <c r="U387" s="30"/>
      <c r="V387" s="30"/>
      <c r="W387" s="30"/>
      <c r="X387" s="30"/>
      <c r="Y387" s="30"/>
      <c r="Z387" s="30"/>
    </row>
    <row r="388" spans="2:31" s="2" customFormat="1" x14ac:dyDescent="0.25">
      <c r="B388"/>
      <c r="C388"/>
      <c r="D388"/>
      <c r="E388"/>
      <c r="F388"/>
      <c r="G388" s="1"/>
      <c r="N388"/>
      <c r="R388" s="34"/>
      <c r="T388" s="30"/>
      <c r="U388" s="30"/>
      <c r="V388" s="30"/>
      <c r="W388" s="30"/>
      <c r="X388" s="30"/>
      <c r="Y388" s="30"/>
      <c r="Z388" s="30"/>
    </row>
    <row r="389" spans="2:31" s="2" customFormat="1" x14ac:dyDescent="0.25">
      <c r="B389"/>
      <c r="C389"/>
      <c r="D389"/>
      <c r="E389"/>
      <c r="F389"/>
      <c r="G389" s="1"/>
      <c r="N389"/>
      <c r="R389" s="35"/>
      <c r="T389" s="30"/>
      <c r="U389" s="30"/>
      <c r="V389" s="30"/>
      <c r="W389" s="30"/>
      <c r="X389" s="30"/>
      <c r="Y389" s="30"/>
      <c r="Z389" s="30"/>
    </row>
    <row r="390" spans="2:31" s="2" customFormat="1" x14ac:dyDescent="0.25">
      <c r="B390"/>
      <c r="C390"/>
      <c r="D390"/>
      <c r="E390"/>
      <c r="F390"/>
      <c r="G390" s="1"/>
      <c r="N390"/>
      <c r="R390" s="35"/>
      <c r="T390" s="30"/>
      <c r="U390" s="30"/>
      <c r="V390" s="30"/>
      <c r="W390" s="30"/>
      <c r="X390" s="30"/>
      <c r="Y390" s="30"/>
      <c r="Z390" s="30"/>
    </row>
    <row r="391" spans="2:31" s="2" customFormat="1" x14ac:dyDescent="0.25">
      <c r="B391"/>
      <c r="C391"/>
      <c r="D391"/>
      <c r="E391"/>
      <c r="F391"/>
      <c r="G391" s="1"/>
      <c r="N391"/>
      <c r="R391" s="34"/>
      <c r="T391" s="30"/>
      <c r="U391" s="30"/>
      <c r="V391" s="30"/>
      <c r="W391" s="30"/>
      <c r="X391" s="30"/>
      <c r="Y391" s="30"/>
      <c r="Z391" s="30"/>
    </row>
    <row r="392" spans="2:31" s="2" customFormat="1" x14ac:dyDescent="0.25">
      <c r="B392"/>
      <c r="C392"/>
      <c r="D392"/>
      <c r="E392"/>
      <c r="F392"/>
      <c r="G392" s="1"/>
      <c r="N392"/>
      <c r="R392" s="34"/>
      <c r="T392" s="30"/>
      <c r="U392" s="30"/>
      <c r="V392" s="30"/>
      <c r="W392" s="30"/>
      <c r="X392" s="30"/>
      <c r="Y392" s="30"/>
      <c r="Z392" s="30"/>
    </row>
    <row r="393" spans="2:31" s="2" customFormat="1" x14ac:dyDescent="0.25">
      <c r="B393"/>
      <c r="C393"/>
      <c r="D393"/>
      <c r="E393"/>
      <c r="F393"/>
      <c r="G393" s="1"/>
      <c r="N393"/>
      <c r="R393" s="34"/>
      <c r="T393" s="30"/>
      <c r="U393" s="30"/>
      <c r="V393" s="30"/>
      <c r="W393" s="30"/>
      <c r="X393" s="30"/>
      <c r="Y393" s="30"/>
      <c r="Z393" s="30"/>
    </row>
    <row r="394" spans="2:31" s="2" customFormat="1" x14ac:dyDescent="0.25">
      <c r="B394"/>
      <c r="C394"/>
      <c r="D394"/>
      <c r="E394"/>
      <c r="F394"/>
      <c r="G394" s="1"/>
      <c r="N394"/>
      <c r="R394" s="34"/>
      <c r="T394" s="30"/>
      <c r="U394" s="30"/>
      <c r="V394" s="30"/>
      <c r="W394" s="30"/>
      <c r="X394" s="30"/>
      <c r="Y394" s="30"/>
      <c r="Z394" s="30"/>
    </row>
    <row r="395" spans="2:31" s="2" customFormat="1" x14ac:dyDescent="0.25">
      <c r="B395"/>
      <c r="C395"/>
      <c r="D395"/>
      <c r="E395"/>
      <c r="F395"/>
      <c r="G395" s="1"/>
      <c r="N395"/>
      <c r="R395" s="34"/>
      <c r="T395" s="30"/>
      <c r="U395" s="30"/>
      <c r="V395" s="30"/>
      <c r="W395" s="30"/>
      <c r="X395" s="30"/>
      <c r="Y395" s="30"/>
      <c r="Z395" s="30"/>
    </row>
    <row r="396" spans="2:31" s="2" customFormat="1" x14ac:dyDescent="0.25">
      <c r="B396"/>
      <c r="C396"/>
      <c r="D396"/>
      <c r="E396"/>
      <c r="F396"/>
      <c r="G396" s="1"/>
      <c r="N396"/>
      <c r="R396" s="35"/>
      <c r="T396" s="30"/>
      <c r="U396" s="30"/>
      <c r="V396" s="30"/>
      <c r="W396" s="30"/>
      <c r="X396" s="30"/>
      <c r="Y396" s="30"/>
      <c r="Z396" s="30"/>
    </row>
    <row r="397" spans="2:31" s="2" customFormat="1" x14ac:dyDescent="0.25">
      <c r="B397"/>
      <c r="C397"/>
      <c r="D397"/>
      <c r="E397"/>
      <c r="F397"/>
      <c r="G397" s="1"/>
      <c r="N397"/>
      <c r="R397" s="35"/>
      <c r="T397" s="30"/>
      <c r="U397" s="30"/>
      <c r="V397" s="30"/>
      <c r="W397" s="30"/>
      <c r="X397" s="30"/>
      <c r="Y397" s="30"/>
      <c r="Z397" s="30"/>
      <c r="AC397" s="4"/>
    </row>
    <row r="398" spans="2:31" s="2" customFormat="1" x14ac:dyDescent="0.25">
      <c r="B398"/>
      <c r="C398"/>
      <c r="D398"/>
      <c r="E398"/>
      <c r="G398" s="1"/>
      <c r="N398"/>
      <c r="R398" s="35"/>
      <c r="T398" s="30"/>
      <c r="U398" s="30"/>
      <c r="V398" s="30"/>
      <c r="W398" s="30"/>
      <c r="X398" s="30"/>
      <c r="Y398" s="30"/>
      <c r="Z398" s="30"/>
      <c r="AC398" s="4"/>
      <c r="AD398" s="4"/>
    </row>
    <row r="399" spans="2:31" s="2" customFormat="1" x14ac:dyDescent="0.25">
      <c r="B399"/>
      <c r="C399"/>
      <c r="D399"/>
      <c r="E399"/>
      <c r="G399" s="1"/>
      <c r="N399"/>
      <c r="R399" s="35"/>
      <c r="T399" s="30"/>
      <c r="U399" s="30"/>
      <c r="V399" s="30"/>
      <c r="W399" s="30"/>
      <c r="X399" s="30"/>
      <c r="Y399" s="30"/>
      <c r="Z399" s="30"/>
      <c r="AD399" s="4"/>
    </row>
    <row r="400" spans="2:31" s="2" customFormat="1" x14ac:dyDescent="0.25">
      <c r="B400"/>
      <c r="C400"/>
      <c r="D400"/>
      <c r="E400"/>
      <c r="G400" s="1"/>
      <c r="N400"/>
      <c r="R400" s="35"/>
      <c r="T400" s="30"/>
      <c r="U400" s="30"/>
      <c r="V400" s="30"/>
      <c r="W400" s="30"/>
      <c r="X400" s="30"/>
      <c r="Y400" s="30"/>
      <c r="Z400" s="30"/>
      <c r="AC400" s="4"/>
      <c r="AD400" s="4"/>
      <c r="AE400" s="36"/>
    </row>
    <row r="401" spans="2:30" s="2" customFormat="1" x14ac:dyDescent="0.25">
      <c r="B401"/>
      <c r="C401"/>
      <c r="D401"/>
      <c r="E401"/>
      <c r="G401" s="1"/>
      <c r="L401" s="1"/>
      <c r="R401" s="35"/>
      <c r="T401" s="30"/>
      <c r="U401" s="30"/>
      <c r="V401" s="30"/>
      <c r="W401" s="30"/>
      <c r="X401" s="30"/>
      <c r="Y401" s="30"/>
      <c r="Z401" s="30"/>
      <c r="AD401" s="4"/>
    </row>
    <row r="402" spans="2:30" s="2" customFormat="1" x14ac:dyDescent="0.25">
      <c r="B402"/>
      <c r="C402"/>
      <c r="D402"/>
      <c r="E402"/>
      <c r="G402" s="1"/>
      <c r="L402" s="1"/>
      <c r="R402" s="35"/>
      <c r="T402" s="30"/>
      <c r="U402" s="30"/>
      <c r="V402" s="30"/>
      <c r="W402" s="30"/>
      <c r="X402" s="30"/>
      <c r="Y402" s="30"/>
      <c r="Z402" s="30"/>
      <c r="AD402" s="4"/>
    </row>
    <row r="403" spans="2:30" s="2" customFormat="1" x14ac:dyDescent="0.25">
      <c r="B403"/>
      <c r="C403"/>
      <c r="D403"/>
      <c r="E403"/>
      <c r="G403" s="1"/>
      <c r="L403" s="1"/>
      <c r="R403" s="35"/>
      <c r="T403" s="30"/>
      <c r="U403" s="30"/>
      <c r="V403" s="30"/>
      <c r="W403" s="30"/>
      <c r="X403" s="30"/>
      <c r="Y403" s="30"/>
      <c r="Z403" s="30"/>
      <c r="AD403" s="4"/>
    </row>
    <row r="404" spans="2:30" s="2" customFormat="1" x14ac:dyDescent="0.25">
      <c r="B404"/>
      <c r="C404"/>
      <c r="D404"/>
      <c r="E404"/>
      <c r="G404" s="1"/>
      <c r="L404" s="1"/>
      <c r="R404" s="35"/>
      <c r="T404" s="30"/>
      <c r="U404" s="30"/>
      <c r="V404" s="30"/>
      <c r="W404" s="30"/>
      <c r="X404" s="30"/>
      <c r="Y404" s="30"/>
      <c r="Z404" s="30"/>
      <c r="AD404" s="4"/>
    </row>
    <row r="405" spans="2:30" s="2" customFormat="1" x14ac:dyDescent="0.25">
      <c r="B405"/>
      <c r="C405"/>
      <c r="D405"/>
      <c r="E405"/>
      <c r="G405" s="1"/>
      <c r="L405" s="1"/>
      <c r="R405" s="35"/>
      <c r="T405" s="30"/>
      <c r="U405" s="30"/>
      <c r="V405" s="30"/>
      <c r="W405" s="30"/>
      <c r="X405" s="30"/>
      <c r="Y405" s="30"/>
      <c r="Z405" s="30"/>
      <c r="AC405" s="4"/>
      <c r="AD405" s="4"/>
    </row>
    <row r="406" spans="2:30" s="2" customFormat="1" x14ac:dyDescent="0.25">
      <c r="B406"/>
      <c r="C406"/>
      <c r="D406"/>
      <c r="E406"/>
      <c r="G406" s="1"/>
      <c r="L406" s="1"/>
      <c r="R406" s="35"/>
      <c r="T406" s="30"/>
      <c r="U406" s="30"/>
      <c r="V406" s="30"/>
      <c r="W406" s="30"/>
      <c r="X406" s="30"/>
      <c r="Y406" s="30"/>
      <c r="Z406" s="30"/>
      <c r="AC406" s="4"/>
      <c r="AD406" s="4"/>
    </row>
    <row r="407" spans="2:30" s="2" customFormat="1" x14ac:dyDescent="0.25">
      <c r="B407"/>
      <c r="C407"/>
      <c r="D407"/>
      <c r="E407"/>
      <c r="G407" s="1"/>
      <c r="L407" s="1"/>
      <c r="R407" s="35"/>
      <c r="T407" s="30"/>
      <c r="U407" s="30"/>
      <c r="V407" s="30"/>
      <c r="W407" s="30"/>
      <c r="X407" s="30"/>
      <c r="Y407" s="30"/>
      <c r="Z407" s="30"/>
      <c r="AC407" s="4"/>
    </row>
    <row r="408" spans="2:30" s="2" customFormat="1" x14ac:dyDescent="0.25">
      <c r="B408"/>
      <c r="C408"/>
      <c r="D408"/>
      <c r="E408"/>
      <c r="G408" s="1"/>
      <c r="L408" s="1"/>
      <c r="R408" s="37"/>
      <c r="S408"/>
      <c r="T408" s="30"/>
      <c r="U408" s="30"/>
      <c r="V408" s="30"/>
      <c r="W408" s="30"/>
      <c r="X408" s="30"/>
      <c r="Y408" s="30"/>
      <c r="Z408" s="30"/>
      <c r="AD408" s="4"/>
    </row>
    <row r="409" spans="2:30" s="2" customFormat="1" x14ac:dyDescent="0.25">
      <c r="B409"/>
      <c r="C409"/>
      <c r="D409"/>
      <c r="E409"/>
      <c r="G409" s="1"/>
      <c r="L409" s="1"/>
      <c r="R409" s="37"/>
      <c r="S409"/>
      <c r="T409" s="30"/>
      <c r="U409" s="30"/>
      <c r="V409" s="30"/>
      <c r="W409" s="30"/>
      <c r="X409" s="30"/>
      <c r="Y409" s="30"/>
      <c r="Z409" s="30"/>
      <c r="AD409" s="4"/>
    </row>
    <row r="410" spans="2:30" s="2" customFormat="1" x14ac:dyDescent="0.25">
      <c r="B410"/>
      <c r="C410"/>
      <c r="D410"/>
      <c r="E410"/>
      <c r="G410" s="1"/>
      <c r="L410" s="1"/>
      <c r="R410" s="37"/>
      <c r="S410"/>
      <c r="T410" s="30"/>
      <c r="U410" s="30"/>
      <c r="V410" s="30"/>
      <c r="W410" s="30"/>
      <c r="X410" s="30"/>
      <c r="Y410" s="30"/>
      <c r="Z410" s="30"/>
      <c r="AD410" s="4"/>
    </row>
    <row r="411" spans="2:30" s="2" customFormat="1" x14ac:dyDescent="0.25">
      <c r="B411"/>
      <c r="C411"/>
      <c r="D411"/>
      <c r="E411"/>
      <c r="G411" s="1"/>
      <c r="L411" s="1"/>
      <c r="R411" s="37"/>
      <c r="S411"/>
      <c r="T411" s="30"/>
      <c r="U411" s="30"/>
      <c r="V411" s="30"/>
      <c r="W411" s="30"/>
      <c r="X411" s="30"/>
      <c r="Y411" s="30"/>
      <c r="Z411" s="30"/>
      <c r="AD411" s="4"/>
    </row>
    <row r="412" spans="2:30" s="2" customFormat="1" x14ac:dyDescent="0.25">
      <c r="B412"/>
      <c r="C412"/>
      <c r="D412"/>
      <c r="E412"/>
      <c r="G412" s="1"/>
      <c r="L412" s="1"/>
      <c r="R412" s="37"/>
      <c r="S412"/>
      <c r="T412" s="30"/>
      <c r="U412" s="30"/>
      <c r="V412" s="30"/>
      <c r="W412" s="30"/>
      <c r="X412" s="30"/>
      <c r="Y412" s="30"/>
      <c r="Z412" s="30"/>
      <c r="AD412" s="4"/>
    </row>
    <row r="413" spans="2:30" s="2" customFormat="1" x14ac:dyDescent="0.25">
      <c r="B413"/>
      <c r="C413"/>
      <c r="D413"/>
      <c r="E413"/>
      <c r="G413" s="1"/>
      <c r="L413" s="1"/>
      <c r="R413" s="37"/>
      <c r="S413"/>
      <c r="T413" s="30"/>
      <c r="U413" s="30"/>
      <c r="V413" s="30"/>
      <c r="W413" s="30"/>
      <c r="X413" s="30"/>
      <c r="Y413" s="30"/>
      <c r="Z413" s="30"/>
      <c r="AD413" s="4"/>
    </row>
    <row r="414" spans="2:30" s="2" customFormat="1" x14ac:dyDescent="0.25">
      <c r="B414"/>
      <c r="C414"/>
      <c r="D414"/>
      <c r="E414"/>
      <c r="G414" s="1"/>
      <c r="L414" s="1"/>
      <c r="R414" s="37"/>
      <c r="S414"/>
      <c r="T414" s="30"/>
      <c r="U414" s="30"/>
      <c r="V414" s="30"/>
      <c r="W414" s="30"/>
      <c r="X414" s="30"/>
      <c r="Y414" s="30"/>
      <c r="Z414" s="30"/>
      <c r="AD414" s="4"/>
    </row>
    <row r="415" spans="2:30" s="2" customFormat="1" x14ac:dyDescent="0.25">
      <c r="B415"/>
      <c r="C415"/>
      <c r="D415"/>
      <c r="E415"/>
      <c r="G415" s="1"/>
      <c r="L415" s="1"/>
      <c r="R415" s="37"/>
      <c r="S415"/>
      <c r="T415" s="30"/>
      <c r="U415" s="30"/>
      <c r="V415" s="30"/>
      <c r="W415" s="30"/>
      <c r="X415" s="30"/>
      <c r="Y415" s="30"/>
      <c r="Z415" s="30"/>
      <c r="AD415" s="4"/>
    </row>
    <row r="416" spans="2:30" s="2" customFormat="1" x14ac:dyDescent="0.25">
      <c r="B416"/>
      <c r="C416"/>
      <c r="D416"/>
      <c r="E416"/>
      <c r="G416" s="1"/>
      <c r="L416" s="1"/>
      <c r="R416" s="37"/>
      <c r="S416"/>
      <c r="T416" s="30"/>
      <c r="U416" s="30"/>
      <c r="V416" s="30"/>
      <c r="W416" s="30"/>
      <c r="X416" s="30"/>
      <c r="Y416" s="30"/>
      <c r="Z416" s="30"/>
      <c r="AD416" s="4"/>
    </row>
    <row r="417" spans="2:30" s="2" customFormat="1" x14ac:dyDescent="0.25">
      <c r="B417"/>
      <c r="C417"/>
      <c r="D417"/>
      <c r="E417"/>
      <c r="G417" s="1"/>
      <c r="L417" s="1"/>
      <c r="R417" s="37"/>
      <c r="S417"/>
      <c r="T417" s="30"/>
      <c r="U417" s="30"/>
      <c r="V417" s="30"/>
      <c r="W417" s="30"/>
      <c r="X417" s="30"/>
      <c r="Y417" s="30"/>
      <c r="Z417" s="30"/>
      <c r="AD417" s="4"/>
    </row>
    <row r="418" spans="2:30" s="2" customFormat="1" x14ac:dyDescent="0.25">
      <c r="B418"/>
      <c r="C418"/>
      <c r="D418"/>
      <c r="E418"/>
      <c r="G418" s="1"/>
      <c r="L418" s="1"/>
      <c r="R418" s="37"/>
      <c r="S418"/>
      <c r="T418" s="30"/>
      <c r="U418" s="30"/>
      <c r="V418" s="30"/>
      <c r="W418" s="30"/>
      <c r="X418" s="30"/>
      <c r="Y418" s="30"/>
      <c r="Z418" s="30"/>
      <c r="AD418" s="4"/>
    </row>
    <row r="419" spans="2:30" s="2" customFormat="1" x14ac:dyDescent="0.25">
      <c r="B419"/>
      <c r="C419"/>
      <c r="D419"/>
      <c r="E419"/>
      <c r="G419" s="1"/>
      <c r="L419" s="1"/>
      <c r="R419" s="37"/>
      <c r="S419"/>
      <c r="T419" s="30"/>
      <c r="U419" s="30"/>
      <c r="V419" s="30"/>
      <c r="W419" s="30"/>
      <c r="X419" s="30"/>
      <c r="Y419" s="30"/>
      <c r="Z419" s="30"/>
      <c r="AC419" s="4"/>
      <c r="AD419" s="4"/>
    </row>
    <row r="420" spans="2:30" s="2" customFormat="1" x14ac:dyDescent="0.25">
      <c r="B420"/>
      <c r="C420"/>
      <c r="D420"/>
      <c r="E420"/>
      <c r="G420" s="1"/>
      <c r="L420" s="1"/>
      <c r="R420" s="37"/>
      <c r="S420"/>
      <c r="T420" s="30"/>
      <c r="U420" s="30"/>
      <c r="V420" s="30"/>
      <c r="W420" s="30"/>
      <c r="X420" s="30"/>
      <c r="Y420" s="30"/>
      <c r="Z420" s="30"/>
      <c r="AD420" s="4"/>
    </row>
    <row r="421" spans="2:30" s="2" customFormat="1" x14ac:dyDescent="0.25">
      <c r="B421"/>
      <c r="C421"/>
      <c r="D421"/>
      <c r="E421"/>
      <c r="G421" s="1"/>
      <c r="L421" s="1"/>
      <c r="R421" s="37"/>
      <c r="S421"/>
      <c r="T421" s="30"/>
      <c r="U421" s="30"/>
      <c r="V421" s="30"/>
      <c r="W421" s="30"/>
      <c r="X421" s="30"/>
      <c r="Y421" s="30"/>
      <c r="Z421" s="30"/>
      <c r="AD421" s="4"/>
    </row>
    <row r="422" spans="2:30" s="2" customFormat="1" x14ac:dyDescent="0.25">
      <c r="B422"/>
      <c r="C422"/>
      <c r="D422"/>
      <c r="E422"/>
      <c r="G422" s="1"/>
      <c r="L422" s="1"/>
      <c r="R422" s="37"/>
      <c r="S422"/>
      <c r="T422" s="30"/>
      <c r="U422" s="30"/>
      <c r="V422" s="30"/>
      <c r="W422" s="30"/>
      <c r="X422" s="30"/>
      <c r="Y422" s="30"/>
      <c r="Z422" s="30"/>
      <c r="AD422" s="4"/>
    </row>
    <row r="423" spans="2:30" s="2" customFormat="1" x14ac:dyDescent="0.25">
      <c r="B423"/>
      <c r="C423"/>
      <c r="D423"/>
      <c r="E423"/>
      <c r="G423" s="1"/>
      <c r="L423" s="1"/>
      <c r="R423" s="37"/>
      <c r="S423"/>
      <c r="T423" s="30"/>
      <c r="U423" s="30"/>
      <c r="V423" s="30"/>
      <c r="W423" s="30"/>
      <c r="X423" s="30"/>
      <c r="Y423" s="30"/>
      <c r="Z423" s="30"/>
      <c r="AD423" s="4"/>
    </row>
    <row r="424" spans="2:30" s="2" customFormat="1" x14ac:dyDescent="0.25">
      <c r="B424"/>
      <c r="C424"/>
      <c r="D424"/>
      <c r="E424"/>
      <c r="G424" s="1"/>
      <c r="L424" s="1"/>
      <c r="R424" s="37"/>
      <c r="S424"/>
      <c r="T424" s="30"/>
      <c r="U424" s="30"/>
      <c r="V424" s="30"/>
      <c r="W424" s="30"/>
      <c r="X424" s="30"/>
      <c r="Y424" s="30"/>
      <c r="Z424" s="30"/>
      <c r="AD424" s="4"/>
    </row>
    <row r="425" spans="2:30" s="2" customFormat="1" x14ac:dyDescent="0.25">
      <c r="B425"/>
      <c r="C425"/>
      <c r="D425"/>
      <c r="E425"/>
      <c r="G425" s="1"/>
      <c r="L425" s="1"/>
      <c r="R425" s="37"/>
      <c r="S425"/>
      <c r="T425" s="30"/>
      <c r="U425" s="30"/>
      <c r="V425" s="30"/>
      <c r="W425" s="30"/>
      <c r="X425" s="30"/>
      <c r="Y425" s="30"/>
      <c r="Z425" s="30"/>
      <c r="AD425" s="4"/>
    </row>
    <row r="426" spans="2:30" s="2" customFormat="1" x14ac:dyDescent="0.25">
      <c r="B426"/>
      <c r="C426"/>
      <c r="D426"/>
      <c r="E426"/>
      <c r="G426" s="1"/>
      <c r="L426" s="1"/>
      <c r="R426" s="37"/>
      <c r="S426"/>
      <c r="T426" s="30"/>
      <c r="U426" s="30"/>
      <c r="V426" s="30"/>
      <c r="W426" s="30"/>
      <c r="X426" s="30"/>
      <c r="Y426" s="30"/>
      <c r="Z426" s="30"/>
      <c r="AD426" s="4"/>
    </row>
    <row r="427" spans="2:30" s="2" customFormat="1" x14ac:dyDescent="0.25">
      <c r="B427"/>
      <c r="C427"/>
      <c r="D427"/>
      <c r="E427"/>
      <c r="G427" s="1"/>
      <c r="L427" s="1"/>
      <c r="R427" s="37"/>
      <c r="S427"/>
      <c r="T427" s="30"/>
      <c r="U427" s="30"/>
      <c r="V427" s="30"/>
      <c r="W427" s="30"/>
      <c r="X427" s="30"/>
      <c r="Y427" s="30"/>
      <c r="Z427" s="30"/>
      <c r="AD427" s="4"/>
    </row>
    <row r="428" spans="2:30" s="2" customFormat="1" x14ac:dyDescent="0.25">
      <c r="B428"/>
      <c r="C428"/>
      <c r="D428"/>
      <c r="E428"/>
      <c r="G428" s="1"/>
      <c r="L428" s="1"/>
      <c r="R428" s="37"/>
      <c r="S428"/>
      <c r="T428" s="30"/>
      <c r="U428" s="30"/>
      <c r="V428" s="30"/>
      <c r="W428" s="30"/>
      <c r="X428" s="30"/>
      <c r="Y428" s="30"/>
      <c r="Z428" s="30"/>
      <c r="AD428" s="4"/>
    </row>
    <row r="429" spans="2:30" s="2" customFormat="1" x14ac:dyDescent="0.25">
      <c r="B429"/>
      <c r="C429"/>
      <c r="D429"/>
      <c r="E429"/>
      <c r="G429" s="1"/>
      <c r="L429" s="1"/>
      <c r="R429" s="37"/>
      <c r="S429"/>
      <c r="T429" s="30"/>
      <c r="U429" s="30"/>
      <c r="V429" s="30"/>
      <c r="W429" s="30"/>
      <c r="X429" s="30"/>
      <c r="Y429" s="30"/>
      <c r="Z429" s="30"/>
      <c r="AD429" s="4"/>
    </row>
    <row r="430" spans="2:30" s="2" customFormat="1" x14ac:dyDescent="0.25">
      <c r="B430"/>
      <c r="C430"/>
      <c r="D430"/>
      <c r="E430"/>
      <c r="G430" s="1"/>
      <c r="L430" s="1"/>
      <c r="R430" s="37"/>
      <c r="S430"/>
      <c r="T430" s="30"/>
      <c r="U430" s="30"/>
      <c r="V430" s="30"/>
      <c r="W430" s="30"/>
      <c r="X430" s="30"/>
      <c r="Y430" s="30"/>
      <c r="Z430" s="30"/>
      <c r="AC430" s="4"/>
      <c r="AD430" s="4"/>
    </row>
    <row r="431" spans="2:30" s="2" customFormat="1" x14ac:dyDescent="0.25">
      <c r="B431"/>
      <c r="C431"/>
      <c r="D431"/>
      <c r="E431"/>
      <c r="G431" s="1"/>
      <c r="L431" s="1"/>
      <c r="R431" s="37"/>
      <c r="S431"/>
      <c r="T431" s="30"/>
      <c r="U431" s="30"/>
      <c r="V431" s="30"/>
      <c r="W431" s="30"/>
      <c r="X431" s="30"/>
      <c r="Y431" s="30"/>
      <c r="Z431" s="30"/>
      <c r="AD431" s="4"/>
    </row>
    <row r="432" spans="2:30" s="2" customFormat="1" x14ac:dyDescent="0.25">
      <c r="B432"/>
      <c r="C432"/>
      <c r="D432"/>
      <c r="E432"/>
      <c r="G432" s="1"/>
      <c r="L432" s="1"/>
      <c r="R432" s="35"/>
      <c r="T432" s="30"/>
      <c r="U432" s="30"/>
      <c r="V432" s="30"/>
      <c r="W432" s="30"/>
      <c r="X432" s="30"/>
      <c r="Y432" s="30"/>
      <c r="Z432" s="30"/>
      <c r="AD432" s="4"/>
    </row>
    <row r="433" spans="2:32" x14ac:dyDescent="0.25">
      <c r="B433"/>
      <c r="C433"/>
      <c r="D433"/>
      <c r="E433"/>
      <c r="R433" s="35"/>
      <c r="T433" s="30"/>
      <c r="U433" s="30"/>
      <c r="V433" s="30"/>
      <c r="W433" s="30"/>
      <c r="X433" s="30"/>
      <c r="Y433" s="30"/>
      <c r="Z433" s="30"/>
      <c r="AF433" s="2"/>
    </row>
    <row r="434" spans="2:32" x14ac:dyDescent="0.25">
      <c r="B434"/>
      <c r="C434"/>
      <c r="D434"/>
      <c r="E434"/>
      <c r="R434" s="35"/>
      <c r="T434" s="30"/>
      <c r="U434" s="30"/>
      <c r="V434" s="30"/>
      <c r="W434" s="30"/>
      <c r="X434" s="30"/>
      <c r="Y434" s="30"/>
      <c r="Z434" s="30"/>
      <c r="AF434" s="2"/>
    </row>
    <row r="435" spans="2:32" x14ac:dyDescent="0.25">
      <c r="B435"/>
      <c r="C435"/>
      <c r="D435"/>
      <c r="E435"/>
      <c r="R435" s="35"/>
      <c r="T435" s="30"/>
      <c r="U435" s="30"/>
      <c r="V435" s="30"/>
      <c r="W435" s="30"/>
      <c r="X435" s="30"/>
      <c r="Y435" s="30"/>
      <c r="Z435" s="30"/>
      <c r="AF435" s="2"/>
    </row>
    <row r="436" spans="2:32" x14ac:dyDescent="0.25">
      <c r="B436"/>
      <c r="C436"/>
      <c r="D436"/>
      <c r="E436"/>
      <c r="R436" s="35"/>
      <c r="T436" s="30"/>
      <c r="U436" s="30"/>
      <c r="V436" s="30"/>
      <c r="W436" s="30"/>
      <c r="X436" s="30"/>
      <c r="Y436" s="30"/>
      <c r="Z436" s="30"/>
      <c r="AF436" s="2"/>
    </row>
    <row r="437" spans="2:32" x14ac:dyDescent="0.25">
      <c r="B437"/>
      <c r="C437"/>
      <c r="D437"/>
      <c r="E437"/>
      <c r="R437" s="35"/>
      <c r="T437" s="30"/>
      <c r="U437" s="30"/>
      <c r="V437" s="30"/>
      <c r="W437" s="30"/>
      <c r="X437" s="30"/>
      <c r="Y437" s="30"/>
      <c r="Z437" s="30"/>
      <c r="AF437" s="2"/>
    </row>
    <row r="438" spans="2:32" x14ac:dyDescent="0.25">
      <c r="B438"/>
      <c r="C438"/>
      <c r="D438"/>
      <c r="E438"/>
      <c r="R438" s="35"/>
      <c r="T438" s="30"/>
      <c r="U438" s="30"/>
      <c r="V438" s="30"/>
      <c r="W438" s="30"/>
      <c r="X438" s="30"/>
      <c r="Y438" s="30"/>
      <c r="Z438" s="30"/>
      <c r="AF438" s="2"/>
    </row>
    <row r="439" spans="2:32" x14ac:dyDescent="0.25">
      <c r="B439"/>
      <c r="C439"/>
      <c r="D439"/>
      <c r="E439"/>
      <c r="R439" s="35"/>
      <c r="T439" s="30"/>
      <c r="U439" s="30"/>
      <c r="V439" s="30"/>
      <c r="W439" s="30"/>
      <c r="X439" s="30"/>
      <c r="Y439" s="30"/>
      <c r="Z439" s="30"/>
      <c r="AF439" s="2"/>
    </row>
    <row r="440" spans="2:32" x14ac:dyDescent="0.25">
      <c r="B440"/>
      <c r="C440"/>
      <c r="D440"/>
      <c r="E440"/>
      <c r="R440" s="35"/>
      <c r="T440" s="30"/>
      <c r="U440" s="30"/>
      <c r="V440" s="30"/>
      <c r="W440" s="30"/>
      <c r="X440" s="30"/>
      <c r="Y440" s="30"/>
      <c r="Z440" s="30"/>
      <c r="AC440" s="4"/>
      <c r="AF440" s="2"/>
    </row>
    <row r="441" spans="2:32" x14ac:dyDescent="0.25">
      <c r="B441"/>
      <c r="C441"/>
      <c r="D441"/>
      <c r="E441"/>
      <c r="R441" s="35"/>
      <c r="T441" s="30"/>
      <c r="U441" s="30"/>
      <c r="V441" s="30"/>
      <c r="W441" s="30"/>
      <c r="X441" s="30"/>
      <c r="Y441" s="30"/>
      <c r="Z441" s="30"/>
      <c r="AA441"/>
      <c r="AD441" s="2"/>
    </row>
    <row r="442" spans="2:32" x14ac:dyDescent="0.25">
      <c r="B442"/>
      <c r="C442"/>
      <c r="D442"/>
      <c r="E442"/>
      <c r="R442" s="35"/>
      <c r="T442" s="30"/>
      <c r="U442" s="30"/>
      <c r="V442" s="30"/>
      <c r="W442" s="30"/>
      <c r="X442" s="30"/>
      <c r="Y442" s="30"/>
      <c r="Z442" s="30"/>
      <c r="AF442" s="2"/>
    </row>
    <row r="443" spans="2:32" x14ac:dyDescent="0.25">
      <c r="B443"/>
      <c r="C443"/>
      <c r="D443"/>
      <c r="E443"/>
      <c r="R443" s="35"/>
      <c r="T443" s="30"/>
      <c r="U443" s="30"/>
      <c r="V443" s="30"/>
      <c r="W443" s="30"/>
      <c r="X443" s="30"/>
      <c r="Y443" s="30"/>
      <c r="Z443" s="30"/>
      <c r="AF443" s="2"/>
    </row>
    <row r="444" spans="2:32" x14ac:dyDescent="0.25">
      <c r="B444"/>
      <c r="C444"/>
      <c r="D444"/>
      <c r="E444"/>
      <c r="R444" s="35"/>
      <c r="T444" s="30"/>
      <c r="U444" s="30"/>
      <c r="V444" s="30"/>
      <c r="W444" s="30"/>
      <c r="X444" s="30"/>
      <c r="Y444" s="30"/>
      <c r="Z444" s="30"/>
      <c r="AF444" s="2"/>
    </row>
    <row r="445" spans="2:32" x14ac:dyDescent="0.25">
      <c r="B445"/>
      <c r="C445"/>
      <c r="D445"/>
      <c r="E445"/>
      <c r="R445" s="35"/>
      <c r="T445" s="30"/>
      <c r="U445" s="30"/>
      <c r="V445" s="30"/>
      <c r="W445" s="30"/>
      <c r="X445" s="30"/>
      <c r="Y445" s="30"/>
      <c r="Z445" s="30"/>
      <c r="AF445" s="2"/>
    </row>
    <row r="446" spans="2:32" x14ac:dyDescent="0.25">
      <c r="B446"/>
      <c r="C446"/>
      <c r="D446"/>
      <c r="E446"/>
      <c r="R446" s="35"/>
      <c r="T446" s="30"/>
      <c r="U446" s="30"/>
      <c r="V446" s="30"/>
      <c r="W446" s="30"/>
      <c r="X446" s="30"/>
      <c r="Y446" s="30"/>
      <c r="Z446" s="30"/>
      <c r="AF446" s="2"/>
    </row>
    <row r="447" spans="2:32" x14ac:dyDescent="0.25">
      <c r="B447"/>
      <c r="C447"/>
      <c r="D447"/>
      <c r="E447"/>
      <c r="R447" s="35"/>
      <c r="T447" s="30"/>
      <c r="U447" s="30"/>
      <c r="V447" s="30"/>
      <c r="W447" s="30"/>
      <c r="X447" s="30"/>
      <c r="Y447" s="30"/>
      <c r="Z447" s="30"/>
      <c r="AC447" s="4"/>
      <c r="AD447" s="2"/>
    </row>
    <row r="448" spans="2:32" x14ac:dyDescent="0.25">
      <c r="B448"/>
      <c r="C448"/>
      <c r="D448"/>
      <c r="E448"/>
      <c r="R448" s="35"/>
      <c r="T448" s="30"/>
      <c r="U448" s="30"/>
      <c r="V448" s="30"/>
      <c r="W448" s="30"/>
      <c r="X448" s="30"/>
      <c r="Y448" s="30"/>
      <c r="Z448" s="30"/>
    </row>
    <row r="449" spans="2:30" x14ac:dyDescent="0.25">
      <c r="B449"/>
      <c r="C449"/>
      <c r="D449"/>
      <c r="E449"/>
      <c r="R449" s="35"/>
      <c r="T449" s="30"/>
      <c r="U449" s="30"/>
      <c r="V449" s="30"/>
      <c r="W449" s="30"/>
      <c r="X449" s="30"/>
      <c r="Y449" s="30"/>
      <c r="Z449" s="30"/>
      <c r="AC449" s="4"/>
      <c r="AD449" s="2"/>
    </row>
    <row r="450" spans="2:30" x14ac:dyDescent="0.25">
      <c r="B450"/>
      <c r="C450"/>
      <c r="D450"/>
      <c r="E450"/>
      <c r="R450" s="35"/>
      <c r="T450" s="30"/>
      <c r="U450" s="30"/>
      <c r="V450" s="30"/>
      <c r="W450" s="30"/>
      <c r="X450" s="30"/>
      <c r="Y450" s="30"/>
      <c r="Z450" s="30"/>
      <c r="AC450" s="4"/>
      <c r="AD450" s="2"/>
    </row>
    <row r="451" spans="2:30" x14ac:dyDescent="0.25">
      <c r="B451"/>
      <c r="C451"/>
      <c r="D451"/>
      <c r="E451"/>
      <c r="R451" s="37"/>
      <c r="S451"/>
      <c r="T451" s="30"/>
      <c r="U451" s="30"/>
      <c r="V451" s="30"/>
      <c r="W451" s="30"/>
      <c r="X451" s="30"/>
      <c r="Y451" s="30"/>
      <c r="Z451" s="30"/>
    </row>
    <row r="452" spans="2:30" x14ac:dyDescent="0.25">
      <c r="B452"/>
      <c r="C452"/>
      <c r="D452"/>
      <c r="E452"/>
      <c r="R452" s="37"/>
      <c r="S452"/>
      <c r="T452" s="30"/>
      <c r="U452" s="30"/>
      <c r="V452" s="30"/>
      <c r="W452" s="30"/>
      <c r="X452" s="30"/>
      <c r="Y452" s="30"/>
      <c r="Z452" s="30"/>
    </row>
    <row r="453" spans="2:30" x14ac:dyDescent="0.25">
      <c r="B453"/>
      <c r="C453"/>
      <c r="D453"/>
      <c r="E453"/>
      <c r="R453" s="37"/>
      <c r="S453"/>
      <c r="T453" s="30"/>
      <c r="U453" s="30"/>
      <c r="V453" s="30"/>
      <c r="W453" s="30"/>
      <c r="X453" s="30"/>
      <c r="Y453" s="30"/>
      <c r="Z453" s="30"/>
    </row>
    <row r="454" spans="2:30" x14ac:dyDescent="0.25">
      <c r="B454"/>
      <c r="C454"/>
      <c r="D454"/>
      <c r="E454"/>
    </row>
    <row r="455" spans="2:30" x14ac:dyDescent="0.25">
      <c r="B455"/>
      <c r="C455"/>
      <c r="D455"/>
      <c r="E455"/>
    </row>
    <row r="456" spans="2:30" x14ac:dyDescent="0.25">
      <c r="B456"/>
      <c r="C456"/>
      <c r="D456"/>
      <c r="E456"/>
    </row>
    <row r="457" spans="2:30" x14ac:dyDescent="0.25">
      <c r="B457"/>
      <c r="C457"/>
      <c r="D457"/>
      <c r="E457"/>
    </row>
    <row r="458" spans="2:30" x14ac:dyDescent="0.25">
      <c r="B458"/>
      <c r="C458"/>
      <c r="D458"/>
      <c r="E458"/>
    </row>
    <row r="459" spans="2:30" x14ac:dyDescent="0.25">
      <c r="B459"/>
      <c r="C459"/>
      <c r="D459"/>
      <c r="E459"/>
    </row>
    <row r="460" spans="2:30" x14ac:dyDescent="0.25">
      <c r="B460"/>
      <c r="C460"/>
      <c r="D460"/>
      <c r="E460"/>
    </row>
    <row r="461" spans="2:30" x14ac:dyDescent="0.25">
      <c r="B461"/>
      <c r="C461"/>
      <c r="D461"/>
      <c r="E461"/>
    </row>
    <row r="462" spans="2:30" x14ac:dyDescent="0.25">
      <c r="B462"/>
      <c r="C462"/>
      <c r="D462"/>
      <c r="E462"/>
    </row>
    <row r="463" spans="2:30" x14ac:dyDescent="0.25">
      <c r="B463"/>
      <c r="C463"/>
      <c r="D463"/>
      <c r="E463"/>
    </row>
    <row r="464" spans="2:30" x14ac:dyDescent="0.25">
      <c r="B464"/>
      <c r="C464"/>
      <c r="D464"/>
      <c r="E464"/>
    </row>
    <row r="465" spans="2:5" x14ac:dyDescent="0.25">
      <c r="B465"/>
      <c r="C465"/>
      <c r="D465"/>
      <c r="E465"/>
    </row>
    <row r="466" spans="2:5" x14ac:dyDescent="0.25">
      <c r="B466"/>
      <c r="C466"/>
      <c r="D466"/>
      <c r="E466"/>
    </row>
    <row r="467" spans="2:5" x14ac:dyDescent="0.25">
      <c r="B467"/>
      <c r="C467"/>
      <c r="D467"/>
      <c r="E467"/>
    </row>
    <row r="468" spans="2:5" x14ac:dyDescent="0.25">
      <c r="B468"/>
      <c r="C468"/>
      <c r="D468"/>
      <c r="E468"/>
    </row>
    <row r="469" spans="2:5" x14ac:dyDescent="0.25">
      <c r="B469"/>
      <c r="C469"/>
      <c r="D469"/>
      <c r="E469"/>
    </row>
    <row r="470" spans="2:5" x14ac:dyDescent="0.25">
      <c r="B470"/>
      <c r="C470"/>
      <c r="D470"/>
      <c r="E470"/>
    </row>
    <row r="471" spans="2:5" x14ac:dyDescent="0.25">
      <c r="B471"/>
      <c r="C471"/>
      <c r="D471"/>
      <c r="E471"/>
    </row>
    <row r="472" spans="2:5" x14ac:dyDescent="0.25">
      <c r="B472"/>
      <c r="C472"/>
      <c r="D472"/>
      <c r="E472"/>
    </row>
    <row r="473" spans="2:5" x14ac:dyDescent="0.25">
      <c r="B473"/>
      <c r="C473"/>
      <c r="D473"/>
      <c r="E473"/>
    </row>
    <row r="474" spans="2:5" x14ac:dyDescent="0.25">
      <c r="B474"/>
      <c r="C474"/>
      <c r="D474"/>
      <c r="E474"/>
    </row>
    <row r="475" spans="2:5" x14ac:dyDescent="0.25">
      <c r="B475"/>
      <c r="C475"/>
      <c r="D475"/>
      <c r="E475"/>
    </row>
    <row r="476" spans="2:5" x14ac:dyDescent="0.25">
      <c r="B476"/>
      <c r="C476"/>
      <c r="D476"/>
      <c r="E476"/>
    </row>
    <row r="477" spans="2:5" x14ac:dyDescent="0.25">
      <c r="B477"/>
      <c r="C477"/>
      <c r="D477"/>
      <c r="E477"/>
    </row>
    <row r="478" spans="2:5" x14ac:dyDescent="0.25">
      <c r="B478"/>
      <c r="C478"/>
      <c r="D478"/>
      <c r="E478"/>
    </row>
    <row r="479" spans="2:5" x14ac:dyDescent="0.25">
      <c r="B479"/>
      <c r="C479"/>
      <c r="D479"/>
      <c r="E479"/>
    </row>
    <row r="480" spans="2:5" x14ac:dyDescent="0.25">
      <c r="B480"/>
      <c r="C480"/>
      <c r="D480"/>
      <c r="E480"/>
    </row>
    <row r="481" spans="2:5" x14ac:dyDescent="0.25">
      <c r="B481"/>
      <c r="C481"/>
      <c r="D481"/>
      <c r="E481"/>
    </row>
    <row r="482" spans="2:5" x14ac:dyDescent="0.25">
      <c r="B482"/>
      <c r="C482"/>
      <c r="D482"/>
      <c r="E482"/>
    </row>
    <row r="483" spans="2:5" x14ac:dyDescent="0.25">
      <c r="B483"/>
      <c r="C483"/>
      <c r="D483"/>
      <c r="E483"/>
    </row>
    <row r="484" spans="2:5" x14ac:dyDescent="0.25">
      <c r="B484"/>
      <c r="C484"/>
      <c r="D484"/>
      <c r="E484"/>
    </row>
    <row r="485" spans="2:5" x14ac:dyDescent="0.25">
      <c r="B485"/>
      <c r="C485"/>
      <c r="D485"/>
      <c r="E485"/>
    </row>
    <row r="486" spans="2:5" x14ac:dyDescent="0.25">
      <c r="B486"/>
      <c r="C486"/>
      <c r="D486"/>
      <c r="E486"/>
    </row>
    <row r="487" spans="2:5" x14ac:dyDescent="0.25">
      <c r="B487"/>
      <c r="C487"/>
      <c r="D487"/>
      <c r="E487"/>
    </row>
    <row r="488" spans="2:5" x14ac:dyDescent="0.25">
      <c r="B488"/>
      <c r="C488"/>
      <c r="D488"/>
      <c r="E488"/>
    </row>
    <row r="489" spans="2:5" x14ac:dyDescent="0.25">
      <c r="B489"/>
      <c r="C489"/>
      <c r="D489"/>
      <c r="E489"/>
    </row>
    <row r="490" spans="2:5" x14ac:dyDescent="0.25">
      <c r="B490"/>
      <c r="C490"/>
      <c r="D490"/>
      <c r="E490"/>
    </row>
    <row r="491" spans="2:5" x14ac:dyDescent="0.25">
      <c r="B491"/>
      <c r="C491"/>
      <c r="D491"/>
      <c r="E491"/>
    </row>
    <row r="492" spans="2:5" x14ac:dyDescent="0.25">
      <c r="B492"/>
      <c r="C492"/>
      <c r="D492"/>
      <c r="E492"/>
    </row>
    <row r="493" spans="2:5" x14ac:dyDescent="0.25">
      <c r="B493"/>
      <c r="C493"/>
      <c r="D493"/>
      <c r="E493"/>
    </row>
    <row r="494" spans="2:5" x14ac:dyDescent="0.25">
      <c r="B494"/>
      <c r="C494"/>
      <c r="D494"/>
      <c r="E494"/>
    </row>
    <row r="495" spans="2:5" x14ac:dyDescent="0.25">
      <c r="B495"/>
      <c r="C495"/>
      <c r="D495"/>
      <c r="E495"/>
    </row>
    <row r="496" spans="2:5" x14ac:dyDescent="0.25">
      <c r="B496"/>
      <c r="C496"/>
      <c r="D496"/>
      <c r="E496"/>
    </row>
    <row r="497" spans="2:5" x14ac:dyDescent="0.25">
      <c r="B497"/>
      <c r="C497"/>
      <c r="D497"/>
      <c r="E497"/>
    </row>
    <row r="498" spans="2:5" x14ac:dyDescent="0.25">
      <c r="B498"/>
      <c r="C498"/>
      <c r="D498"/>
      <c r="E498"/>
    </row>
    <row r="499" spans="2:5" x14ac:dyDescent="0.25">
      <c r="B499"/>
      <c r="C499"/>
      <c r="D499"/>
      <c r="E499"/>
    </row>
    <row r="500" spans="2:5" x14ac:dyDescent="0.25">
      <c r="B500"/>
      <c r="C500"/>
      <c r="D500"/>
      <c r="E500"/>
    </row>
    <row r="501" spans="2:5" x14ac:dyDescent="0.25">
      <c r="B501"/>
      <c r="C501"/>
      <c r="D501"/>
      <c r="E501"/>
    </row>
    <row r="502" spans="2:5" x14ac:dyDescent="0.25">
      <c r="B502"/>
      <c r="C502"/>
      <c r="D502"/>
      <c r="E502"/>
    </row>
    <row r="503" spans="2:5" x14ac:dyDescent="0.25">
      <c r="B503"/>
      <c r="C503"/>
      <c r="D503"/>
      <c r="E503"/>
    </row>
    <row r="504" spans="2:5" x14ac:dyDescent="0.25">
      <c r="B504"/>
      <c r="C504"/>
      <c r="D504"/>
      <c r="E504"/>
    </row>
    <row r="505" spans="2:5" x14ac:dyDescent="0.25">
      <c r="B505"/>
      <c r="C505"/>
      <c r="D505"/>
      <c r="E505"/>
    </row>
    <row r="506" spans="2:5" x14ac:dyDescent="0.25">
      <c r="B506"/>
      <c r="C506"/>
      <c r="D506"/>
      <c r="E506"/>
    </row>
    <row r="507" spans="2:5" x14ac:dyDescent="0.25">
      <c r="B507"/>
      <c r="C507"/>
      <c r="D507"/>
      <c r="E507"/>
    </row>
    <row r="508" spans="2:5" x14ac:dyDescent="0.25">
      <c r="B508"/>
      <c r="C508"/>
      <c r="D508"/>
      <c r="E508"/>
    </row>
    <row r="509" spans="2:5" x14ac:dyDescent="0.25">
      <c r="B509"/>
      <c r="C509"/>
      <c r="D509"/>
      <c r="E509"/>
    </row>
    <row r="510" spans="2:5" x14ac:dyDescent="0.25">
      <c r="B510"/>
      <c r="C510"/>
      <c r="D510"/>
      <c r="E510"/>
    </row>
    <row r="511" spans="2:5" x14ac:dyDescent="0.25">
      <c r="B511"/>
      <c r="C511"/>
      <c r="D511"/>
      <c r="E511"/>
    </row>
    <row r="512" spans="2:5" x14ac:dyDescent="0.25">
      <c r="B512"/>
      <c r="C512"/>
      <c r="D512"/>
      <c r="E512"/>
    </row>
    <row r="513" spans="2:5" x14ac:dyDescent="0.25">
      <c r="B513"/>
      <c r="C513"/>
      <c r="D513"/>
      <c r="E513"/>
    </row>
    <row r="514" spans="2:5" x14ac:dyDescent="0.25">
      <c r="B514"/>
      <c r="C514"/>
      <c r="D514"/>
      <c r="E514"/>
    </row>
    <row r="515" spans="2:5" x14ac:dyDescent="0.25">
      <c r="B515"/>
      <c r="C515"/>
      <c r="D515"/>
      <c r="E515"/>
    </row>
    <row r="516" spans="2:5" x14ac:dyDescent="0.25">
      <c r="B516"/>
      <c r="C516"/>
      <c r="D516"/>
      <c r="E516"/>
    </row>
    <row r="517" spans="2:5" x14ac:dyDescent="0.25">
      <c r="B517"/>
      <c r="C517"/>
      <c r="D517"/>
      <c r="E517"/>
    </row>
    <row r="518" spans="2:5" x14ac:dyDescent="0.25">
      <c r="B518"/>
      <c r="C518"/>
      <c r="D518"/>
      <c r="E518"/>
    </row>
    <row r="519" spans="2:5" x14ac:dyDescent="0.25">
      <c r="B519"/>
      <c r="C519"/>
      <c r="D519"/>
      <c r="E519"/>
    </row>
    <row r="520" spans="2:5" x14ac:dyDescent="0.25">
      <c r="B520"/>
      <c r="C520"/>
      <c r="D520"/>
      <c r="E520"/>
    </row>
    <row r="521" spans="2:5" x14ac:dyDescent="0.25">
      <c r="B521"/>
      <c r="C521"/>
      <c r="D521"/>
      <c r="E521"/>
    </row>
    <row r="522" spans="2:5" x14ac:dyDescent="0.25">
      <c r="B522"/>
      <c r="C522"/>
      <c r="D522"/>
      <c r="E522"/>
    </row>
    <row r="523" spans="2:5" x14ac:dyDescent="0.25">
      <c r="B523"/>
      <c r="C523"/>
      <c r="D523"/>
      <c r="E523"/>
    </row>
    <row r="524" spans="2:5" x14ac:dyDescent="0.25">
      <c r="B524"/>
      <c r="C524"/>
      <c r="D524"/>
      <c r="E524"/>
    </row>
    <row r="525" spans="2:5" x14ac:dyDescent="0.25">
      <c r="B525"/>
      <c r="C525"/>
      <c r="D525"/>
      <c r="E525"/>
    </row>
    <row r="526" spans="2:5" x14ac:dyDescent="0.25">
      <c r="B526"/>
      <c r="C526"/>
      <c r="D526"/>
      <c r="E526"/>
    </row>
    <row r="527" spans="2:5" x14ac:dyDescent="0.25">
      <c r="B527"/>
      <c r="C527"/>
      <c r="D527"/>
      <c r="E527"/>
    </row>
    <row r="528" spans="2:5" x14ac:dyDescent="0.25">
      <c r="B528"/>
      <c r="C528"/>
      <c r="D528"/>
      <c r="E528"/>
    </row>
    <row r="529" spans="2:5" x14ac:dyDescent="0.25">
      <c r="B529"/>
      <c r="C529"/>
      <c r="D529"/>
      <c r="E529"/>
    </row>
    <row r="530" spans="2:5" x14ac:dyDescent="0.25">
      <c r="B530"/>
      <c r="C530"/>
      <c r="D530"/>
      <c r="E530"/>
    </row>
    <row r="531" spans="2:5" x14ac:dyDescent="0.25">
      <c r="B531"/>
      <c r="C531"/>
      <c r="D531"/>
      <c r="E531"/>
    </row>
    <row r="532" spans="2:5" x14ac:dyDescent="0.25">
      <c r="B532"/>
      <c r="C532"/>
      <c r="D532"/>
      <c r="E532"/>
    </row>
    <row r="533" spans="2:5" x14ac:dyDescent="0.25">
      <c r="B533"/>
      <c r="C533"/>
      <c r="D533"/>
      <c r="E533"/>
    </row>
    <row r="534" spans="2:5" x14ac:dyDescent="0.25">
      <c r="B534"/>
      <c r="C534"/>
      <c r="D534"/>
      <c r="E534"/>
    </row>
    <row r="535" spans="2:5" x14ac:dyDescent="0.25">
      <c r="B535"/>
      <c r="C535"/>
      <c r="D535"/>
      <c r="E535"/>
    </row>
    <row r="536" spans="2:5" x14ac:dyDescent="0.25">
      <c r="B536"/>
      <c r="C536"/>
      <c r="D536"/>
      <c r="E536"/>
    </row>
    <row r="537" spans="2:5" x14ac:dyDescent="0.25">
      <c r="B537"/>
      <c r="C537"/>
      <c r="D537"/>
      <c r="E537"/>
    </row>
    <row r="538" spans="2:5" x14ac:dyDescent="0.25">
      <c r="B538"/>
      <c r="C538"/>
      <c r="D538"/>
      <c r="E538"/>
    </row>
    <row r="539" spans="2:5" x14ac:dyDescent="0.25">
      <c r="B539"/>
      <c r="C539"/>
      <c r="D539"/>
      <c r="E539"/>
    </row>
    <row r="540" spans="2:5" x14ac:dyDescent="0.25">
      <c r="B540"/>
      <c r="C540"/>
      <c r="D540"/>
      <c r="E540"/>
    </row>
    <row r="541" spans="2:5" x14ac:dyDescent="0.25">
      <c r="B541"/>
      <c r="C541"/>
      <c r="D541"/>
      <c r="E541"/>
    </row>
    <row r="542" spans="2:5" x14ac:dyDescent="0.25">
      <c r="B542"/>
      <c r="C542"/>
      <c r="D542"/>
      <c r="E542"/>
    </row>
    <row r="543" spans="2:5" x14ac:dyDescent="0.25">
      <c r="B543"/>
      <c r="C543"/>
      <c r="D543"/>
      <c r="E543"/>
    </row>
    <row r="544" spans="2:5" x14ac:dyDescent="0.25">
      <c r="B544"/>
      <c r="C544"/>
      <c r="D544"/>
      <c r="E544"/>
    </row>
    <row r="545" spans="2:5" x14ac:dyDescent="0.25">
      <c r="B545"/>
      <c r="C545"/>
      <c r="D545"/>
      <c r="E545"/>
    </row>
    <row r="546" spans="2:5" x14ac:dyDescent="0.25">
      <c r="B546"/>
      <c r="C546"/>
      <c r="D546"/>
      <c r="E546"/>
    </row>
    <row r="547" spans="2:5" x14ac:dyDescent="0.25">
      <c r="B547"/>
      <c r="C547"/>
      <c r="D547"/>
      <c r="E547"/>
    </row>
    <row r="548" spans="2:5" x14ac:dyDescent="0.25">
      <c r="B548"/>
      <c r="C548"/>
      <c r="D548"/>
      <c r="E548"/>
    </row>
    <row r="549" spans="2:5" x14ac:dyDescent="0.25">
      <c r="B549"/>
      <c r="C549"/>
      <c r="D549"/>
      <c r="E549"/>
    </row>
    <row r="550" spans="2:5" x14ac:dyDescent="0.25">
      <c r="B550"/>
      <c r="C550"/>
      <c r="D550"/>
      <c r="E550"/>
    </row>
    <row r="551" spans="2:5" x14ac:dyDescent="0.25">
      <c r="B551"/>
      <c r="C551"/>
      <c r="D551"/>
      <c r="E551"/>
    </row>
    <row r="552" spans="2:5" x14ac:dyDescent="0.25">
      <c r="B552"/>
      <c r="C552"/>
      <c r="D552"/>
      <c r="E552"/>
    </row>
    <row r="553" spans="2:5" x14ac:dyDescent="0.25">
      <c r="B553"/>
      <c r="C553"/>
      <c r="D553"/>
      <c r="E553"/>
    </row>
    <row r="554" spans="2:5" x14ac:dyDescent="0.25">
      <c r="B554"/>
      <c r="C554"/>
      <c r="D554"/>
      <c r="E554"/>
    </row>
    <row r="555" spans="2:5" x14ac:dyDescent="0.25">
      <c r="B555"/>
      <c r="C555"/>
      <c r="D555"/>
      <c r="E555"/>
    </row>
    <row r="556" spans="2:5" x14ac:dyDescent="0.25">
      <c r="B556"/>
      <c r="C556"/>
      <c r="D556"/>
      <c r="E556"/>
    </row>
    <row r="557" spans="2:5" x14ac:dyDescent="0.25">
      <c r="B557"/>
      <c r="C557"/>
      <c r="D557"/>
      <c r="E557"/>
    </row>
    <row r="558" spans="2:5" x14ac:dyDescent="0.25">
      <c r="B558"/>
      <c r="C558"/>
      <c r="D558"/>
      <c r="E558"/>
    </row>
    <row r="559" spans="2:5" x14ac:dyDescent="0.25">
      <c r="B559"/>
      <c r="C559"/>
      <c r="D559"/>
      <c r="E559"/>
    </row>
    <row r="560" spans="2:5" x14ac:dyDescent="0.25">
      <c r="B560"/>
      <c r="C560"/>
      <c r="D560"/>
      <c r="E560"/>
    </row>
    <row r="561" spans="2:5" x14ac:dyDescent="0.25">
      <c r="B561"/>
      <c r="C561"/>
      <c r="D561"/>
      <c r="E561"/>
    </row>
    <row r="562" spans="2:5" x14ac:dyDescent="0.25">
      <c r="B562"/>
      <c r="C562"/>
      <c r="D562"/>
      <c r="E562"/>
    </row>
    <row r="563" spans="2:5" x14ac:dyDescent="0.25">
      <c r="B563"/>
      <c r="C563"/>
      <c r="D563"/>
      <c r="E563"/>
    </row>
    <row r="564" spans="2:5" x14ac:dyDescent="0.25">
      <c r="B564"/>
      <c r="C564"/>
      <c r="D564"/>
      <c r="E564"/>
    </row>
    <row r="565" spans="2:5" x14ac:dyDescent="0.25">
      <c r="B565"/>
      <c r="C565"/>
      <c r="D565"/>
      <c r="E565"/>
    </row>
    <row r="566" spans="2:5" x14ac:dyDescent="0.25">
      <c r="B566"/>
      <c r="C566"/>
      <c r="D566"/>
      <c r="E566"/>
    </row>
    <row r="567" spans="2:5" x14ac:dyDescent="0.25">
      <c r="B567"/>
      <c r="C567"/>
      <c r="D567"/>
      <c r="E567"/>
    </row>
    <row r="568" spans="2:5" x14ac:dyDescent="0.25">
      <c r="B568"/>
      <c r="C568"/>
      <c r="D568"/>
      <c r="E568"/>
    </row>
    <row r="569" spans="2:5" x14ac:dyDescent="0.25">
      <c r="B569"/>
      <c r="C569"/>
      <c r="D569"/>
      <c r="E569"/>
    </row>
    <row r="570" spans="2:5" x14ac:dyDescent="0.25">
      <c r="B570"/>
      <c r="C570"/>
      <c r="D570"/>
      <c r="E570"/>
    </row>
    <row r="571" spans="2:5" x14ac:dyDescent="0.25">
      <c r="B571"/>
      <c r="C571"/>
      <c r="D571"/>
      <c r="E571"/>
    </row>
    <row r="572" spans="2:5" x14ac:dyDescent="0.25">
      <c r="B572"/>
      <c r="C572"/>
      <c r="D572"/>
      <c r="E572"/>
    </row>
    <row r="573" spans="2:5" x14ac:dyDescent="0.25">
      <c r="B573"/>
      <c r="C573"/>
      <c r="D573"/>
      <c r="E573"/>
    </row>
    <row r="574" spans="2:5" x14ac:dyDescent="0.25">
      <c r="B574"/>
      <c r="C574"/>
      <c r="D574"/>
      <c r="E574"/>
    </row>
    <row r="575" spans="2:5" x14ac:dyDescent="0.25">
      <c r="B575"/>
      <c r="C575"/>
      <c r="D575"/>
      <c r="E575"/>
    </row>
    <row r="576" spans="2:5" x14ac:dyDescent="0.25">
      <c r="B576"/>
      <c r="C576"/>
      <c r="D576"/>
      <c r="E576"/>
    </row>
    <row r="577" spans="2:5" x14ac:dyDescent="0.25">
      <c r="B577"/>
      <c r="C577"/>
      <c r="D577"/>
      <c r="E577"/>
    </row>
    <row r="578" spans="2:5" x14ac:dyDescent="0.25">
      <c r="B578"/>
      <c r="C578"/>
      <c r="D578"/>
      <c r="E578"/>
    </row>
    <row r="579" spans="2:5" x14ac:dyDescent="0.25">
      <c r="B579"/>
      <c r="C579"/>
      <c r="D579"/>
      <c r="E579"/>
    </row>
    <row r="580" spans="2:5" x14ac:dyDescent="0.25">
      <c r="B580"/>
      <c r="C580"/>
      <c r="D580"/>
      <c r="E580"/>
    </row>
    <row r="581" spans="2:5" x14ac:dyDescent="0.25">
      <c r="B581"/>
      <c r="C581"/>
      <c r="D581"/>
      <c r="E581"/>
    </row>
    <row r="582" spans="2:5" x14ac:dyDescent="0.25">
      <c r="B582"/>
      <c r="C582"/>
      <c r="D582"/>
      <c r="E582"/>
    </row>
    <row r="583" spans="2:5" x14ac:dyDescent="0.25">
      <c r="B583"/>
      <c r="C583"/>
      <c r="D583"/>
      <c r="E583"/>
    </row>
    <row r="584" spans="2:5" x14ac:dyDescent="0.25">
      <c r="B584"/>
      <c r="C584"/>
      <c r="D584"/>
      <c r="E584"/>
    </row>
    <row r="585" spans="2:5" x14ac:dyDescent="0.25">
      <c r="B585"/>
      <c r="C585"/>
      <c r="D585"/>
      <c r="E585"/>
    </row>
    <row r="586" spans="2:5" x14ac:dyDescent="0.25">
      <c r="B586"/>
      <c r="C586"/>
      <c r="D586"/>
      <c r="E586"/>
    </row>
    <row r="587" spans="2:5" x14ac:dyDescent="0.25">
      <c r="B587"/>
      <c r="C587"/>
      <c r="D587"/>
      <c r="E587"/>
    </row>
    <row r="588" spans="2:5" x14ac:dyDescent="0.25">
      <c r="B588"/>
      <c r="C588"/>
      <c r="D588"/>
      <c r="E588"/>
    </row>
    <row r="589" spans="2:5" x14ac:dyDescent="0.25">
      <c r="B589"/>
      <c r="C589"/>
      <c r="D589"/>
      <c r="E589"/>
    </row>
    <row r="590" spans="2:5" x14ac:dyDescent="0.25">
      <c r="B590"/>
      <c r="C590"/>
      <c r="D590"/>
      <c r="E590"/>
    </row>
    <row r="591" spans="2:5" x14ac:dyDescent="0.25">
      <c r="B591"/>
      <c r="C591"/>
      <c r="D591"/>
      <c r="E591"/>
    </row>
    <row r="592" spans="2:5" x14ac:dyDescent="0.25">
      <c r="B592"/>
      <c r="C592"/>
      <c r="D592"/>
      <c r="E592"/>
    </row>
    <row r="593" spans="2:5" x14ac:dyDescent="0.25">
      <c r="B593"/>
      <c r="C593"/>
      <c r="D593"/>
      <c r="E593"/>
    </row>
    <row r="594" spans="2:5" x14ac:dyDescent="0.25">
      <c r="B594"/>
      <c r="C594"/>
      <c r="D594"/>
      <c r="E594"/>
    </row>
    <row r="595" spans="2:5" x14ac:dyDescent="0.25">
      <c r="B595"/>
      <c r="C595"/>
      <c r="D595"/>
      <c r="E595"/>
    </row>
    <row r="596" spans="2:5" x14ac:dyDescent="0.25">
      <c r="B596"/>
      <c r="C596"/>
      <c r="D596"/>
      <c r="E596"/>
    </row>
    <row r="597" spans="2:5" x14ac:dyDescent="0.25">
      <c r="B597"/>
      <c r="C597"/>
      <c r="D597"/>
      <c r="E597"/>
    </row>
    <row r="598" spans="2:5" x14ac:dyDescent="0.25">
      <c r="B598"/>
      <c r="C598"/>
      <c r="D598"/>
      <c r="E598"/>
    </row>
    <row r="599" spans="2:5" x14ac:dyDescent="0.25">
      <c r="B599"/>
      <c r="C599"/>
      <c r="D599"/>
      <c r="E599"/>
    </row>
    <row r="600" spans="2:5" x14ac:dyDescent="0.25">
      <c r="B600"/>
      <c r="C600"/>
      <c r="D600"/>
      <c r="E600"/>
    </row>
    <row r="601" spans="2:5" x14ac:dyDescent="0.25">
      <c r="B601"/>
      <c r="C601"/>
      <c r="D601"/>
      <c r="E601"/>
    </row>
    <row r="602" spans="2:5" x14ac:dyDescent="0.25">
      <c r="B602"/>
      <c r="C602"/>
      <c r="D602"/>
      <c r="E602"/>
    </row>
    <row r="603" spans="2:5" x14ac:dyDescent="0.25">
      <c r="B603"/>
      <c r="C603"/>
      <c r="D603"/>
      <c r="E603"/>
    </row>
    <row r="604" spans="2:5" x14ac:dyDescent="0.25">
      <c r="B604"/>
      <c r="C604"/>
      <c r="D604"/>
      <c r="E604"/>
    </row>
    <row r="605" spans="2:5" x14ac:dyDescent="0.25">
      <c r="B605"/>
      <c r="C605"/>
      <c r="D605"/>
      <c r="E605"/>
    </row>
    <row r="606" spans="2:5" x14ac:dyDescent="0.25">
      <c r="B606"/>
      <c r="C606"/>
      <c r="D606"/>
      <c r="E606"/>
    </row>
    <row r="607" spans="2:5" x14ac:dyDescent="0.25">
      <c r="B607"/>
      <c r="C607"/>
      <c r="D607"/>
      <c r="E607"/>
    </row>
    <row r="608" spans="2:5" x14ac:dyDescent="0.25">
      <c r="B608"/>
      <c r="C608"/>
      <c r="D608"/>
      <c r="E608"/>
    </row>
    <row r="609" spans="2:5" x14ac:dyDescent="0.25">
      <c r="B609"/>
      <c r="C609"/>
      <c r="D609"/>
      <c r="E609"/>
    </row>
    <row r="610" spans="2:5" x14ac:dyDescent="0.25">
      <c r="B610"/>
      <c r="C610"/>
      <c r="D610"/>
      <c r="E610"/>
    </row>
    <row r="611" spans="2:5" x14ac:dyDescent="0.25">
      <c r="B611"/>
      <c r="C611"/>
      <c r="D611"/>
      <c r="E611"/>
    </row>
    <row r="612" spans="2:5" x14ac:dyDescent="0.25">
      <c r="B612"/>
      <c r="C612"/>
      <c r="D612"/>
      <c r="E612"/>
    </row>
    <row r="613" spans="2:5" x14ac:dyDescent="0.25">
      <c r="B613"/>
      <c r="C613"/>
      <c r="D613"/>
      <c r="E613"/>
    </row>
    <row r="614" spans="2:5" x14ac:dyDescent="0.25">
      <c r="B614"/>
      <c r="C614"/>
      <c r="D614"/>
      <c r="E614"/>
    </row>
    <row r="615" spans="2:5" x14ac:dyDescent="0.25">
      <c r="B615"/>
      <c r="C615"/>
      <c r="D615"/>
      <c r="E615"/>
    </row>
    <row r="616" spans="2:5" x14ac:dyDescent="0.25">
      <c r="B616"/>
      <c r="C616"/>
      <c r="D616"/>
      <c r="E616"/>
    </row>
    <row r="617" spans="2:5" x14ac:dyDescent="0.25">
      <c r="B617"/>
      <c r="C617"/>
      <c r="D617"/>
      <c r="E617"/>
    </row>
    <row r="618" spans="2:5" x14ac:dyDescent="0.25">
      <c r="B618"/>
      <c r="C618"/>
      <c r="D618"/>
      <c r="E618"/>
    </row>
    <row r="619" spans="2:5" x14ac:dyDescent="0.25">
      <c r="B619"/>
      <c r="C619"/>
      <c r="D619"/>
      <c r="E619"/>
    </row>
    <row r="620" spans="2:5" x14ac:dyDescent="0.25">
      <c r="B620"/>
      <c r="C620"/>
      <c r="D620"/>
      <c r="E620"/>
    </row>
    <row r="621" spans="2:5" x14ac:dyDescent="0.25">
      <c r="B621"/>
      <c r="C621"/>
      <c r="D621"/>
      <c r="E621"/>
    </row>
    <row r="622" spans="2:5" x14ac:dyDescent="0.25">
      <c r="B622"/>
      <c r="C622"/>
      <c r="D622"/>
      <c r="E622"/>
    </row>
    <row r="623" spans="2:5" x14ac:dyDescent="0.25">
      <c r="B623"/>
      <c r="C623"/>
      <c r="D623"/>
      <c r="E623"/>
    </row>
    <row r="624" spans="2:5" x14ac:dyDescent="0.25">
      <c r="B624"/>
      <c r="C624"/>
      <c r="D624"/>
      <c r="E624"/>
    </row>
    <row r="625" spans="2:5" x14ac:dyDescent="0.25">
      <c r="B625"/>
      <c r="C625"/>
      <c r="D625"/>
      <c r="E625"/>
    </row>
    <row r="626" spans="2:5" x14ac:dyDescent="0.25">
      <c r="B626"/>
      <c r="C626"/>
      <c r="D626"/>
      <c r="E626"/>
    </row>
    <row r="627" spans="2:5" x14ac:dyDescent="0.25">
      <c r="B627"/>
      <c r="C627"/>
      <c r="D627"/>
      <c r="E627"/>
    </row>
    <row r="628" spans="2:5" x14ac:dyDescent="0.25">
      <c r="B628"/>
      <c r="C628"/>
      <c r="D628"/>
      <c r="E628"/>
    </row>
    <row r="629" spans="2:5" x14ac:dyDescent="0.25">
      <c r="B629"/>
      <c r="C629"/>
      <c r="D629"/>
      <c r="E629"/>
    </row>
    <row r="630" spans="2:5" x14ac:dyDescent="0.25">
      <c r="B630"/>
      <c r="C630"/>
      <c r="D630"/>
      <c r="E630"/>
    </row>
    <row r="631" spans="2:5" x14ac:dyDescent="0.25">
      <c r="B631"/>
      <c r="C631"/>
      <c r="D631"/>
      <c r="E631"/>
    </row>
    <row r="632" spans="2:5" x14ac:dyDescent="0.25">
      <c r="B632"/>
      <c r="C632"/>
      <c r="D632"/>
      <c r="E632"/>
    </row>
    <row r="633" spans="2:5" x14ac:dyDescent="0.25">
      <c r="B633"/>
      <c r="C633"/>
      <c r="D633"/>
      <c r="E633"/>
    </row>
    <row r="634" spans="2:5" x14ac:dyDescent="0.25">
      <c r="B634"/>
      <c r="C634"/>
      <c r="D634"/>
      <c r="E634"/>
    </row>
    <row r="635" spans="2:5" x14ac:dyDescent="0.25">
      <c r="B635"/>
      <c r="C635"/>
      <c r="D635"/>
      <c r="E635"/>
    </row>
    <row r="636" spans="2:5" x14ac:dyDescent="0.25">
      <c r="B636"/>
      <c r="C636"/>
      <c r="D636"/>
      <c r="E636"/>
    </row>
    <row r="637" spans="2:5" x14ac:dyDescent="0.25">
      <c r="B637"/>
      <c r="C637"/>
      <c r="D637"/>
      <c r="E637"/>
    </row>
    <row r="638" spans="2:5" x14ac:dyDescent="0.25">
      <c r="B638"/>
      <c r="C638"/>
      <c r="D638"/>
      <c r="E638"/>
    </row>
    <row r="639" spans="2:5" x14ac:dyDescent="0.25">
      <c r="B639"/>
      <c r="C639"/>
      <c r="D639"/>
      <c r="E639"/>
    </row>
    <row r="640" spans="2:5" x14ac:dyDescent="0.25">
      <c r="B640"/>
      <c r="C640"/>
      <c r="D640"/>
      <c r="E640"/>
    </row>
    <row r="641" spans="2:5" x14ac:dyDescent="0.25">
      <c r="B641"/>
      <c r="C641"/>
      <c r="D641"/>
      <c r="E641"/>
    </row>
    <row r="642" spans="2:5" x14ac:dyDescent="0.25">
      <c r="B642"/>
      <c r="C642"/>
      <c r="D642"/>
      <c r="E642"/>
    </row>
    <row r="643" spans="2:5" x14ac:dyDescent="0.25">
      <c r="B643"/>
      <c r="C643"/>
      <c r="D643"/>
      <c r="E643"/>
    </row>
    <row r="644" spans="2:5" x14ac:dyDescent="0.25">
      <c r="B644"/>
      <c r="C644"/>
      <c r="D644"/>
      <c r="E644"/>
    </row>
    <row r="645" spans="2:5" x14ac:dyDescent="0.25">
      <c r="B645"/>
      <c r="C645"/>
      <c r="D645"/>
      <c r="E645"/>
    </row>
    <row r="646" spans="2:5" x14ac:dyDescent="0.25">
      <c r="B646"/>
      <c r="C646"/>
      <c r="D646"/>
      <c r="E646"/>
    </row>
    <row r="647" spans="2:5" x14ac:dyDescent="0.25">
      <c r="B647"/>
      <c r="C647"/>
      <c r="D647"/>
      <c r="E647"/>
    </row>
    <row r="648" spans="2:5" x14ac:dyDescent="0.25">
      <c r="B648"/>
      <c r="C648"/>
      <c r="D648"/>
      <c r="E648"/>
    </row>
    <row r="649" spans="2:5" x14ac:dyDescent="0.25">
      <c r="B649"/>
      <c r="C649"/>
      <c r="D649"/>
      <c r="E649"/>
    </row>
    <row r="650" spans="2:5" x14ac:dyDescent="0.25">
      <c r="B650"/>
      <c r="C650"/>
      <c r="D650"/>
      <c r="E650"/>
    </row>
    <row r="651" spans="2:5" x14ac:dyDescent="0.25">
      <c r="B651"/>
      <c r="C651"/>
      <c r="D651"/>
      <c r="E651"/>
    </row>
    <row r="652" spans="2:5" x14ac:dyDescent="0.25">
      <c r="B652"/>
      <c r="C652"/>
      <c r="D652"/>
      <c r="E652"/>
    </row>
    <row r="653" spans="2:5" x14ac:dyDescent="0.25">
      <c r="B653"/>
      <c r="C653"/>
      <c r="D653"/>
      <c r="E653"/>
    </row>
    <row r="654" spans="2:5" x14ac:dyDescent="0.25">
      <c r="B654"/>
      <c r="C654"/>
      <c r="D654"/>
      <c r="E654"/>
    </row>
    <row r="655" spans="2:5" x14ac:dyDescent="0.25">
      <c r="B655"/>
      <c r="C655"/>
      <c r="D655"/>
      <c r="E655"/>
    </row>
    <row r="656" spans="2:5" x14ac:dyDescent="0.25">
      <c r="B656"/>
      <c r="C656"/>
      <c r="D656"/>
      <c r="E656"/>
    </row>
    <row r="657" spans="2:5" x14ac:dyDescent="0.25">
      <c r="B657"/>
      <c r="C657"/>
      <c r="D657"/>
      <c r="E657"/>
    </row>
    <row r="658" spans="2:5" x14ac:dyDescent="0.25">
      <c r="B658"/>
      <c r="C658"/>
      <c r="D658"/>
      <c r="E658"/>
    </row>
    <row r="659" spans="2:5" x14ac:dyDescent="0.25">
      <c r="B659"/>
      <c r="C659"/>
      <c r="D659"/>
      <c r="E659"/>
    </row>
    <row r="660" spans="2:5" x14ac:dyDescent="0.25">
      <c r="B660"/>
      <c r="C660"/>
      <c r="D660"/>
      <c r="E660"/>
    </row>
    <row r="661" spans="2:5" x14ac:dyDescent="0.25">
      <c r="B661"/>
      <c r="C661"/>
      <c r="D661"/>
      <c r="E661"/>
    </row>
    <row r="662" spans="2:5" x14ac:dyDescent="0.25">
      <c r="B662"/>
      <c r="C662"/>
      <c r="D662"/>
      <c r="E662"/>
    </row>
    <row r="663" spans="2:5" x14ac:dyDescent="0.25">
      <c r="B663"/>
      <c r="C663"/>
      <c r="D663"/>
      <c r="E663"/>
    </row>
    <row r="664" spans="2:5" x14ac:dyDescent="0.25">
      <c r="B664"/>
      <c r="C664"/>
      <c r="D664"/>
      <c r="E664"/>
    </row>
    <row r="665" spans="2:5" x14ac:dyDescent="0.25">
      <c r="B665"/>
      <c r="C665"/>
      <c r="D665"/>
      <c r="E665"/>
    </row>
    <row r="666" spans="2:5" x14ac:dyDescent="0.25">
      <c r="B666"/>
      <c r="C666"/>
      <c r="D666"/>
      <c r="E666"/>
    </row>
    <row r="667" spans="2:5" x14ac:dyDescent="0.25">
      <c r="B667"/>
      <c r="C667"/>
      <c r="D667"/>
      <c r="E667"/>
    </row>
    <row r="668" spans="2:5" x14ac:dyDescent="0.25">
      <c r="B668"/>
      <c r="C668"/>
      <c r="D668"/>
      <c r="E668"/>
    </row>
    <row r="669" spans="2:5" x14ac:dyDescent="0.25">
      <c r="B669"/>
      <c r="C669"/>
      <c r="D669"/>
      <c r="E669"/>
    </row>
    <row r="670" spans="2:5" x14ac:dyDescent="0.25">
      <c r="B670"/>
      <c r="C670"/>
      <c r="D670"/>
      <c r="E670"/>
    </row>
    <row r="671" spans="2:5" x14ac:dyDescent="0.25">
      <c r="B671"/>
      <c r="C671"/>
      <c r="D671"/>
      <c r="E671"/>
    </row>
    <row r="672" spans="2:5" x14ac:dyDescent="0.25">
      <c r="B672"/>
      <c r="C672"/>
      <c r="D672"/>
      <c r="E672"/>
    </row>
    <row r="673" spans="2:5" x14ac:dyDescent="0.25">
      <c r="B673"/>
      <c r="C673"/>
      <c r="D673"/>
      <c r="E673"/>
    </row>
    <row r="674" spans="2:5" x14ac:dyDescent="0.25">
      <c r="B674"/>
      <c r="C674"/>
      <c r="D674"/>
      <c r="E674"/>
    </row>
    <row r="675" spans="2:5" x14ac:dyDescent="0.25">
      <c r="B675"/>
      <c r="C675"/>
      <c r="D675"/>
      <c r="E675"/>
    </row>
    <row r="676" spans="2:5" x14ac:dyDescent="0.25">
      <c r="B676"/>
      <c r="C676"/>
      <c r="D676"/>
      <c r="E676"/>
    </row>
    <row r="677" spans="2:5" x14ac:dyDescent="0.25">
      <c r="B677"/>
      <c r="C677"/>
      <c r="D677"/>
      <c r="E677"/>
    </row>
    <row r="678" spans="2:5" x14ac:dyDescent="0.25">
      <c r="B678"/>
      <c r="C678"/>
      <c r="D678"/>
      <c r="E678"/>
    </row>
    <row r="679" spans="2:5" x14ac:dyDescent="0.25">
      <c r="B679"/>
      <c r="C679"/>
      <c r="D679"/>
      <c r="E679"/>
    </row>
    <row r="680" spans="2:5" x14ac:dyDescent="0.25">
      <c r="B680"/>
      <c r="C680"/>
      <c r="D680"/>
      <c r="E680"/>
    </row>
    <row r="681" spans="2:5" x14ac:dyDescent="0.25">
      <c r="B681"/>
      <c r="C681"/>
      <c r="D681"/>
      <c r="E681"/>
    </row>
    <row r="682" spans="2:5" x14ac:dyDescent="0.25">
      <c r="B682"/>
      <c r="C682"/>
      <c r="D682"/>
      <c r="E682"/>
    </row>
    <row r="683" spans="2:5" x14ac:dyDescent="0.25">
      <c r="B683"/>
      <c r="C683"/>
      <c r="D683"/>
      <c r="E683"/>
    </row>
    <row r="684" spans="2:5" x14ac:dyDescent="0.25">
      <c r="B684"/>
      <c r="C684"/>
      <c r="D684"/>
      <c r="E684"/>
    </row>
    <row r="685" spans="2:5" x14ac:dyDescent="0.25">
      <c r="B685"/>
      <c r="C685"/>
      <c r="D685"/>
      <c r="E685"/>
    </row>
    <row r="686" spans="2:5" x14ac:dyDescent="0.25">
      <c r="B686"/>
      <c r="C686"/>
      <c r="D686"/>
      <c r="E686"/>
    </row>
    <row r="687" spans="2:5" x14ac:dyDescent="0.25">
      <c r="B687"/>
      <c r="C687"/>
      <c r="D687"/>
      <c r="E687"/>
    </row>
    <row r="688" spans="2:5" x14ac:dyDescent="0.25">
      <c r="B688"/>
      <c r="C688"/>
      <c r="D688"/>
      <c r="E688"/>
    </row>
    <row r="689" spans="2:5" x14ac:dyDescent="0.25">
      <c r="B689"/>
      <c r="C689"/>
      <c r="D689"/>
      <c r="E689"/>
    </row>
    <row r="690" spans="2:5" x14ac:dyDescent="0.25">
      <c r="B690"/>
      <c r="C690"/>
      <c r="D690"/>
      <c r="E690"/>
    </row>
    <row r="691" spans="2:5" x14ac:dyDescent="0.25">
      <c r="B691"/>
      <c r="C691"/>
      <c r="D691"/>
      <c r="E691"/>
    </row>
    <row r="692" spans="2:5" x14ac:dyDescent="0.25">
      <c r="B692"/>
      <c r="C692"/>
      <c r="D692"/>
      <c r="E692"/>
    </row>
    <row r="693" spans="2:5" x14ac:dyDescent="0.25">
      <c r="B693"/>
      <c r="C693"/>
      <c r="D693"/>
      <c r="E693"/>
    </row>
    <row r="694" spans="2:5" x14ac:dyDescent="0.25">
      <c r="B694"/>
      <c r="C694"/>
      <c r="D694"/>
      <c r="E694"/>
    </row>
    <row r="695" spans="2:5" x14ac:dyDescent="0.25">
      <c r="B695"/>
      <c r="C695"/>
      <c r="D695"/>
      <c r="E695"/>
    </row>
    <row r="696" spans="2:5" x14ac:dyDescent="0.25">
      <c r="B696"/>
      <c r="C696"/>
      <c r="D696"/>
      <c r="E696"/>
    </row>
    <row r="697" spans="2:5" x14ac:dyDescent="0.25">
      <c r="B697"/>
      <c r="C697"/>
      <c r="D697"/>
      <c r="E697"/>
    </row>
    <row r="698" spans="2:5" x14ac:dyDescent="0.25">
      <c r="B698"/>
      <c r="C698"/>
      <c r="D698"/>
      <c r="E698"/>
    </row>
    <row r="699" spans="2:5" x14ac:dyDescent="0.25">
      <c r="B699"/>
      <c r="C699"/>
      <c r="D699"/>
      <c r="E699"/>
    </row>
    <row r="700" spans="2:5" x14ac:dyDescent="0.25">
      <c r="B700"/>
      <c r="C700"/>
      <c r="D700"/>
      <c r="E700"/>
    </row>
    <row r="701" spans="2:5" x14ac:dyDescent="0.25">
      <c r="B701"/>
      <c r="C701"/>
      <c r="D701"/>
      <c r="E701"/>
    </row>
    <row r="702" spans="2:5" x14ac:dyDescent="0.25">
      <c r="B702"/>
      <c r="C702"/>
      <c r="D702"/>
      <c r="E702"/>
    </row>
    <row r="703" spans="2:5" x14ac:dyDescent="0.25">
      <c r="B703"/>
      <c r="C703"/>
      <c r="D703"/>
      <c r="E703"/>
    </row>
    <row r="704" spans="2:5" x14ac:dyDescent="0.25">
      <c r="B704"/>
      <c r="C704"/>
      <c r="D704"/>
      <c r="E704"/>
    </row>
    <row r="705" spans="2:5" x14ac:dyDescent="0.25">
      <c r="B705"/>
      <c r="C705"/>
      <c r="D705"/>
      <c r="E705"/>
    </row>
    <row r="706" spans="2:5" x14ac:dyDescent="0.25">
      <c r="B706"/>
      <c r="C706"/>
      <c r="D706"/>
      <c r="E706"/>
    </row>
    <row r="707" spans="2:5" x14ac:dyDescent="0.25">
      <c r="B707"/>
      <c r="C707"/>
      <c r="D707"/>
      <c r="E707"/>
    </row>
    <row r="708" spans="2:5" x14ac:dyDescent="0.25">
      <c r="B708"/>
      <c r="C708"/>
      <c r="D708"/>
      <c r="E708"/>
    </row>
    <row r="709" spans="2:5" x14ac:dyDescent="0.25">
      <c r="B709"/>
      <c r="C709"/>
      <c r="D709"/>
      <c r="E709"/>
    </row>
    <row r="710" spans="2:5" x14ac:dyDescent="0.25">
      <c r="B710"/>
      <c r="C710"/>
      <c r="D710"/>
      <c r="E710"/>
    </row>
    <row r="711" spans="2:5" x14ac:dyDescent="0.25">
      <c r="B711"/>
      <c r="C711"/>
      <c r="D711"/>
      <c r="E711"/>
    </row>
    <row r="712" spans="2:5" x14ac:dyDescent="0.25">
      <c r="B712"/>
      <c r="C712"/>
      <c r="D712"/>
      <c r="E712"/>
    </row>
    <row r="713" spans="2:5" x14ac:dyDescent="0.25">
      <c r="B713"/>
      <c r="C713"/>
      <c r="D713"/>
      <c r="E713"/>
    </row>
    <row r="714" spans="2:5" x14ac:dyDescent="0.25">
      <c r="B714"/>
      <c r="C714"/>
      <c r="D714"/>
      <c r="E714"/>
    </row>
    <row r="715" spans="2:5" x14ac:dyDescent="0.25">
      <c r="B715"/>
      <c r="C715"/>
      <c r="D715"/>
      <c r="E715"/>
    </row>
    <row r="716" spans="2:5" x14ac:dyDescent="0.25">
      <c r="B716"/>
      <c r="C716"/>
      <c r="D716"/>
      <c r="E716"/>
    </row>
    <row r="717" spans="2:5" x14ac:dyDescent="0.25">
      <c r="B717"/>
      <c r="C717"/>
      <c r="D717"/>
      <c r="E717"/>
    </row>
    <row r="718" spans="2:5" x14ac:dyDescent="0.25">
      <c r="B718"/>
      <c r="C718"/>
      <c r="D718"/>
      <c r="E718"/>
    </row>
    <row r="719" spans="2:5" x14ac:dyDescent="0.25">
      <c r="B719"/>
      <c r="C719"/>
      <c r="D719"/>
      <c r="E719"/>
    </row>
    <row r="720" spans="2:5" x14ac:dyDescent="0.25">
      <c r="B720"/>
      <c r="C720"/>
      <c r="D720"/>
      <c r="E720"/>
    </row>
    <row r="721" spans="2:5" x14ac:dyDescent="0.25">
      <c r="B721"/>
      <c r="C721"/>
      <c r="D721"/>
      <c r="E721"/>
    </row>
    <row r="722" spans="2:5" x14ac:dyDescent="0.25">
      <c r="B722"/>
      <c r="C722"/>
      <c r="D722"/>
      <c r="E722"/>
    </row>
    <row r="723" spans="2:5" x14ac:dyDescent="0.25">
      <c r="B723"/>
      <c r="C723"/>
      <c r="D723"/>
      <c r="E723"/>
    </row>
    <row r="724" spans="2:5" x14ac:dyDescent="0.25">
      <c r="B724"/>
      <c r="C724"/>
      <c r="D724"/>
      <c r="E724"/>
    </row>
    <row r="725" spans="2:5" x14ac:dyDescent="0.25">
      <c r="B725"/>
      <c r="C725"/>
      <c r="D725"/>
      <c r="E725"/>
    </row>
    <row r="726" spans="2:5" x14ac:dyDescent="0.25">
      <c r="B726"/>
      <c r="C726"/>
      <c r="D726"/>
      <c r="E726"/>
    </row>
    <row r="727" spans="2:5" x14ac:dyDescent="0.25">
      <c r="B727"/>
      <c r="C727"/>
      <c r="D727"/>
      <c r="E727"/>
    </row>
    <row r="728" spans="2:5" x14ac:dyDescent="0.25">
      <c r="B728"/>
      <c r="C728"/>
      <c r="D728"/>
      <c r="E728"/>
    </row>
    <row r="729" spans="2:5" x14ac:dyDescent="0.25">
      <c r="B729"/>
      <c r="C729"/>
      <c r="D729"/>
      <c r="E729"/>
    </row>
    <row r="730" spans="2:5" x14ac:dyDescent="0.25">
      <c r="B730"/>
      <c r="C730"/>
      <c r="D730"/>
      <c r="E730"/>
    </row>
    <row r="731" spans="2:5" x14ac:dyDescent="0.25">
      <c r="B731"/>
      <c r="C731"/>
      <c r="D731"/>
      <c r="E731"/>
    </row>
    <row r="732" spans="2:5" x14ac:dyDescent="0.25">
      <c r="B732"/>
      <c r="C732"/>
      <c r="D732"/>
      <c r="E732"/>
    </row>
    <row r="733" spans="2:5" x14ac:dyDescent="0.25">
      <c r="B733"/>
      <c r="C733"/>
      <c r="D733"/>
      <c r="E733"/>
    </row>
    <row r="734" spans="2:5" x14ac:dyDescent="0.25">
      <c r="B734"/>
      <c r="C734"/>
      <c r="D734"/>
      <c r="E734"/>
    </row>
    <row r="735" spans="2:5" x14ac:dyDescent="0.25">
      <c r="B735"/>
      <c r="C735"/>
      <c r="D735"/>
      <c r="E735"/>
    </row>
    <row r="736" spans="2:5" x14ac:dyDescent="0.25">
      <c r="B736"/>
      <c r="C736"/>
      <c r="D736"/>
      <c r="E736"/>
    </row>
    <row r="737" spans="2:5" x14ac:dyDescent="0.25">
      <c r="B737"/>
      <c r="C737"/>
      <c r="D737"/>
      <c r="E737"/>
    </row>
    <row r="738" spans="2:5" x14ac:dyDescent="0.25">
      <c r="B738"/>
      <c r="C738"/>
      <c r="D738"/>
      <c r="E738"/>
    </row>
    <row r="739" spans="2:5" x14ac:dyDescent="0.25">
      <c r="B739"/>
      <c r="C739"/>
      <c r="D739"/>
      <c r="E739"/>
    </row>
    <row r="740" spans="2:5" x14ac:dyDescent="0.25">
      <c r="B740"/>
      <c r="C740"/>
      <c r="D740"/>
      <c r="E740"/>
    </row>
    <row r="741" spans="2:5" x14ac:dyDescent="0.25">
      <c r="B741"/>
      <c r="C741"/>
      <c r="D741"/>
      <c r="E741"/>
    </row>
    <row r="742" spans="2:5" x14ac:dyDescent="0.25">
      <c r="B742"/>
      <c r="C742"/>
      <c r="D742"/>
      <c r="E742"/>
    </row>
    <row r="743" spans="2:5" x14ac:dyDescent="0.25">
      <c r="B743"/>
      <c r="C743"/>
      <c r="D743"/>
      <c r="E743"/>
    </row>
    <row r="744" spans="2:5" x14ac:dyDescent="0.25">
      <c r="B744"/>
      <c r="C744"/>
      <c r="D744"/>
      <c r="E744"/>
    </row>
    <row r="745" spans="2:5" x14ac:dyDescent="0.25">
      <c r="B745"/>
      <c r="C745"/>
      <c r="D745"/>
      <c r="E745"/>
    </row>
    <row r="746" spans="2:5" x14ac:dyDescent="0.25">
      <c r="B746"/>
      <c r="C746"/>
      <c r="D746"/>
      <c r="E746"/>
    </row>
    <row r="747" spans="2:5" x14ac:dyDescent="0.25">
      <c r="B747"/>
      <c r="C747"/>
      <c r="D747"/>
      <c r="E747"/>
    </row>
    <row r="748" spans="2:5" x14ac:dyDescent="0.25">
      <c r="B748"/>
      <c r="C748"/>
      <c r="D748"/>
      <c r="E748"/>
    </row>
    <row r="749" spans="2:5" x14ac:dyDescent="0.25">
      <c r="B749"/>
      <c r="C749"/>
      <c r="D749"/>
      <c r="E749"/>
    </row>
    <row r="750" spans="2:5" x14ac:dyDescent="0.25">
      <c r="B750"/>
      <c r="C750"/>
      <c r="D750"/>
      <c r="E750"/>
    </row>
    <row r="751" spans="2:5" x14ac:dyDescent="0.25">
      <c r="B751"/>
      <c r="C751"/>
      <c r="D751"/>
      <c r="E751"/>
    </row>
    <row r="752" spans="2:5" x14ac:dyDescent="0.25">
      <c r="B752"/>
      <c r="C752"/>
      <c r="D752"/>
      <c r="E752"/>
    </row>
    <row r="753" spans="2:5" x14ac:dyDescent="0.25">
      <c r="B753"/>
      <c r="C753"/>
      <c r="D753"/>
      <c r="E753"/>
    </row>
    <row r="754" spans="2:5" x14ac:dyDescent="0.25">
      <c r="B754"/>
      <c r="C754"/>
      <c r="D754"/>
      <c r="E754"/>
    </row>
    <row r="755" spans="2:5" x14ac:dyDescent="0.25">
      <c r="B755"/>
      <c r="C755"/>
      <c r="D755"/>
      <c r="E755"/>
    </row>
    <row r="756" spans="2:5" x14ac:dyDescent="0.25">
      <c r="B756"/>
      <c r="C756"/>
      <c r="D756"/>
      <c r="E756"/>
    </row>
    <row r="757" spans="2:5" x14ac:dyDescent="0.25">
      <c r="B757"/>
      <c r="C757"/>
      <c r="D757"/>
      <c r="E757"/>
    </row>
    <row r="758" spans="2:5" x14ac:dyDescent="0.25">
      <c r="B758"/>
      <c r="C758"/>
      <c r="D758"/>
      <c r="E758"/>
    </row>
    <row r="759" spans="2:5" x14ac:dyDescent="0.25">
      <c r="B759"/>
      <c r="C759"/>
      <c r="D759"/>
      <c r="E759"/>
    </row>
    <row r="760" spans="2:5" x14ac:dyDescent="0.25">
      <c r="B760"/>
      <c r="C760"/>
      <c r="D760"/>
      <c r="E760"/>
    </row>
    <row r="761" spans="2:5" x14ac:dyDescent="0.25">
      <c r="B761"/>
      <c r="C761"/>
      <c r="D761"/>
      <c r="E761"/>
    </row>
    <row r="762" spans="2:5" x14ac:dyDescent="0.25">
      <c r="B762"/>
      <c r="C762"/>
      <c r="D762"/>
      <c r="E762"/>
    </row>
    <row r="763" spans="2:5" x14ac:dyDescent="0.25">
      <c r="B763"/>
      <c r="C763"/>
      <c r="D763"/>
      <c r="E763"/>
    </row>
    <row r="764" spans="2:5" x14ac:dyDescent="0.25">
      <c r="B764"/>
      <c r="C764"/>
      <c r="D764"/>
      <c r="E764"/>
    </row>
    <row r="765" spans="2:5" x14ac:dyDescent="0.25">
      <c r="B765"/>
      <c r="C765"/>
      <c r="D765"/>
      <c r="E765"/>
    </row>
    <row r="766" spans="2:5" x14ac:dyDescent="0.25">
      <c r="B766"/>
      <c r="C766"/>
      <c r="D766"/>
      <c r="E766"/>
    </row>
    <row r="767" spans="2:5" x14ac:dyDescent="0.25">
      <c r="B767"/>
      <c r="C767"/>
      <c r="D767"/>
      <c r="E767"/>
    </row>
    <row r="768" spans="2:5" x14ac:dyDescent="0.25">
      <c r="B768"/>
      <c r="C768"/>
      <c r="D768"/>
      <c r="E768"/>
    </row>
    <row r="769" spans="2:5" x14ac:dyDescent="0.25">
      <c r="B769"/>
      <c r="C769"/>
      <c r="D769"/>
      <c r="E769"/>
    </row>
    <row r="770" spans="2:5" x14ac:dyDescent="0.25">
      <c r="B770"/>
      <c r="C770"/>
      <c r="D770"/>
      <c r="E770"/>
    </row>
    <row r="771" spans="2:5" x14ac:dyDescent="0.25">
      <c r="B771"/>
      <c r="C771"/>
      <c r="D771"/>
      <c r="E771"/>
    </row>
    <row r="772" spans="2:5" x14ac:dyDescent="0.25">
      <c r="B772"/>
      <c r="C772"/>
      <c r="D772"/>
      <c r="E772"/>
    </row>
    <row r="773" spans="2:5" x14ac:dyDescent="0.25">
      <c r="B773"/>
      <c r="C773"/>
      <c r="D773"/>
      <c r="E773"/>
    </row>
    <row r="774" spans="2:5" x14ac:dyDescent="0.25">
      <c r="B774"/>
      <c r="C774"/>
      <c r="D774"/>
      <c r="E774"/>
    </row>
    <row r="775" spans="2:5" x14ac:dyDescent="0.25">
      <c r="B775"/>
      <c r="C775"/>
      <c r="D775"/>
      <c r="E775"/>
    </row>
    <row r="776" spans="2:5" x14ac:dyDescent="0.25">
      <c r="B776"/>
      <c r="C776"/>
      <c r="D776"/>
      <c r="E776"/>
    </row>
    <row r="777" spans="2:5" x14ac:dyDescent="0.25">
      <c r="B777"/>
      <c r="C777"/>
      <c r="D777"/>
      <c r="E777"/>
    </row>
    <row r="778" spans="2:5" x14ac:dyDescent="0.25">
      <c r="B778"/>
      <c r="C778"/>
      <c r="D778"/>
      <c r="E778"/>
    </row>
    <row r="779" spans="2:5" x14ac:dyDescent="0.25">
      <c r="B779"/>
      <c r="C779"/>
      <c r="D779"/>
      <c r="E779"/>
    </row>
  </sheetData>
  <conditionalFormatting sqref="B1:B1048576">
    <cfRule type="duplicateValues" dxfId="1748" priority="7"/>
    <cfRule type="duplicateValues" dxfId="1747" priority="14"/>
  </conditionalFormatting>
  <conditionalFormatting sqref="B15:B395">
    <cfRule type="duplicateValues" dxfId="1746" priority="17"/>
  </conditionalFormatting>
  <conditionalFormatting sqref="B15:C363">
    <cfRule type="duplicateValues" dxfId="1745" priority="6"/>
  </conditionalFormatting>
  <conditionalFormatting sqref="B15:C393">
    <cfRule type="duplicateValues" dxfId="1744" priority="18"/>
  </conditionalFormatting>
  <conditionalFormatting sqref="R15:R369">
    <cfRule type="duplicateValues" dxfId="1743" priority="2"/>
    <cfRule type="duplicateValues" dxfId="1742" priority="3"/>
    <cfRule type="duplicateValues" dxfId="1741" priority="4"/>
  </conditionalFormatting>
  <conditionalFormatting sqref="R370:R390">
    <cfRule type="duplicateValues" dxfId="1740" priority="8"/>
    <cfRule type="duplicateValues" dxfId="1739" priority="9"/>
  </conditionalFormatting>
  <conditionalFormatting sqref="R391">
    <cfRule type="duplicateValues" dxfId="1738" priority="11"/>
    <cfRule type="duplicateValues" dxfId="1737" priority="12"/>
  </conditionalFormatting>
  <conditionalFormatting sqref="R392:R395">
    <cfRule type="duplicateValues" dxfId="1736" priority="15"/>
  </conditionalFormatting>
  <conditionalFormatting sqref="R15:S363">
    <cfRule type="duplicateValues" dxfId="1735" priority="1"/>
  </conditionalFormatting>
  <conditionalFormatting sqref="R15:S369">
    <cfRule type="duplicateValues" dxfId="1734" priority="5"/>
  </conditionalFormatting>
  <conditionalFormatting sqref="R370:S390">
    <cfRule type="duplicateValues" dxfId="1733" priority="10"/>
  </conditionalFormatting>
  <conditionalFormatting sqref="R391:S391">
    <cfRule type="duplicateValues" dxfId="1732" priority="13"/>
  </conditionalFormatting>
  <conditionalFormatting sqref="R392:S393">
    <cfRule type="duplicateValues" dxfId="1731" priority="16"/>
  </conditionalFormatting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Naik</dc:creator>
  <cp:lastModifiedBy>Danesh Naik</cp:lastModifiedBy>
  <dcterms:created xsi:type="dcterms:W3CDTF">2015-06-05T18:17:20Z</dcterms:created>
  <dcterms:modified xsi:type="dcterms:W3CDTF">2025-08-06T10:41:15Z</dcterms:modified>
</cp:coreProperties>
</file>