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nielavargas/Desktop/"/>
    </mc:Choice>
  </mc:AlternateContent>
  <bookViews>
    <workbookView xWindow="0" yWindow="460" windowWidth="28800" windowHeight="1612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E23" i="1"/>
  <c r="N14" i="1"/>
  <c r="N15" i="1"/>
  <c r="J30" i="1"/>
  <c r="S20" i="1"/>
  <c r="E11" i="1"/>
  <c r="E12" i="1"/>
  <c r="K6" i="1"/>
  <c r="K7" i="1"/>
  <c r="J24" i="1"/>
  <c r="S21" i="1"/>
  <c r="E13" i="1"/>
  <c r="K10" i="1"/>
  <c r="K11" i="1"/>
  <c r="J25" i="1"/>
  <c r="S22" i="1"/>
  <c r="S24" i="1"/>
  <c r="G24" i="1"/>
  <c r="Q21" i="1"/>
  <c r="G25" i="1"/>
  <c r="Q22" i="1"/>
  <c r="Q9" i="1"/>
  <c r="Q10" i="1"/>
  <c r="J32" i="1"/>
  <c r="W2" i="1"/>
  <c r="J14" i="1"/>
  <c r="J15" i="1"/>
  <c r="I26" i="1"/>
  <c r="W3" i="1"/>
  <c r="W4" i="1"/>
  <c r="S32" i="1"/>
  <c r="G12" i="1"/>
  <c r="G13" i="1"/>
  <c r="I21" i="1"/>
  <c r="O29" i="1"/>
  <c r="M10" i="1"/>
  <c r="M11" i="1"/>
  <c r="I29" i="1"/>
  <c r="O30" i="1"/>
  <c r="O32" i="1"/>
  <c r="G3" i="1"/>
  <c r="G8" i="1"/>
  <c r="H4" i="1"/>
  <c r="E18" i="1"/>
  <c r="H5" i="1"/>
  <c r="E26" i="1"/>
  <c r="H6" i="1"/>
  <c r="H7" i="1"/>
  <c r="H8" i="1"/>
  <c r="G9" i="1"/>
  <c r="I20" i="1"/>
  <c r="O20" i="1"/>
  <c r="G16" i="1"/>
  <c r="G17" i="1"/>
  <c r="I22" i="1"/>
  <c r="O21" i="1"/>
  <c r="I27" i="1"/>
  <c r="O22" i="1"/>
  <c r="D14" i="1"/>
  <c r="M6" i="1"/>
  <c r="M7" i="1"/>
  <c r="I28" i="1"/>
  <c r="O23" i="1"/>
  <c r="D8" i="1"/>
  <c r="P2" i="1"/>
  <c r="D15" i="1"/>
  <c r="P3" i="1"/>
  <c r="D19" i="1"/>
  <c r="P4" i="1"/>
  <c r="D27" i="1"/>
  <c r="P5" i="1"/>
  <c r="P6" i="1"/>
  <c r="I31" i="1"/>
  <c r="O24" i="1"/>
  <c r="O26" i="1"/>
  <c r="O38" i="1"/>
  <c r="S34" i="1"/>
  <c r="K2" i="1"/>
  <c r="K3" i="1"/>
  <c r="J23" i="1"/>
  <c r="S27" i="1"/>
  <c r="S29" i="1"/>
  <c r="S35" i="1"/>
  <c r="S38" i="1"/>
  <c r="G30" i="1"/>
  <c r="Q20" i="1"/>
  <c r="G29" i="1"/>
  <c r="L30" i="1"/>
  <c r="G21" i="1"/>
  <c r="L29" i="1"/>
  <c r="I34" i="1"/>
  <c r="J34" i="1"/>
  <c r="G32" i="1"/>
  <c r="G31" i="1"/>
  <c r="G28" i="1"/>
  <c r="G27" i="1"/>
  <c r="G26" i="1"/>
  <c r="G23" i="1"/>
  <c r="G22" i="1"/>
  <c r="G20" i="1"/>
  <c r="E33" i="1"/>
  <c r="D33" i="1"/>
</calcChain>
</file>

<file path=xl/sharedStrings.xml><?xml version="1.0" encoding="utf-8"?>
<sst xmlns="http://schemas.openxmlformats.org/spreadsheetml/2006/main" count="66" uniqueCount="53">
  <si>
    <t>Cargo</t>
  </si>
  <si>
    <t>Abono</t>
  </si>
  <si>
    <t>Banco</t>
  </si>
  <si>
    <t>Capital social</t>
  </si>
  <si>
    <t>Inventario</t>
  </si>
  <si>
    <t>Iva por acreeditar aplicable</t>
  </si>
  <si>
    <t>Mobiliario</t>
  </si>
  <si>
    <t>Documentos por pagar CP</t>
  </si>
  <si>
    <t>Documentos por pagar LP</t>
  </si>
  <si>
    <t>Iva por acreeditar</t>
  </si>
  <si>
    <t>Equipo computo</t>
  </si>
  <si>
    <t>Ingresos por servicio</t>
  </si>
  <si>
    <t>Iva por pagar aplicable</t>
  </si>
  <si>
    <t>Publicidad por anticipado</t>
  </si>
  <si>
    <t>Sueldos empleados</t>
  </si>
  <si>
    <t>BANCO</t>
  </si>
  <si>
    <t>CAPITAL SOCIAL</t>
  </si>
  <si>
    <t>INVENTARIO</t>
  </si>
  <si>
    <t>IVA ACREEDITAR APLICABLE</t>
  </si>
  <si>
    <t>MOBILIARIO</t>
  </si>
  <si>
    <t>DOCUMENTO PAGAR CP</t>
  </si>
  <si>
    <t>DOCUMENTO PAGAR LP</t>
  </si>
  <si>
    <t>IVA POR ACREEDIAR</t>
  </si>
  <si>
    <t>EQUIPO COMPUTO</t>
  </si>
  <si>
    <t>INGRESO SERVICIOS</t>
  </si>
  <si>
    <t>PUBLICID ANTICIPADO</t>
  </si>
  <si>
    <t>SUELDOS EMPLEADOS</t>
  </si>
  <si>
    <t>IVA PAGAR APLICABLE</t>
  </si>
  <si>
    <t>CARGO</t>
  </si>
  <si>
    <t>ABONO</t>
  </si>
  <si>
    <t>ACTIVOS</t>
  </si>
  <si>
    <t>PUBLICIDAD ANTICIPADA</t>
  </si>
  <si>
    <t>IVA POR ACREEDITAR</t>
  </si>
  <si>
    <t>IVA POR ACREEDITAR APLICABLE</t>
  </si>
  <si>
    <t>ACTIVOS NO CIRCULANTE</t>
  </si>
  <si>
    <t>TOTAL ACTIVO CIRCULANTE</t>
  </si>
  <si>
    <t>ACTIVOS CIRCULANTE</t>
  </si>
  <si>
    <t>TOTAL ACTIVO NO CIRULANTE</t>
  </si>
  <si>
    <t>PASIVOS</t>
  </si>
  <si>
    <t>PASIVO CORTO PLAZO</t>
  </si>
  <si>
    <t>TOTAL PASIVOS</t>
  </si>
  <si>
    <t>CAPITAL CONTRIBUIDA</t>
  </si>
  <si>
    <t>TOTAL CAPITAL CONTRIBUIDA</t>
  </si>
  <si>
    <t>CAPITAL GANADO</t>
  </si>
  <si>
    <t>UTILIDAD</t>
  </si>
  <si>
    <t>TOTAL CAPITAL GANADO</t>
  </si>
  <si>
    <t>TOTAL CAPITAL</t>
  </si>
  <si>
    <t>TOTAL CAPITAL + PASIVO</t>
  </si>
  <si>
    <t>TOTAL ACTIVO</t>
  </si>
  <si>
    <t>+</t>
  </si>
  <si>
    <t>INGRESOS</t>
  </si>
  <si>
    <t>-</t>
  </si>
  <si>
    <t>SUEGOS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</si>
</sst>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0" xfId="1" applyFont="1"/>
    <xf numFmtId="0" fontId="2" fillId="0" borderId="0" xfId="0" applyFont="1"/>
    <xf numFmtId="44" fontId="0" fillId="0" borderId="3" xfId="1" applyFont="1" applyBorder="1"/>
    <xf numFmtId="44" fontId="0" fillId="0" borderId="2" xfId="1" applyFont="1" applyBorder="1"/>
    <xf numFmtId="44" fontId="0" fillId="0" borderId="4" xfId="1" applyFont="1" applyBorder="1"/>
    <xf numFmtId="44" fontId="0" fillId="2" borderId="0" xfId="1" applyFont="1" applyFill="1"/>
    <xf numFmtId="44" fontId="0" fillId="0" borderId="0" xfId="0" applyNumberFormat="1"/>
    <xf numFmtId="0" fontId="0" fillId="0" borderId="2" xfId="0" applyBorder="1"/>
    <xf numFmtId="44" fontId="0" fillId="0" borderId="2" xfId="0" applyNumberFormat="1" applyBorder="1"/>
    <xf numFmtId="44" fontId="0" fillId="2" borderId="0" xfId="0" applyNumberFormat="1" applyFill="1"/>
    <xf numFmtId="0" fontId="2" fillId="2" borderId="0" xfId="0" applyFont="1" applyFill="1"/>
    <xf numFmtId="0" fontId="0" fillId="2" borderId="0" xfId="0" applyFill="1"/>
    <xf numFmtId="44" fontId="0" fillId="2" borderId="1" xfId="1" applyFont="1" applyFill="1" applyBorder="1"/>
    <xf numFmtId="44" fontId="0" fillId="0" borderId="1" xfId="0" applyNumberFormat="1" applyBorder="1"/>
    <xf numFmtId="4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44" fontId="0" fillId="3" borderId="1" xfId="0" applyNumberFormat="1" applyFill="1" applyBorder="1"/>
    <xf numFmtId="0" fontId="0" fillId="4" borderId="0" xfId="0" applyFill="1"/>
    <xf numFmtId="0" fontId="0" fillId="4" borderId="1" xfId="0" applyFill="1" applyBorder="1"/>
    <xf numFmtId="44" fontId="0" fillId="4" borderId="0" xfId="0" applyNumberFormat="1" applyFill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zoomScale="82" workbookViewId="0">
      <selection activeCell="H10" sqref="H10"/>
    </sheetView>
  </sheetViews>
  <sheetFormatPr baseColWidth="10" defaultRowHeight="16" x14ac:dyDescent="0.2"/>
  <cols>
    <col min="1" max="1" width="3.6640625" customWidth="1"/>
    <col min="3" max="3" width="19" customWidth="1"/>
    <col min="4" max="5" width="12.5" bestFit="1" customWidth="1"/>
    <col min="7" max="7" width="12.5" bestFit="1" customWidth="1"/>
    <col min="8" max="8" width="12.5" customWidth="1"/>
    <col min="9" max="11" width="12.5" bestFit="1" customWidth="1"/>
    <col min="15" max="15" width="12.83203125" bestFit="1" customWidth="1"/>
    <col min="16" max="16" width="12.1640625" customWidth="1"/>
    <col min="17" max="17" width="13.33203125" customWidth="1"/>
    <col min="18" max="18" width="13.6640625" customWidth="1"/>
    <col min="19" max="19" width="12.83203125" bestFit="1" customWidth="1"/>
    <col min="20" max="20" width="2.1640625" bestFit="1" customWidth="1"/>
    <col min="23" max="23" width="11.83203125" bestFit="1" customWidth="1"/>
  </cols>
  <sheetData>
    <row r="1" spans="1:23" x14ac:dyDescent="0.2">
      <c r="D1" s="1" t="s">
        <v>0</v>
      </c>
      <c r="E1" t="s">
        <v>1</v>
      </c>
      <c r="G1" s="24" t="s">
        <v>15</v>
      </c>
      <c r="H1" s="24"/>
      <c r="J1" s="24" t="s">
        <v>16</v>
      </c>
      <c r="K1" s="24"/>
      <c r="M1" s="24" t="s">
        <v>17</v>
      </c>
      <c r="N1" s="24"/>
      <c r="P1" s="24" t="s">
        <v>18</v>
      </c>
      <c r="Q1" s="24"/>
    </row>
    <row r="2" spans="1:23" ht="17" thickBot="1" x14ac:dyDescent="0.25">
      <c r="D2" s="2"/>
      <c r="E2" s="3"/>
      <c r="G2" s="2">
        <v>160000</v>
      </c>
      <c r="H2" s="3"/>
      <c r="J2" s="10"/>
      <c r="K2" s="11">
        <f>E4</f>
        <v>160000</v>
      </c>
      <c r="M2" s="6">
        <v>6200</v>
      </c>
      <c r="N2" s="10"/>
      <c r="P2" s="9">
        <f>D8</f>
        <v>992</v>
      </c>
      <c r="T2" t="s">
        <v>49</v>
      </c>
      <c r="U2" t="s">
        <v>50</v>
      </c>
      <c r="W2" s="9">
        <f>J32</f>
        <v>16000</v>
      </c>
    </row>
    <row r="3" spans="1:23" ht="17" thickTop="1" x14ac:dyDescent="0.2">
      <c r="A3" s="13">
        <v>1</v>
      </c>
      <c r="B3" s="14" t="s">
        <v>2</v>
      </c>
      <c r="C3" s="14"/>
      <c r="D3" s="15">
        <v>160000</v>
      </c>
      <c r="E3" s="3"/>
      <c r="G3" s="2">
        <f>D22</f>
        <v>18560</v>
      </c>
      <c r="H3" s="3">
        <v>7192</v>
      </c>
      <c r="K3" s="12">
        <f>K2</f>
        <v>160000</v>
      </c>
      <c r="M3" s="8">
        <v>6200</v>
      </c>
      <c r="P3" s="9">
        <f>D15</f>
        <v>3600</v>
      </c>
      <c r="T3" t="s">
        <v>51</v>
      </c>
      <c r="U3" t="s">
        <v>52</v>
      </c>
      <c r="W3" s="9">
        <f>I26</f>
        <v>12000</v>
      </c>
    </row>
    <row r="4" spans="1:23" x14ac:dyDescent="0.2">
      <c r="A4" s="4"/>
      <c r="B4" s="14" t="s">
        <v>3</v>
      </c>
      <c r="C4" s="14"/>
      <c r="D4" s="15"/>
      <c r="E4" s="8">
        <v>160000</v>
      </c>
      <c r="G4" s="2"/>
      <c r="H4" s="3">
        <f>E11</f>
        <v>26100</v>
      </c>
      <c r="P4" s="9">
        <f>D19</f>
        <v>1280</v>
      </c>
      <c r="U4" s="4" t="s">
        <v>44</v>
      </c>
      <c r="W4" s="9">
        <f>W2-W3</f>
        <v>4000</v>
      </c>
    </row>
    <row r="5" spans="1:23" ht="17" thickBot="1" x14ac:dyDescent="0.25">
      <c r="A5" s="4"/>
      <c r="D5" s="2"/>
      <c r="E5" s="3"/>
      <c r="G5" s="2"/>
      <c r="H5" s="3">
        <f>E18</f>
        <v>9280</v>
      </c>
      <c r="J5" s="24" t="s">
        <v>20</v>
      </c>
      <c r="K5" s="24"/>
      <c r="M5" s="24" t="s">
        <v>22</v>
      </c>
      <c r="N5" s="24"/>
      <c r="P5" s="11">
        <f>D27</f>
        <v>1280</v>
      </c>
      <c r="Q5" s="10"/>
      <c r="U5" s="4"/>
    </row>
    <row r="6" spans="1:23" ht="18" thickTop="1" thickBot="1" x14ac:dyDescent="0.25">
      <c r="A6" s="4">
        <v>2</v>
      </c>
      <c r="B6" s="14" t="s">
        <v>2</v>
      </c>
      <c r="C6" s="14"/>
      <c r="D6" s="15"/>
      <c r="E6" s="8">
        <v>7192</v>
      </c>
      <c r="G6" s="2"/>
      <c r="H6" s="3">
        <f>E26</f>
        <v>9280</v>
      </c>
      <c r="J6" s="10"/>
      <c r="K6" s="11">
        <f>E12</f>
        <v>22371.428571428572</v>
      </c>
      <c r="M6" s="11">
        <f>D14</f>
        <v>3600</v>
      </c>
      <c r="N6" s="10"/>
      <c r="P6" s="12">
        <f>SUM(P2:P5)</f>
        <v>7152</v>
      </c>
    </row>
    <row r="7" spans="1:23" ht="18" thickTop="1" thickBot="1" x14ac:dyDescent="0.25">
      <c r="A7" s="4"/>
      <c r="B7" s="14" t="s">
        <v>4</v>
      </c>
      <c r="C7" s="14"/>
      <c r="D7" s="15">
        <v>6200</v>
      </c>
      <c r="E7" s="3"/>
      <c r="G7" s="5"/>
      <c r="H7" s="6">
        <f>E30</f>
        <v>12000</v>
      </c>
      <c r="K7" s="12">
        <f>K6</f>
        <v>22371.428571428572</v>
      </c>
      <c r="M7" s="12">
        <f>M6</f>
        <v>3600</v>
      </c>
    </row>
    <row r="8" spans="1:23" ht="18" thickTop="1" thickBot="1" x14ac:dyDescent="0.25">
      <c r="A8" s="4"/>
      <c r="B8" s="14" t="s">
        <v>5</v>
      </c>
      <c r="C8" s="14"/>
      <c r="D8" s="15">
        <f>E6-D7</f>
        <v>992</v>
      </c>
      <c r="E8" s="3"/>
      <c r="G8" s="7">
        <f>SUM(G2:G3)</f>
        <v>178560</v>
      </c>
      <c r="H8" s="7">
        <f>SUM(H3:H7)</f>
        <v>63852</v>
      </c>
      <c r="P8" s="24" t="s">
        <v>24</v>
      </c>
      <c r="Q8" s="24"/>
    </row>
    <row r="9" spans="1:23" ht="18" thickTop="1" thickBot="1" x14ac:dyDescent="0.25">
      <c r="A9" s="4"/>
      <c r="D9" s="2"/>
      <c r="E9" s="3"/>
      <c r="G9" s="8">
        <f>G8-H8</f>
        <v>114708</v>
      </c>
      <c r="H9" s="3"/>
      <c r="J9" s="24" t="s">
        <v>21</v>
      </c>
      <c r="K9" s="24"/>
      <c r="M9" s="24" t="s">
        <v>23</v>
      </c>
      <c r="N9" s="24"/>
      <c r="P9" s="10"/>
      <c r="Q9" s="11">
        <f>E21</f>
        <v>16000</v>
      </c>
    </row>
    <row r="10" spans="1:23" ht="18" thickTop="1" thickBot="1" x14ac:dyDescent="0.25">
      <c r="A10" s="4">
        <v>3</v>
      </c>
      <c r="B10" s="14" t="s">
        <v>6</v>
      </c>
      <c r="C10" s="14"/>
      <c r="D10" s="15">
        <v>45000</v>
      </c>
      <c r="E10" s="3"/>
      <c r="J10" s="10"/>
      <c r="K10" s="11">
        <f>E13</f>
        <v>3728.5714285714284</v>
      </c>
      <c r="M10" s="11">
        <f>D17</f>
        <v>8000</v>
      </c>
      <c r="N10" s="10"/>
      <c r="Q10" s="12">
        <f>Q9</f>
        <v>16000</v>
      </c>
    </row>
    <row r="11" spans="1:23" ht="17" thickTop="1" x14ac:dyDescent="0.2">
      <c r="A11" s="4"/>
      <c r="B11" s="14" t="s">
        <v>2</v>
      </c>
      <c r="C11" s="14"/>
      <c r="D11" s="15"/>
      <c r="E11" s="8">
        <f>(D10 *1.16) *0.5</f>
        <v>26100</v>
      </c>
      <c r="G11" s="24" t="s">
        <v>19</v>
      </c>
      <c r="H11" s="24"/>
      <c r="K11" s="12">
        <f>K10</f>
        <v>3728.5714285714284</v>
      </c>
      <c r="M11" s="12">
        <f>M10</f>
        <v>8000</v>
      </c>
    </row>
    <row r="12" spans="1:23" ht="17" thickBot="1" x14ac:dyDescent="0.25">
      <c r="A12" s="4"/>
      <c r="B12" s="14" t="s">
        <v>7</v>
      </c>
      <c r="C12" s="14"/>
      <c r="D12" s="15"/>
      <c r="E12" s="8">
        <f>(E11/14)*12</f>
        <v>22371.428571428572</v>
      </c>
      <c r="G12" s="11">
        <f>D10</f>
        <v>45000</v>
      </c>
      <c r="H12" s="10"/>
    </row>
    <row r="13" spans="1:23" ht="17" thickTop="1" x14ac:dyDescent="0.2">
      <c r="A13" s="4"/>
      <c r="B13" s="14" t="s">
        <v>8</v>
      </c>
      <c r="C13" s="14"/>
      <c r="D13" s="15"/>
      <c r="E13" s="8">
        <f>(E11/14)*2</f>
        <v>3728.5714285714284</v>
      </c>
      <c r="G13" s="12">
        <f>G12</f>
        <v>45000</v>
      </c>
      <c r="J13" s="24" t="s">
        <v>26</v>
      </c>
      <c r="K13" s="24"/>
      <c r="M13" s="24" t="s">
        <v>27</v>
      </c>
      <c r="N13" s="24"/>
    </row>
    <row r="14" spans="1:23" ht="17" thickBot="1" x14ac:dyDescent="0.25">
      <c r="A14" s="4"/>
      <c r="B14" s="14" t="s">
        <v>9</v>
      </c>
      <c r="C14" s="14"/>
      <c r="D14" s="15">
        <f>((E12+E13)/1.16)*0.16</f>
        <v>3600</v>
      </c>
      <c r="E14" s="3"/>
      <c r="J14" s="11">
        <f>D29</f>
        <v>12000</v>
      </c>
      <c r="K14" s="10"/>
      <c r="M14" s="10"/>
      <c r="N14" s="11">
        <f>E23</f>
        <v>2560</v>
      </c>
    </row>
    <row r="15" spans="1:23" ht="17" thickTop="1" x14ac:dyDescent="0.2">
      <c r="A15" s="4"/>
      <c r="B15" s="14" t="s">
        <v>5</v>
      </c>
      <c r="C15" s="14"/>
      <c r="D15" s="15">
        <f>(E11/1.16)*0.16</f>
        <v>3600</v>
      </c>
      <c r="E15" s="3"/>
      <c r="G15" s="24" t="s">
        <v>25</v>
      </c>
      <c r="H15" s="24"/>
      <c r="J15" s="12">
        <f>J14</f>
        <v>12000</v>
      </c>
      <c r="N15" s="12">
        <f>N14</f>
        <v>2560</v>
      </c>
    </row>
    <row r="16" spans="1:23" ht="17" thickBot="1" x14ac:dyDescent="0.25">
      <c r="A16" s="4"/>
      <c r="D16" s="2"/>
      <c r="E16" s="3"/>
      <c r="G16" s="11">
        <f>D25</f>
        <v>8000</v>
      </c>
      <c r="H16" s="10"/>
    </row>
    <row r="17" spans="1:19" ht="17" thickTop="1" x14ac:dyDescent="0.2">
      <c r="A17" s="4">
        <v>4</v>
      </c>
      <c r="B17" s="14" t="s">
        <v>10</v>
      </c>
      <c r="C17" s="14"/>
      <c r="D17" s="15">
        <v>8000</v>
      </c>
      <c r="E17" s="3"/>
      <c r="G17" s="12">
        <f>G16</f>
        <v>8000</v>
      </c>
    </row>
    <row r="18" spans="1:19" x14ac:dyDescent="0.2">
      <c r="A18" s="4"/>
      <c r="B18" s="14" t="s">
        <v>2</v>
      </c>
      <c r="C18" s="14"/>
      <c r="D18" s="15"/>
      <c r="E18" s="8">
        <f>D17*1.16</f>
        <v>9280</v>
      </c>
      <c r="L18" s="4" t="s">
        <v>30</v>
      </c>
      <c r="Q18" s="4" t="s">
        <v>38</v>
      </c>
    </row>
    <row r="19" spans="1:19" x14ac:dyDescent="0.2">
      <c r="A19" s="4"/>
      <c r="B19" s="14" t="s">
        <v>5</v>
      </c>
      <c r="C19" s="14"/>
      <c r="D19" s="15">
        <f>E18-D17</f>
        <v>1280</v>
      </c>
      <c r="E19" s="3"/>
      <c r="I19" s="1" t="s">
        <v>28</v>
      </c>
      <c r="J19" t="s">
        <v>29</v>
      </c>
      <c r="L19" s="4" t="s">
        <v>36</v>
      </c>
      <c r="Q19" s="4" t="s">
        <v>39</v>
      </c>
    </row>
    <row r="20" spans="1:19" x14ac:dyDescent="0.2">
      <c r="A20" s="4"/>
      <c r="D20" s="2"/>
      <c r="E20" s="3"/>
      <c r="G20" s="14" t="str">
        <f>G1</f>
        <v>BANCO</v>
      </c>
      <c r="H20" s="14"/>
      <c r="I20" s="17">
        <f>G9</f>
        <v>114708</v>
      </c>
      <c r="L20" t="s">
        <v>15</v>
      </c>
      <c r="O20" s="9">
        <f>I20</f>
        <v>114708</v>
      </c>
      <c r="Q20" t="str">
        <f>G30</f>
        <v>IVA PAGAR APLICABLE</v>
      </c>
      <c r="S20" s="9">
        <f>J30</f>
        <v>2560</v>
      </c>
    </row>
    <row r="21" spans="1:19" x14ac:dyDescent="0.2">
      <c r="A21" s="4">
        <v>5</v>
      </c>
      <c r="B21" s="14" t="s">
        <v>11</v>
      </c>
      <c r="C21" s="14"/>
      <c r="D21" s="15"/>
      <c r="E21" s="8">
        <v>16000</v>
      </c>
      <c r="G21" s="18" t="str">
        <f>G11</f>
        <v>MOBILIARIO</v>
      </c>
      <c r="H21" s="18"/>
      <c r="I21" s="20">
        <f>G13</f>
        <v>45000</v>
      </c>
      <c r="L21" t="s">
        <v>31</v>
      </c>
      <c r="O21" s="9">
        <f>I22</f>
        <v>8000</v>
      </c>
      <c r="Q21" t="str">
        <f>G24</f>
        <v>DOCUMENTO PAGAR CP</v>
      </c>
      <c r="S21" s="9">
        <f>J24</f>
        <v>22371.428571428572</v>
      </c>
    </row>
    <row r="22" spans="1:19" x14ac:dyDescent="0.2">
      <c r="A22" s="4"/>
      <c r="B22" s="14" t="s">
        <v>2</v>
      </c>
      <c r="C22" s="14"/>
      <c r="D22" s="15">
        <f>E21*1.16</f>
        <v>18560</v>
      </c>
      <c r="E22" s="3"/>
      <c r="G22" s="14" t="str">
        <f>G15</f>
        <v>PUBLICID ANTICIPADO</v>
      </c>
      <c r="H22" s="14"/>
      <c r="I22" s="17">
        <f>G17</f>
        <v>8000</v>
      </c>
      <c r="L22" t="s">
        <v>17</v>
      </c>
      <c r="O22" s="9">
        <f>I27</f>
        <v>6200</v>
      </c>
      <c r="Q22" t="str">
        <f>G25</f>
        <v>DOCUMENTO PAGAR LP</v>
      </c>
      <c r="S22" s="9">
        <f>J25</f>
        <v>3728.5714285714284</v>
      </c>
    </row>
    <row r="23" spans="1:19" x14ac:dyDescent="0.2">
      <c r="A23" s="4"/>
      <c r="B23" s="14" t="s">
        <v>12</v>
      </c>
      <c r="C23" s="14"/>
      <c r="D23" s="15"/>
      <c r="E23" s="8">
        <f>D22-E21</f>
        <v>2560</v>
      </c>
      <c r="G23" s="21" t="str">
        <f>J1</f>
        <v>CAPITAL SOCIAL</v>
      </c>
      <c r="H23" s="21"/>
      <c r="I23" s="22"/>
      <c r="J23" s="23">
        <f>K3</f>
        <v>160000</v>
      </c>
      <c r="L23" t="s">
        <v>32</v>
      </c>
      <c r="O23" s="9">
        <f>I28</f>
        <v>3600</v>
      </c>
    </row>
    <row r="24" spans="1:19" x14ac:dyDescent="0.2">
      <c r="A24" s="4"/>
      <c r="D24" s="2"/>
      <c r="E24" s="3"/>
      <c r="G24" s="18" t="str">
        <f>J5</f>
        <v>DOCUMENTO PAGAR CP</v>
      </c>
      <c r="H24" s="18"/>
      <c r="I24" s="19"/>
      <c r="J24" s="9">
        <f>K7</f>
        <v>22371.428571428572</v>
      </c>
      <c r="L24" t="s">
        <v>33</v>
      </c>
      <c r="O24" s="9">
        <f>I31</f>
        <v>7152</v>
      </c>
      <c r="Q24" s="4" t="s">
        <v>40</v>
      </c>
      <c r="S24" s="9">
        <f>SUM(S20:S22)</f>
        <v>28660</v>
      </c>
    </row>
    <row r="25" spans="1:19" x14ac:dyDescent="0.2">
      <c r="A25" s="4">
        <v>6</v>
      </c>
      <c r="B25" s="14" t="s">
        <v>13</v>
      </c>
      <c r="C25" s="14"/>
      <c r="D25" s="15">
        <v>8000</v>
      </c>
      <c r="E25" s="8"/>
      <c r="G25" s="18" t="str">
        <f>J9</f>
        <v>DOCUMENTO PAGAR LP</v>
      </c>
      <c r="H25" s="18"/>
      <c r="I25" s="19"/>
      <c r="J25" s="9">
        <f>K11</f>
        <v>3728.5714285714284</v>
      </c>
    </row>
    <row r="26" spans="1:19" x14ac:dyDescent="0.2">
      <c r="A26" s="4"/>
      <c r="B26" s="14" t="s">
        <v>2</v>
      </c>
      <c r="C26" s="14"/>
      <c r="D26" s="15"/>
      <c r="E26" s="8">
        <f>D25*1.16</f>
        <v>9280</v>
      </c>
      <c r="G26" t="str">
        <f>J13</f>
        <v>SUELDOS EMPLEADOS</v>
      </c>
      <c r="I26" s="16">
        <f>J15</f>
        <v>12000</v>
      </c>
      <c r="L26" s="4" t="s">
        <v>35</v>
      </c>
      <c r="O26" s="9">
        <f>SUM(O20:O24)</f>
        <v>139660</v>
      </c>
      <c r="Q26" s="4" t="s">
        <v>41</v>
      </c>
    </row>
    <row r="27" spans="1:19" x14ac:dyDescent="0.2">
      <c r="A27" s="4"/>
      <c r="B27" s="14" t="s">
        <v>5</v>
      </c>
      <c r="C27" s="14"/>
      <c r="D27" s="15">
        <f>E26-D25</f>
        <v>1280</v>
      </c>
      <c r="E27" s="8"/>
      <c r="G27" s="14" t="str">
        <f>M1</f>
        <v>INVENTARIO</v>
      </c>
      <c r="H27" s="14"/>
      <c r="I27" s="17">
        <f>M3</f>
        <v>6200</v>
      </c>
      <c r="Q27" t="s">
        <v>16</v>
      </c>
      <c r="S27" s="9">
        <f>J23</f>
        <v>160000</v>
      </c>
    </row>
    <row r="28" spans="1:19" x14ac:dyDescent="0.2">
      <c r="A28" s="4"/>
      <c r="D28" s="2"/>
      <c r="E28" s="3"/>
      <c r="G28" s="14" t="str">
        <f>M5</f>
        <v>IVA POR ACREEDIAR</v>
      </c>
      <c r="H28" s="14"/>
      <c r="I28" s="17">
        <f>M7</f>
        <v>3600</v>
      </c>
      <c r="L28" s="4" t="s">
        <v>34</v>
      </c>
    </row>
    <row r="29" spans="1:19" x14ac:dyDescent="0.2">
      <c r="A29" s="4">
        <v>7</v>
      </c>
      <c r="B29" s="14" t="s">
        <v>14</v>
      </c>
      <c r="C29" s="14"/>
      <c r="D29" s="15">
        <v>12000</v>
      </c>
      <c r="E29" s="8"/>
      <c r="G29" s="18" t="str">
        <f>M9</f>
        <v>EQUIPO COMPUTO</v>
      </c>
      <c r="H29" s="18"/>
      <c r="I29" s="20">
        <f>M11</f>
        <v>8000</v>
      </c>
      <c r="L29" t="str">
        <f>G21</f>
        <v>MOBILIARIO</v>
      </c>
      <c r="O29" s="9">
        <f>I21</f>
        <v>45000</v>
      </c>
      <c r="Q29" s="4" t="s">
        <v>42</v>
      </c>
      <c r="S29" s="9">
        <f>S27</f>
        <v>160000</v>
      </c>
    </row>
    <row r="30" spans="1:19" x14ac:dyDescent="0.2">
      <c r="A30" s="4"/>
      <c r="B30" t="s">
        <v>2</v>
      </c>
      <c r="D30" s="2"/>
      <c r="E30" s="3">
        <v>12000</v>
      </c>
      <c r="G30" s="21" t="str">
        <f>M13</f>
        <v>IVA PAGAR APLICABLE</v>
      </c>
      <c r="H30" s="21"/>
      <c r="I30" s="22"/>
      <c r="J30" s="23">
        <f>N15</f>
        <v>2560</v>
      </c>
      <c r="L30" t="str">
        <f>G29</f>
        <v>EQUIPO COMPUTO</v>
      </c>
      <c r="O30" s="9">
        <f>I29</f>
        <v>8000</v>
      </c>
    </row>
    <row r="31" spans="1:19" x14ac:dyDescent="0.2">
      <c r="A31" s="4"/>
      <c r="D31" s="2"/>
      <c r="E31" s="3"/>
      <c r="G31" s="14" t="str">
        <f>P1</f>
        <v>IVA ACREEDITAR APLICABLE</v>
      </c>
      <c r="H31" s="14"/>
      <c r="I31" s="17">
        <f>P6</f>
        <v>7152</v>
      </c>
      <c r="Q31" t="s">
        <v>43</v>
      </c>
    </row>
    <row r="32" spans="1:19" x14ac:dyDescent="0.2">
      <c r="A32" s="4"/>
      <c r="D32" s="2"/>
      <c r="E32" s="3"/>
      <c r="G32" t="str">
        <f>P8</f>
        <v>INGRESO SERVICIOS</v>
      </c>
      <c r="I32" s="1"/>
      <c r="J32" s="9">
        <f>Q10</f>
        <v>16000</v>
      </c>
      <c r="L32" s="4" t="s">
        <v>37</v>
      </c>
      <c r="O32" s="9">
        <f>SUM(O29:O30)</f>
        <v>53000</v>
      </c>
      <c r="Q32" t="s">
        <v>44</v>
      </c>
      <c r="S32" s="9">
        <f>W4</f>
        <v>4000</v>
      </c>
    </row>
    <row r="33" spans="1:19" x14ac:dyDescent="0.2">
      <c r="A33" s="4"/>
      <c r="D33" s="2">
        <f>SUM(D3:D29)</f>
        <v>268512</v>
      </c>
      <c r="E33" s="3">
        <f>SUM(E4:E30)</f>
        <v>268512</v>
      </c>
    </row>
    <row r="34" spans="1:19" x14ac:dyDescent="0.2">
      <c r="A34" s="4"/>
      <c r="I34" s="9">
        <f>SUM(I20:I32)</f>
        <v>204660</v>
      </c>
      <c r="J34" s="9">
        <f>SUM(J23:J32)</f>
        <v>204660</v>
      </c>
      <c r="Q34" s="4" t="s">
        <v>45</v>
      </c>
      <c r="S34" s="3">
        <f>S32</f>
        <v>4000</v>
      </c>
    </row>
    <row r="35" spans="1:19" x14ac:dyDescent="0.2">
      <c r="A35" s="4"/>
      <c r="Q35" s="4" t="s">
        <v>46</v>
      </c>
      <c r="S35" s="9">
        <f>S34+S29</f>
        <v>164000</v>
      </c>
    </row>
    <row r="36" spans="1:19" x14ac:dyDescent="0.2">
      <c r="A36" s="4"/>
    </row>
    <row r="37" spans="1:19" x14ac:dyDescent="0.2">
      <c r="A37" s="4"/>
    </row>
    <row r="38" spans="1:19" x14ac:dyDescent="0.2">
      <c r="A38" s="4"/>
      <c r="L38" s="4" t="s">
        <v>48</v>
      </c>
      <c r="O38" s="9">
        <f>O32+O26</f>
        <v>192660</v>
      </c>
      <c r="Q38" s="4" t="s">
        <v>47</v>
      </c>
      <c r="S38" s="9">
        <f>S35+S24</f>
        <v>192660</v>
      </c>
    </row>
    <row r="39" spans="1:19" x14ac:dyDescent="0.2">
      <c r="A39" s="4"/>
    </row>
    <row r="40" spans="1:19" x14ac:dyDescent="0.2">
      <c r="A40" s="4"/>
    </row>
  </sheetData>
  <mergeCells count="13">
    <mergeCell ref="P1:Q1"/>
    <mergeCell ref="G11:H11"/>
    <mergeCell ref="J5:K5"/>
    <mergeCell ref="J9:K9"/>
    <mergeCell ref="M5:N5"/>
    <mergeCell ref="M9:N9"/>
    <mergeCell ref="P8:Q8"/>
    <mergeCell ref="G15:H15"/>
    <mergeCell ref="J13:K13"/>
    <mergeCell ref="M13:N13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2018-03-04T06:29:58Z</dcterms:created>
  <dcterms:modified xsi:type="dcterms:W3CDTF">2018-03-05T15:45:23Z</dcterms:modified>
</cp:coreProperties>
</file>