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omments2.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comments3.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5.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ivotTables/pivotTable10.xml" ContentType="application/vnd.openxmlformats-officedocument.spreadsheetml.pivot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ProgramData\US Army\Platform Maintenance Application\Override\Reports\"/>
    </mc:Choice>
  </mc:AlternateContent>
  <bookViews>
    <workbookView xWindow="0" yWindow="11220" windowWidth="23016" windowHeight="9300" tabRatio="832"/>
  </bookViews>
  <sheets>
    <sheet name="Daily Status Report" sheetId="9" r:id="rId1"/>
    <sheet name="Daily Status Report (A)" sheetId="26" r:id="rId2"/>
    <sheet name="Daily Status Report (B)" sheetId="30" r:id="rId3"/>
    <sheet name="Daily Status Report (C)" sheetId="31" r:id="rId4"/>
    <sheet name="Slant" sheetId="29" state="hidden" r:id="rId5"/>
    <sheet name="Daily Status Pivot Tables" sheetId="18" state="hidden" r:id="rId6"/>
    <sheet name="ORRate" sheetId="8" state="hidden" r:id="rId7"/>
    <sheet name="BankPercentage" sheetId="12" state="hidden" r:id="rId8"/>
    <sheet name="Phase Bank Time" sheetId="2" state="hidden" r:id="rId9"/>
    <sheet name="Phase Flow Chart Pivot Tables" sheetId="17" state="hidden" r:id="rId10"/>
    <sheet name="Phase Flow Chart" sheetId="3" state="hidden" r:id="rId11"/>
    <sheet name="Readiness" sheetId="4" state="hidden" r:id="rId12"/>
    <sheet name="Daily Status" sheetId="16" state="hidden" r:id="rId13"/>
    <sheet name="Readiness Status" sheetId="21" state="hidden" r:id="rId14"/>
    <sheet name="Inspection Pivot Tables" sheetId="24" state="hidden" r:id="rId15"/>
    <sheet name="Inspection Schedule" sheetId="23" state="hidden" r:id="rId16"/>
    <sheet name="ColumnOrder" sheetId="5" state="hidden" r:id="rId17"/>
  </sheets>
  <definedNames>
    <definedName name="_xlcn.WorksheetConnection_DailyStatusReport.xlsxPhaseDailyStatusReportPhaseBankTime1" hidden="1">PhaseDailyStatusReportPhaseBankTime[]</definedName>
    <definedName name="_xlcn.WorksheetConnection_DailyStatusReport.xlsxPhaseDailyStatusReportPhaseFlowChart1" hidden="1">PhaseDailyStatusReportPhaseFlowChart[]</definedName>
    <definedName name="_xlcn.WorksheetConnection_DailyStatusReport.xlsxProductionDailyStatusReportReadiness1" hidden="1">ProductionDailyStatusReportReadiness[]</definedName>
    <definedName name="_xlnm.Print_Area" localSheetId="0">'Daily Status Report'!$B$2:$Q$64</definedName>
    <definedName name="_xlnm.Print_Area" localSheetId="1">'Daily Status Report (A)'!$B$2:$Q$64</definedName>
    <definedName name="_xlnm.Print_Area" localSheetId="2">'Daily Status Report (B)'!$B$2:$Q$64</definedName>
    <definedName name="_xlnm.Print_Area" localSheetId="3">'Daily Status Report (C)'!$B$2:$Q$64</definedName>
    <definedName name="RTL" localSheetId="1">'Daily Status Report (A)'!$W$26:$W$28</definedName>
    <definedName name="RTL" localSheetId="2">'Daily Status Report (B)'!$W$26:$W$28</definedName>
    <definedName name="RTL" localSheetId="3">'Daily Status Report (C)'!$W$26:$W$28</definedName>
    <definedName name="RTL">'Daily Status Report'!$W$26:$W$28</definedName>
    <definedName name="Slicer_Readiness_Daily_Date">#N/A</definedName>
    <definedName name="Slicer_ReadinessStatus_Daily_Date">#N/A</definedName>
  </definedNames>
  <calcPr calcId="162913"/>
  <pivotCaches>
    <pivotCache cacheId="45" r:id="rId18"/>
    <pivotCache cacheId="50" r:id="rId19"/>
    <pivotCache cacheId="56" r:id="rId20"/>
    <pivotCache cacheId="60" r:id="rId21"/>
    <pivotCache cacheId="64" r:id="rId22"/>
    <pivotCache cacheId="69" r:id="rId23"/>
  </pivotCaches>
  <extLst>
    <ext xmlns:x14="http://schemas.microsoft.com/office/spreadsheetml/2009/9/main" uri="{BBE1A952-AA13-448e-AADC-164F8A28A991}">
      <x14:slicerCaches>
        <x14:slicerCache r:id="rId24"/>
        <x14:slicerCache r:id="rId2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ProductionDailyStatusReportReadiness-aaf9d121-5093-4bcd-aad7-7a3b5d2d0d06" name="ProductionDailyStatusReportReadiness" connection="WorksheetConnection_DailyStatusReport.xlsx!ProductionDailyStatusReportReadiness"/>
          <x15:modelTable id="PhaseDailyStatusReportPhaseFlowChart-5780088b-8e60-4eba-a26b-ad8bbb06cbc6" name="PhaseDailyStatusReportPhaseFlowChart" connection="WorksheetConnection_DailyStatusReport.xlsx!PhaseDailyStatusReportPhaseFlowChart"/>
          <x15:modelTable id="PhaseDailyStatusReportPhaseBankTime-7149a8ef-4a31-40a5-84f5-fad9b4e0937e" name="PhaseDailyStatusReportPhaseBankTime" connection="WorksheetConnection_DailyStatusReport.xlsx!PhaseDailyStatusReportPhaseBankTime"/>
        </x15:modelTables>
      </x15:dataModel>
    </ext>
  </extLst>
</workbook>
</file>

<file path=xl/calcChain.xml><?xml version="1.0" encoding="utf-8"?>
<calcChain xmlns="http://schemas.openxmlformats.org/spreadsheetml/2006/main">
  <c r="O9" i="29" l="1"/>
  <c r="N9" i="29"/>
  <c r="N8" i="29"/>
  <c r="M9" i="29"/>
  <c r="M8" i="29"/>
  <c r="A23" i="29"/>
  <c r="A21" i="29"/>
  <c r="B21" i="29" s="1"/>
  <c r="A20" i="29"/>
  <c r="B20" i="29" s="1"/>
  <c r="B19" i="29"/>
  <c r="A19" i="29"/>
  <c r="A18" i="29"/>
  <c r="B18" i="29" s="1"/>
  <c r="B17" i="29"/>
  <c r="A17" i="29"/>
  <c r="A16" i="29"/>
  <c r="B16" i="29" s="1"/>
  <c r="B15" i="29"/>
  <c r="A15" i="29"/>
  <c r="A14" i="29"/>
  <c r="B14" i="29" s="1"/>
  <c r="B13" i="29"/>
  <c r="A13" i="29"/>
  <c r="A12" i="29"/>
  <c r="B12" i="29" s="1"/>
  <c r="B11" i="29"/>
  <c r="A11" i="29"/>
  <c r="A10" i="29"/>
  <c r="B10" i="29" s="1"/>
  <c r="B9" i="29"/>
  <c r="A9" i="29"/>
  <c r="A8" i="29"/>
  <c r="B8" i="29" s="1"/>
  <c r="B7" i="29"/>
  <c r="A7" i="29"/>
  <c r="A6" i="29"/>
  <c r="B6" i="29" s="1"/>
  <c r="B5" i="29"/>
  <c r="A5" i="29"/>
  <c r="A4" i="29"/>
  <c r="B4" i="29" s="1"/>
  <c r="B3" i="29"/>
  <c r="A3" i="29"/>
  <c r="A2" i="29"/>
  <c r="B2" i="29" s="1"/>
  <c r="P6" i="31"/>
  <c r="M6" i="31"/>
  <c r="O6" i="31"/>
  <c r="N6" i="31"/>
  <c r="P6" i="30"/>
  <c r="O6" i="30"/>
  <c r="N6" i="30"/>
  <c r="M6" i="30"/>
  <c r="N6" i="26"/>
  <c r="P6" i="26"/>
  <c r="M6" i="26"/>
  <c r="O6" i="26"/>
  <c r="K6" i="31"/>
  <c r="J6" i="31"/>
  <c r="I6" i="31"/>
  <c r="K6" i="30"/>
  <c r="I6" i="30"/>
  <c r="J6" i="30"/>
  <c r="K6" i="26"/>
  <c r="J6" i="26"/>
  <c r="I6" i="26"/>
  <c r="P6" i="9"/>
  <c r="O6" i="9"/>
  <c r="M6" i="9"/>
  <c r="N6" i="9"/>
  <c r="K6" i="9"/>
  <c r="J6" i="9"/>
  <c r="I6" i="9"/>
  <c r="P15" i="31" l="1"/>
  <c r="O15" i="31"/>
  <c r="N15" i="31"/>
  <c r="M15" i="31"/>
  <c r="L15" i="31" s="1"/>
  <c r="K15" i="31"/>
  <c r="J15" i="31"/>
  <c r="I15" i="31"/>
  <c r="H15" i="31" s="1"/>
  <c r="P15" i="30"/>
  <c r="O15" i="30"/>
  <c r="N15" i="30"/>
  <c r="M15" i="30"/>
  <c r="L15" i="30" s="1"/>
  <c r="K15" i="30"/>
  <c r="J15" i="30"/>
  <c r="I15" i="30"/>
  <c r="H15" i="30" s="1"/>
  <c r="P15" i="26"/>
  <c r="O15" i="26"/>
  <c r="N15" i="26"/>
  <c r="M15" i="26"/>
  <c r="K15" i="26"/>
  <c r="J15" i="26"/>
  <c r="I15" i="26"/>
  <c r="K25" i="29" l="1"/>
  <c r="K24" i="29"/>
  <c r="K22" i="29"/>
  <c r="K21" i="29"/>
  <c r="K15" i="29"/>
  <c r="K14" i="29"/>
  <c r="K13" i="29"/>
  <c r="K10" i="29"/>
  <c r="K7" i="29"/>
  <c r="K6" i="29"/>
  <c r="K5" i="29"/>
  <c r="K3" i="29"/>
  <c r="K2" i="29"/>
  <c r="K19" i="29" l="1"/>
  <c r="K18" i="29"/>
  <c r="K17" i="29"/>
  <c r="K16" i="29"/>
  <c r="K12" i="29"/>
  <c r="K11" i="29"/>
  <c r="K9" i="29"/>
  <c r="K8" i="29"/>
  <c r="K4" i="29"/>
  <c r="A24" i="29" l="1"/>
  <c r="B24" i="29" s="1"/>
  <c r="B23" i="29"/>
  <c r="K23" i="29" s="1"/>
  <c r="Q33" i="31" l="1"/>
  <c r="Q42" i="31"/>
  <c r="O42" i="31"/>
  <c r="N42" i="31"/>
  <c r="Q33" i="30"/>
  <c r="Q32" i="30"/>
  <c r="Q42" i="30"/>
  <c r="Q41" i="30"/>
  <c r="O42" i="30"/>
  <c r="O41" i="30"/>
  <c r="N42" i="30"/>
  <c r="N41" i="30"/>
  <c r="Q33" i="26"/>
  <c r="Q42" i="26"/>
  <c r="O42" i="26"/>
  <c r="N42" i="26"/>
  <c r="Q40" i="30"/>
  <c r="O38" i="30"/>
  <c r="Q28" i="30"/>
  <c r="O35" i="31"/>
  <c r="N38" i="26"/>
  <c r="Q37" i="30"/>
  <c r="N41" i="26"/>
  <c r="Q31" i="30"/>
  <c r="N36" i="30"/>
  <c r="Q40" i="26"/>
  <c r="Q39" i="31"/>
  <c r="Q27" i="26"/>
  <c r="O39" i="30"/>
  <c r="Q36" i="26"/>
  <c r="Q32" i="26"/>
  <c r="N40" i="30"/>
  <c r="Q40" i="31"/>
  <c r="Q26" i="26"/>
  <c r="N37" i="30"/>
  <c r="O35" i="26"/>
  <c r="N40" i="31"/>
  <c r="N39" i="31"/>
  <c r="Q26" i="30"/>
  <c r="O38" i="31"/>
  <c r="N39" i="26"/>
  <c r="Q30" i="30"/>
  <c r="Q36" i="30"/>
  <c r="Q26" i="31"/>
  <c r="Q35" i="26"/>
  <c r="O40" i="30"/>
  <c r="Q38" i="30"/>
  <c r="N35" i="30"/>
  <c r="Q31" i="31"/>
  <c r="Q32" i="31"/>
  <c r="N36" i="26"/>
  <c r="O36" i="31"/>
  <c r="O40" i="26"/>
  <c r="Q31" i="26"/>
  <c r="Q30" i="26"/>
  <c r="Q35" i="30"/>
  <c r="O39" i="26"/>
  <c r="Q39" i="30"/>
  <c r="Q37" i="26"/>
  <c r="N38" i="30"/>
  <c r="O36" i="30"/>
  <c r="Q29" i="30"/>
  <c r="Q29" i="31"/>
  <c r="Q38" i="31"/>
  <c r="O41" i="31"/>
  <c r="N40" i="26"/>
  <c r="Q28" i="26"/>
  <c r="O36" i="26"/>
  <c r="O35" i="30"/>
  <c r="Q30" i="31"/>
  <c r="N41" i="31"/>
  <c r="Q37" i="31"/>
  <c r="N37" i="26"/>
  <c r="Q35" i="31"/>
  <c r="O37" i="26"/>
  <c r="O41" i="26"/>
  <c r="Q27" i="31"/>
  <c r="N35" i="31"/>
  <c r="Q36" i="31"/>
  <c r="Q28" i="31"/>
  <c r="Q39" i="26"/>
  <c r="Q29" i="26"/>
  <c r="Q38" i="26"/>
  <c r="N37" i="31"/>
  <c r="N36" i="31"/>
  <c r="O37" i="30"/>
  <c r="Q41" i="31"/>
  <c r="O37" i="31"/>
  <c r="O40" i="31"/>
  <c r="O38" i="26"/>
  <c r="Q27" i="30"/>
  <c r="O39" i="31"/>
  <c r="N39" i="30"/>
  <c r="N38" i="31"/>
  <c r="Q41" i="26"/>
  <c r="N24" i="31" l="1"/>
  <c r="N23" i="31"/>
  <c r="N22" i="31"/>
  <c r="N21" i="31"/>
  <c r="N20" i="31"/>
  <c r="N19" i="31"/>
  <c r="N18" i="31"/>
  <c r="N17" i="31"/>
  <c r="J24" i="31"/>
  <c r="J17" i="31"/>
  <c r="H24" i="31"/>
  <c r="H17" i="31"/>
  <c r="G24" i="31"/>
  <c r="G23" i="31"/>
  <c r="G22" i="31"/>
  <c r="G21" i="31"/>
  <c r="I21" i="31" s="1"/>
  <c r="G20" i="31"/>
  <c r="G19" i="31"/>
  <c r="G18" i="31"/>
  <c r="G17" i="31"/>
  <c r="P42" i="31"/>
  <c r="M42" i="31"/>
  <c r="L42" i="31"/>
  <c r="K42" i="31"/>
  <c r="J42" i="31"/>
  <c r="I42" i="31"/>
  <c r="H42" i="31"/>
  <c r="G42" i="31"/>
  <c r="F42" i="31"/>
  <c r="E42" i="31"/>
  <c r="P33" i="31"/>
  <c r="O33" i="31"/>
  <c r="M33" i="31"/>
  <c r="L33" i="31"/>
  <c r="K33" i="31"/>
  <c r="J33" i="31"/>
  <c r="I33" i="31"/>
  <c r="H33" i="31"/>
  <c r="G33" i="31"/>
  <c r="F33" i="31"/>
  <c r="E33" i="31"/>
  <c r="Q24" i="31"/>
  <c r="P24" i="31"/>
  <c r="O24" i="31"/>
  <c r="I24" i="31"/>
  <c r="I23" i="31"/>
  <c r="I22" i="31"/>
  <c r="I20" i="31"/>
  <c r="I19" i="31"/>
  <c r="I18" i="31"/>
  <c r="I17" i="31"/>
  <c r="P8" i="31"/>
  <c r="O8" i="31"/>
  <c r="N8" i="31"/>
  <c r="M8" i="31"/>
  <c r="L8" i="31"/>
  <c r="K8" i="31"/>
  <c r="J8" i="31"/>
  <c r="I8" i="31"/>
  <c r="H8" i="31"/>
  <c r="N24" i="30"/>
  <c r="N23" i="30"/>
  <c r="N22" i="30"/>
  <c r="N21" i="30"/>
  <c r="N20" i="30"/>
  <c r="N19" i="30"/>
  <c r="N18" i="30"/>
  <c r="N17" i="30"/>
  <c r="F24" i="31"/>
  <c r="Q14" i="31"/>
  <c r="Q12" i="31"/>
  <c r="F22" i="31"/>
  <c r="F23" i="31"/>
  <c r="I32" i="31"/>
  <c r="L31" i="31"/>
  <c r="O21" i="31"/>
  <c r="L30" i="31"/>
  <c r="P23" i="31"/>
  <c r="P17" i="30"/>
  <c r="P20" i="31"/>
  <c r="Q20" i="31"/>
  <c r="E27" i="31"/>
  <c r="Q17" i="31"/>
  <c r="F19" i="31"/>
  <c r="L29" i="31"/>
  <c r="P18" i="31"/>
  <c r="P22" i="31"/>
  <c r="F18" i="31"/>
  <c r="E29" i="31"/>
  <c r="I26" i="31"/>
  <c r="F20" i="31"/>
  <c r="Q21" i="31"/>
  <c r="J31" i="31"/>
  <c r="Q18" i="31"/>
  <c r="Q11" i="31"/>
  <c r="Q17" i="30"/>
  <c r="P21" i="31"/>
  <c r="M32" i="31"/>
  <c r="E30" i="31"/>
  <c r="M26" i="31"/>
  <c r="Q23" i="31"/>
  <c r="Q15" i="31"/>
  <c r="J28" i="31"/>
  <c r="L32" i="31"/>
  <c r="O20" i="31"/>
  <c r="L28" i="31"/>
  <c r="M28" i="31"/>
  <c r="J30" i="31"/>
  <c r="B4" i="31"/>
  <c r="L26" i="31"/>
  <c r="Q10" i="31"/>
  <c r="E26" i="31"/>
  <c r="O17" i="30"/>
  <c r="O17" i="31"/>
  <c r="M29" i="31"/>
  <c r="J26" i="31"/>
  <c r="E32" i="31"/>
  <c r="Q13" i="31"/>
  <c r="I30" i="31"/>
  <c r="M31" i="31"/>
  <c r="O18" i="31"/>
  <c r="O23" i="31"/>
  <c r="J29" i="31"/>
  <c r="J27" i="31"/>
  <c r="I27" i="31"/>
  <c r="I28" i="31"/>
  <c r="M27" i="31"/>
  <c r="F21" i="31"/>
  <c r="P17" i="31"/>
  <c r="E28" i="31"/>
  <c r="L27" i="31"/>
  <c r="M30" i="31"/>
  <c r="Q19" i="31"/>
  <c r="Q22" i="31"/>
  <c r="I29" i="31"/>
  <c r="I31" i="31"/>
  <c r="E31" i="31"/>
  <c r="P19" i="31"/>
  <c r="O19" i="31"/>
  <c r="F17" i="31"/>
  <c r="J32" i="31"/>
  <c r="O22" i="31"/>
  <c r="F28" i="31"/>
  <c r="I36" i="31"/>
  <c r="F41" i="31"/>
  <c r="K32" i="31"/>
  <c r="F27" i="31"/>
  <c r="G26" i="31"/>
  <c r="E36" i="31"/>
  <c r="K29" i="31"/>
  <c r="E41" i="31"/>
  <c r="O29" i="31"/>
  <c r="P37" i="31"/>
  <c r="P41" i="31"/>
  <c r="O32" i="31"/>
  <c r="P35" i="31"/>
  <c r="M38" i="31"/>
  <c r="O28" i="31"/>
  <c r="K36" i="31"/>
  <c r="H35" i="31"/>
  <c r="J37" i="31"/>
  <c r="F39" i="31"/>
  <c r="M37" i="31"/>
  <c r="K31" i="31"/>
  <c r="H38" i="31"/>
  <c r="F26" i="31"/>
  <c r="F40" i="31"/>
  <c r="M39" i="31"/>
  <c r="H37" i="31"/>
  <c r="G35" i="31"/>
  <c r="J41" i="31"/>
  <c r="L38" i="31"/>
  <c r="H29" i="31"/>
  <c r="I39" i="31"/>
  <c r="H27" i="31"/>
  <c r="P39" i="31"/>
  <c r="K37" i="31"/>
  <c r="L41" i="31"/>
  <c r="L35" i="31"/>
  <c r="E37" i="31"/>
  <c r="H39" i="31"/>
  <c r="J40" i="31"/>
  <c r="H40" i="31"/>
  <c r="P31" i="31"/>
  <c r="M40" i="31"/>
  <c r="O30" i="31"/>
  <c r="F31" i="31"/>
  <c r="I40" i="31"/>
  <c r="O27" i="31"/>
  <c r="F30" i="31"/>
  <c r="J39" i="31"/>
  <c r="P29" i="31"/>
  <c r="P27" i="31"/>
  <c r="K30" i="31"/>
  <c r="M41" i="31"/>
  <c r="I38" i="31"/>
  <c r="K40" i="31"/>
  <c r="N35" i="26"/>
  <c r="I41" i="31"/>
  <c r="H26" i="31"/>
  <c r="I37" i="31"/>
  <c r="F35" i="31"/>
  <c r="P28" i="31"/>
  <c r="K39" i="31"/>
  <c r="K38" i="31"/>
  <c r="H41" i="31"/>
  <c r="P30" i="31"/>
  <c r="H28" i="31"/>
  <c r="O26" i="31"/>
  <c r="G27" i="31"/>
  <c r="G37" i="31"/>
  <c r="J38" i="31"/>
  <c r="G28" i="31"/>
  <c r="G31" i="31"/>
  <c r="F36" i="31"/>
  <c r="P32" i="31"/>
  <c r="L39" i="31"/>
  <c r="F32" i="31"/>
  <c r="G39" i="31"/>
  <c r="K41" i="31"/>
  <c r="H30" i="31"/>
  <c r="E39" i="31"/>
  <c r="P36" i="31"/>
  <c r="P40" i="31"/>
  <c r="I35" i="31"/>
  <c r="L37" i="31"/>
  <c r="K28" i="31"/>
  <c r="L40" i="31"/>
  <c r="E35" i="31"/>
  <c r="L36" i="31"/>
  <c r="J36" i="31"/>
  <c r="K26" i="31"/>
  <c r="H32" i="31"/>
  <c r="G30" i="31"/>
  <c r="G32" i="31"/>
  <c r="H31" i="31"/>
  <c r="M36" i="31"/>
  <c r="G36" i="31"/>
  <c r="K35" i="31"/>
  <c r="J35" i="31"/>
  <c r="P26" i="31"/>
  <c r="O31" i="31"/>
  <c r="F38" i="31"/>
  <c r="G29" i="31"/>
  <c r="E40" i="31"/>
  <c r="G41" i="31"/>
  <c r="F37" i="31"/>
  <c r="K27" i="31"/>
  <c r="G38" i="31"/>
  <c r="F29" i="31"/>
  <c r="E38" i="31"/>
  <c r="M35" i="31"/>
  <c r="G40" i="31"/>
  <c r="P38" i="31"/>
  <c r="H36" i="31"/>
  <c r="L6" i="31" l="1"/>
  <c r="H6" i="31"/>
  <c r="J24" i="30"/>
  <c r="J23" i="30"/>
  <c r="J17" i="30"/>
  <c r="J24" i="26"/>
  <c r="H24" i="30"/>
  <c r="H23" i="30"/>
  <c r="H17" i="30"/>
  <c r="G24" i="30"/>
  <c r="I24" i="30" s="1"/>
  <c r="G23" i="30"/>
  <c r="G22" i="30"/>
  <c r="G21" i="30"/>
  <c r="G20" i="30"/>
  <c r="G19" i="30"/>
  <c r="I19" i="30" s="1"/>
  <c r="G18" i="30"/>
  <c r="G17" i="30"/>
  <c r="I17" i="30" s="1"/>
  <c r="P42" i="30"/>
  <c r="M42" i="30"/>
  <c r="L42" i="30"/>
  <c r="K42" i="30"/>
  <c r="J42" i="30"/>
  <c r="I42" i="30"/>
  <c r="H42" i="30"/>
  <c r="G42" i="30"/>
  <c r="F42" i="30"/>
  <c r="E42" i="30"/>
  <c r="P41" i="30"/>
  <c r="M41" i="30"/>
  <c r="L41" i="30"/>
  <c r="K41" i="30"/>
  <c r="J41" i="30"/>
  <c r="I41" i="30"/>
  <c r="H41" i="30"/>
  <c r="G41" i="30"/>
  <c r="F41" i="30"/>
  <c r="E41" i="30"/>
  <c r="P33" i="30"/>
  <c r="O33" i="30"/>
  <c r="M33" i="30"/>
  <c r="L33" i="30"/>
  <c r="K33" i="30"/>
  <c r="J33" i="30"/>
  <c r="I33" i="30"/>
  <c r="H33" i="30"/>
  <c r="G33" i="30"/>
  <c r="F33" i="30"/>
  <c r="E33" i="30"/>
  <c r="P32" i="30"/>
  <c r="O32" i="30"/>
  <c r="M32" i="30"/>
  <c r="L32" i="30"/>
  <c r="K32" i="30"/>
  <c r="J32" i="30"/>
  <c r="I32" i="30"/>
  <c r="H32" i="30"/>
  <c r="G32" i="30"/>
  <c r="F32" i="30"/>
  <c r="E32" i="30"/>
  <c r="Q24" i="30"/>
  <c r="P24" i="30"/>
  <c r="O24" i="30"/>
  <c r="Q23" i="30"/>
  <c r="P23" i="30"/>
  <c r="O23" i="30"/>
  <c r="I23" i="30"/>
  <c r="I22" i="30"/>
  <c r="I21" i="30"/>
  <c r="I20" i="30"/>
  <c r="I18" i="30"/>
  <c r="P8" i="30"/>
  <c r="O8" i="30"/>
  <c r="N8" i="30"/>
  <c r="M8" i="30"/>
  <c r="L8" i="30"/>
  <c r="K8" i="30"/>
  <c r="J8" i="30"/>
  <c r="I8" i="30"/>
  <c r="H8" i="30"/>
  <c r="F23" i="30"/>
  <c r="Q14" i="30"/>
  <c r="Q12" i="30"/>
  <c r="F24" i="30"/>
  <c r="F22" i="30"/>
  <c r="P22" i="30"/>
  <c r="P21" i="30"/>
  <c r="I31" i="30"/>
  <c r="Q22" i="30"/>
  <c r="F21" i="30"/>
  <c r="Q13" i="30"/>
  <c r="O21" i="30"/>
  <c r="O19" i="30"/>
  <c r="F19" i="30"/>
  <c r="Q18" i="30"/>
  <c r="Q10" i="30"/>
  <c r="Q11" i="30"/>
  <c r="F20" i="30"/>
  <c r="M28" i="30"/>
  <c r="P20" i="30"/>
  <c r="L31" i="30"/>
  <c r="Q15" i="30"/>
  <c r="O20" i="30"/>
  <c r="J30" i="30"/>
  <c r="J31" i="30"/>
  <c r="O22" i="30"/>
  <c r="I29" i="30"/>
  <c r="B4" i="30"/>
  <c r="J26" i="30"/>
  <c r="I28" i="30"/>
  <c r="Q20" i="30"/>
  <c r="I30" i="30"/>
  <c r="E27" i="30"/>
  <c r="E29" i="30"/>
  <c r="L27" i="30"/>
  <c r="P18" i="30"/>
  <c r="J27" i="30"/>
  <c r="E30" i="30"/>
  <c r="Q19" i="30"/>
  <c r="P19" i="30"/>
  <c r="E31" i="30"/>
  <c r="J28" i="30"/>
  <c r="E26" i="30"/>
  <c r="F17" i="30"/>
  <c r="I27" i="30"/>
  <c r="M29" i="30"/>
  <c r="L26" i="30"/>
  <c r="M31" i="30"/>
  <c r="Q21" i="30"/>
  <c r="F18" i="30"/>
  <c r="I26" i="30"/>
  <c r="L29" i="30"/>
  <c r="L28" i="30"/>
  <c r="E28" i="30"/>
  <c r="M27" i="30"/>
  <c r="J29" i="30"/>
  <c r="M26" i="30"/>
  <c r="M30" i="30"/>
  <c r="L30" i="30"/>
  <c r="O18" i="30"/>
  <c r="L39" i="30"/>
  <c r="O30" i="30"/>
  <c r="H27" i="30"/>
  <c r="K38" i="30"/>
  <c r="P26" i="30"/>
  <c r="G38" i="30"/>
  <c r="K37" i="30"/>
  <c r="H28" i="30"/>
  <c r="P30" i="30"/>
  <c r="I37" i="30"/>
  <c r="G30" i="30"/>
  <c r="F39" i="30"/>
  <c r="J35" i="30"/>
  <c r="E38" i="30"/>
  <c r="G37" i="30"/>
  <c r="M35" i="30"/>
  <c r="G27" i="30"/>
  <c r="E40" i="30"/>
  <c r="E37" i="30"/>
  <c r="M38" i="30"/>
  <c r="F26" i="30"/>
  <c r="F37" i="30"/>
  <c r="K36" i="30"/>
  <c r="K30" i="30"/>
  <c r="L37" i="30"/>
  <c r="K40" i="30"/>
  <c r="P35" i="30"/>
  <c r="L38" i="30"/>
  <c r="J37" i="30"/>
  <c r="I38" i="30"/>
  <c r="G28" i="30"/>
  <c r="G36" i="30"/>
  <c r="F40" i="30"/>
  <c r="G29" i="30"/>
  <c r="J39" i="30"/>
  <c r="L35" i="30"/>
  <c r="H38" i="30"/>
  <c r="H29" i="30"/>
  <c r="O28" i="30"/>
  <c r="P28" i="30"/>
  <c r="L36" i="30"/>
  <c r="F28" i="30"/>
  <c r="G31" i="30"/>
  <c r="H37" i="30"/>
  <c r="O29" i="30"/>
  <c r="M40" i="30"/>
  <c r="I36" i="30"/>
  <c r="P27" i="30"/>
  <c r="I40" i="30"/>
  <c r="F30" i="30"/>
  <c r="E39" i="30"/>
  <c r="F35" i="30"/>
  <c r="O31" i="30"/>
  <c r="E35" i="30"/>
  <c r="F31" i="30"/>
  <c r="P40" i="30"/>
  <c r="J36" i="30"/>
  <c r="K27" i="30"/>
  <c r="M36" i="30"/>
  <c r="P39" i="30"/>
  <c r="P29" i="30"/>
  <c r="H30" i="30"/>
  <c r="E36" i="30"/>
  <c r="M39" i="30"/>
  <c r="K35" i="30"/>
  <c r="K31" i="30"/>
  <c r="P36" i="30"/>
  <c r="G40" i="30"/>
  <c r="F36" i="30"/>
  <c r="O26" i="30"/>
  <c r="G39" i="30"/>
  <c r="K39" i="30"/>
  <c r="G26" i="30"/>
  <c r="H26" i="30"/>
  <c r="G35" i="30"/>
  <c r="F27" i="30"/>
  <c r="I39" i="30"/>
  <c r="L40" i="30"/>
  <c r="P37" i="30"/>
  <c r="P31" i="30"/>
  <c r="H39" i="30"/>
  <c r="J38" i="30"/>
  <c r="P38" i="30"/>
  <c r="O27" i="30"/>
  <c r="H35" i="30"/>
  <c r="H31" i="30"/>
  <c r="J40" i="30"/>
  <c r="F29" i="30"/>
  <c r="F38" i="30"/>
  <c r="I35" i="30"/>
  <c r="K29" i="30"/>
  <c r="K28" i="30"/>
  <c r="H40" i="30"/>
  <c r="H36" i="30"/>
  <c r="K26" i="30"/>
  <c r="M37" i="30"/>
  <c r="L6" i="30" l="1"/>
  <c r="H6" i="30"/>
  <c r="N24" i="26"/>
  <c r="N23" i="26"/>
  <c r="N22" i="26"/>
  <c r="N21" i="26"/>
  <c r="N20" i="26"/>
  <c r="N19" i="26"/>
  <c r="N18" i="26"/>
  <c r="N17" i="26"/>
  <c r="Q17" i="26"/>
  <c r="P17" i="26"/>
  <c r="O17" i="26"/>
  <c r="H24" i="26" l="1"/>
  <c r="G24" i="26"/>
  <c r="G23" i="26"/>
  <c r="G22" i="26"/>
  <c r="G21" i="26"/>
  <c r="G20" i="26"/>
  <c r="G19" i="26"/>
  <c r="G18" i="26"/>
  <c r="G17" i="26"/>
  <c r="Q14" i="26"/>
  <c r="Q12" i="26"/>
  <c r="Q13" i="26"/>
  <c r="Q15" i="26"/>
  <c r="Q11" i="26"/>
  <c r="Q10" i="26"/>
  <c r="H6" i="26" l="1"/>
  <c r="L6" i="26"/>
  <c r="Q14" i="9" l="1"/>
  <c r="Q12" i="9"/>
  <c r="Q10" i="9"/>
  <c r="O3" i="29" l="1"/>
  <c r="O4" i="29"/>
  <c r="O5" i="29"/>
  <c r="O6" i="29"/>
  <c r="O7" i="29"/>
  <c r="O8" i="29"/>
  <c r="O2" i="29"/>
  <c r="N3" i="29"/>
  <c r="N4" i="29"/>
  <c r="N5" i="29"/>
  <c r="N6" i="29"/>
  <c r="N7" i="29"/>
  <c r="N2" i="29"/>
  <c r="M3" i="29"/>
  <c r="M4" i="29"/>
  <c r="M5" i="29"/>
  <c r="M6" i="29"/>
  <c r="M7" i="29"/>
  <c r="M2" i="29"/>
  <c r="A25" i="29"/>
  <c r="B25" i="29" s="1"/>
  <c r="A22" i="29"/>
  <c r="B22" i="29" s="1"/>
  <c r="K20" i="29"/>
  <c r="D23" i="29" l="1"/>
  <c r="D24" i="29"/>
  <c r="D22" i="29"/>
  <c r="D25" i="29"/>
  <c r="F25" i="29"/>
  <c r="G22" i="29"/>
  <c r="G21" i="29" s="1"/>
  <c r="E2" i="29"/>
  <c r="D15" i="29"/>
  <c r="E16" i="29"/>
  <c r="E6" i="29"/>
  <c r="E3" i="29"/>
  <c r="F22" i="29"/>
  <c r="F21" i="29"/>
  <c r="F9" i="29"/>
  <c r="F20" i="29"/>
  <c r="F17" i="29"/>
  <c r="E25" i="29"/>
  <c r="E22" i="29"/>
  <c r="E5" i="29"/>
  <c r="E24" i="29"/>
  <c r="E21" i="29"/>
  <c r="E4" i="29"/>
  <c r="E23" i="29"/>
  <c r="D14" i="29"/>
  <c r="D13" i="29"/>
  <c r="D20" i="29"/>
  <c r="D8" i="29"/>
  <c r="F6" i="9"/>
  <c r="F6" i="31" l="1"/>
  <c r="F6" i="30"/>
  <c r="F6" i="26"/>
  <c r="M12" i="29"/>
  <c r="N12" i="29" s="1"/>
  <c r="G25" i="29" s="1"/>
  <c r="G24" i="29" s="1"/>
  <c r="G23" i="29" s="1"/>
  <c r="J42" i="9"/>
  <c r="J33" i="9"/>
  <c r="J32" i="9"/>
  <c r="J24" i="9"/>
  <c r="G20" i="29" l="1"/>
  <c r="G19" i="29"/>
  <c r="G18" i="29" s="1"/>
  <c r="G17" i="29" s="1"/>
  <c r="G16" i="29" s="1"/>
  <c r="G15" i="29" s="1"/>
  <c r="G14" i="29" s="1"/>
  <c r="G13" i="29" s="1"/>
  <c r="G12" i="29" s="1"/>
  <c r="G11" i="29" s="1"/>
  <c r="G10" i="29" s="1"/>
  <c r="G9" i="29" s="1"/>
  <c r="G8" i="29" s="1"/>
  <c r="G7" i="29" s="1"/>
  <c r="G6" i="29" s="1"/>
  <c r="G5" i="29" s="1"/>
  <c r="G4" i="29" s="1"/>
  <c r="G3" i="29" s="1"/>
  <c r="G2" i="29" s="1"/>
  <c r="I42" i="9"/>
  <c r="I41" i="9"/>
  <c r="I40" i="9"/>
  <c r="I39" i="9"/>
  <c r="I38" i="9"/>
  <c r="I37" i="9"/>
  <c r="I36" i="9"/>
  <c r="I35" i="9"/>
  <c r="I33" i="9"/>
  <c r="I32" i="9"/>
  <c r="I31" i="9"/>
  <c r="I30" i="9"/>
  <c r="I29" i="9"/>
  <c r="I28" i="9"/>
  <c r="I27" i="9"/>
  <c r="I26" i="9"/>
  <c r="I24" i="9"/>
  <c r="I23" i="9"/>
  <c r="I22" i="9"/>
  <c r="I21" i="9"/>
  <c r="I20" i="9"/>
  <c r="I19" i="9"/>
  <c r="I18" i="9"/>
  <c r="I17" i="9"/>
  <c r="Q11" i="9"/>
  <c r="Q13" i="9"/>
  <c r="Q15" i="9"/>
  <c r="Q6" i="31" l="1"/>
  <c r="Q6" i="30"/>
  <c r="Q6" i="26"/>
  <c r="Q6" i="9"/>
  <c r="P42" i="26"/>
  <c r="M42" i="26"/>
  <c r="L42" i="26"/>
  <c r="K42" i="26"/>
  <c r="J42" i="26"/>
  <c r="I42" i="26"/>
  <c r="H42" i="26"/>
  <c r="G42" i="26"/>
  <c r="F42" i="26"/>
  <c r="E42" i="26"/>
  <c r="P33" i="26"/>
  <c r="O33" i="26"/>
  <c r="M33" i="26"/>
  <c r="L33" i="26"/>
  <c r="K33" i="26"/>
  <c r="J33" i="26"/>
  <c r="I33" i="26"/>
  <c r="H33" i="26"/>
  <c r="G33" i="26"/>
  <c r="F33" i="26"/>
  <c r="E33" i="26"/>
  <c r="Q24" i="26"/>
  <c r="P24" i="26"/>
  <c r="O24" i="26"/>
  <c r="P8" i="26"/>
  <c r="O8" i="26"/>
  <c r="N8" i="26"/>
  <c r="M8" i="26"/>
  <c r="L8" i="26"/>
  <c r="K8" i="26"/>
  <c r="J8" i="26"/>
  <c r="I8" i="26"/>
  <c r="H8" i="26"/>
  <c r="F24" i="26"/>
  <c r="F22" i="26"/>
  <c r="F23" i="26"/>
  <c r="I32" i="26"/>
  <c r="J30" i="26"/>
  <c r="I26" i="26"/>
  <c r="M31" i="26"/>
  <c r="Q23" i="26"/>
  <c r="O20" i="26"/>
  <c r="E30" i="26"/>
  <c r="F18" i="26"/>
  <c r="P23" i="26"/>
  <c r="F21" i="26"/>
  <c r="I31" i="26"/>
  <c r="O19" i="26"/>
  <c r="I27" i="26"/>
  <c r="E32" i="26"/>
  <c r="M27" i="26"/>
  <c r="L30" i="26"/>
  <c r="L27" i="26"/>
  <c r="E28" i="26"/>
  <c r="J28" i="26"/>
  <c r="E26" i="26"/>
  <c r="O23" i="26"/>
  <c r="Q22" i="26"/>
  <c r="I28" i="26"/>
  <c r="B4" i="26"/>
  <c r="I30" i="26"/>
  <c r="F17" i="26"/>
  <c r="M30" i="26"/>
  <c r="E27" i="26"/>
  <c r="E31" i="26"/>
  <c r="O22" i="26"/>
  <c r="L31" i="26"/>
  <c r="P18" i="26"/>
  <c r="P20" i="26"/>
  <c r="J26" i="26"/>
  <c r="M26" i="26"/>
  <c r="F20" i="26"/>
  <c r="L32" i="26"/>
  <c r="L28" i="26"/>
  <c r="Q21" i="26"/>
  <c r="Q20" i="26"/>
  <c r="J32" i="26"/>
  <c r="Q19" i="26"/>
  <c r="O18" i="26"/>
  <c r="M29" i="26"/>
  <c r="L26" i="26"/>
  <c r="O21" i="26"/>
  <c r="M28" i="26"/>
  <c r="F19" i="26"/>
  <c r="J27" i="26"/>
  <c r="P19" i="26"/>
  <c r="J29" i="26"/>
  <c r="P21" i="26"/>
  <c r="Q18" i="26"/>
  <c r="L29" i="26"/>
  <c r="I29" i="26"/>
  <c r="P22" i="26"/>
  <c r="M32" i="26"/>
  <c r="E29" i="26"/>
  <c r="J31" i="26"/>
  <c r="F39" i="26"/>
  <c r="P41" i="26"/>
  <c r="J37" i="26"/>
  <c r="P38" i="26"/>
  <c r="M36" i="26"/>
  <c r="G30" i="26"/>
  <c r="G37" i="26"/>
  <c r="M40" i="26"/>
  <c r="K32" i="26"/>
  <c r="K28" i="26"/>
  <c r="O32" i="26"/>
  <c r="P35" i="26"/>
  <c r="E40" i="26"/>
  <c r="G39" i="26"/>
  <c r="I39" i="26"/>
  <c r="F31" i="26"/>
  <c r="K39" i="26"/>
  <c r="G36" i="26"/>
  <c r="H31" i="26"/>
  <c r="H35" i="26"/>
  <c r="O30" i="26"/>
  <c r="G31" i="26"/>
  <c r="P26" i="26"/>
  <c r="H27" i="26"/>
  <c r="H41" i="26"/>
  <c r="H37" i="26"/>
  <c r="H39" i="26"/>
  <c r="P36" i="26"/>
  <c r="I36" i="26"/>
  <c r="P31" i="26"/>
  <c r="L38" i="26"/>
  <c r="H26" i="26"/>
  <c r="F35" i="26"/>
  <c r="F37" i="26"/>
  <c r="L39" i="26"/>
  <c r="M41" i="26"/>
  <c r="H38" i="26"/>
  <c r="F27" i="26"/>
  <c r="K27" i="26"/>
  <c r="K30" i="26"/>
  <c r="O29" i="26"/>
  <c r="M38" i="26"/>
  <c r="H30" i="26"/>
  <c r="L37" i="26"/>
  <c r="F38" i="26"/>
  <c r="P40" i="26"/>
  <c r="O31" i="26"/>
  <c r="L36" i="26"/>
  <c r="F26" i="26"/>
  <c r="I40" i="26"/>
  <c r="M37" i="26"/>
  <c r="E41" i="26"/>
  <c r="H29" i="26"/>
  <c r="K41" i="26"/>
  <c r="M39" i="26"/>
  <c r="H40" i="26"/>
  <c r="F32" i="26"/>
  <c r="G29" i="26"/>
  <c r="P39" i="26"/>
  <c r="O28" i="26"/>
  <c r="F28" i="26"/>
  <c r="I35" i="26"/>
  <c r="G28" i="26"/>
  <c r="F41" i="26"/>
  <c r="G40" i="26"/>
  <c r="E36" i="26"/>
  <c r="P37" i="26"/>
  <c r="E39" i="26"/>
  <c r="P27" i="26"/>
  <c r="P32" i="26"/>
  <c r="F40" i="26"/>
  <c r="G35" i="26"/>
  <c r="K38" i="26"/>
  <c r="F29" i="26"/>
  <c r="P29" i="26"/>
  <c r="K37" i="26"/>
  <c r="H28" i="26"/>
  <c r="G32" i="26"/>
  <c r="K29" i="26"/>
  <c r="J39" i="26"/>
  <c r="K26" i="26"/>
  <c r="G26" i="26"/>
  <c r="M35" i="26"/>
  <c r="H36" i="26"/>
  <c r="L40" i="26"/>
  <c r="P28" i="26"/>
  <c r="L35" i="26"/>
  <c r="E38" i="26"/>
  <c r="G41" i="26"/>
  <c r="E37" i="26"/>
  <c r="I38" i="26"/>
  <c r="P30" i="26"/>
  <c r="J41" i="26"/>
  <c r="K40" i="26"/>
  <c r="J38" i="26"/>
  <c r="I41" i="26"/>
  <c r="J35" i="26"/>
  <c r="E35" i="26"/>
  <c r="L41" i="26"/>
  <c r="F30" i="26"/>
  <c r="O26" i="26"/>
  <c r="K35" i="26"/>
  <c r="G38" i="26"/>
  <c r="I37" i="26"/>
  <c r="H32" i="26"/>
  <c r="G27" i="26"/>
  <c r="K31" i="26"/>
  <c r="F36" i="26"/>
  <c r="O27" i="26"/>
  <c r="K36" i="26"/>
  <c r="J40" i="26"/>
  <c r="J36" i="26"/>
  <c r="I18" i="26" l="1"/>
  <c r="I17" i="26"/>
  <c r="I22" i="26"/>
  <c r="I21" i="26"/>
  <c r="I20" i="26"/>
  <c r="I24" i="26"/>
  <c r="I19" i="26"/>
  <c r="I23" i="26"/>
  <c r="L15" i="26" l="1"/>
  <c r="H15" i="26"/>
  <c r="Q42" i="9"/>
  <c r="C25" i="29" s="1"/>
  <c r="H25" i="29" s="1"/>
  <c r="Q33" i="9"/>
  <c r="C22" i="29" s="1"/>
  <c r="H22" i="29" s="1"/>
  <c r="Q32" i="9"/>
  <c r="P42" i="9"/>
  <c r="P33" i="9"/>
  <c r="P32" i="9"/>
  <c r="O42" i="9"/>
  <c r="O33" i="9"/>
  <c r="O32" i="9"/>
  <c r="Q24" i="9"/>
  <c r="P24" i="9"/>
  <c r="O24" i="9"/>
  <c r="P39" i="9"/>
  <c r="Q39" i="9"/>
  <c r="O38" i="9"/>
  <c r="Q18" i="9"/>
  <c r="Q19" i="9"/>
  <c r="Q35" i="9"/>
  <c r="P38" i="9"/>
  <c r="Q27" i="9"/>
  <c r="O31" i="9"/>
  <c r="Q28" i="9"/>
  <c r="O39" i="9"/>
  <c r="P20" i="9"/>
  <c r="P30" i="9"/>
  <c r="Q22" i="9"/>
  <c r="Q37" i="9"/>
  <c r="P23" i="9"/>
  <c r="O22" i="9"/>
  <c r="O36" i="9"/>
  <c r="P29" i="9"/>
  <c r="Q21" i="9"/>
  <c r="Q36" i="9"/>
  <c r="O18" i="9"/>
  <c r="O26" i="9"/>
  <c r="O27" i="9"/>
  <c r="Q31" i="9"/>
  <c r="O28" i="9"/>
  <c r="P17" i="9"/>
  <c r="P19" i="9"/>
  <c r="P18" i="9"/>
  <c r="O23" i="9"/>
  <c r="Q17" i="9"/>
  <c r="P27" i="9"/>
  <c r="O40" i="9"/>
  <c r="P35" i="9"/>
  <c r="Q23" i="9"/>
  <c r="P26" i="9"/>
  <c r="O29" i="9"/>
  <c r="O30" i="9"/>
  <c r="P36" i="9"/>
  <c r="Q26" i="9"/>
  <c r="P37" i="9"/>
  <c r="O35" i="9"/>
  <c r="O17" i="9"/>
  <c r="O41" i="9"/>
  <c r="O20" i="9"/>
  <c r="P41" i="9"/>
  <c r="P40" i="9"/>
  <c r="Q41" i="9"/>
  <c r="Q40" i="9"/>
  <c r="P28" i="9"/>
  <c r="P21" i="9"/>
  <c r="Q30" i="9"/>
  <c r="P22" i="9"/>
  <c r="Q38" i="9"/>
  <c r="O21" i="9"/>
  <c r="Q29" i="9"/>
  <c r="O37" i="9"/>
  <c r="P31" i="9"/>
  <c r="O19" i="9"/>
  <c r="Q20" i="9"/>
  <c r="C8" i="29" l="1"/>
  <c r="C4" i="29"/>
  <c r="C13" i="29"/>
  <c r="E13" i="29" s="1"/>
  <c r="C2" i="29"/>
  <c r="C21" i="29"/>
  <c r="D21" i="29" s="1"/>
  <c r="C18" i="29"/>
  <c r="D18" i="29" s="1"/>
  <c r="C10" i="29"/>
  <c r="D10" i="29" s="1"/>
  <c r="C12" i="29"/>
  <c r="D12" i="29" s="1"/>
  <c r="C14" i="29"/>
  <c r="E14" i="29" s="1"/>
  <c r="C15" i="29"/>
  <c r="C19" i="29"/>
  <c r="E19" i="29" s="1"/>
  <c r="C17" i="29"/>
  <c r="E17" i="29" s="1"/>
  <c r="C3" i="29"/>
  <c r="C6" i="29"/>
  <c r="F6" i="29" s="1"/>
  <c r="C11" i="29"/>
  <c r="F11" i="29" s="1"/>
  <c r="C20" i="29"/>
  <c r="C9" i="29"/>
  <c r="C5" i="29"/>
  <c r="C7" i="29"/>
  <c r="D7" i="29" s="1"/>
  <c r="C16" i="29"/>
  <c r="H21" i="29"/>
  <c r="J21" i="29" s="1"/>
  <c r="C23" i="29"/>
  <c r="F10" i="29"/>
  <c r="F2" i="29"/>
  <c r="D19" i="29"/>
  <c r="F7" i="29"/>
  <c r="D16" i="29"/>
  <c r="E12" i="29"/>
  <c r="D11" i="29"/>
  <c r="F5" i="29"/>
  <c r="F3" i="29"/>
  <c r="E18" i="29"/>
  <c r="F18" i="29"/>
  <c r="F19" i="29"/>
  <c r="C24" i="29"/>
  <c r="D9" i="29"/>
  <c r="E15" i="29"/>
  <c r="F4" i="29"/>
  <c r="F8" i="29"/>
  <c r="J22" i="29"/>
  <c r="I22" i="29"/>
  <c r="J25" i="29"/>
  <c r="I25" i="29"/>
  <c r="G6" i="9"/>
  <c r="H8" i="9"/>
  <c r="I8" i="9"/>
  <c r="J8" i="9"/>
  <c r="K8" i="9"/>
  <c r="L8" i="9"/>
  <c r="M8" i="9"/>
  <c r="N8" i="9"/>
  <c r="O8" i="9"/>
  <c r="P8" i="9"/>
  <c r="Q9" i="9"/>
  <c r="F24" i="9"/>
  <c r="H24" i="9"/>
  <c r="F33" i="9"/>
  <c r="H35" i="9"/>
  <c r="H32" i="9"/>
  <c r="H26" i="9"/>
  <c r="F35" i="9"/>
  <c r="F42" i="9"/>
  <c r="H42" i="9"/>
  <c r="F26" i="9"/>
  <c r="H33" i="9"/>
  <c r="F32" i="9"/>
  <c r="H38" i="9"/>
  <c r="F36" i="9"/>
  <c r="F37" i="9"/>
  <c r="H36" i="9"/>
  <c r="H37" i="9"/>
  <c r="F39" i="9"/>
  <c r="F38" i="9"/>
  <c r="H39" i="9"/>
  <c r="H41" i="9"/>
  <c r="F41" i="9"/>
  <c r="H40" i="9"/>
  <c r="F40" i="9"/>
  <c r="H17" i="9"/>
  <c r="F29" i="9"/>
  <c r="H30" i="9"/>
  <c r="H27" i="9"/>
  <c r="H29" i="9"/>
  <c r="F28" i="9"/>
  <c r="F30" i="9"/>
  <c r="H28" i="9"/>
  <c r="F27" i="9"/>
  <c r="H31" i="9"/>
  <c r="F31" i="9"/>
  <c r="H20" i="9"/>
  <c r="F22" i="9"/>
  <c r="H21" i="9"/>
  <c r="H19" i="9"/>
  <c r="H18" i="9"/>
  <c r="H22" i="9"/>
  <c r="F23" i="9"/>
  <c r="H23" i="9"/>
  <c r="F18" i="9"/>
  <c r="F21" i="9"/>
  <c r="F17" i="9"/>
  <c r="B4" i="9"/>
  <c r="F20" i="9"/>
  <c r="F19" i="9"/>
  <c r="I21" i="29" l="1"/>
  <c r="H19" i="30"/>
  <c r="H20" i="30"/>
  <c r="H18" i="30"/>
  <c r="H21" i="30"/>
  <c r="J13" i="9"/>
  <c r="P13" i="9"/>
  <c r="O13" i="9"/>
  <c r="I13" i="9"/>
  <c r="N13" i="9"/>
  <c r="M13" i="9"/>
  <c r="K13" i="9"/>
  <c r="J31" i="9"/>
  <c r="J22" i="30" s="1"/>
  <c r="H22" i="30"/>
  <c r="H20" i="29"/>
  <c r="E20" i="29"/>
  <c r="H23" i="26"/>
  <c r="J23" i="9"/>
  <c r="J23" i="26" s="1"/>
  <c r="I11" i="9"/>
  <c r="J11" i="9"/>
  <c r="K11" i="9"/>
  <c r="H18" i="29"/>
  <c r="H19" i="29"/>
  <c r="H21" i="31"/>
  <c r="H19" i="31"/>
  <c r="H18" i="31"/>
  <c r="H20" i="31"/>
  <c r="J41" i="9"/>
  <c r="J23" i="31" s="1"/>
  <c r="H23" i="31"/>
  <c r="H24" i="29"/>
  <c r="F24" i="29"/>
  <c r="M15" i="9"/>
  <c r="K15" i="9"/>
  <c r="I15" i="9"/>
  <c r="P15" i="9"/>
  <c r="O15" i="9"/>
  <c r="J15" i="9"/>
  <c r="N15" i="9"/>
  <c r="J40" i="9"/>
  <c r="J22" i="31" s="1"/>
  <c r="H22" i="31"/>
  <c r="H23" i="29"/>
  <c r="F23" i="29"/>
  <c r="H20" i="26"/>
  <c r="H21" i="26"/>
  <c r="H18" i="26"/>
  <c r="H19" i="26"/>
  <c r="H17" i="26"/>
  <c r="J22" i="9"/>
  <c r="J22" i="26" s="1"/>
  <c r="H22" i="26"/>
  <c r="H17" i="29"/>
  <c r="D17" i="29"/>
  <c r="G6" i="31"/>
  <c r="G6" i="30"/>
  <c r="G6" i="26"/>
  <c r="O11" i="9"/>
  <c r="N11" i="9"/>
  <c r="M11" i="9"/>
  <c r="P11" i="9"/>
  <c r="J26" i="9"/>
  <c r="J35" i="9"/>
  <c r="D2" i="29"/>
  <c r="H2" i="29"/>
  <c r="F12" i="29"/>
  <c r="H12" i="29"/>
  <c r="E10" i="29"/>
  <c r="H10" i="29"/>
  <c r="E11" i="29"/>
  <c r="H11" i="29"/>
  <c r="F13" i="29"/>
  <c r="H13" i="29"/>
  <c r="E8" i="29"/>
  <c r="H8" i="29"/>
  <c r="D3" i="29"/>
  <c r="H3" i="29"/>
  <c r="D4" i="29"/>
  <c r="H4" i="29"/>
  <c r="D5" i="29"/>
  <c r="H5" i="29"/>
  <c r="F15" i="29"/>
  <c r="H15" i="29"/>
  <c r="E9" i="29"/>
  <c r="H9" i="29"/>
  <c r="F16" i="29"/>
  <c r="H16" i="29"/>
  <c r="D6" i="29"/>
  <c r="H6" i="29"/>
  <c r="E7" i="29"/>
  <c r="H7" i="29"/>
  <c r="F14" i="29"/>
  <c r="H14" i="29"/>
  <c r="J39" i="9"/>
  <c r="J21" i="31" s="1"/>
  <c r="J37" i="9"/>
  <c r="J19" i="31" s="1"/>
  <c r="J36" i="9"/>
  <c r="J18" i="31" s="1"/>
  <c r="J38" i="9"/>
  <c r="J20" i="31" s="1"/>
  <c r="J29" i="9"/>
  <c r="J20" i="30" s="1"/>
  <c r="J30" i="9"/>
  <c r="J21" i="30" s="1"/>
  <c r="J27" i="9"/>
  <c r="J18" i="30" s="1"/>
  <c r="J28" i="9"/>
  <c r="J19" i="30" s="1"/>
  <c r="J21" i="9"/>
  <c r="J21" i="26" s="1"/>
  <c r="J20" i="9"/>
  <c r="J20" i="26" s="1"/>
  <c r="J17" i="9"/>
  <c r="J17" i="26" s="1"/>
  <c r="J18" i="9"/>
  <c r="J18" i="26" s="1"/>
  <c r="J19" i="9"/>
  <c r="J19" i="26" s="1"/>
  <c r="L6" i="9"/>
  <c r="H6" i="9"/>
  <c r="I13" i="30" l="1"/>
  <c r="I13" i="31"/>
  <c r="I13" i="26"/>
  <c r="K13" i="31"/>
  <c r="K13" i="26"/>
  <c r="K13" i="30"/>
  <c r="O13" i="31"/>
  <c r="O13" i="26"/>
  <c r="O13" i="30"/>
  <c r="J20" i="29"/>
  <c r="I20" i="29"/>
  <c r="M13" i="30"/>
  <c r="M13" i="31"/>
  <c r="M13" i="26"/>
  <c r="L13" i="9"/>
  <c r="P13" i="31"/>
  <c r="P13" i="26"/>
  <c r="P13" i="30"/>
  <c r="N13" i="30"/>
  <c r="N13" i="31"/>
  <c r="N13" i="26"/>
  <c r="J13" i="31"/>
  <c r="J13" i="26"/>
  <c r="J13" i="30"/>
  <c r="N11" i="31"/>
  <c r="N10" i="31" s="1"/>
  <c r="N11" i="26"/>
  <c r="N10" i="26" s="1"/>
  <c r="N11" i="30"/>
  <c r="N10" i="30" s="1"/>
  <c r="O11" i="30"/>
  <c r="O10" i="30" s="1"/>
  <c r="O11" i="31"/>
  <c r="O10" i="31" s="1"/>
  <c r="O11" i="26"/>
  <c r="O10" i="26" s="1"/>
  <c r="K11" i="30"/>
  <c r="K10" i="30" s="1"/>
  <c r="K11" i="26"/>
  <c r="K10" i="26" s="1"/>
  <c r="K11" i="31"/>
  <c r="K10" i="31" s="1"/>
  <c r="P11" i="30"/>
  <c r="P10" i="30" s="1"/>
  <c r="P11" i="31"/>
  <c r="P10" i="31" s="1"/>
  <c r="P11" i="26"/>
  <c r="P10" i="26" s="1"/>
  <c r="J11" i="30"/>
  <c r="J10" i="30" s="1"/>
  <c r="J11" i="31"/>
  <c r="J10" i="31" s="1"/>
  <c r="J11" i="26"/>
  <c r="J10" i="26" s="1"/>
  <c r="M11" i="31"/>
  <c r="M11" i="26"/>
  <c r="M11" i="30"/>
  <c r="I11" i="31"/>
  <c r="I11" i="26"/>
  <c r="I11" i="30"/>
  <c r="J18" i="29"/>
  <c r="I18" i="29"/>
  <c r="J19" i="29"/>
  <c r="I19" i="29"/>
  <c r="H15" i="9"/>
  <c r="J24" i="29"/>
  <c r="I24" i="29"/>
  <c r="I23" i="29"/>
  <c r="J23" i="29"/>
  <c r="L15" i="9"/>
  <c r="P14" i="9" s="1"/>
  <c r="J17" i="29"/>
  <c r="I17" i="29"/>
  <c r="L11" i="9"/>
  <c r="J7" i="29"/>
  <c r="I7" i="29"/>
  <c r="J16" i="29"/>
  <c r="I16" i="29"/>
  <c r="J15" i="29"/>
  <c r="I15" i="29"/>
  <c r="J4" i="29"/>
  <c r="I4" i="29"/>
  <c r="J8" i="29"/>
  <c r="I8" i="29"/>
  <c r="J11" i="29"/>
  <c r="I11" i="29"/>
  <c r="J12" i="29"/>
  <c r="I12" i="29"/>
  <c r="J14" i="29"/>
  <c r="I14" i="29"/>
  <c r="J6" i="29"/>
  <c r="I6" i="29"/>
  <c r="J9" i="29"/>
  <c r="I9" i="29"/>
  <c r="J5" i="29"/>
  <c r="I5" i="29"/>
  <c r="J3" i="29"/>
  <c r="I3" i="29"/>
  <c r="J13" i="29"/>
  <c r="I13" i="29"/>
  <c r="J10" i="29"/>
  <c r="I10" i="29"/>
  <c r="J2" i="29"/>
  <c r="I2" i="29"/>
  <c r="H13" i="9"/>
  <c r="I12" i="9" s="1"/>
  <c r="H11" i="9"/>
  <c r="H13" i="26" l="1"/>
  <c r="L13" i="31"/>
  <c r="J12" i="9"/>
  <c r="H12" i="9" s="1"/>
  <c r="N12" i="9"/>
  <c r="P12" i="9"/>
  <c r="L13" i="30"/>
  <c r="M12" i="9"/>
  <c r="H13" i="31"/>
  <c r="O12" i="9"/>
  <c r="K12" i="9"/>
  <c r="L13" i="26"/>
  <c r="H13" i="30"/>
  <c r="H11" i="26"/>
  <c r="I10" i="26"/>
  <c r="H10" i="26" s="1"/>
  <c r="L11" i="31"/>
  <c r="M10" i="31"/>
  <c r="L10" i="31" s="1"/>
  <c r="H11" i="31"/>
  <c r="I10" i="31"/>
  <c r="H10" i="31" s="1"/>
  <c r="L11" i="30"/>
  <c r="M10" i="30"/>
  <c r="L10" i="30" s="1"/>
  <c r="H11" i="30"/>
  <c r="I10" i="30"/>
  <c r="H10" i="30" s="1"/>
  <c r="M10" i="26"/>
  <c r="L10" i="26" s="1"/>
  <c r="L11" i="26"/>
  <c r="O14" i="9"/>
  <c r="K14" i="9"/>
  <c r="I14" i="9"/>
  <c r="J14" i="9"/>
  <c r="N14" i="9"/>
  <c r="M14" i="9"/>
  <c r="L14" i="9" s="1"/>
  <c r="I10" i="9"/>
  <c r="O10" i="9"/>
  <c r="P10" i="9"/>
  <c r="M10" i="9"/>
  <c r="N10" i="9"/>
  <c r="K10" i="9"/>
  <c r="J10" i="9"/>
  <c r="L12" i="9" l="1"/>
  <c r="O12" i="30"/>
  <c r="N12" i="30"/>
  <c r="J12" i="30"/>
  <c r="K12" i="30"/>
  <c r="P12" i="30"/>
  <c r="I12" i="30"/>
  <c r="M12" i="30"/>
  <c r="O12" i="31"/>
  <c r="I12" i="31"/>
  <c r="M12" i="31"/>
  <c r="P12" i="31"/>
  <c r="K12" i="31"/>
  <c r="N12" i="31"/>
  <c r="J12" i="31"/>
  <c r="I12" i="26"/>
  <c r="K12" i="26"/>
  <c r="N12" i="26"/>
  <c r="O12" i="26"/>
  <c r="J12" i="26"/>
  <c r="M12" i="26"/>
  <c r="P12" i="26"/>
  <c r="H14" i="9"/>
  <c r="L10" i="9"/>
  <c r="H10" i="9"/>
  <c r="L12" i="26" l="1"/>
  <c r="L12" i="30"/>
  <c r="L12" i="31"/>
  <c r="H12" i="30"/>
  <c r="H12" i="26"/>
  <c r="H12" i="31"/>
  <c r="O14" i="31" l="1"/>
  <c r="N14" i="31"/>
  <c r="J14" i="31"/>
  <c r="I14" i="31"/>
  <c r="P14" i="31"/>
  <c r="M14" i="31"/>
  <c r="K14" i="31"/>
  <c r="O14" i="26"/>
  <c r="P14" i="26"/>
  <c r="K14" i="26"/>
  <c r="I14" i="26"/>
  <c r="J14" i="26"/>
  <c r="N14" i="26"/>
  <c r="M14" i="26"/>
  <c r="J14" i="30"/>
  <c r="I14" i="30"/>
  <c r="N14" i="30"/>
  <c r="P14" i="30"/>
  <c r="M14" i="30"/>
  <c r="K14" i="30"/>
  <c r="O14" i="30"/>
  <c r="H14" i="31" l="1"/>
  <c r="L14" i="31"/>
  <c r="H14" i="30"/>
  <c r="L14" i="30"/>
  <c r="L14" i="26"/>
  <c r="H14" i="26"/>
</calcChain>
</file>

<file path=xl/comments1.xml><?xml version="1.0" encoding="utf-8"?>
<comments xmlns="http://schemas.openxmlformats.org/spreadsheetml/2006/main">
  <authors>
    <author>workers</author>
    <author>avnadmin</author>
  </authors>
  <commentList>
    <comment ref="E25" authorId="0" shapeId="0">
      <text>
        <r>
          <rPr>
            <b/>
            <sz val="9"/>
            <color rgb="FF000000"/>
            <rFont val="Tahoma"/>
            <family val="2"/>
          </rPr>
          <t>A025</t>
        </r>
      </text>
    </comment>
    <comment ref="G25" authorId="0" shapeId="0">
      <text>
        <r>
          <rPr>
            <b/>
            <sz val="9"/>
            <color rgb="FF000000"/>
            <rFont val="Tahoma"/>
            <family val="2"/>
          </rPr>
          <t>A215</t>
        </r>
      </text>
    </comment>
    <comment ref="H25" authorId="0" shapeId="0">
      <text>
        <r>
          <rPr>
            <b/>
            <sz val="9"/>
            <color rgb="FF000000"/>
            <rFont val="Tahoma"/>
            <family val="2"/>
          </rPr>
          <t>A216</t>
        </r>
      </text>
    </comment>
    <comment ref="I25" authorId="0" shapeId="0">
      <text>
        <r>
          <rPr>
            <b/>
            <sz val="9"/>
            <color rgb="FF000000"/>
            <rFont val="Tahoma"/>
            <family val="2"/>
          </rPr>
          <t>A135</t>
        </r>
      </text>
    </comment>
    <comment ref="K25" authorId="0" shapeId="0">
      <text>
        <r>
          <rPr>
            <b/>
            <sz val="9"/>
            <color rgb="FF000000"/>
            <rFont val="Tahoma"/>
            <family val="2"/>
          </rPr>
          <t>A261</t>
        </r>
      </text>
    </comment>
    <comment ref="O25" authorId="0" shapeId="0">
      <text>
        <r>
          <rPr>
            <b/>
            <sz val="9"/>
            <color rgb="FF000000"/>
            <rFont val="Tahoma"/>
            <family val="2"/>
          </rPr>
          <t>A801</t>
        </r>
      </text>
    </comment>
    <comment ref="P25" authorId="1" shapeId="0">
      <text>
        <r>
          <rPr>
            <b/>
            <sz val="9"/>
            <color indexed="81"/>
            <rFont val="Tahoma"/>
            <family val="2"/>
          </rPr>
          <t>A649</t>
        </r>
      </text>
    </comment>
    <comment ref="Q25" authorId="1" shapeId="0">
      <text>
        <r>
          <rPr>
            <b/>
            <sz val="9"/>
            <color indexed="81"/>
            <rFont val="Tahoma"/>
            <charset val="1"/>
          </rPr>
          <t>A177</t>
        </r>
      </text>
    </comment>
    <comment ref="E34" authorId="0" shapeId="0">
      <text>
        <r>
          <rPr>
            <b/>
            <sz val="9"/>
            <color rgb="FF000000"/>
            <rFont val="Tahoma"/>
            <family val="2"/>
          </rPr>
          <t>W401</t>
        </r>
      </text>
    </comment>
    <comment ref="F34" authorId="0" shapeId="0">
      <text>
        <r>
          <rPr>
            <b/>
            <sz val="9"/>
            <color rgb="FF000000"/>
            <rFont val="Tahoma"/>
            <family val="2"/>
          </rPr>
          <t>W250</t>
        </r>
      </text>
    </comment>
    <comment ref="G34" authorId="0" shapeId="0">
      <text>
        <r>
          <rPr>
            <b/>
            <sz val="9"/>
            <color rgb="FF000000"/>
            <rFont val="Tahoma"/>
            <family val="2"/>
          </rPr>
          <t>E245</t>
        </r>
      </text>
    </comment>
    <comment ref="H34" authorId="0" shapeId="0">
      <text>
        <r>
          <rPr>
            <b/>
            <sz val="9"/>
            <color rgb="FF000000"/>
            <rFont val="Tahoma"/>
            <family val="2"/>
          </rPr>
          <t>E095</t>
        </r>
      </text>
    </comment>
    <comment ref="I34" authorId="0" shapeId="0">
      <text>
        <r>
          <rPr>
            <b/>
            <sz val="9"/>
            <color rgb="FF000000"/>
            <rFont val="Tahoma"/>
            <family val="2"/>
          </rPr>
          <t>W405</t>
        </r>
      </text>
    </comment>
    <comment ref="J34" authorId="0" shapeId="0">
      <text>
        <r>
          <rPr>
            <b/>
            <sz val="9"/>
            <color rgb="FF000000"/>
            <rFont val="Tahoma"/>
            <family val="2"/>
          </rPr>
          <t>W415</t>
        </r>
      </text>
    </comment>
    <comment ref="K34" authorId="0" shapeId="0">
      <text>
        <r>
          <rPr>
            <b/>
            <sz val="9"/>
            <color rgb="FF000000"/>
            <rFont val="Tahoma"/>
            <family val="2"/>
          </rPr>
          <t>A533</t>
        </r>
      </text>
    </comment>
    <comment ref="L34" authorId="0" shapeId="0">
      <text>
        <r>
          <rPr>
            <b/>
            <sz val="9"/>
            <color rgb="FF000000"/>
            <rFont val="Tahoma"/>
            <family val="2"/>
          </rPr>
          <t>A570</t>
        </r>
      </text>
    </comment>
    <comment ref="M34" authorId="0" shapeId="0">
      <text>
        <r>
          <rPr>
            <b/>
            <sz val="9"/>
            <color rgb="FF000000"/>
            <rFont val="Tahoma"/>
            <family val="2"/>
          </rPr>
          <t>E155</t>
        </r>
      </text>
    </comment>
    <comment ref="N34" authorId="0" shapeId="0">
      <text>
        <r>
          <rPr>
            <b/>
            <sz val="9"/>
            <color rgb="FF000000"/>
            <rFont val="Tahoma"/>
            <family val="2"/>
          </rPr>
          <t>E134</t>
        </r>
      </text>
    </comment>
    <comment ref="O34" authorId="0" shapeId="0">
      <text>
        <r>
          <rPr>
            <b/>
            <sz val="9"/>
            <color rgb="FF000000"/>
            <rFont val="Tahoma"/>
            <family val="2"/>
          </rPr>
          <t>E133</t>
        </r>
      </text>
    </comment>
    <comment ref="P34" authorId="0" shapeId="0">
      <text>
        <r>
          <rPr>
            <b/>
            <sz val="9"/>
            <color rgb="FF000000"/>
            <rFont val="Tahoma"/>
            <family val="2"/>
          </rPr>
          <t>E357</t>
        </r>
      </text>
    </comment>
    <comment ref="Q34" authorId="1" shapeId="0">
      <text>
        <r>
          <rPr>
            <b/>
            <sz val="9"/>
            <color indexed="81"/>
            <rFont val="Tahoma"/>
            <charset val="1"/>
          </rPr>
          <t>E220</t>
        </r>
      </text>
    </comment>
  </commentList>
</comments>
</file>

<file path=xl/comments2.xml><?xml version="1.0" encoding="utf-8"?>
<comments xmlns="http://schemas.openxmlformats.org/spreadsheetml/2006/main">
  <authors>
    <author>workers</author>
    <author>avnadmin</author>
  </authors>
  <commentList>
    <comment ref="E25" authorId="0" shapeId="0">
      <text>
        <r>
          <rPr>
            <b/>
            <sz val="9"/>
            <color rgb="FF000000"/>
            <rFont val="Tahoma"/>
            <family val="2"/>
          </rPr>
          <t>A025</t>
        </r>
      </text>
    </comment>
    <comment ref="G25" authorId="0" shapeId="0">
      <text>
        <r>
          <rPr>
            <b/>
            <sz val="9"/>
            <color rgb="FF000000"/>
            <rFont val="Tahoma"/>
            <family val="2"/>
          </rPr>
          <t>A215</t>
        </r>
      </text>
    </comment>
    <comment ref="H25" authorId="0" shapeId="0">
      <text>
        <r>
          <rPr>
            <b/>
            <sz val="9"/>
            <color rgb="FF000000"/>
            <rFont val="Tahoma"/>
            <family val="2"/>
          </rPr>
          <t>A216</t>
        </r>
      </text>
    </comment>
    <comment ref="I25" authorId="0" shapeId="0">
      <text>
        <r>
          <rPr>
            <b/>
            <sz val="9"/>
            <color rgb="FF000000"/>
            <rFont val="Tahoma"/>
            <family val="2"/>
          </rPr>
          <t>A135</t>
        </r>
      </text>
    </comment>
    <comment ref="K25" authorId="0" shapeId="0">
      <text>
        <r>
          <rPr>
            <b/>
            <sz val="9"/>
            <color rgb="FF000000"/>
            <rFont val="Tahoma"/>
            <family val="2"/>
          </rPr>
          <t>A261</t>
        </r>
      </text>
    </comment>
    <comment ref="O25" authorId="0" shapeId="0">
      <text>
        <r>
          <rPr>
            <b/>
            <sz val="9"/>
            <color rgb="FF000000"/>
            <rFont val="Tahoma"/>
            <family val="2"/>
          </rPr>
          <t>A801</t>
        </r>
      </text>
    </comment>
    <comment ref="P25" authorId="1" shapeId="0">
      <text>
        <r>
          <rPr>
            <b/>
            <sz val="9"/>
            <color indexed="81"/>
            <rFont val="Tahoma"/>
            <family val="2"/>
          </rPr>
          <t>A649</t>
        </r>
      </text>
    </comment>
    <comment ref="Q25" authorId="1" shapeId="0">
      <text>
        <r>
          <rPr>
            <b/>
            <sz val="9"/>
            <color indexed="81"/>
            <rFont val="Tahoma"/>
            <charset val="1"/>
          </rPr>
          <t>A177</t>
        </r>
      </text>
    </comment>
    <comment ref="E34" authorId="0" shapeId="0">
      <text>
        <r>
          <rPr>
            <b/>
            <sz val="9"/>
            <color rgb="FF000000"/>
            <rFont val="Tahoma"/>
            <family val="2"/>
          </rPr>
          <t>W401</t>
        </r>
      </text>
    </comment>
    <comment ref="F34" authorId="0" shapeId="0">
      <text>
        <r>
          <rPr>
            <b/>
            <sz val="9"/>
            <color rgb="FF000000"/>
            <rFont val="Tahoma"/>
            <family val="2"/>
          </rPr>
          <t>W250</t>
        </r>
      </text>
    </comment>
    <comment ref="G34" authorId="0" shapeId="0">
      <text>
        <r>
          <rPr>
            <b/>
            <sz val="9"/>
            <color rgb="FF000000"/>
            <rFont val="Tahoma"/>
            <family val="2"/>
          </rPr>
          <t>E245</t>
        </r>
      </text>
    </comment>
    <comment ref="H34" authorId="0" shapeId="0">
      <text>
        <r>
          <rPr>
            <b/>
            <sz val="9"/>
            <color rgb="FF000000"/>
            <rFont val="Tahoma"/>
            <family val="2"/>
          </rPr>
          <t>E095</t>
        </r>
      </text>
    </comment>
    <comment ref="I34" authorId="0" shapeId="0">
      <text>
        <r>
          <rPr>
            <b/>
            <sz val="9"/>
            <color rgb="FF000000"/>
            <rFont val="Tahoma"/>
            <family val="2"/>
          </rPr>
          <t>W405</t>
        </r>
      </text>
    </comment>
    <comment ref="J34" authorId="0" shapeId="0">
      <text>
        <r>
          <rPr>
            <b/>
            <sz val="9"/>
            <color rgb="FF000000"/>
            <rFont val="Tahoma"/>
            <family val="2"/>
          </rPr>
          <t>W415</t>
        </r>
      </text>
    </comment>
    <comment ref="K34" authorId="0" shapeId="0">
      <text>
        <r>
          <rPr>
            <b/>
            <sz val="9"/>
            <color rgb="FF000000"/>
            <rFont val="Tahoma"/>
            <family val="2"/>
          </rPr>
          <t>A533</t>
        </r>
      </text>
    </comment>
    <comment ref="L34" authorId="0" shapeId="0">
      <text>
        <r>
          <rPr>
            <b/>
            <sz val="9"/>
            <color rgb="FF000000"/>
            <rFont val="Tahoma"/>
            <family val="2"/>
          </rPr>
          <t>A570</t>
        </r>
      </text>
    </comment>
    <comment ref="M34" authorId="0" shapeId="0">
      <text>
        <r>
          <rPr>
            <b/>
            <sz val="9"/>
            <color rgb="FF000000"/>
            <rFont val="Tahoma"/>
            <family val="2"/>
          </rPr>
          <t>E155</t>
        </r>
      </text>
    </comment>
    <comment ref="N34" authorId="0" shapeId="0">
      <text>
        <r>
          <rPr>
            <b/>
            <sz val="9"/>
            <color rgb="FF000000"/>
            <rFont val="Tahoma"/>
            <family val="2"/>
          </rPr>
          <t>E134</t>
        </r>
      </text>
    </comment>
    <comment ref="O34" authorId="0" shapeId="0">
      <text>
        <r>
          <rPr>
            <b/>
            <sz val="9"/>
            <color rgb="FF000000"/>
            <rFont val="Tahoma"/>
            <family val="2"/>
          </rPr>
          <t>E133</t>
        </r>
      </text>
    </comment>
    <comment ref="P34" authorId="0" shapeId="0">
      <text>
        <r>
          <rPr>
            <b/>
            <sz val="9"/>
            <color rgb="FF000000"/>
            <rFont val="Tahoma"/>
            <family val="2"/>
          </rPr>
          <t>E357</t>
        </r>
      </text>
    </comment>
    <comment ref="Q34" authorId="1" shapeId="0">
      <text>
        <r>
          <rPr>
            <b/>
            <sz val="9"/>
            <color indexed="81"/>
            <rFont val="Tahoma"/>
            <charset val="1"/>
          </rPr>
          <t>E220</t>
        </r>
      </text>
    </comment>
  </commentList>
</comments>
</file>

<file path=xl/comments3.xml><?xml version="1.0" encoding="utf-8"?>
<comments xmlns="http://schemas.openxmlformats.org/spreadsheetml/2006/main">
  <authors>
    <author>workers</author>
    <author>avnadmin</author>
  </authors>
  <commentList>
    <comment ref="E25" authorId="0" shapeId="0">
      <text>
        <r>
          <rPr>
            <b/>
            <sz val="9"/>
            <color rgb="FF000000"/>
            <rFont val="Tahoma"/>
            <family val="2"/>
          </rPr>
          <t>A025</t>
        </r>
      </text>
    </comment>
    <comment ref="G25" authorId="0" shapeId="0">
      <text>
        <r>
          <rPr>
            <b/>
            <sz val="9"/>
            <color rgb="FF000000"/>
            <rFont val="Tahoma"/>
            <family val="2"/>
          </rPr>
          <t>A215</t>
        </r>
      </text>
    </comment>
    <comment ref="H25" authorId="0" shapeId="0">
      <text>
        <r>
          <rPr>
            <b/>
            <sz val="9"/>
            <color rgb="FF000000"/>
            <rFont val="Tahoma"/>
            <family val="2"/>
          </rPr>
          <t>A216</t>
        </r>
      </text>
    </comment>
    <comment ref="I25" authorId="0" shapeId="0">
      <text>
        <r>
          <rPr>
            <b/>
            <sz val="9"/>
            <color rgb="FF000000"/>
            <rFont val="Tahoma"/>
            <family val="2"/>
          </rPr>
          <t>A135</t>
        </r>
      </text>
    </comment>
    <comment ref="K25" authorId="0" shapeId="0">
      <text>
        <r>
          <rPr>
            <b/>
            <sz val="9"/>
            <color rgb="FF000000"/>
            <rFont val="Tahoma"/>
            <family val="2"/>
          </rPr>
          <t>A261</t>
        </r>
      </text>
    </comment>
    <comment ref="O25" authorId="0" shapeId="0">
      <text>
        <r>
          <rPr>
            <b/>
            <sz val="9"/>
            <color rgb="FF000000"/>
            <rFont val="Tahoma"/>
            <family val="2"/>
          </rPr>
          <t>A801</t>
        </r>
      </text>
    </comment>
    <comment ref="P25" authorId="1" shapeId="0">
      <text>
        <r>
          <rPr>
            <b/>
            <sz val="9"/>
            <color indexed="81"/>
            <rFont val="Tahoma"/>
            <family val="2"/>
          </rPr>
          <t>A649</t>
        </r>
      </text>
    </comment>
    <comment ref="Q25" authorId="1" shapeId="0">
      <text>
        <r>
          <rPr>
            <b/>
            <sz val="9"/>
            <color indexed="81"/>
            <rFont val="Tahoma"/>
            <charset val="1"/>
          </rPr>
          <t>A177</t>
        </r>
      </text>
    </comment>
    <comment ref="E34" authorId="0" shapeId="0">
      <text>
        <r>
          <rPr>
            <b/>
            <sz val="9"/>
            <color rgb="FF000000"/>
            <rFont val="Tahoma"/>
            <family val="2"/>
          </rPr>
          <t>W401</t>
        </r>
      </text>
    </comment>
    <comment ref="F34" authorId="0" shapeId="0">
      <text>
        <r>
          <rPr>
            <b/>
            <sz val="9"/>
            <color rgb="FF000000"/>
            <rFont val="Tahoma"/>
            <family val="2"/>
          </rPr>
          <t>W250</t>
        </r>
      </text>
    </comment>
    <comment ref="G34" authorId="0" shapeId="0">
      <text>
        <r>
          <rPr>
            <b/>
            <sz val="9"/>
            <color rgb="FF000000"/>
            <rFont val="Tahoma"/>
            <family val="2"/>
          </rPr>
          <t>E245</t>
        </r>
      </text>
    </comment>
    <comment ref="H34" authorId="0" shapeId="0">
      <text>
        <r>
          <rPr>
            <b/>
            <sz val="9"/>
            <color rgb="FF000000"/>
            <rFont val="Tahoma"/>
            <family val="2"/>
          </rPr>
          <t>E095</t>
        </r>
      </text>
    </comment>
    <comment ref="I34" authorId="0" shapeId="0">
      <text>
        <r>
          <rPr>
            <b/>
            <sz val="9"/>
            <color rgb="FF000000"/>
            <rFont val="Tahoma"/>
            <family val="2"/>
          </rPr>
          <t>W405</t>
        </r>
      </text>
    </comment>
    <comment ref="J34" authorId="0" shapeId="0">
      <text>
        <r>
          <rPr>
            <b/>
            <sz val="9"/>
            <color rgb="FF000000"/>
            <rFont val="Tahoma"/>
            <family val="2"/>
          </rPr>
          <t>W415</t>
        </r>
      </text>
    </comment>
    <comment ref="K34" authorId="0" shapeId="0">
      <text>
        <r>
          <rPr>
            <b/>
            <sz val="9"/>
            <color rgb="FF000000"/>
            <rFont val="Tahoma"/>
            <family val="2"/>
          </rPr>
          <t>A533</t>
        </r>
      </text>
    </comment>
    <comment ref="L34" authorId="0" shapeId="0">
      <text>
        <r>
          <rPr>
            <b/>
            <sz val="9"/>
            <color rgb="FF000000"/>
            <rFont val="Tahoma"/>
            <family val="2"/>
          </rPr>
          <t>A570</t>
        </r>
      </text>
    </comment>
    <comment ref="M34" authorId="0" shapeId="0">
      <text>
        <r>
          <rPr>
            <b/>
            <sz val="9"/>
            <color rgb="FF000000"/>
            <rFont val="Tahoma"/>
            <family val="2"/>
          </rPr>
          <t>E155</t>
        </r>
      </text>
    </comment>
    <comment ref="N34" authorId="0" shapeId="0">
      <text>
        <r>
          <rPr>
            <b/>
            <sz val="9"/>
            <color rgb="FF000000"/>
            <rFont val="Tahoma"/>
            <family val="2"/>
          </rPr>
          <t>E134</t>
        </r>
      </text>
    </comment>
    <comment ref="O34" authorId="0" shapeId="0">
      <text>
        <r>
          <rPr>
            <b/>
            <sz val="9"/>
            <color rgb="FF000000"/>
            <rFont val="Tahoma"/>
            <family val="2"/>
          </rPr>
          <t>E133</t>
        </r>
      </text>
    </comment>
    <comment ref="P34" authorId="0" shapeId="0">
      <text>
        <r>
          <rPr>
            <b/>
            <sz val="9"/>
            <color rgb="FF000000"/>
            <rFont val="Tahoma"/>
            <family val="2"/>
          </rPr>
          <t>E357</t>
        </r>
      </text>
    </comment>
    <comment ref="Q34" authorId="1" shapeId="0">
      <text>
        <r>
          <rPr>
            <b/>
            <sz val="9"/>
            <color indexed="81"/>
            <rFont val="Tahoma"/>
            <charset val="1"/>
          </rPr>
          <t>E220</t>
        </r>
      </text>
    </comment>
  </commentList>
</comments>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DailyStatusReport.xlsx!PhaseDailyStatusReportPhaseBankTime" type="102" refreshedVersion="5" minRefreshableVersion="5">
    <extLst>
      <ext xmlns:x15="http://schemas.microsoft.com/office/spreadsheetml/2010/11/main" uri="{DE250136-89BD-433C-8126-D09CA5730AF9}">
        <x15:connection id="PhaseDailyStatusReportPhaseBankTime-7149a8ef-4a31-40a5-84f5-fad9b4e0937e" autoDelete="1">
          <x15:rangePr sourceName="_xlcn.WorksheetConnection_DailyStatusReport.xlsxPhaseDailyStatusReportPhaseBankTime1"/>
        </x15:connection>
      </ext>
    </extLst>
  </connection>
  <connection id="3" name="WorksheetConnection_DailyStatusReport.xlsx!PhaseDailyStatusReportPhaseFlowChart" type="102" refreshedVersion="5" minRefreshableVersion="5">
    <extLst>
      <ext xmlns:x15="http://schemas.microsoft.com/office/spreadsheetml/2010/11/main" uri="{DE250136-89BD-433C-8126-D09CA5730AF9}">
        <x15:connection id="PhaseDailyStatusReportPhaseFlowChart-5780088b-8e60-4eba-a26b-ad8bbb06cbc6" autoDelete="1">
          <x15:rangePr sourceName="_xlcn.WorksheetConnection_DailyStatusReport.xlsxPhaseDailyStatusReportPhaseFlowChart1"/>
        </x15:connection>
      </ext>
    </extLst>
  </connection>
  <connection id="4" name="WorksheetConnection_DailyStatusReport.xlsx!ProductionDailyStatusReportReadiness" type="102" refreshedVersion="5" minRefreshableVersion="5">
    <extLst>
      <ext xmlns:x15="http://schemas.microsoft.com/office/spreadsheetml/2010/11/main" uri="{DE250136-89BD-433C-8126-D09CA5730AF9}">
        <x15:connection id="ProductionDailyStatusReportReadiness-aaf9d121-5093-4bcd-aad7-7a3b5d2d0d06">
          <x15:rangePr sourceName="_xlcn.WorksheetConnection_DailyStatusReport.xlsxProductionDailyStatusReportReadiness1"/>
        </x15:connection>
      </ext>
    </extLst>
  </connection>
</connections>
</file>

<file path=xl/sharedStrings.xml><?xml version="1.0" encoding="utf-8"?>
<sst xmlns="http://schemas.openxmlformats.org/spreadsheetml/2006/main" count="847" uniqueCount="219">
  <si>
    <t>1352 Data</t>
  </si>
  <si>
    <t>Auth</t>
  </si>
  <si>
    <t>Bank Time</t>
  </si>
  <si>
    <t>MC</t>
  </si>
  <si>
    <t>FMC</t>
  </si>
  <si>
    <t>PMC</t>
  </si>
  <si>
    <t>NMC</t>
  </si>
  <si>
    <t>NMCS</t>
  </si>
  <si>
    <t>NMCM</t>
  </si>
  <si>
    <t>DADE</t>
  </si>
  <si>
    <t>Hours Flown</t>
  </si>
  <si>
    <t>UIC</t>
  </si>
  <si>
    <t>Model</t>
  </si>
  <si>
    <t>PMCS</t>
  </si>
  <si>
    <t>PMCM</t>
  </si>
  <si>
    <t>SUST</t>
  </si>
  <si>
    <t>FIELD</t>
  </si>
  <si>
    <t>ALL</t>
  </si>
  <si>
    <t>Daily</t>
  </si>
  <si>
    <t>Metric</t>
  </si>
  <si>
    <t>Percentage</t>
  </si>
  <si>
    <t>Count</t>
  </si>
  <si>
    <t>Unit</t>
  </si>
  <si>
    <t>Tail #</t>
  </si>
  <si>
    <t>RTL</t>
  </si>
  <si>
    <t>Status</t>
  </si>
  <si>
    <t>Date</t>
  </si>
  <si>
    <t>ECD</t>
  </si>
  <si>
    <t>DIW</t>
  </si>
  <si>
    <t>Remarks</t>
  </si>
  <si>
    <t>Loc</t>
  </si>
  <si>
    <t>Phase</t>
  </si>
  <si>
    <t>Yes</t>
  </si>
  <si>
    <t>No</t>
  </si>
  <si>
    <t>DailyEnditemStatus</t>
  </si>
  <si>
    <t>Column Labels</t>
  </si>
  <si>
    <t>Row Labels</t>
  </si>
  <si>
    <t>DownDate</t>
  </si>
  <si>
    <t>DailyStatus-Daily Date Max</t>
  </si>
  <si>
    <t>Grand Total</t>
  </si>
  <si>
    <t>Readiness</t>
  </si>
  <si>
    <t>BankTime</t>
  </si>
  <si>
    <t>TotalAircraft</t>
  </si>
  <si>
    <t>Phase Bank Time</t>
  </si>
  <si>
    <t>Records Found</t>
  </si>
  <si>
    <t>As of Date Time</t>
  </si>
  <si>
    <t>PhaseBankTime-UIC</t>
  </si>
  <si>
    <t>PhaseBankTime-End Item Model</t>
  </si>
  <si>
    <t>PhaseBankTime-Bank Time</t>
  </si>
  <si>
    <t>PhaseBankTime-Bank Time Percentage</t>
  </si>
  <si>
    <t>PhaseBankTime-Ideal Bank Time</t>
  </si>
  <si>
    <t>PhaseBankTime-Interval</t>
  </si>
  <si>
    <t>PhaseBankTime-Total Aircraft Assigned</t>
  </si>
  <si>
    <t>PhaseFlowChart-End Item Model</t>
  </si>
  <si>
    <t>PhaseFlowChart</t>
  </si>
  <si>
    <t>Phase Flow Chart</t>
  </si>
  <si>
    <t>PhaseFlowChart-End Item</t>
  </si>
  <si>
    <t>PhaseFlowChart-Hours</t>
  </si>
  <si>
    <t>PhaseFlowChart-Is In Phase</t>
  </si>
  <si>
    <t>PhaseFlowChart-Last Completed</t>
  </si>
  <si>
    <t>PhaseFlowChart-Next Due</t>
  </si>
  <si>
    <t>PhaseFlowChart-Phase Name</t>
  </si>
  <si>
    <t>PhaseFlowChart-Schedule</t>
  </si>
  <si>
    <t>PhaseFlowChart-Sequence No</t>
  </si>
  <si>
    <t>PhaseFlowChart-Till Due</t>
  </si>
  <si>
    <t>PhaseFlowChart-UIC</t>
  </si>
  <si>
    <t>PhaseFlowChart-UIC Battalion</t>
  </si>
  <si>
    <t>9/20/2018 1:27:25 PM</t>
  </si>
  <si>
    <t>Readiness-Assignment Function Code</t>
  </si>
  <si>
    <t>Readiness-Autorotations</t>
  </si>
  <si>
    <t>Readiness-Comment</t>
  </si>
  <si>
    <t>Readiness-Current Hours</t>
  </si>
  <si>
    <t>Readiness-Daily Date</t>
  </si>
  <si>
    <t>Readiness-Day</t>
  </si>
  <si>
    <t>Readiness-End Item</t>
  </si>
  <si>
    <t>Readiness-End Item Fleet</t>
  </si>
  <si>
    <t>Readiness-End Item Model</t>
  </si>
  <si>
    <t>Readiness-Flying Hours</t>
  </si>
  <si>
    <t>Readiness-Hours Till Phase</t>
  </si>
  <si>
    <t>Readiness-Landings</t>
  </si>
  <si>
    <t>Readiness-Period Ending</t>
  </si>
  <si>
    <t>Readiness Status</t>
  </si>
  <si>
    <t>Readiness Status Meaning</t>
  </si>
  <si>
    <t>Readiness-Total Airframe Hours</t>
  </si>
  <si>
    <t>Readiness-UIC</t>
  </si>
  <si>
    <t>Readiness-UIC Battalion</t>
  </si>
  <si>
    <t>Readiness-Projected Mission Capable Date</t>
  </si>
  <si>
    <t>Daily Status</t>
  </si>
  <si>
    <t>DailyStatus-End Item</t>
  </si>
  <si>
    <t>DailyStatus-Assignment Function Code</t>
  </si>
  <si>
    <t>DailyStatus-Autorotations</t>
  </si>
  <si>
    <t>DailyStatus-Comment</t>
  </si>
  <si>
    <t>DailyStatus-Current Hours</t>
  </si>
  <si>
    <t>DailyStatus-Daily Date</t>
  </si>
  <si>
    <t>DailyStatus-Day</t>
  </si>
  <si>
    <t>DailyStatus-End Item Fleet</t>
  </si>
  <si>
    <t>DailyStatus-End Item Model</t>
  </si>
  <si>
    <t>DailyStatus-Flying Hours</t>
  </si>
  <si>
    <t>DailyStatus-Hours Till Phase</t>
  </si>
  <si>
    <t>DailyStatus-Landings</t>
  </si>
  <si>
    <t>DailyStatus-Period Ending</t>
  </si>
  <si>
    <t>DailyStatus-Readiness Status</t>
  </si>
  <si>
    <t>DailyStatus-Readiness Status Meaning</t>
  </si>
  <si>
    <t>DailyStatus-Total Airframe Hours</t>
  </si>
  <si>
    <t>DailyStatus-Projected Mission Capable Date</t>
  </si>
  <si>
    <t>DailyStatus-Down Date</t>
  </si>
  <si>
    <t>ReadinessStatus-Daily Date</t>
  </si>
  <si>
    <t>ReadinessStatus-Day</t>
  </si>
  <si>
    <t>ReadinessStatus-End Item</t>
  </si>
  <si>
    <t>ReadinessStatus-End Item Fleet</t>
  </si>
  <si>
    <t>ReadinessStatus-End Item Model</t>
  </si>
  <si>
    <t>ReadinessStatus-Hours Total</t>
  </si>
  <si>
    <t>ReadinessStatus-Period Ending</t>
  </si>
  <si>
    <t>ReadinessStatus-Readiness Status</t>
  </si>
  <si>
    <t>ReadinessStatus-Readiness Status Meaning</t>
  </si>
  <si>
    <t>ReadinessStatus-UIC</t>
  </si>
  <si>
    <t>ReadinessStatus-UIC Battalion</t>
  </si>
  <si>
    <t>ReadinessStatus-Down Date</t>
  </si>
  <si>
    <t>Inspection Schedule</t>
  </si>
  <si>
    <t>InspectionSchedule-Addendum</t>
  </si>
  <si>
    <t>InspectionSchedule-Completed Date Time</t>
  </si>
  <si>
    <t>InspectionSchedule-End Item</t>
  </si>
  <si>
    <t>InspectionSchedule-End Item Fleet</t>
  </si>
  <si>
    <t>InspectionSchedule-End Item Model</t>
  </si>
  <si>
    <t>InspectionSchedule-Extension Reason</t>
  </si>
  <si>
    <t>InspectionSchedule-Inspection No</t>
  </si>
  <si>
    <t>InspectionSchedule-Is Extended</t>
  </si>
  <si>
    <t>InspectionSchedule-Schedule From Date</t>
  </si>
  <si>
    <t>InspectionSchedule-Till Due</t>
  </si>
  <si>
    <t>InspectionSchedule-Tracker Display Name</t>
  </si>
  <si>
    <t>InspectionSchedule-UIC</t>
  </si>
  <si>
    <t>InspectionSchedule-UIC Battalion</t>
  </si>
  <si>
    <t>InspectionSchedule-Frequency</t>
  </si>
  <si>
    <t>InspectionSchedule-Inspection Narrative</t>
  </si>
  <si>
    <t>InspectionSchedule-Next Due</t>
  </si>
  <si>
    <t>InspectionSchedule-Tracker Name</t>
  </si>
  <si>
    <t>Column</t>
  </si>
  <si>
    <t>Sort</t>
  </si>
  <si>
    <t>ASC</t>
  </si>
  <si>
    <t>InspectionSchedule</t>
  </si>
  <si>
    <t>AVN Daily Status</t>
  </si>
  <si>
    <t>(blank)</t>
  </si>
  <si>
    <t>(Multiple Items)</t>
  </si>
  <si>
    <t>UIC must be set manually in blocks B6-B9, B12, B14 and B16</t>
  </si>
  <si>
    <t>Model must be set manually in blocks D6-D9, D12, D14 and D16</t>
  </si>
  <si>
    <t>Tail # must be set manually in blocks D19-26, D28-D39 and D41-D55</t>
  </si>
  <si>
    <t>When modifing rows or columns take note of the formulas that are used to calculate the data and adjust as needed.</t>
  </si>
  <si>
    <t>WDUXA0</t>
  </si>
  <si>
    <t>AH-64D</t>
  </si>
  <si>
    <t>0205324</t>
  </si>
  <si>
    <t>WDUXB0</t>
  </si>
  <si>
    <t>0305364</t>
  </si>
  <si>
    <t>WDUXAA</t>
  </si>
  <si>
    <t>WDUXC0</t>
  </si>
  <si>
    <t>125 Hr</t>
  </si>
  <si>
    <t>250 Hr</t>
  </si>
  <si>
    <t>0705508</t>
  </si>
  <si>
    <t>0807052</t>
  </si>
  <si>
    <t>0907063</t>
  </si>
  <si>
    <t>0905598</t>
  </si>
  <si>
    <t>0707042</t>
  </si>
  <si>
    <t>0805546</t>
  </si>
  <si>
    <t>0905576</t>
  </si>
  <si>
    <t>0907062</t>
  </si>
  <si>
    <t>0305363</t>
  </si>
  <si>
    <t>0905579</t>
  </si>
  <si>
    <t>0905593</t>
  </si>
  <si>
    <t>0905638</t>
  </si>
  <si>
    <t>0907066</t>
  </si>
  <si>
    <t>PMS</t>
  </si>
  <si>
    <t>Wash</t>
  </si>
  <si>
    <t>CCI</t>
  </si>
  <si>
    <t>50 Hr</t>
  </si>
  <si>
    <t>270D</t>
  </si>
  <si>
    <t>Recon</t>
  </si>
  <si>
    <t>Class 2 Weigh</t>
  </si>
  <si>
    <t>14 D Gun</t>
  </si>
  <si>
    <t>Rocket Lube</t>
  </si>
  <si>
    <t>Flare/Chaff</t>
  </si>
  <si>
    <t>6 Month Gun</t>
  </si>
  <si>
    <t>Annual Gun</t>
  </si>
  <si>
    <t>Pitot Static</t>
  </si>
  <si>
    <t>EGI Battery</t>
  </si>
  <si>
    <t>KY58 Battery</t>
  </si>
  <si>
    <t>ELT Insp</t>
  </si>
  <si>
    <t>XPNDR Battery</t>
  </si>
  <si>
    <t>Short Term</t>
  </si>
  <si>
    <t>Long Term</t>
  </si>
  <si>
    <t>Serial Number</t>
  </si>
  <si>
    <t>Last 3</t>
  </si>
  <si>
    <t>Time Till Phase</t>
  </si>
  <si>
    <t>Glide Slope</t>
  </si>
  <si>
    <t>Difference</t>
  </si>
  <si>
    <t>A Co Hours to Phase</t>
  </si>
  <si>
    <t>B Co Hours to Phase</t>
  </si>
  <si>
    <t>C Co Hours to Phase</t>
  </si>
  <si>
    <t>A Co</t>
  </si>
  <si>
    <t>B Co</t>
  </si>
  <si>
    <t>C Co</t>
  </si>
  <si>
    <t>Total # A/C</t>
  </si>
  <si>
    <t>Phase Interval</t>
  </si>
  <si>
    <t>Positive</t>
  </si>
  <si>
    <t>Negative</t>
  </si>
  <si>
    <t>ARC 201</t>
  </si>
  <si>
    <t>ARC 201 HUB</t>
  </si>
  <si>
    <t>Chart F Update</t>
  </si>
  <si>
    <t>ELT INSP</t>
  </si>
  <si>
    <t>0905609</t>
  </si>
  <si>
    <t>0905685</t>
  </si>
  <si>
    <t>0905574</t>
  </si>
  <si>
    <t>KBIF</t>
  </si>
  <si>
    <t>Reset</t>
  </si>
  <si>
    <t>063</t>
  </si>
  <si>
    <t>042</t>
  </si>
  <si>
    <t>052</t>
  </si>
  <si>
    <t>062</t>
  </si>
  <si>
    <t>066</t>
  </si>
  <si>
    <t>0905651</t>
  </si>
  <si>
    <t>0907059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</si>
</sst>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dd\ mmm\ yyyy\ hh:mm"/>
    <numFmt numFmtId="165" formatCode="0.0%"/>
    <numFmt numFmtId="166" formatCode="mm/dd/yyyy"/>
    <numFmt numFmtId="167" formatCode="[$-409]d\-mmm\-yyyy;@"/>
    <numFmt numFmtId="168" formatCode="m/d/yyyy;@"/>
    <numFmt numFmtId="169" formatCode="[$-409]d\-mmm;@"/>
    <numFmt numFmtId="170" formatCode="[$-409]d\-mmm\-yy;@"/>
    <numFmt numFmtId="171" formatCode="0.0"/>
  </numFmts>
  <fonts count="9" x14ac:knownFonts="1">
    <font>
      <sz val="11"/>
      <color rgb="FF000000"/>
      <name val="Calibri"/>
      <family val="2"/>
    </font>
    <font>
      <b/>
      <sz val="14"/>
      <color rgb="FF000000"/>
      <name val="Calibri"/>
      <family val="2"/>
    </font>
    <font>
      <b/>
      <sz val="11"/>
      <color rgb="FF000000"/>
      <name val="Calibri"/>
      <family val="2"/>
    </font>
    <font>
      <sz val="11"/>
      <color rgb="FF000000"/>
      <name val="Arial Black"/>
      <family val="2"/>
    </font>
    <font>
      <sz val="11"/>
      <color theme="1"/>
      <name val="Calibri"/>
      <family val="2"/>
    </font>
    <font>
      <b/>
      <sz val="11"/>
      <color theme="1"/>
      <name val="Calibri"/>
      <family val="2"/>
    </font>
    <font>
      <b/>
      <sz val="9"/>
      <color rgb="FF000000"/>
      <name val="Tahoma"/>
      <family val="2"/>
    </font>
    <font>
      <b/>
      <sz val="9"/>
      <color indexed="81"/>
      <name val="Tahoma"/>
      <family val="2"/>
    </font>
    <font>
      <b/>
      <sz val="9"/>
      <color indexed="81"/>
      <name val="Tahoma"/>
      <charset val="1"/>
    </font>
  </fonts>
  <fills count="13">
    <fill>
      <patternFill patternType="none"/>
    </fill>
    <fill>
      <patternFill patternType="gray125"/>
    </fill>
    <fill>
      <patternFill patternType="solid">
        <fgColor rgb="FFADD8E6"/>
        <bgColor rgb="FFADD8E6"/>
      </patternFill>
    </fill>
    <fill>
      <patternFill patternType="solid">
        <fgColor rgb="FF98FB98"/>
        <bgColor rgb="FF98FB98"/>
      </patternFill>
    </fill>
    <fill>
      <patternFill patternType="solid">
        <fgColor rgb="FFECEBBD"/>
        <bgColor rgb="FFECEBBD"/>
      </patternFill>
    </fill>
    <fill>
      <patternFill patternType="solid">
        <fgColor theme="0" tint="-4.9989318521683403E-2"/>
        <bgColor indexed="64"/>
      </patternFill>
    </fill>
    <fill>
      <patternFill patternType="solid">
        <fgColor theme="0" tint="-0.14999847407452621"/>
        <bgColor theme="0" tint="-0.14999847407452621"/>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bgColor indexed="64"/>
      </patternFill>
    </fill>
    <fill>
      <patternFill patternType="solid">
        <fgColor rgb="FFFFFFFF"/>
        <bgColor rgb="FFFFFFFF"/>
      </patternFill>
    </fill>
  </fills>
  <borders count="56">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right style="thin">
        <color auto="1"/>
      </right>
      <top style="thin">
        <color auto="1"/>
      </top>
      <bottom style="thin">
        <color auto="1"/>
      </bottom>
      <diagonal/>
    </border>
    <border>
      <left style="thin">
        <color auto="1"/>
      </left>
      <right style="medium">
        <color indexed="64"/>
      </right>
      <top/>
      <bottom style="thin">
        <color auto="1"/>
      </bottom>
      <diagonal/>
    </border>
    <border>
      <left style="thin">
        <color auto="1"/>
      </left>
      <right style="thin">
        <color auto="1"/>
      </right>
      <top/>
      <bottom style="thin">
        <color auto="1"/>
      </bottom>
      <diagonal/>
    </border>
    <border>
      <left/>
      <right/>
      <top style="thin">
        <color theme="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auto="1"/>
      </left>
      <right style="medium">
        <color indexed="64"/>
      </right>
      <top style="thin">
        <color auto="1"/>
      </top>
      <bottom style="medium">
        <color indexed="64"/>
      </bottom>
      <diagonal/>
    </border>
    <border>
      <left/>
      <right/>
      <top style="thin">
        <color auto="1"/>
      </top>
      <bottom/>
      <diagonal/>
    </border>
    <border>
      <left/>
      <right style="thin">
        <color auto="1"/>
      </right>
      <top style="thin">
        <color auto="1"/>
      </top>
      <bottom/>
      <diagonal/>
    </border>
    <border>
      <left style="thin">
        <color auto="1"/>
      </left>
      <right style="medium">
        <color indexed="64"/>
      </right>
      <top/>
      <bottom/>
      <diagonal/>
    </border>
    <border>
      <left style="thin">
        <color auto="1"/>
      </left>
      <right style="thin">
        <color auto="1"/>
      </right>
      <top/>
      <bottom/>
      <diagonal/>
    </border>
    <border>
      <left style="thin">
        <color auto="1"/>
      </left>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style="medium">
        <color indexed="64"/>
      </top>
      <bottom style="thin">
        <color auto="1"/>
      </bottom>
      <diagonal/>
    </border>
    <border>
      <left style="medium">
        <color indexed="64"/>
      </left>
      <right/>
      <top style="thin">
        <color auto="1"/>
      </top>
      <bottom style="medium">
        <color indexed="64"/>
      </bottom>
      <diagonal/>
    </border>
    <border>
      <left style="medium">
        <color indexed="64"/>
      </left>
      <right/>
      <top/>
      <bottom style="thin">
        <color auto="1"/>
      </bottom>
      <diagonal/>
    </border>
    <border>
      <left style="medium">
        <color indexed="64"/>
      </left>
      <right style="medium">
        <color indexed="64"/>
      </right>
      <top/>
      <bottom style="thin">
        <color auto="1"/>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auto="1"/>
      </right>
      <top/>
      <bottom/>
      <diagonal/>
    </border>
    <border>
      <left style="thin">
        <color auto="1"/>
      </left>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bottom style="thin">
        <color auto="1"/>
      </bottom>
      <diagonal/>
    </border>
    <border>
      <left style="medium">
        <color indexed="64"/>
      </left>
      <right/>
      <top style="medium">
        <color indexed="64"/>
      </top>
      <bottom/>
      <diagonal/>
    </border>
    <border>
      <left/>
      <right style="thin">
        <color auto="1"/>
      </right>
      <top style="medium">
        <color indexed="64"/>
      </top>
      <bottom/>
      <diagonal/>
    </border>
    <border>
      <left style="thin">
        <color auto="1"/>
      </left>
      <right/>
      <top style="medium">
        <color indexed="64"/>
      </top>
      <bottom/>
      <diagonal/>
    </border>
    <border>
      <left/>
      <right style="thin">
        <color auto="1"/>
      </right>
      <top/>
      <bottom style="medium">
        <color indexed="64"/>
      </bottom>
      <diagonal/>
    </border>
    <border>
      <left style="thin">
        <color auto="1"/>
      </left>
      <right/>
      <top/>
      <bottom style="medium">
        <color indexed="64"/>
      </bottom>
      <diagonal/>
    </border>
    <border>
      <left style="thin">
        <color auto="1"/>
      </left>
      <right style="thin">
        <color auto="1"/>
      </right>
      <top/>
      <bottom style="medium">
        <color indexed="64"/>
      </bottom>
      <diagonal/>
    </border>
    <border>
      <left style="medium">
        <color indexed="64"/>
      </left>
      <right style="medium">
        <color indexed="64"/>
      </right>
      <top style="thin">
        <color auto="1"/>
      </top>
      <bottom style="thin">
        <color auto="1"/>
      </bottom>
      <diagonal/>
    </border>
  </borders>
  <cellStyleXfs count="1">
    <xf numFmtId="0" fontId="0" fillId="0" borderId="0" applyBorder="0"/>
  </cellStyleXfs>
  <cellXfs count="196">
    <xf numFmtId="0" fontId="0" fillId="0" borderId="0" xfId="0" applyNumberFormat="1" applyFill="1" applyAlignment="1" applyProtection="1"/>
    <xf numFmtId="0" fontId="0" fillId="0" borderId="20" xfId="0" applyNumberFormat="1" applyFill="1" applyBorder="1" applyAlignment="1" applyProtection="1">
      <alignment horizontal="center"/>
    </xf>
    <xf numFmtId="0" fontId="0" fillId="0" borderId="6" xfId="0" applyNumberFormat="1" applyFill="1" applyBorder="1" applyAlignment="1" applyProtection="1">
      <alignment horizontal="center"/>
    </xf>
    <xf numFmtId="0" fontId="0" fillId="0" borderId="0" xfId="0" pivotButton="1" applyNumberFormat="1" applyFill="1" applyAlignment="1" applyProtection="1"/>
    <xf numFmtId="165" fontId="0" fillId="0" borderId="1" xfId="0" applyNumberFormat="1" applyFill="1" applyBorder="1" applyAlignment="1" applyProtection="1">
      <alignment horizontal="center"/>
    </xf>
    <xf numFmtId="49" fontId="0" fillId="0" borderId="1" xfId="0" applyNumberFormat="1" applyFill="1" applyBorder="1" applyAlignment="1" applyProtection="1">
      <alignment horizontal="center"/>
    </xf>
    <xf numFmtId="49" fontId="0" fillId="0" borderId="8" xfId="0" applyNumberFormat="1" applyFill="1" applyBorder="1" applyAlignment="1" applyProtection="1">
      <alignment horizontal="center"/>
    </xf>
    <xf numFmtId="0" fontId="0" fillId="0" borderId="0" xfId="0" applyNumberFormat="1" applyFill="1" applyAlignment="1" applyProtection="1"/>
    <xf numFmtId="0" fontId="2" fillId="8" borderId="12" xfId="0" applyNumberFormat="1" applyFont="1" applyFill="1" applyBorder="1" applyAlignment="1" applyProtection="1">
      <alignment horizontal="center"/>
    </xf>
    <xf numFmtId="0" fontId="0" fillId="0" borderId="0" xfId="0" applyNumberFormat="1" applyFill="1" applyAlignment="1" applyProtection="1">
      <alignment horizontal="left" indent="1"/>
    </xf>
    <xf numFmtId="0" fontId="2" fillId="7" borderId="26" xfId="0" applyNumberFormat="1" applyFont="1" applyFill="1" applyBorder="1" applyAlignment="1" applyProtection="1">
      <alignment horizontal="center" vertical="center"/>
    </xf>
    <xf numFmtId="0" fontId="2" fillId="7" borderId="24" xfId="0" applyNumberFormat="1" applyFont="1" applyFill="1" applyBorder="1" applyAlignment="1" applyProtection="1">
      <alignment horizontal="center" vertical="center"/>
    </xf>
    <xf numFmtId="0" fontId="2" fillId="7" borderId="24" xfId="0" applyNumberFormat="1" applyFont="1" applyFill="1" applyBorder="1" applyAlignment="1" applyProtection="1">
      <alignment horizontal="center"/>
    </xf>
    <xf numFmtId="0" fontId="2" fillId="7" borderId="28" xfId="0" applyNumberFormat="1" applyFont="1" applyFill="1" applyBorder="1" applyAlignment="1" applyProtection="1">
      <alignment horizontal="center"/>
    </xf>
    <xf numFmtId="0" fontId="2" fillId="7" borderId="23" xfId="0" applyNumberFormat="1" applyFont="1" applyFill="1" applyBorder="1" applyAlignment="1" applyProtection="1">
      <alignment horizontal="center"/>
    </xf>
    <xf numFmtId="0" fontId="5" fillId="0" borderId="0" xfId="0" applyNumberFormat="1" applyFont="1" applyFill="1" applyAlignment="1" applyProtection="1"/>
    <xf numFmtId="0" fontId="4" fillId="6" borderId="15" xfId="0" applyNumberFormat="1" applyFont="1" applyFill="1" applyBorder="1" applyAlignment="1" applyProtection="1"/>
    <xf numFmtId="0" fontId="4" fillId="0" borderId="0" xfId="0" applyNumberFormat="1" applyFont="1" applyFill="1" applyAlignment="1" applyProtection="1"/>
    <xf numFmtId="0" fontId="0" fillId="0" borderId="0" xfId="0" applyNumberFormat="1" applyFill="1" applyAlignment="1" applyProtection="1">
      <alignment horizontal="center"/>
    </xf>
    <xf numFmtId="0" fontId="0" fillId="0" borderId="0" xfId="0" applyNumberFormat="1" applyFill="1" applyAlignment="1" applyProtection="1">
      <alignment horizontal="left"/>
    </xf>
    <xf numFmtId="167" fontId="0" fillId="0" borderId="0" xfId="0" applyNumberFormat="1" applyFill="1" applyAlignment="1" applyProtection="1"/>
    <xf numFmtId="168" fontId="0" fillId="0" borderId="0" xfId="0" applyNumberFormat="1" applyFill="1" applyAlignment="1" applyProtection="1"/>
    <xf numFmtId="10" fontId="0" fillId="0" borderId="0" xfId="0" applyNumberFormat="1" applyFill="1" applyAlignment="1" applyProtection="1"/>
    <xf numFmtId="0" fontId="2" fillId="3" borderId="0" xfId="0" applyNumberFormat="1" applyFont="1" applyFill="1" applyAlignment="1" applyProtection="1"/>
    <xf numFmtId="0" fontId="0" fillId="12" borderId="0" xfId="0" applyNumberFormat="1" applyFill="1" applyAlignment="1" applyProtection="1"/>
    <xf numFmtId="22" fontId="0" fillId="12" borderId="0" xfId="0" applyNumberFormat="1" applyFill="1" applyAlignment="1" applyProtection="1"/>
    <xf numFmtId="164" fontId="0" fillId="0" borderId="0" xfId="0" applyNumberFormat="1" applyFill="1" applyAlignment="1" applyProtection="1"/>
    <xf numFmtId="164" fontId="0" fillId="0" borderId="0" xfId="0" applyNumberFormat="1" applyFill="1" applyAlignment="1" applyProtection="1"/>
    <xf numFmtId="0" fontId="2" fillId="7" borderId="16" xfId="0" applyNumberFormat="1" applyFont="1" applyFill="1" applyBorder="1" applyAlignment="1" applyProtection="1">
      <alignment horizontal="center" vertical="center"/>
    </xf>
    <xf numFmtId="0" fontId="2" fillId="7" borderId="29" xfId="0" applyNumberFormat="1" applyFont="1" applyFill="1" applyBorder="1" applyAlignment="1" applyProtection="1">
      <alignment horizontal="center"/>
    </xf>
    <xf numFmtId="0" fontId="2" fillId="7" borderId="29" xfId="0" applyNumberFormat="1" applyFont="1" applyFill="1" applyBorder="1" applyAlignment="1" applyProtection="1">
      <alignment horizontal="center" vertical="center" wrapText="1"/>
    </xf>
    <xf numFmtId="0" fontId="2" fillId="7" borderId="30" xfId="0" applyNumberFormat="1" applyFont="1" applyFill="1" applyBorder="1" applyAlignment="1" applyProtection="1">
      <alignment horizontal="center" vertical="center" wrapText="1"/>
    </xf>
    <xf numFmtId="17" fontId="2" fillId="7" borderId="29" xfId="0" applyNumberFormat="1" applyFont="1" applyFill="1" applyBorder="1" applyAlignment="1" applyProtection="1">
      <alignment horizontal="center" vertical="center" wrapText="1"/>
    </xf>
    <xf numFmtId="169" fontId="0" fillId="0" borderId="3" xfId="0" applyNumberFormat="1" applyFill="1" applyBorder="1" applyAlignment="1" applyProtection="1">
      <alignment horizontal="center" vertical="center"/>
    </xf>
    <xf numFmtId="170" fontId="0" fillId="0" borderId="1" xfId="0" applyNumberFormat="1" applyFill="1" applyBorder="1" applyAlignment="1" applyProtection="1">
      <alignment horizontal="center" vertical="center"/>
    </xf>
    <xf numFmtId="170" fontId="0" fillId="0" borderId="3" xfId="0" applyNumberFormat="1" applyFill="1" applyBorder="1" applyAlignment="1" applyProtection="1">
      <alignment horizontal="center" vertical="center"/>
    </xf>
    <xf numFmtId="0" fontId="0" fillId="0" borderId="4" xfId="0" applyNumberFormat="1" applyFill="1" applyBorder="1" applyAlignment="1" applyProtection="1">
      <alignment horizontal="center" vertical="center"/>
    </xf>
    <xf numFmtId="169" fontId="0" fillId="0" borderId="1" xfId="0" applyNumberFormat="1" applyFill="1" applyBorder="1" applyAlignment="1" applyProtection="1">
      <alignment horizontal="center" vertical="center"/>
    </xf>
    <xf numFmtId="0" fontId="0" fillId="0" borderId="6" xfId="0" applyNumberFormat="1" applyFill="1" applyBorder="1" applyAlignment="1" applyProtection="1">
      <alignment horizontal="center" vertical="center"/>
    </xf>
    <xf numFmtId="169" fontId="0" fillId="0" borderId="10" xfId="0" applyNumberFormat="1" applyFill="1" applyBorder="1" applyAlignment="1" applyProtection="1">
      <alignment horizontal="center" vertical="center"/>
    </xf>
    <xf numFmtId="170" fontId="0" fillId="0" borderId="10" xfId="0" applyNumberFormat="1" applyFill="1" applyBorder="1" applyAlignment="1" applyProtection="1">
      <alignment horizontal="center" vertical="center"/>
    </xf>
    <xf numFmtId="0" fontId="0" fillId="0" borderId="11" xfId="0" applyNumberFormat="1" applyFill="1" applyBorder="1" applyAlignment="1" applyProtection="1">
      <alignment horizontal="center" vertical="center"/>
    </xf>
    <xf numFmtId="0" fontId="2" fillId="7" borderId="30" xfId="0" applyNumberFormat="1" applyFont="1" applyFill="1" applyBorder="1" applyAlignment="1" applyProtection="1">
      <alignment horizontal="center" vertical="center"/>
    </xf>
    <xf numFmtId="0" fontId="0" fillId="0" borderId="0" xfId="0" applyNumberFormat="1" applyFill="1" applyAlignment="1" applyProtection="1"/>
    <xf numFmtId="0" fontId="0" fillId="0" borderId="8" xfId="0" applyNumberFormat="1" applyFill="1" applyBorder="1" applyAlignment="1" applyProtection="1">
      <alignment horizontal="center"/>
    </xf>
    <xf numFmtId="15" fontId="0" fillId="0" borderId="31" xfId="0" applyNumberFormat="1" applyFill="1" applyBorder="1" applyAlignment="1" applyProtection="1"/>
    <xf numFmtId="15" fontId="0" fillId="0" borderId="32" xfId="0" applyNumberFormat="1" applyFill="1" applyBorder="1" applyAlignment="1" applyProtection="1"/>
    <xf numFmtId="0" fontId="0" fillId="0" borderId="33" xfId="0" applyNumberFormat="1" applyFill="1" applyBorder="1" applyAlignment="1" applyProtection="1"/>
    <xf numFmtId="0" fontId="0" fillId="0" borderId="30" xfId="0" applyNumberFormat="1" applyFill="1" applyBorder="1" applyAlignment="1" applyProtection="1"/>
    <xf numFmtId="169" fontId="0" fillId="0" borderId="8" xfId="0" applyNumberFormat="1" applyFill="1" applyBorder="1" applyAlignment="1" applyProtection="1">
      <alignment horizontal="center" vertical="center"/>
    </xf>
    <xf numFmtId="170" fontId="0" fillId="0" borderId="8" xfId="0" applyNumberFormat="1" applyFill="1" applyBorder="1" applyAlignment="1" applyProtection="1">
      <alignment horizontal="center" vertical="center"/>
    </xf>
    <xf numFmtId="0" fontId="0" fillId="0" borderId="20" xfId="0" applyNumberFormat="1" applyFill="1" applyBorder="1" applyAlignment="1" applyProtection="1">
      <alignment horizontal="center" vertical="center"/>
    </xf>
    <xf numFmtId="166" fontId="0" fillId="0" borderId="0" xfId="0" applyNumberFormat="1" applyFill="1" applyAlignment="1" applyProtection="1">
      <alignment horizontal="left" indent="2"/>
    </xf>
    <xf numFmtId="166" fontId="0" fillId="0" borderId="0" xfId="0" applyNumberFormat="1" applyFill="1" applyAlignment="1" applyProtection="1">
      <alignment horizontal="left" indent="1"/>
    </xf>
    <xf numFmtId="0" fontId="2" fillId="7" borderId="28" xfId="0" applyNumberFormat="1" applyFont="1" applyFill="1" applyBorder="1" applyAlignment="1" applyProtection="1">
      <alignment horizontal="center" vertical="center"/>
    </xf>
    <xf numFmtId="0" fontId="2" fillId="7" borderId="23" xfId="0" applyNumberFormat="1" applyFont="1" applyFill="1" applyBorder="1" applyAlignment="1" applyProtection="1">
      <alignment horizontal="center" vertical="center"/>
    </xf>
    <xf numFmtId="49" fontId="0" fillId="0" borderId="1" xfId="0" applyNumberFormat="1" applyFill="1" applyBorder="1" applyAlignment="1" applyProtection="1">
      <alignment horizontal="center" vertical="center"/>
    </xf>
    <xf numFmtId="49" fontId="0" fillId="0" borderId="8" xfId="0" applyNumberFormat="1" applyFill="1" applyBorder="1" applyAlignment="1" applyProtection="1">
      <alignment horizontal="center" vertical="center"/>
    </xf>
    <xf numFmtId="49" fontId="4" fillId="0" borderId="3" xfId="0" applyNumberFormat="1" applyFont="1" applyFill="1" applyBorder="1" applyAlignment="1" applyProtection="1">
      <alignment horizontal="center" vertical="center"/>
    </xf>
    <xf numFmtId="49" fontId="4" fillId="0" borderId="1" xfId="0" applyNumberFormat="1" applyFont="1" applyFill="1" applyBorder="1" applyAlignment="1" applyProtection="1">
      <alignment horizontal="center" vertical="center"/>
    </xf>
    <xf numFmtId="49" fontId="4" fillId="0" borderId="8" xfId="0" applyNumberFormat="1" applyFont="1" applyFill="1" applyBorder="1" applyAlignment="1" applyProtection="1">
      <alignment horizontal="center" vertical="center"/>
    </xf>
    <xf numFmtId="0" fontId="0" fillId="0" borderId="0" xfId="0" applyNumberFormat="1" applyFill="1" applyAlignment="1" applyProtection="1"/>
    <xf numFmtId="171" fontId="0" fillId="0" borderId="0" xfId="0" applyNumberFormat="1" applyFill="1" applyAlignment="1" applyProtection="1">
      <alignment horizontal="center"/>
    </xf>
    <xf numFmtId="0" fontId="0" fillId="0" borderId="36" xfId="0" applyNumberFormat="1" applyFill="1" applyBorder="1" applyAlignment="1" applyProtection="1"/>
    <xf numFmtId="0" fontId="0" fillId="0" borderId="39" xfId="0" applyNumberFormat="1" applyFill="1" applyBorder="1" applyAlignment="1" applyProtection="1">
      <alignment horizontal="center"/>
    </xf>
    <xf numFmtId="0" fontId="0" fillId="0" borderId="40" xfId="0" applyNumberFormat="1" applyFill="1" applyBorder="1" applyAlignment="1" applyProtection="1">
      <alignment horizontal="center"/>
    </xf>
    <xf numFmtId="0" fontId="0" fillId="0" borderId="16" xfId="0" applyNumberFormat="1" applyFill="1" applyBorder="1" applyAlignment="1" applyProtection="1">
      <alignment horizontal="center"/>
    </xf>
    <xf numFmtId="0" fontId="0" fillId="0" borderId="34" xfId="0" applyNumberFormat="1" applyFill="1" applyBorder="1" applyAlignment="1" applyProtection="1">
      <alignment horizontal="center"/>
    </xf>
    <xf numFmtId="0" fontId="0" fillId="0" borderId="35" xfId="0" applyNumberFormat="1" applyFill="1" applyBorder="1" applyAlignment="1" applyProtection="1"/>
    <xf numFmtId="0" fontId="0" fillId="0" borderId="37" xfId="0" applyNumberFormat="1" applyFill="1" applyBorder="1" applyAlignment="1" applyProtection="1"/>
    <xf numFmtId="0" fontId="0" fillId="0" borderId="38" xfId="0" applyNumberFormat="1" applyFill="1" applyBorder="1" applyAlignment="1" applyProtection="1">
      <alignment horizontal="center"/>
    </xf>
    <xf numFmtId="0" fontId="0" fillId="0" borderId="0" xfId="0" applyNumberFormat="1" applyFill="1" applyAlignment="1" applyProtection="1"/>
    <xf numFmtId="0" fontId="0" fillId="0" borderId="26" xfId="0" applyNumberFormat="1" applyFill="1" applyBorder="1" applyAlignment="1" applyProtection="1">
      <alignment horizontal="center"/>
    </xf>
    <xf numFmtId="0" fontId="0" fillId="0" borderId="0" xfId="0" applyNumberFormat="1" applyFill="1" applyBorder="1" applyAlignment="1" applyProtection="1">
      <alignment horizontal="center"/>
    </xf>
    <xf numFmtId="0" fontId="0" fillId="0" borderId="0" xfId="0" applyNumberFormat="1" applyFill="1" applyBorder="1" applyAlignment="1" applyProtection="1"/>
    <xf numFmtId="0" fontId="0" fillId="0" borderId="27" xfId="0" applyNumberFormat="1" applyFill="1" applyBorder="1" applyAlignment="1" applyProtection="1"/>
    <xf numFmtId="0" fontId="0" fillId="0" borderId="26" xfId="0" applyNumberFormat="1" applyFill="1" applyBorder="1" applyAlignment="1" applyProtection="1"/>
    <xf numFmtId="9" fontId="0" fillId="0" borderId="0" xfId="0" applyNumberFormat="1" applyFill="1" applyBorder="1" applyAlignment="1" applyProtection="1"/>
    <xf numFmtId="0" fontId="0" fillId="0" borderId="41" xfId="0" applyNumberFormat="1" applyFill="1" applyBorder="1" applyAlignment="1" applyProtection="1">
      <alignment horizontal="center"/>
    </xf>
    <xf numFmtId="0" fontId="0" fillId="0" borderId="19" xfId="0" applyNumberFormat="1" applyFill="1" applyBorder="1" applyAlignment="1" applyProtection="1">
      <alignment horizontal="center"/>
    </xf>
    <xf numFmtId="0" fontId="0" fillId="0" borderId="19" xfId="0" applyNumberFormat="1" applyFill="1" applyBorder="1" applyAlignment="1" applyProtection="1"/>
    <xf numFmtId="0" fontId="0" fillId="0" borderId="42" xfId="0" applyNumberFormat="1" applyFill="1" applyBorder="1" applyAlignment="1" applyProtection="1"/>
    <xf numFmtId="171" fontId="0" fillId="0" borderId="0" xfId="0" applyNumberFormat="1" applyFill="1" applyAlignment="1" applyProtection="1"/>
    <xf numFmtId="0" fontId="0" fillId="0" borderId="0" xfId="0" applyNumberFormat="1" applyFill="1" applyAlignment="1" applyProtection="1"/>
    <xf numFmtId="15" fontId="0" fillId="0" borderId="0" xfId="0" applyNumberFormat="1" applyFill="1" applyBorder="1" applyAlignment="1" applyProtection="1"/>
    <xf numFmtId="0" fontId="2" fillId="8" borderId="11" xfId="0" applyNumberFormat="1" applyFont="1" applyFill="1" applyBorder="1" applyAlignment="1" applyProtection="1">
      <alignment wrapText="1"/>
    </xf>
    <xf numFmtId="165" fontId="0" fillId="0" borderId="3" xfId="0" applyNumberFormat="1" applyFill="1" applyBorder="1" applyAlignment="1" applyProtection="1">
      <alignment horizontal="center"/>
    </xf>
    <xf numFmtId="165" fontId="2" fillId="11" borderId="4" xfId="0" applyNumberFormat="1" applyFont="1" applyFill="1" applyBorder="1" applyAlignment="1" applyProtection="1">
      <alignment horizontal="center" wrapText="1"/>
    </xf>
    <xf numFmtId="0" fontId="0" fillId="11" borderId="20" xfId="0" applyNumberFormat="1" applyFill="1" applyBorder="1" applyAlignment="1" applyProtection="1">
      <alignment horizontal="center" wrapText="1"/>
    </xf>
    <xf numFmtId="49" fontId="4" fillId="0" borderId="10" xfId="0" applyNumberFormat="1" applyFont="1" applyFill="1" applyBorder="1" applyAlignment="1" applyProtection="1">
      <alignment horizontal="center" vertical="center"/>
    </xf>
    <xf numFmtId="0" fontId="2" fillId="7" borderId="34" xfId="0" applyNumberFormat="1" applyFont="1" applyFill="1" applyBorder="1" applyAlignment="1" applyProtection="1">
      <alignment horizontal="center" vertical="center"/>
    </xf>
    <xf numFmtId="0" fontId="0" fillId="0" borderId="10" xfId="0" applyNumberFormat="1" applyFill="1" applyBorder="1" applyAlignment="1" applyProtection="1">
      <alignment horizontal="center" vertical="center"/>
    </xf>
    <xf numFmtId="0" fontId="0" fillId="0" borderId="0" xfId="0" applyNumberFormat="1" applyFill="1" applyAlignment="1" applyProtection="1"/>
    <xf numFmtId="165" fontId="0" fillId="0" borderId="14" xfId="0" applyNumberFormat="1" applyFill="1" applyBorder="1" applyAlignment="1" applyProtection="1">
      <alignment horizontal="center"/>
    </xf>
    <xf numFmtId="165" fontId="2" fillId="11" borderId="13" xfId="0" applyNumberFormat="1" applyFont="1" applyFill="1" applyBorder="1" applyAlignment="1" applyProtection="1">
      <alignment horizontal="center" wrapText="1"/>
    </xf>
    <xf numFmtId="0" fontId="2" fillId="8" borderId="47" xfId="0" applyNumberFormat="1" applyFont="1" applyFill="1" applyBorder="1" applyAlignment="1" applyProtection="1">
      <alignment horizontal="center" vertical="center" wrapText="1"/>
    </xf>
    <xf numFmtId="0" fontId="2" fillId="8" borderId="20" xfId="0" applyNumberFormat="1" applyFont="1" applyFill="1" applyBorder="1" applyAlignment="1" applyProtection="1">
      <alignment wrapText="1"/>
    </xf>
    <xf numFmtId="170" fontId="0" fillId="0" borderId="4" xfId="0" applyNumberFormat="1" applyFill="1" applyBorder="1" applyAlignment="1" applyProtection="1">
      <alignment horizontal="center" vertical="center"/>
    </xf>
    <xf numFmtId="170" fontId="0" fillId="0" borderId="6" xfId="0" applyNumberFormat="1" applyFill="1" applyBorder="1" applyAlignment="1" applyProtection="1">
      <alignment horizontal="center" vertical="center"/>
    </xf>
    <xf numFmtId="170" fontId="0" fillId="0" borderId="20" xfId="0" applyNumberFormat="1" applyFill="1" applyBorder="1" applyAlignment="1" applyProtection="1">
      <alignment horizontal="center" vertical="center"/>
    </xf>
    <xf numFmtId="169" fontId="0" fillId="0" borderId="4" xfId="0" applyNumberFormat="1" applyFill="1" applyBorder="1" applyAlignment="1" applyProtection="1">
      <alignment horizontal="center" vertical="center"/>
    </xf>
    <xf numFmtId="169" fontId="0" fillId="0" borderId="6" xfId="0" applyNumberFormat="1" applyFill="1" applyBorder="1" applyAlignment="1" applyProtection="1">
      <alignment horizontal="center" vertical="center"/>
    </xf>
    <xf numFmtId="169" fontId="0" fillId="0" borderId="11" xfId="0" applyNumberFormat="1" applyFill="1" applyBorder="1" applyAlignment="1" applyProtection="1">
      <alignment horizontal="center" vertical="center"/>
    </xf>
    <xf numFmtId="0" fontId="2" fillId="7" borderId="0" xfId="0" applyNumberFormat="1" applyFont="1" applyFill="1" applyBorder="1" applyAlignment="1" applyProtection="1">
      <alignment horizontal="center" vertical="center"/>
    </xf>
    <xf numFmtId="0" fontId="0" fillId="0" borderId="3" xfId="0" applyNumberFormat="1" applyFill="1" applyBorder="1" applyAlignment="1" applyProtection="1">
      <alignment horizontal="center" vertical="center"/>
    </xf>
    <xf numFmtId="0" fontId="0" fillId="0" borderId="8" xfId="0" applyNumberFormat="1" applyFill="1" applyBorder="1" applyAlignment="1" applyProtection="1">
      <alignment horizontal="center" vertical="center"/>
    </xf>
    <xf numFmtId="0" fontId="2" fillId="8" borderId="1" xfId="0" applyNumberFormat="1" applyFont="1" applyFill="1" applyBorder="1" applyAlignment="1" applyProtection="1">
      <alignment horizontal="center"/>
    </xf>
    <xf numFmtId="0" fontId="2" fillId="8" borderId="13" xfId="0" applyNumberFormat="1" applyFont="1" applyFill="1" applyBorder="1" applyAlignment="1" applyProtection="1">
      <alignment horizontal="center" wrapText="1"/>
    </xf>
    <xf numFmtId="0" fontId="2" fillId="7" borderId="17" xfId="0" applyNumberFormat="1" applyFont="1" applyFill="1" applyBorder="1" applyAlignment="1" applyProtection="1">
      <alignment horizontal="center" vertical="center"/>
    </xf>
    <xf numFmtId="0" fontId="0" fillId="0" borderId="1" xfId="0" applyNumberFormat="1" applyFill="1" applyBorder="1" applyAlignment="1" applyProtection="1">
      <alignment horizontal="center" vertical="center"/>
    </xf>
    <xf numFmtId="0" fontId="2" fillId="7" borderId="0" xfId="0" applyNumberFormat="1" applyFont="1" applyFill="1" applyBorder="1" applyAlignment="1" applyProtection="1">
      <alignment horizontal="center"/>
    </xf>
    <xf numFmtId="0" fontId="2" fillId="7" borderId="29" xfId="0" applyNumberFormat="1" applyFont="1" applyFill="1" applyBorder="1" applyAlignment="1" applyProtection="1">
      <alignment horizontal="center" vertical="center"/>
    </xf>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49" fontId="0" fillId="0" borderId="35" xfId="0" applyNumberFormat="1" applyFill="1" applyBorder="1" applyAlignment="1" applyProtection="1">
      <alignment horizontal="center"/>
    </xf>
    <xf numFmtId="49" fontId="0" fillId="0" borderId="55" xfId="0" applyNumberFormat="1" applyFill="1" applyBorder="1" applyAlignment="1" applyProtection="1">
      <alignment horizontal="center"/>
    </xf>
    <xf numFmtId="49" fontId="0" fillId="0" borderId="36" xfId="0" applyNumberFormat="1" applyFill="1" applyBorder="1" applyAlignment="1" applyProtection="1">
      <alignment horizontal="center"/>
    </xf>
    <xf numFmtId="0" fontId="0" fillId="0" borderId="3" xfId="0" applyNumberFormat="1" applyFill="1" applyBorder="1" applyAlignment="1" applyProtection="1">
      <alignment horizontal="center" vertical="center"/>
    </xf>
    <xf numFmtId="0" fontId="0" fillId="0" borderId="0" xfId="0" applyNumberFormat="1" applyFill="1" applyAlignment="1" applyProtection="1"/>
    <xf numFmtId="0" fontId="0" fillId="0" borderId="0" xfId="0" applyNumberFormat="1" applyFill="1" applyAlignment="1" applyProtection="1"/>
    <xf numFmtId="165" fontId="2" fillId="8" borderId="24" xfId="0" applyNumberFormat="1" applyFont="1" applyFill="1" applyBorder="1" applyAlignment="1" applyProtection="1">
      <alignment horizontal="center" vertical="center"/>
    </xf>
    <xf numFmtId="0" fontId="2" fillId="8" borderId="24" xfId="0" applyNumberFormat="1" applyFont="1" applyFill="1" applyBorder="1" applyAlignment="1" applyProtection="1">
      <alignment horizontal="center" vertical="center" wrapText="1"/>
    </xf>
    <xf numFmtId="0" fontId="0" fillId="0" borderId="1" xfId="0" applyNumberFormat="1" applyFill="1" applyBorder="1" applyAlignment="1" applyProtection="1">
      <alignment horizontal="center" vertical="center" wrapText="1"/>
    </xf>
    <xf numFmtId="0" fontId="2" fillId="5" borderId="3" xfId="0" applyNumberFormat="1" applyFont="1" applyFill="1" applyBorder="1" applyAlignment="1" applyProtection="1">
      <alignment horizontal="center"/>
    </xf>
    <xf numFmtId="0" fontId="2" fillId="5" borderId="8" xfId="0" applyNumberFormat="1" applyFont="1" applyFill="1" applyBorder="1" applyAlignment="1" applyProtection="1">
      <alignment horizontal="center"/>
    </xf>
    <xf numFmtId="0" fontId="2" fillId="8" borderId="5" xfId="0" applyNumberFormat="1" applyFont="1" applyFill="1" applyBorder="1" applyAlignment="1" applyProtection="1">
      <alignment horizontal="center" vertical="center"/>
    </xf>
    <xf numFmtId="0" fontId="2" fillId="8" borderId="1" xfId="0" applyNumberFormat="1" applyFont="1" applyFill="1" applyBorder="1" applyAlignment="1" applyProtection="1">
      <alignment horizontal="center" vertical="center"/>
    </xf>
    <xf numFmtId="0" fontId="2" fillId="7" borderId="25" xfId="0" applyNumberFormat="1" applyFont="1" applyFill="1" applyBorder="1" applyAlignment="1" applyProtection="1">
      <alignment horizontal="center" vertical="center"/>
    </xf>
    <xf numFmtId="0" fontId="2" fillId="7" borderId="0" xfId="0" applyNumberFormat="1" applyFont="1" applyFill="1" applyBorder="1" applyAlignment="1" applyProtection="1">
      <alignment horizontal="center" vertical="center"/>
    </xf>
    <xf numFmtId="0" fontId="2" fillId="7" borderId="27" xfId="0" applyNumberFormat="1" applyFont="1" applyFill="1" applyBorder="1" applyAlignment="1" applyProtection="1">
      <alignment horizontal="center" vertical="center"/>
    </xf>
    <xf numFmtId="0" fontId="2" fillId="8" borderId="26" xfId="0" applyNumberFormat="1" applyFont="1" applyFill="1" applyBorder="1" applyAlignment="1" applyProtection="1">
      <alignment horizontal="center" vertical="center"/>
    </xf>
    <xf numFmtId="0" fontId="2" fillId="8" borderId="43" xfId="0" applyNumberFormat="1" applyFont="1" applyFill="1" applyBorder="1" applyAlignment="1" applyProtection="1">
      <alignment horizontal="center" vertical="center"/>
    </xf>
    <xf numFmtId="0" fontId="2" fillId="8" borderId="25" xfId="0" applyNumberFormat="1" applyFont="1" applyFill="1" applyBorder="1" applyAlignment="1" applyProtection="1">
      <alignment horizontal="center" vertical="center"/>
    </xf>
    <xf numFmtId="0" fontId="0" fillId="0" borderId="19" xfId="0" applyNumberFormat="1" applyFill="1" applyBorder="1" applyAlignment="1" applyProtection="1">
      <alignment horizontal="center" vertical="center"/>
    </xf>
    <xf numFmtId="0" fontId="0" fillId="0" borderId="8" xfId="0" applyNumberFormat="1" applyFill="1" applyBorder="1" applyAlignment="1" applyProtection="1">
      <alignment horizontal="center" vertical="center" wrapText="1"/>
    </xf>
    <xf numFmtId="0" fontId="0" fillId="0" borderId="3" xfId="0" applyNumberFormat="1" applyFill="1" applyBorder="1" applyAlignment="1" applyProtection="1">
      <alignment horizontal="center" vertical="center" wrapText="1"/>
    </xf>
    <xf numFmtId="0" fontId="0" fillId="0" borderId="2" xfId="0" applyNumberFormat="1" applyFill="1" applyBorder="1" applyAlignment="1" applyProtection="1">
      <alignment horizontal="center" vertical="center"/>
    </xf>
    <xf numFmtId="0" fontId="0" fillId="0" borderId="3" xfId="0" applyNumberFormat="1" applyFill="1" applyBorder="1" applyAlignment="1" applyProtection="1">
      <alignment horizontal="center" vertical="center"/>
    </xf>
    <xf numFmtId="0" fontId="0" fillId="0" borderId="7" xfId="0" applyNumberFormat="1" applyFill="1" applyBorder="1" applyAlignment="1" applyProtection="1">
      <alignment horizontal="center" vertical="center"/>
    </xf>
    <xf numFmtId="0" fontId="0" fillId="0" borderId="8" xfId="0" applyNumberFormat="1" applyFill="1" applyBorder="1" applyAlignment="1" applyProtection="1">
      <alignment horizontal="center" vertical="center"/>
    </xf>
    <xf numFmtId="0" fontId="3" fillId="10" borderId="16" xfId="0" applyNumberFormat="1" applyFont="1" applyFill="1" applyBorder="1" applyAlignment="1" applyProtection="1">
      <alignment horizontal="center"/>
    </xf>
    <xf numFmtId="0" fontId="3" fillId="10" borderId="17" xfId="0" applyNumberFormat="1" applyFont="1" applyFill="1" applyBorder="1" applyAlignment="1" applyProtection="1">
      <alignment horizontal="center"/>
    </xf>
    <xf numFmtId="0" fontId="3" fillId="10" borderId="18" xfId="0" applyNumberFormat="1" applyFont="1" applyFill="1" applyBorder="1" applyAlignment="1" applyProtection="1">
      <alignment horizontal="center"/>
    </xf>
    <xf numFmtId="0" fontId="3" fillId="9" borderId="2" xfId="0" applyNumberFormat="1" applyFont="1" applyFill="1" applyBorder="1" applyAlignment="1" applyProtection="1">
      <alignment horizontal="center"/>
    </xf>
    <xf numFmtId="0" fontId="3" fillId="9" borderId="3" xfId="0" applyNumberFormat="1" applyFont="1" applyFill="1" applyBorder="1" applyAlignment="1" applyProtection="1">
      <alignment horizontal="center"/>
    </xf>
    <xf numFmtId="0" fontId="3" fillId="9" borderId="4" xfId="0" applyNumberFormat="1" applyFont="1" applyFill="1" applyBorder="1" applyAlignment="1" applyProtection="1">
      <alignment horizontal="center"/>
    </xf>
    <xf numFmtId="0" fontId="2" fillId="8" borderId="1" xfId="0" applyNumberFormat="1" applyFont="1" applyFill="1" applyBorder="1" applyAlignment="1" applyProtection="1">
      <alignment horizontal="center" wrapText="1"/>
    </xf>
    <xf numFmtId="0" fontId="2" fillId="8" borderId="1" xfId="0" applyNumberFormat="1" applyFont="1" applyFill="1" applyBorder="1" applyAlignment="1" applyProtection="1">
      <alignment horizontal="center"/>
    </xf>
    <xf numFmtId="0" fontId="2" fillId="8" borderId="11" xfId="0" applyNumberFormat="1" applyFont="1" applyFill="1" applyBorder="1" applyAlignment="1" applyProtection="1">
      <alignment horizontal="center" wrapText="1"/>
    </xf>
    <xf numFmtId="0" fontId="2" fillId="8" borderId="13" xfId="0" applyNumberFormat="1" applyFont="1" applyFill="1" applyBorder="1" applyAlignment="1" applyProtection="1">
      <alignment horizontal="center" wrapText="1"/>
    </xf>
    <xf numFmtId="0" fontId="2" fillId="8" borderId="10" xfId="0" applyNumberFormat="1" applyFont="1" applyFill="1" applyBorder="1" applyAlignment="1" applyProtection="1">
      <alignment horizontal="center" wrapText="1"/>
    </xf>
    <xf numFmtId="0" fontId="2" fillId="8" borderId="14" xfId="0" applyNumberFormat="1" applyFont="1" applyFill="1" applyBorder="1" applyAlignment="1" applyProtection="1">
      <alignment horizontal="center" wrapText="1"/>
    </xf>
    <xf numFmtId="0" fontId="2" fillId="8" borderId="21" xfId="0" applyNumberFormat="1" applyFont="1" applyFill="1" applyBorder="1" applyAlignment="1" applyProtection="1">
      <alignment horizontal="center"/>
    </xf>
    <xf numFmtId="0" fontId="2" fillId="8" borderId="22" xfId="0" applyNumberFormat="1" applyFont="1" applyFill="1" applyBorder="1" applyAlignment="1" applyProtection="1">
      <alignment horizontal="center"/>
    </xf>
    <xf numFmtId="0" fontId="0" fillId="0" borderId="10" xfId="0" applyNumberFormat="1" applyFill="1" applyBorder="1" applyAlignment="1" applyProtection="1">
      <alignment horizontal="center" vertical="center" wrapText="1"/>
    </xf>
    <xf numFmtId="0" fontId="2" fillId="7" borderId="44" xfId="0" applyNumberFormat="1" applyFont="1" applyFill="1" applyBorder="1" applyAlignment="1" applyProtection="1">
      <alignment horizontal="center" vertical="center"/>
    </xf>
    <xf numFmtId="0" fontId="2" fillId="7" borderId="17" xfId="0" applyNumberFormat="1" applyFont="1" applyFill="1" applyBorder="1" applyAlignment="1" applyProtection="1">
      <alignment horizontal="center" vertical="center"/>
    </xf>
    <xf numFmtId="0" fontId="2" fillId="7" borderId="18" xfId="0" applyNumberFormat="1" applyFont="1" applyFill="1" applyBorder="1" applyAlignment="1" applyProtection="1">
      <alignment horizontal="center" vertical="center"/>
    </xf>
    <xf numFmtId="0" fontId="0" fillId="0" borderId="3" xfId="0" applyNumberFormat="1" applyFill="1" applyBorder="1" applyAlignment="1" applyProtection="1">
      <alignment horizontal="center" vertical="center" textRotation="90"/>
    </xf>
    <xf numFmtId="0" fontId="0" fillId="0" borderId="1" xfId="0" applyNumberFormat="1" applyFill="1" applyBorder="1" applyAlignment="1" applyProtection="1">
      <alignment horizontal="center" vertical="center" textRotation="90"/>
    </xf>
    <xf numFmtId="0" fontId="0" fillId="0" borderId="8" xfId="0" applyNumberFormat="1" applyFill="1" applyBorder="1" applyAlignment="1" applyProtection="1">
      <alignment horizontal="center" vertical="center" textRotation="90"/>
    </xf>
    <xf numFmtId="0" fontId="0" fillId="0" borderId="2" xfId="0" applyNumberFormat="1" applyFill="1" applyBorder="1" applyAlignment="1" applyProtection="1">
      <alignment horizontal="center" vertical="center" textRotation="90"/>
    </xf>
    <xf numFmtId="0" fontId="0" fillId="0" borderId="5" xfId="0" applyNumberFormat="1" applyFill="1" applyBorder="1" applyAlignment="1" applyProtection="1">
      <alignment horizontal="center" vertical="center" textRotation="90"/>
    </xf>
    <xf numFmtId="0" fontId="0" fillId="0" borderId="7" xfId="0" applyNumberFormat="1" applyFill="1" applyBorder="1" applyAlignment="1" applyProtection="1">
      <alignment horizontal="center" vertical="center" textRotation="90"/>
    </xf>
    <xf numFmtId="0" fontId="0" fillId="0" borderId="1" xfId="0" applyNumberFormat="1" applyFill="1" applyBorder="1" applyAlignment="1" applyProtection="1">
      <alignment horizontal="center"/>
    </xf>
    <xf numFmtId="0" fontId="3" fillId="9" borderId="33" xfId="0" applyNumberFormat="1" applyFont="1" applyFill="1" applyBorder="1" applyAlignment="1" applyProtection="1">
      <alignment horizontal="center" vertical="center"/>
    </xf>
    <xf numFmtId="0" fontId="3" fillId="9" borderId="29" xfId="0" applyNumberFormat="1" applyFont="1" applyFill="1" applyBorder="1" applyAlignment="1" applyProtection="1">
      <alignment horizontal="center" vertical="center"/>
    </xf>
    <xf numFmtId="0" fontId="3" fillId="9" borderId="30" xfId="0" applyNumberFormat="1" applyFont="1" applyFill="1" applyBorder="1" applyAlignment="1" applyProtection="1">
      <alignment horizontal="center" vertical="center"/>
    </xf>
    <xf numFmtId="0" fontId="0" fillId="0" borderId="9" xfId="0" applyNumberFormat="1" applyFill="1" applyBorder="1" applyAlignment="1" applyProtection="1">
      <alignment horizontal="center" vertical="center" textRotation="90"/>
    </xf>
    <xf numFmtId="0" fontId="0" fillId="0" borderId="10" xfId="0" applyNumberFormat="1" applyFill="1" applyBorder="1" applyAlignment="1" applyProtection="1">
      <alignment horizontal="center" vertical="center" textRotation="90"/>
    </xf>
    <xf numFmtId="0" fontId="0" fillId="0" borderId="5" xfId="0" applyNumberFormat="1" applyFill="1" applyBorder="1" applyAlignment="1" applyProtection="1">
      <alignment horizontal="center" vertical="center"/>
    </xf>
    <xf numFmtId="0" fontId="0" fillId="0" borderId="1" xfId="0" applyNumberFormat="1" applyFill="1" applyBorder="1" applyAlignment="1" applyProtection="1">
      <alignment horizontal="center" vertical="center"/>
    </xf>
    <xf numFmtId="0" fontId="3" fillId="9" borderId="45" xfId="0" applyNumberFormat="1" applyFont="1" applyFill="1" applyBorder="1" applyAlignment="1" applyProtection="1">
      <alignment horizontal="center" vertical="center"/>
    </xf>
    <xf numFmtId="0" fontId="3" fillId="9" borderId="46" xfId="0" applyNumberFormat="1" applyFont="1" applyFill="1" applyBorder="1" applyAlignment="1" applyProtection="1">
      <alignment horizontal="center" vertical="center"/>
    </xf>
    <xf numFmtId="0" fontId="3" fillId="9" borderId="47" xfId="0" applyNumberFormat="1" applyFont="1" applyFill="1" applyBorder="1" applyAlignment="1" applyProtection="1">
      <alignment horizontal="center" vertical="center"/>
    </xf>
    <xf numFmtId="0" fontId="2" fillId="8" borderId="49" xfId="0" applyNumberFormat="1" applyFont="1" applyFill="1" applyBorder="1" applyAlignment="1" applyProtection="1">
      <alignment horizontal="center" vertical="center"/>
    </xf>
    <xf numFmtId="0" fontId="2" fillId="8" borderId="50" xfId="0" applyNumberFormat="1" applyFont="1" applyFill="1" applyBorder="1" applyAlignment="1" applyProtection="1">
      <alignment horizontal="center" vertical="center"/>
    </xf>
    <xf numFmtId="0" fontId="2" fillId="8" borderId="41" xfId="0" applyNumberFormat="1" applyFont="1" applyFill="1" applyBorder="1" applyAlignment="1" applyProtection="1">
      <alignment horizontal="center" vertical="center"/>
    </xf>
    <xf numFmtId="0" fontId="2" fillId="8" borderId="52" xfId="0" applyNumberFormat="1" applyFont="1" applyFill="1" applyBorder="1" applyAlignment="1" applyProtection="1">
      <alignment horizontal="center" vertical="center"/>
    </xf>
    <xf numFmtId="0" fontId="2" fillId="8" borderId="51" xfId="0" applyNumberFormat="1" applyFont="1" applyFill="1" applyBorder="1" applyAlignment="1" applyProtection="1">
      <alignment horizontal="center" vertical="center"/>
    </xf>
    <xf numFmtId="0" fontId="2" fillId="8" borderId="53" xfId="0" applyNumberFormat="1" applyFont="1" applyFill="1" applyBorder="1" applyAlignment="1" applyProtection="1">
      <alignment horizontal="center" vertical="center"/>
    </xf>
    <xf numFmtId="165" fontId="2" fillId="8" borderId="46" xfId="0" applyNumberFormat="1" applyFont="1" applyFill="1" applyBorder="1" applyAlignment="1" applyProtection="1">
      <alignment horizontal="center" vertical="center"/>
    </xf>
    <xf numFmtId="165" fontId="2" fillId="8" borderId="54" xfId="0" applyNumberFormat="1" applyFont="1" applyFill="1" applyBorder="1" applyAlignment="1" applyProtection="1">
      <alignment horizontal="center" vertical="center"/>
    </xf>
    <xf numFmtId="0" fontId="2" fillId="8" borderId="46" xfId="0" applyNumberFormat="1" applyFont="1" applyFill="1" applyBorder="1" applyAlignment="1" applyProtection="1">
      <alignment horizontal="center" vertical="center" wrapText="1"/>
    </xf>
    <xf numFmtId="0" fontId="2" fillId="8" borderId="54" xfId="0" applyNumberFormat="1" applyFont="1" applyFill="1" applyBorder="1" applyAlignment="1" applyProtection="1">
      <alignment horizontal="center" vertical="center" wrapText="1"/>
    </xf>
    <xf numFmtId="0" fontId="2" fillId="7" borderId="25" xfId="0" applyNumberFormat="1" applyFont="1" applyFill="1" applyBorder="1" applyAlignment="1" applyProtection="1">
      <alignment horizontal="center"/>
    </xf>
    <xf numFmtId="0" fontId="2" fillId="7" borderId="0" xfId="0" applyNumberFormat="1" applyFont="1" applyFill="1" applyBorder="1" applyAlignment="1" applyProtection="1">
      <alignment horizontal="center"/>
    </xf>
    <xf numFmtId="0" fontId="2" fillId="7" borderId="27" xfId="0" applyNumberFormat="1" applyFont="1" applyFill="1" applyBorder="1" applyAlignment="1" applyProtection="1">
      <alignment horizontal="center"/>
    </xf>
    <xf numFmtId="0" fontId="2" fillId="7" borderId="29" xfId="0" applyNumberFormat="1" applyFont="1" applyFill="1" applyBorder="1" applyAlignment="1" applyProtection="1">
      <alignment horizontal="center" vertical="center"/>
    </xf>
    <xf numFmtId="0" fontId="0" fillId="0" borderId="48" xfId="0" applyNumberFormat="1" applyFill="1" applyBorder="1" applyAlignment="1" applyProtection="1">
      <alignment horizontal="center" vertical="center"/>
    </xf>
    <xf numFmtId="0" fontId="0" fillId="0" borderId="14" xfId="0" applyNumberFormat="1" applyFill="1" applyBorder="1" applyAlignment="1" applyProtection="1">
      <alignment horizontal="center" vertical="center"/>
    </xf>
    <xf numFmtId="0" fontId="2" fillId="5" borderId="14" xfId="0" applyNumberFormat="1" applyFont="1" applyFill="1" applyBorder="1" applyAlignment="1" applyProtection="1">
      <alignment horizontal="center"/>
    </xf>
    <xf numFmtId="0" fontId="1" fillId="2" borderId="0" xfId="0" applyNumberFormat="1" applyFont="1" applyFill="1" applyAlignment="1" applyProtection="1">
      <alignment horizontal="center"/>
    </xf>
    <xf numFmtId="0" fontId="0" fillId="0" borderId="0" xfId="0" applyNumberFormat="1" applyFill="1" applyAlignment="1" applyProtection="1"/>
    <xf numFmtId="0" fontId="1" fillId="4" borderId="0" xfId="0" applyNumberFormat="1" applyFont="1" applyFill="1" applyAlignment="1" applyProtection="1">
      <alignment horizontal="center"/>
    </xf>
  </cellXfs>
  <cellStyles count="1">
    <cellStyle name="Normal" xfId="0" builtinId="0"/>
  </cellStyles>
  <dxfs count="1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9" tint="-0.499984740745262"/>
      </font>
      <fill>
        <patternFill patternType="solid">
          <bgColor theme="9" tint="0.39994506668294322"/>
        </patternFill>
      </fill>
    </dxf>
    <dxf>
      <font>
        <color theme="9" tint="-0.499984740745262"/>
      </font>
      <fill>
        <patternFill patternType="solid">
          <bgColor theme="9" tint="0.3999450666829432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theme="9" tint="-0.499984740745262"/>
      </font>
      <fill>
        <patternFill patternType="solid">
          <bgColor theme="9" tint="0.39994506668294322"/>
        </patternFill>
      </fill>
    </dxf>
    <dxf>
      <font>
        <color theme="9" tint="-0.499984740745262"/>
      </font>
      <fill>
        <patternFill patternType="solid">
          <bgColor theme="9" tint="0.3999450666829432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theme="9" tint="-0.499984740745262"/>
      </font>
      <fill>
        <patternFill patternType="solid">
          <bgColor theme="9" tint="0.39994506668294322"/>
        </patternFill>
      </fill>
    </dxf>
    <dxf>
      <font>
        <color theme="9" tint="-0.499984740745262"/>
      </font>
      <fill>
        <patternFill patternType="solid">
          <bgColor theme="9" tint="0.39994506668294322"/>
        </patternFill>
      </fill>
    </dxf>
    <dxf>
      <font>
        <color rgb="FF9C6500"/>
      </font>
      <fill>
        <patternFill patternType="solid">
          <bgColor rgb="FFFFEB9C"/>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9" tint="-0.499984740745262"/>
      </font>
      <fill>
        <patternFill patternType="solid">
          <bgColor theme="9" tint="0.39994506668294322"/>
        </patternFill>
      </fill>
    </dxf>
    <dxf>
      <font>
        <color theme="9" tint="-0.499984740745262"/>
      </font>
      <fill>
        <patternFill patternType="solid">
          <bgColor theme="9" tint="0.3999450666829432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theme="9" tint="-0.499984740745262"/>
      </font>
      <fill>
        <patternFill patternType="solid">
          <bgColor theme="9" tint="0.39994506668294322"/>
        </patternFill>
      </fill>
    </dxf>
    <dxf>
      <font>
        <color theme="9" tint="-0.499984740745262"/>
      </font>
      <fill>
        <patternFill patternType="solid">
          <bgColor theme="9" tint="0.3999450666829432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theme="9" tint="-0.499984740745262"/>
      </font>
      <fill>
        <patternFill patternType="solid">
          <bgColor theme="9" tint="0.39994506668294322"/>
        </patternFill>
      </fill>
    </dxf>
    <dxf>
      <font>
        <color theme="9" tint="-0.499984740745262"/>
      </font>
      <fill>
        <patternFill patternType="solid">
          <bgColor theme="9" tint="0.39994506668294322"/>
        </patternFill>
      </fill>
    </dxf>
    <dxf>
      <font>
        <color rgb="FF9C6500"/>
      </font>
      <fill>
        <patternFill patternType="solid">
          <bgColor rgb="FFFFEB9C"/>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9" tint="-0.499984740745262"/>
      </font>
      <fill>
        <patternFill patternType="solid">
          <bgColor theme="9" tint="0.39994506668294322"/>
        </patternFill>
      </fill>
    </dxf>
    <dxf>
      <font>
        <color theme="9" tint="-0.499984740745262"/>
      </font>
      <fill>
        <patternFill patternType="solid">
          <bgColor theme="9" tint="0.3999450666829432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theme="9" tint="-0.499984740745262"/>
      </font>
      <fill>
        <patternFill patternType="solid">
          <bgColor theme="9" tint="0.39994506668294322"/>
        </patternFill>
      </fill>
    </dxf>
    <dxf>
      <font>
        <color theme="9" tint="-0.499984740745262"/>
      </font>
      <fill>
        <patternFill patternType="solid">
          <bgColor theme="9" tint="0.3999450666829432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theme="9" tint="-0.499984740745262"/>
      </font>
      <fill>
        <patternFill patternType="solid">
          <bgColor theme="9" tint="0.39994506668294322"/>
        </patternFill>
      </fill>
    </dxf>
    <dxf>
      <font>
        <color theme="9" tint="-0.499984740745262"/>
      </font>
      <fill>
        <patternFill patternType="solid">
          <bgColor theme="9" tint="0.39994506668294322"/>
        </patternFill>
      </fill>
    </dxf>
    <dxf>
      <font>
        <color rgb="FF9C6500"/>
      </font>
      <fill>
        <patternFill patternType="solid">
          <bgColor rgb="FFFFEB9C"/>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theme="9" tint="-0.499984740745262"/>
      </font>
      <fill>
        <patternFill patternType="solid">
          <bgColor theme="9" tint="0.39994506668294322"/>
        </patternFill>
      </fill>
    </dxf>
    <dxf>
      <font>
        <color theme="9" tint="-0.499984740745262"/>
      </font>
      <fill>
        <patternFill patternType="solid">
          <bgColor theme="9" tint="0.39994506668294322"/>
        </patternFill>
      </fill>
    </dxf>
    <dxf>
      <font>
        <color theme="9" tint="-0.499984740745262"/>
      </font>
      <fill>
        <patternFill patternType="solid">
          <bgColor theme="9" tint="0.39994506668294322"/>
        </patternFill>
      </fill>
    </dxf>
    <dxf>
      <font>
        <color theme="9" tint="-0.499984740745262"/>
      </font>
      <fill>
        <patternFill patternType="solid">
          <bgColor theme="9" tint="0.3999450666829432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theme="9" tint="-0.499984740745262"/>
      </font>
      <fill>
        <patternFill patternType="solid">
          <bgColor theme="9" tint="0.39994506668294322"/>
        </patternFill>
      </fill>
    </dxf>
    <dxf>
      <font>
        <color theme="9" tint="-0.499984740745262"/>
      </font>
      <fill>
        <patternFill patternType="solid">
          <bgColor theme="9" tint="0.39994506668294322"/>
        </patternFill>
      </fill>
    </dxf>
    <dxf>
      <font>
        <color theme="9" tint="-0.499984740745262"/>
      </font>
      <fill>
        <patternFill patternType="solid">
          <bgColor theme="9" tint="0.39994506668294322"/>
        </patternFill>
      </fill>
    </dxf>
    <dxf>
      <font>
        <color rgb="FF9C6500"/>
      </font>
      <fill>
        <patternFill patternType="solid">
          <bgColor rgb="FFFFEB9C"/>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theme="9" tint="-0.499984740745262"/>
      </font>
      <fill>
        <patternFill patternType="solid">
          <bgColor theme="9" tint="0.39994506668294322"/>
        </patternFill>
      </fill>
    </dxf>
    <dxf>
      <font>
        <color rgb="FF9C6500"/>
      </font>
      <fill>
        <patternFill patternType="solid">
          <bgColor rgb="FFFFEB9C"/>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pivotCacheDefinition" Target="pivotCache/pivotCacheDefinition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openxmlformats.org/officeDocument/2006/relationships/connections" Target="connections.xml"/><Relationship Id="rId30"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Phase Flow</a:t>
            </a:r>
          </a:p>
        </c:rich>
      </c:tx>
      <c:layout/>
      <c:overlay val="1"/>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Slant!$D$1</c:f>
              <c:strCache>
                <c:ptCount val="1"/>
                <c:pt idx="0">
                  <c:v>A Co Hours to Phase</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dLbls>
            <c:dLbl>
              <c:idx val="0"/>
              <c:tx>
                <c:rich>
                  <a:bodyPr/>
                  <a:lstStyle/>
                  <a:p>
                    <a:fld id="{A4982861-D120-42F9-A88C-7083FCE94506}"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7AD-4537-8248-9BC096E8C092}"/>
                </c:ext>
              </c:extLst>
            </c:dLbl>
            <c:dLbl>
              <c:idx val="1"/>
              <c:layout/>
              <c:tx>
                <c:rich>
                  <a:bodyPr/>
                  <a:lstStyle/>
                  <a:p>
                    <a:fld id="{88C4DA9A-A251-4949-85AC-9D3D0F8D3BF4}"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1-57AD-4537-8248-9BC096E8C092}"/>
                </c:ext>
              </c:extLst>
            </c:dLbl>
            <c:dLbl>
              <c:idx val="2"/>
              <c:layout/>
              <c:tx>
                <c:rich>
                  <a:bodyPr/>
                  <a:lstStyle/>
                  <a:p>
                    <a:fld id="{86F0F66F-6F6B-4794-9E36-685889FE70B4}"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2-57AD-4537-8248-9BC096E8C092}"/>
                </c:ext>
              </c:extLst>
            </c:dLbl>
            <c:dLbl>
              <c:idx val="3"/>
              <c:layout/>
              <c:tx>
                <c:rich>
                  <a:bodyPr/>
                  <a:lstStyle/>
                  <a:p>
                    <a:fld id="{944339A2-B2E7-4D9E-B031-08907322F45B}"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57AD-4537-8248-9BC096E8C092}"/>
                </c:ext>
              </c:extLst>
            </c:dLbl>
            <c:dLbl>
              <c:idx val="4"/>
              <c:layout/>
              <c:tx>
                <c:rich>
                  <a:bodyPr/>
                  <a:lstStyle/>
                  <a:p>
                    <a:fld id="{E1E86AF8-6B17-4406-BC7D-352207262087}"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4-57AD-4537-8248-9BC096E8C092}"/>
                </c:ext>
              </c:extLst>
            </c:dLbl>
            <c:dLbl>
              <c:idx val="5"/>
              <c:layout/>
              <c:tx>
                <c:rich>
                  <a:bodyPr/>
                  <a:lstStyle/>
                  <a:p>
                    <a:fld id="{380B0E57-CD45-4AE0-8EB9-4EC5C8370D83}"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5-57AD-4537-8248-9BC096E8C092}"/>
                </c:ext>
              </c:extLst>
            </c:dLbl>
            <c:dLbl>
              <c:idx val="6"/>
              <c:layout/>
              <c:tx>
                <c:rich>
                  <a:bodyPr/>
                  <a:lstStyle/>
                  <a:p>
                    <a:fld id="{725228E2-2932-491D-917B-6011BE62A8B4}"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6-57AD-4537-8248-9BC096E8C092}"/>
                </c:ext>
              </c:extLst>
            </c:dLbl>
            <c:dLbl>
              <c:idx val="7"/>
              <c:layout/>
              <c:tx>
                <c:rich>
                  <a:bodyPr/>
                  <a:lstStyle/>
                  <a:p>
                    <a:fld id="{56CD8357-6F3D-4443-8351-F8C76D8D30BE}"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7-57AD-4537-8248-9BC096E8C092}"/>
                </c:ext>
              </c:extLst>
            </c:dLbl>
            <c:dLbl>
              <c:idx val="8"/>
              <c:layout/>
              <c:tx>
                <c:rich>
                  <a:bodyPr/>
                  <a:lstStyle/>
                  <a:p>
                    <a:fld id="{51CECB3E-AF76-4057-9EDF-DEEE1814345B}"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8-57AD-4537-8248-9BC096E8C092}"/>
                </c:ext>
              </c:extLst>
            </c:dLbl>
            <c:dLbl>
              <c:idx val="9"/>
              <c:layout/>
              <c:tx>
                <c:rich>
                  <a:bodyPr/>
                  <a:lstStyle/>
                  <a:p>
                    <a:fld id="{26662DAE-4E3A-4456-8092-C1E9E96DB534}"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9-57AD-4537-8248-9BC096E8C092}"/>
                </c:ext>
              </c:extLst>
            </c:dLbl>
            <c:dLbl>
              <c:idx val="10"/>
              <c:layout/>
              <c:tx>
                <c:rich>
                  <a:bodyPr/>
                  <a:lstStyle/>
                  <a:p>
                    <a:fld id="{FB0DD3BB-DB2B-4B3D-8758-181135779096}"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A-57AD-4537-8248-9BC096E8C092}"/>
                </c:ext>
              </c:extLst>
            </c:dLbl>
            <c:dLbl>
              <c:idx val="11"/>
              <c:layout/>
              <c:tx>
                <c:rich>
                  <a:bodyPr/>
                  <a:lstStyle/>
                  <a:p>
                    <a:fld id="{7D7D9B5C-C7CE-4DC2-852C-BD6519914FE9}"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B-57AD-4537-8248-9BC096E8C092}"/>
                </c:ext>
              </c:extLst>
            </c:dLbl>
            <c:dLbl>
              <c:idx val="12"/>
              <c:layout/>
              <c:tx>
                <c:rich>
                  <a:bodyPr/>
                  <a:lstStyle/>
                  <a:p>
                    <a:fld id="{C46E1F0E-53E4-439E-ACD4-9922D9F5C80F}"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C-57AD-4537-8248-9BC096E8C092}"/>
                </c:ext>
              </c:extLst>
            </c:dLbl>
            <c:dLbl>
              <c:idx val="13"/>
              <c:layout/>
              <c:tx>
                <c:rich>
                  <a:bodyPr/>
                  <a:lstStyle/>
                  <a:p>
                    <a:fld id="{1436B746-C12D-43B6-A2C8-4D7353B7FCA6}"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D-57AD-4537-8248-9BC096E8C092}"/>
                </c:ext>
              </c:extLst>
            </c:dLbl>
            <c:dLbl>
              <c:idx val="14"/>
              <c:layout/>
              <c:tx>
                <c:rich>
                  <a:bodyPr/>
                  <a:lstStyle/>
                  <a:p>
                    <a:fld id="{AEE300E3-8C66-4014-83CB-12DDE97D4AD3}"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E-57AD-4537-8248-9BC096E8C092}"/>
                </c:ext>
              </c:extLst>
            </c:dLbl>
            <c:dLbl>
              <c:idx val="15"/>
              <c:layout/>
              <c:tx>
                <c:rich>
                  <a:bodyPr/>
                  <a:lstStyle/>
                  <a:p>
                    <a:fld id="{0B801BC9-1A14-4800-ACA0-0D75CCA074EB}"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F-57AD-4537-8248-9BC096E8C092}"/>
                </c:ext>
              </c:extLst>
            </c:dLbl>
            <c:dLbl>
              <c:idx val="16"/>
              <c:layout/>
              <c:tx>
                <c:rich>
                  <a:bodyPr/>
                  <a:lstStyle/>
                  <a:p>
                    <a:fld id="{F99579F8-A0CF-4C18-9335-04D3B17DFC7D}"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0-57AD-4537-8248-9BC096E8C092}"/>
                </c:ext>
              </c:extLst>
            </c:dLbl>
            <c:dLbl>
              <c:idx val="17"/>
              <c:layout/>
              <c:tx>
                <c:rich>
                  <a:bodyPr/>
                  <a:lstStyle/>
                  <a:p>
                    <a:fld id="{FB8D2684-C3C8-40EA-9C36-F8C8D079B7FE}"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1-57AD-4537-8248-9BC096E8C092}"/>
                </c:ext>
              </c:extLst>
            </c:dLbl>
            <c:dLbl>
              <c:idx val="18"/>
              <c:layout/>
              <c:tx>
                <c:rich>
                  <a:bodyPr/>
                  <a:lstStyle/>
                  <a:p>
                    <a:fld id="{A0D5530C-BCC5-4789-A874-EF586AE03DF5}"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0-8C81-4C5E-844A-E193D0520EC6}"/>
                </c:ext>
              </c:extLst>
            </c:dLbl>
            <c:dLbl>
              <c:idx val="19"/>
              <c:layout/>
              <c:tx>
                <c:rich>
                  <a:bodyPr/>
                  <a:lstStyle/>
                  <a:p>
                    <a:fld id="{26B78598-26D8-4A18-97F4-7E570D48F1BF}"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1-8C81-4C5E-844A-E193D0520EC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1"/>
                      </a:solidFill>
                    </a:ln>
                    <a:solidFill>
                      <a:schemeClr val="tx1">
                        <a:lumMod val="50000"/>
                        <a:lumOff val="50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0"/>
              </c:ext>
            </c:extLst>
          </c:dLbls>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Slant!$D$2:$D$21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5="http://schemas.microsoft.com/office/drawing/2012/chart" uri="{02D57815-91ED-43cb-92C2-25804820EDAC}">
              <c15:datalabelsRange>
                <c15:f>Slant!$K$2:$K$25</c15:f>
                <c15:dlblRangeCache>
                  <c:ptCount val="24"/>
                  <c:pt idx="3">
                    <c:v>R</c:v>
                  </c:pt>
                  <c:pt idx="4">
                    <c:v>R</c:v>
                  </c:pt>
                  <c:pt idx="7">
                    <c:v>R</c:v>
                  </c:pt>
                  <c:pt idx="8">
                    <c:v>R</c:v>
                  </c:pt>
                  <c:pt idx="9">
                    <c:v>R</c:v>
                  </c:pt>
                  <c:pt idx="10">
                    <c:v>R</c:v>
                  </c:pt>
                  <c:pt idx="11">
                    <c:v>R</c:v>
                  </c:pt>
                  <c:pt idx="13">
                    <c:v>R</c:v>
                  </c:pt>
                  <c:pt idx="14">
                    <c:v>R</c:v>
                  </c:pt>
                  <c:pt idx="17">
                    <c:v>R</c:v>
                  </c:pt>
                  <c:pt idx="18">
                    <c:v>R</c:v>
                  </c:pt>
                  <c:pt idx="19">
                    <c:v>R</c:v>
                  </c:pt>
                </c15:dlblRangeCache>
              </c15:datalabelsRange>
            </c:ext>
            <c:ext xmlns:c16="http://schemas.microsoft.com/office/drawing/2014/chart" uri="{C3380CC4-5D6E-409C-BE32-E72D297353CC}">
              <c16:uniqueId val="{00000000-A84A-4D54-8BCF-20825139A513}"/>
            </c:ext>
          </c:extLst>
        </c:ser>
        <c:ser>
          <c:idx val="1"/>
          <c:order val="1"/>
          <c:tx>
            <c:strRef>
              <c:f>Slant!$E$1</c:f>
              <c:strCache>
                <c:ptCount val="1"/>
                <c:pt idx="0">
                  <c:v>B Co Hours to Phase</c:v>
                </c:pt>
              </c:strCache>
            </c:strRef>
          </c:tx>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invertIfNegative val="0"/>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Slant!$E$2:$E$21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A84A-4D54-8BCF-20825139A513}"/>
            </c:ext>
          </c:extLst>
        </c:ser>
        <c:ser>
          <c:idx val="2"/>
          <c:order val="2"/>
          <c:tx>
            <c:strRef>
              <c:f>Slant!$F$1</c:f>
              <c:strCache>
                <c:ptCount val="1"/>
                <c:pt idx="0">
                  <c:v>C Co Hours to Phase</c:v>
                </c:pt>
              </c:strCache>
            </c:strRef>
          </c:tx>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invertIfNegative val="0"/>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Slant!$F$2:$F$21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A84A-4D54-8BCF-20825139A513}"/>
            </c:ext>
          </c:extLst>
        </c:ser>
        <c:dLbls>
          <c:showLegendKey val="0"/>
          <c:showVal val="0"/>
          <c:showCatName val="0"/>
          <c:showSerName val="0"/>
          <c:showPercent val="0"/>
          <c:showBubbleSize val="0"/>
        </c:dLbls>
        <c:gapWidth val="219"/>
        <c:overlap val="100"/>
        <c:axId val="722919712"/>
        <c:axId val="722920368"/>
      </c:barChart>
      <c:lineChart>
        <c:grouping val="standard"/>
        <c:varyColors val="0"/>
        <c:ser>
          <c:idx val="3"/>
          <c:order val="3"/>
          <c:tx>
            <c:strRef>
              <c:f>Slant!$G$1</c:f>
              <c:strCache>
                <c:ptCount val="1"/>
                <c:pt idx="0">
                  <c:v>Glide Slope</c:v>
                </c:pt>
              </c:strCache>
            </c:strRef>
          </c:tx>
          <c:spPr>
            <a:ln w="15875" cap="rnd">
              <a:solidFill>
                <a:schemeClr val="accent4"/>
              </a:solidFill>
              <a:round/>
            </a:ln>
            <a:effectLst>
              <a:outerShdw blurRad="40000" dist="20000" dir="5400000" rotWithShape="0">
                <a:srgbClr val="000000">
                  <a:alpha val="38000"/>
                </a:srgbClr>
              </a:outerShdw>
            </a:effectLst>
          </c:spPr>
          <c:marker>
            <c:symbol val="none"/>
          </c:marker>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Slant!$G$2:$G$21</c:f>
              <c:numCache>
                <c:formatCode>General</c:formatCode>
                <c:ptCount val="20"/>
                <c:pt idx="0">
                  <c:v>500.00000000000011</c:v>
                </c:pt>
                <c:pt idx="1">
                  <c:v>473.68421052631589</c:v>
                </c:pt>
                <c:pt idx="2">
                  <c:v>447.36842105263167</c:v>
                </c:pt>
                <c:pt idx="3">
                  <c:v>421.05263157894746</c:v>
                </c:pt>
                <c:pt idx="4">
                  <c:v>394.73684210526324</c:v>
                </c:pt>
                <c:pt idx="5">
                  <c:v>368.42105263157902</c:v>
                </c:pt>
                <c:pt idx="6">
                  <c:v>342.1052631578948</c:v>
                </c:pt>
                <c:pt idx="7">
                  <c:v>315.78947368421058</c:v>
                </c:pt>
                <c:pt idx="8">
                  <c:v>289.47368421052636</c:v>
                </c:pt>
                <c:pt idx="9">
                  <c:v>263.15789473684214</c:v>
                </c:pt>
                <c:pt idx="10">
                  <c:v>236.84210526315792</c:v>
                </c:pt>
                <c:pt idx="11">
                  <c:v>210.5263157894737</c:v>
                </c:pt>
                <c:pt idx="12">
                  <c:v>184.21052631578948</c:v>
                </c:pt>
                <c:pt idx="13">
                  <c:v>157.89473684210526</c:v>
                </c:pt>
                <c:pt idx="14">
                  <c:v>131.57894736842104</c:v>
                </c:pt>
                <c:pt idx="15">
                  <c:v>105.26315789473684</c:v>
                </c:pt>
                <c:pt idx="16">
                  <c:v>78.94736842105263</c:v>
                </c:pt>
                <c:pt idx="17">
                  <c:v>52.631578947368418</c:v>
                </c:pt>
                <c:pt idx="18">
                  <c:v>26.315789473684209</c:v>
                </c:pt>
                <c:pt idx="19">
                  <c:v>0</c:v>
                </c:pt>
              </c:numCache>
            </c:numRef>
          </c:val>
          <c:smooth val="0"/>
          <c:extLst>
            <c:ext xmlns:c16="http://schemas.microsoft.com/office/drawing/2014/chart" uri="{C3380CC4-5D6E-409C-BE32-E72D297353CC}">
              <c16:uniqueId val="{00000003-A84A-4D54-8BCF-20825139A513}"/>
            </c:ext>
          </c:extLst>
        </c:ser>
        <c:dLbls>
          <c:showLegendKey val="0"/>
          <c:showVal val="0"/>
          <c:showCatName val="0"/>
          <c:showSerName val="0"/>
          <c:showPercent val="0"/>
          <c:showBubbleSize val="0"/>
        </c:dLbls>
        <c:marker val="1"/>
        <c:smooth val="0"/>
        <c:axId val="722919712"/>
        <c:axId val="722920368"/>
      </c:lineChart>
      <c:catAx>
        <c:axId val="72291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22920368"/>
        <c:crosses val="autoZero"/>
        <c:auto val="1"/>
        <c:lblAlgn val="ctr"/>
        <c:lblOffset val="100"/>
        <c:noMultiLvlLbl val="0"/>
      </c:catAx>
      <c:valAx>
        <c:axId val="722920368"/>
        <c:scaling>
          <c:orientation val="minMax"/>
          <c:max val="5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22919712"/>
        <c:crosses val="autoZero"/>
        <c:crossBetween val="between"/>
        <c:majorUnit val="125"/>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Glide Difference</a:t>
            </a:r>
          </a:p>
        </c:rich>
      </c:tx>
      <c:layout/>
      <c:overlay val="1"/>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Slant!$I$1</c:f>
              <c:strCache>
                <c:ptCount val="1"/>
                <c:pt idx="0">
                  <c:v>Positive</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Slant!$I$2:$I$21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306A-4D9D-926F-4EDAD33BD61B}"/>
            </c:ext>
          </c:extLst>
        </c:ser>
        <c:ser>
          <c:idx val="1"/>
          <c:order val="1"/>
          <c:tx>
            <c:strRef>
              <c:f>Slant!$J$1</c:f>
              <c:strCache>
                <c:ptCount val="1"/>
                <c:pt idx="0">
                  <c:v>Negative</c:v>
                </c:pt>
              </c:strCache>
            </c:strRef>
          </c:tx>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invertIfNegative val="0"/>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Slant!$J$2:$J$21</c:f>
              <c:numCache>
                <c:formatCode>General</c:formatCode>
                <c:ptCount val="20"/>
                <c:pt idx="0">
                  <c:v>-500.00000000000011</c:v>
                </c:pt>
                <c:pt idx="1">
                  <c:v>-473.68421052631589</c:v>
                </c:pt>
                <c:pt idx="2">
                  <c:v>-447.36842105263167</c:v>
                </c:pt>
                <c:pt idx="3">
                  <c:v>-421.05263157894746</c:v>
                </c:pt>
                <c:pt idx="4">
                  <c:v>-394.73684210526324</c:v>
                </c:pt>
                <c:pt idx="5">
                  <c:v>-368.42105263157902</c:v>
                </c:pt>
                <c:pt idx="6">
                  <c:v>-342.1052631578948</c:v>
                </c:pt>
                <c:pt idx="7">
                  <c:v>-315.78947368421058</c:v>
                </c:pt>
                <c:pt idx="8">
                  <c:v>-289.47368421052636</c:v>
                </c:pt>
                <c:pt idx="9">
                  <c:v>-263.15789473684214</c:v>
                </c:pt>
                <c:pt idx="10">
                  <c:v>-236.84210526315792</c:v>
                </c:pt>
                <c:pt idx="11">
                  <c:v>-210.5263157894737</c:v>
                </c:pt>
                <c:pt idx="12">
                  <c:v>-184.21052631578948</c:v>
                </c:pt>
                <c:pt idx="13">
                  <c:v>-157.89473684210526</c:v>
                </c:pt>
                <c:pt idx="14">
                  <c:v>-131.57894736842104</c:v>
                </c:pt>
                <c:pt idx="15">
                  <c:v>-105.26315789473684</c:v>
                </c:pt>
                <c:pt idx="16">
                  <c:v>-78.94736842105263</c:v>
                </c:pt>
                <c:pt idx="17">
                  <c:v>-52.631578947368418</c:v>
                </c:pt>
                <c:pt idx="18">
                  <c:v>-26.315789473684209</c:v>
                </c:pt>
                <c:pt idx="19">
                  <c:v>0</c:v>
                </c:pt>
              </c:numCache>
            </c:numRef>
          </c:val>
          <c:extLst>
            <c:ext xmlns:c16="http://schemas.microsoft.com/office/drawing/2014/chart" uri="{C3380CC4-5D6E-409C-BE32-E72D297353CC}">
              <c16:uniqueId val="{00000000-B0DD-4B62-B682-850BB5D25B2F}"/>
            </c:ext>
          </c:extLst>
        </c:ser>
        <c:dLbls>
          <c:showLegendKey val="0"/>
          <c:showVal val="0"/>
          <c:showCatName val="0"/>
          <c:showSerName val="0"/>
          <c:showPercent val="0"/>
          <c:showBubbleSize val="0"/>
        </c:dLbls>
        <c:gapWidth val="100"/>
        <c:overlap val="100"/>
        <c:axId val="557374552"/>
        <c:axId val="557371272"/>
      </c:barChart>
      <c:catAx>
        <c:axId val="55737455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57371272"/>
        <c:crosses val="autoZero"/>
        <c:auto val="1"/>
        <c:lblAlgn val="ctr"/>
        <c:lblOffset val="100"/>
        <c:noMultiLvlLbl val="0"/>
      </c:catAx>
      <c:valAx>
        <c:axId val="55737127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57374552"/>
        <c:crosses val="autoZero"/>
        <c:crossBetween val="between"/>
        <c:majorUnit val="50"/>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50000"/>
                    <a:lumOff val="50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Phase Flow</a:t>
            </a:r>
          </a:p>
        </c:rich>
      </c:tx>
      <c:overlay val="1"/>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Slant!$D$1</c:f>
              <c:strCache>
                <c:ptCount val="1"/>
                <c:pt idx="0">
                  <c:v>A Co Hours to Phase</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dLbls>
            <c:dLbl>
              <c:idx val="0"/>
              <c:tx>
                <c:rich>
                  <a:bodyPr/>
                  <a:lstStyle/>
                  <a:p>
                    <a:fld id="{F6367022-A3FF-4208-825C-F798B3F6A708}"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B1D2-4CD2-B94A-5FE020854D74}"/>
                </c:ext>
              </c:extLst>
            </c:dLbl>
            <c:dLbl>
              <c:idx val="1"/>
              <c:tx>
                <c:rich>
                  <a:bodyPr/>
                  <a:lstStyle/>
                  <a:p>
                    <a:fld id="{DA8B7046-A92D-42A7-A593-317772E26149}"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1D2-4CD2-B94A-5FE020854D74}"/>
                </c:ext>
              </c:extLst>
            </c:dLbl>
            <c:dLbl>
              <c:idx val="2"/>
              <c:tx>
                <c:rich>
                  <a:bodyPr/>
                  <a:lstStyle/>
                  <a:p>
                    <a:fld id="{D2EB596D-7FAF-4470-8F12-172E8D15641C}"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1D2-4CD2-B94A-5FE020854D74}"/>
                </c:ext>
              </c:extLst>
            </c:dLbl>
            <c:dLbl>
              <c:idx val="3"/>
              <c:tx>
                <c:rich>
                  <a:bodyPr/>
                  <a:lstStyle/>
                  <a:p>
                    <a:fld id="{82B39735-F157-4FD4-97D0-9E32EC1E470B}"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1D2-4CD2-B94A-5FE020854D74}"/>
                </c:ext>
              </c:extLst>
            </c:dLbl>
            <c:dLbl>
              <c:idx val="4"/>
              <c:tx>
                <c:rich>
                  <a:bodyPr/>
                  <a:lstStyle/>
                  <a:p>
                    <a:fld id="{B497DC75-F5D8-4F33-AA66-8B6ADFD4ED7B}"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1D2-4CD2-B94A-5FE020854D74}"/>
                </c:ext>
              </c:extLst>
            </c:dLbl>
            <c:dLbl>
              <c:idx val="5"/>
              <c:tx>
                <c:rich>
                  <a:bodyPr/>
                  <a:lstStyle/>
                  <a:p>
                    <a:fld id="{D2007216-3662-4343-BB65-948854DAE791}"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1D2-4CD2-B94A-5FE020854D74}"/>
                </c:ext>
              </c:extLst>
            </c:dLbl>
            <c:dLbl>
              <c:idx val="6"/>
              <c:tx>
                <c:rich>
                  <a:bodyPr/>
                  <a:lstStyle/>
                  <a:p>
                    <a:fld id="{8E0D5185-FA08-40D3-8201-CC6ABA5DC300}"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B1D2-4CD2-B94A-5FE020854D74}"/>
                </c:ext>
              </c:extLst>
            </c:dLbl>
            <c:dLbl>
              <c:idx val="7"/>
              <c:tx>
                <c:rich>
                  <a:bodyPr/>
                  <a:lstStyle/>
                  <a:p>
                    <a:fld id="{9A40F9AB-85C0-4826-9D1F-12A9A3145A32}"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1D2-4CD2-B94A-5FE020854D74}"/>
                </c:ext>
              </c:extLst>
            </c:dLbl>
            <c:dLbl>
              <c:idx val="8"/>
              <c:tx>
                <c:rich>
                  <a:bodyPr/>
                  <a:lstStyle/>
                  <a:p>
                    <a:fld id="{D35FD788-249B-4CBB-9532-A6A3C06ED33F}"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1D2-4CD2-B94A-5FE020854D74}"/>
                </c:ext>
              </c:extLst>
            </c:dLbl>
            <c:dLbl>
              <c:idx val="9"/>
              <c:tx>
                <c:rich>
                  <a:bodyPr/>
                  <a:lstStyle/>
                  <a:p>
                    <a:fld id="{354DC3D7-9D01-4EC7-9A20-F4A6A900CA72}"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1D2-4CD2-B94A-5FE020854D74}"/>
                </c:ext>
              </c:extLst>
            </c:dLbl>
            <c:dLbl>
              <c:idx val="10"/>
              <c:tx>
                <c:rich>
                  <a:bodyPr/>
                  <a:lstStyle/>
                  <a:p>
                    <a:fld id="{04DAEDFE-C89C-4DAE-93B4-34226C1FF255}"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1D2-4CD2-B94A-5FE020854D74}"/>
                </c:ext>
              </c:extLst>
            </c:dLbl>
            <c:dLbl>
              <c:idx val="11"/>
              <c:tx>
                <c:rich>
                  <a:bodyPr/>
                  <a:lstStyle/>
                  <a:p>
                    <a:fld id="{AFFB40A4-6265-4674-98A8-754BEBC0A39B}"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1D2-4CD2-B94A-5FE020854D74}"/>
                </c:ext>
              </c:extLst>
            </c:dLbl>
            <c:dLbl>
              <c:idx val="12"/>
              <c:tx>
                <c:rich>
                  <a:bodyPr/>
                  <a:lstStyle/>
                  <a:p>
                    <a:fld id="{DCE4E425-F663-41D3-AD7C-F4DE92181FE2}"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B1D2-4CD2-B94A-5FE020854D74}"/>
                </c:ext>
              </c:extLst>
            </c:dLbl>
            <c:dLbl>
              <c:idx val="13"/>
              <c:tx>
                <c:rich>
                  <a:bodyPr/>
                  <a:lstStyle/>
                  <a:p>
                    <a:fld id="{CB6DB067-4CFF-416D-8FF3-2515AEF260B0}"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B1D2-4CD2-B94A-5FE020854D74}"/>
                </c:ext>
              </c:extLst>
            </c:dLbl>
            <c:dLbl>
              <c:idx val="14"/>
              <c:tx>
                <c:rich>
                  <a:bodyPr/>
                  <a:lstStyle/>
                  <a:p>
                    <a:fld id="{1CB89777-1617-4B93-A91C-8375DC995E44}"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B1D2-4CD2-B94A-5FE020854D74}"/>
                </c:ext>
              </c:extLst>
            </c:dLbl>
            <c:dLbl>
              <c:idx val="15"/>
              <c:tx>
                <c:rich>
                  <a:bodyPr/>
                  <a:lstStyle/>
                  <a:p>
                    <a:fld id="{1FBFF200-50B9-4A67-A2AA-BFCA48C88B8A}"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B1D2-4CD2-B94A-5FE020854D74}"/>
                </c:ext>
              </c:extLst>
            </c:dLbl>
            <c:dLbl>
              <c:idx val="16"/>
              <c:tx>
                <c:rich>
                  <a:bodyPr/>
                  <a:lstStyle/>
                  <a:p>
                    <a:fld id="{DCB5D9AC-A2C4-4E88-981D-07C1F90FB4B7}"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B1D2-4CD2-B94A-5FE020854D74}"/>
                </c:ext>
              </c:extLst>
            </c:dLbl>
            <c:dLbl>
              <c:idx val="17"/>
              <c:tx>
                <c:rich>
                  <a:bodyPr/>
                  <a:lstStyle/>
                  <a:p>
                    <a:fld id="{A3C94CC3-C2BB-4B8F-9456-D4FF7D05BE64}"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B1D2-4CD2-B94A-5FE020854D74}"/>
                </c:ext>
              </c:extLst>
            </c:dLbl>
            <c:dLbl>
              <c:idx val="18"/>
              <c:tx>
                <c:rich>
                  <a:bodyPr/>
                  <a:lstStyle/>
                  <a:p>
                    <a:fld id="{DBE90314-6A4A-425E-9913-5B9521C5FDC6}"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500C-4E47-AE8D-B958507D4765}"/>
                </c:ext>
              </c:extLst>
            </c:dLbl>
            <c:dLbl>
              <c:idx val="19"/>
              <c:tx>
                <c:rich>
                  <a:bodyPr/>
                  <a:lstStyle/>
                  <a:p>
                    <a:fld id="{CE8AE2B6-6FEC-4904-BB05-1F69B828C8E7}"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00C-4E47-AE8D-B958507D476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1"/>
                      </a:solidFill>
                    </a:ln>
                    <a:solidFill>
                      <a:schemeClr val="tx1">
                        <a:lumMod val="50000"/>
                        <a:lumOff val="50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Slant!$D$2:$D$21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5="http://schemas.microsoft.com/office/drawing/2012/chart" uri="{02D57815-91ED-43cb-92C2-25804820EDAC}">
              <c15:datalabelsRange>
                <c15:f>Slant!$K$2:$K$25</c15:f>
                <c15:dlblRangeCache>
                  <c:ptCount val="24"/>
                  <c:pt idx="3">
                    <c:v>R</c:v>
                  </c:pt>
                  <c:pt idx="4">
                    <c:v>R</c:v>
                  </c:pt>
                  <c:pt idx="7">
                    <c:v>R</c:v>
                  </c:pt>
                  <c:pt idx="8">
                    <c:v>R</c:v>
                  </c:pt>
                  <c:pt idx="9">
                    <c:v>R</c:v>
                  </c:pt>
                  <c:pt idx="10">
                    <c:v>R</c:v>
                  </c:pt>
                  <c:pt idx="11">
                    <c:v>R</c:v>
                  </c:pt>
                  <c:pt idx="13">
                    <c:v>R</c:v>
                  </c:pt>
                  <c:pt idx="14">
                    <c:v>R</c:v>
                  </c:pt>
                  <c:pt idx="17">
                    <c:v>R</c:v>
                  </c:pt>
                  <c:pt idx="18">
                    <c:v>R</c:v>
                  </c:pt>
                  <c:pt idx="19">
                    <c:v>R</c:v>
                  </c:pt>
                </c15:dlblRangeCache>
              </c15:datalabelsRange>
            </c:ext>
            <c:ext xmlns:c16="http://schemas.microsoft.com/office/drawing/2014/chart" uri="{C3380CC4-5D6E-409C-BE32-E72D297353CC}">
              <c16:uniqueId val="{00000012-B1D2-4CD2-B94A-5FE020854D74}"/>
            </c:ext>
          </c:extLst>
        </c:ser>
        <c:ser>
          <c:idx val="1"/>
          <c:order val="1"/>
          <c:tx>
            <c:strRef>
              <c:f>Slant!$E$1</c:f>
              <c:strCache>
                <c:ptCount val="1"/>
                <c:pt idx="0">
                  <c:v>B Co Hours to Phase</c:v>
                </c:pt>
              </c:strCache>
            </c:strRef>
          </c:tx>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invertIfNegative val="0"/>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Slant!$E$2:$E$21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13-B1D2-4CD2-B94A-5FE020854D74}"/>
            </c:ext>
          </c:extLst>
        </c:ser>
        <c:ser>
          <c:idx val="2"/>
          <c:order val="2"/>
          <c:tx>
            <c:strRef>
              <c:f>Slant!$F$1</c:f>
              <c:strCache>
                <c:ptCount val="1"/>
                <c:pt idx="0">
                  <c:v>C Co Hours to Phase</c:v>
                </c:pt>
              </c:strCache>
            </c:strRef>
          </c:tx>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invertIfNegative val="0"/>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Slant!$F$2:$F$21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14-B1D2-4CD2-B94A-5FE020854D74}"/>
            </c:ext>
          </c:extLst>
        </c:ser>
        <c:dLbls>
          <c:showLegendKey val="0"/>
          <c:showVal val="0"/>
          <c:showCatName val="0"/>
          <c:showSerName val="0"/>
          <c:showPercent val="0"/>
          <c:showBubbleSize val="0"/>
        </c:dLbls>
        <c:gapWidth val="219"/>
        <c:overlap val="100"/>
        <c:axId val="722919712"/>
        <c:axId val="722920368"/>
      </c:barChart>
      <c:lineChart>
        <c:grouping val="standard"/>
        <c:varyColors val="0"/>
        <c:ser>
          <c:idx val="3"/>
          <c:order val="3"/>
          <c:tx>
            <c:strRef>
              <c:f>Slant!$G$1</c:f>
              <c:strCache>
                <c:ptCount val="1"/>
                <c:pt idx="0">
                  <c:v>Glide Slope</c:v>
                </c:pt>
              </c:strCache>
            </c:strRef>
          </c:tx>
          <c:spPr>
            <a:ln w="15875" cap="rnd">
              <a:solidFill>
                <a:schemeClr val="accent4"/>
              </a:solidFill>
              <a:round/>
            </a:ln>
            <a:effectLst>
              <a:outerShdw blurRad="40000" dist="20000" dir="5400000" rotWithShape="0">
                <a:srgbClr val="000000">
                  <a:alpha val="38000"/>
                </a:srgbClr>
              </a:outerShdw>
            </a:effectLst>
          </c:spPr>
          <c:marker>
            <c:symbol val="none"/>
          </c:marker>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Slant!$G$2:$G$21</c:f>
              <c:numCache>
                <c:formatCode>General</c:formatCode>
                <c:ptCount val="20"/>
                <c:pt idx="0">
                  <c:v>500.00000000000011</c:v>
                </c:pt>
                <c:pt idx="1">
                  <c:v>473.68421052631589</c:v>
                </c:pt>
                <c:pt idx="2">
                  <c:v>447.36842105263167</c:v>
                </c:pt>
                <c:pt idx="3">
                  <c:v>421.05263157894746</c:v>
                </c:pt>
                <c:pt idx="4">
                  <c:v>394.73684210526324</c:v>
                </c:pt>
                <c:pt idx="5">
                  <c:v>368.42105263157902</c:v>
                </c:pt>
                <c:pt idx="6">
                  <c:v>342.1052631578948</c:v>
                </c:pt>
                <c:pt idx="7">
                  <c:v>315.78947368421058</c:v>
                </c:pt>
                <c:pt idx="8">
                  <c:v>289.47368421052636</c:v>
                </c:pt>
                <c:pt idx="9">
                  <c:v>263.15789473684214</c:v>
                </c:pt>
                <c:pt idx="10">
                  <c:v>236.84210526315792</c:v>
                </c:pt>
                <c:pt idx="11">
                  <c:v>210.5263157894737</c:v>
                </c:pt>
                <c:pt idx="12">
                  <c:v>184.21052631578948</c:v>
                </c:pt>
                <c:pt idx="13">
                  <c:v>157.89473684210526</c:v>
                </c:pt>
                <c:pt idx="14">
                  <c:v>131.57894736842104</c:v>
                </c:pt>
                <c:pt idx="15">
                  <c:v>105.26315789473684</c:v>
                </c:pt>
                <c:pt idx="16">
                  <c:v>78.94736842105263</c:v>
                </c:pt>
                <c:pt idx="17">
                  <c:v>52.631578947368418</c:v>
                </c:pt>
                <c:pt idx="18">
                  <c:v>26.315789473684209</c:v>
                </c:pt>
                <c:pt idx="19">
                  <c:v>0</c:v>
                </c:pt>
              </c:numCache>
            </c:numRef>
          </c:val>
          <c:smooth val="0"/>
          <c:extLst>
            <c:ext xmlns:c16="http://schemas.microsoft.com/office/drawing/2014/chart" uri="{C3380CC4-5D6E-409C-BE32-E72D297353CC}">
              <c16:uniqueId val="{00000015-B1D2-4CD2-B94A-5FE020854D74}"/>
            </c:ext>
          </c:extLst>
        </c:ser>
        <c:dLbls>
          <c:showLegendKey val="0"/>
          <c:showVal val="0"/>
          <c:showCatName val="0"/>
          <c:showSerName val="0"/>
          <c:showPercent val="0"/>
          <c:showBubbleSize val="0"/>
        </c:dLbls>
        <c:marker val="1"/>
        <c:smooth val="0"/>
        <c:axId val="722919712"/>
        <c:axId val="722920368"/>
      </c:lineChart>
      <c:catAx>
        <c:axId val="72291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22920368"/>
        <c:crosses val="autoZero"/>
        <c:auto val="1"/>
        <c:lblAlgn val="ctr"/>
        <c:lblOffset val="100"/>
        <c:noMultiLvlLbl val="0"/>
      </c:catAx>
      <c:valAx>
        <c:axId val="722920368"/>
        <c:scaling>
          <c:orientation val="minMax"/>
          <c:max val="5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22919712"/>
        <c:crosses val="autoZero"/>
        <c:crossBetween val="between"/>
        <c:majorUnit val="125"/>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Glide Difference</a:t>
            </a:r>
          </a:p>
        </c:rich>
      </c:tx>
      <c:overlay val="1"/>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Slant!$I$1</c:f>
              <c:strCache>
                <c:ptCount val="1"/>
                <c:pt idx="0">
                  <c:v>Positive</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Slant!$I$2:$I$21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D7A6-4416-A286-C0BA07B31406}"/>
            </c:ext>
          </c:extLst>
        </c:ser>
        <c:ser>
          <c:idx val="1"/>
          <c:order val="1"/>
          <c:tx>
            <c:strRef>
              <c:f>Slant!$J$1</c:f>
              <c:strCache>
                <c:ptCount val="1"/>
                <c:pt idx="0">
                  <c:v>Negative</c:v>
                </c:pt>
              </c:strCache>
            </c:strRef>
          </c:tx>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invertIfNegative val="0"/>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Slant!$J$2:$J$21</c:f>
              <c:numCache>
                <c:formatCode>General</c:formatCode>
                <c:ptCount val="20"/>
                <c:pt idx="0">
                  <c:v>-500.00000000000011</c:v>
                </c:pt>
                <c:pt idx="1">
                  <c:v>-473.68421052631589</c:v>
                </c:pt>
                <c:pt idx="2">
                  <c:v>-447.36842105263167</c:v>
                </c:pt>
                <c:pt idx="3">
                  <c:v>-421.05263157894746</c:v>
                </c:pt>
                <c:pt idx="4">
                  <c:v>-394.73684210526324</c:v>
                </c:pt>
                <c:pt idx="5">
                  <c:v>-368.42105263157902</c:v>
                </c:pt>
                <c:pt idx="6">
                  <c:v>-342.1052631578948</c:v>
                </c:pt>
                <c:pt idx="7">
                  <c:v>-315.78947368421058</c:v>
                </c:pt>
                <c:pt idx="8">
                  <c:v>-289.47368421052636</c:v>
                </c:pt>
                <c:pt idx="9">
                  <c:v>-263.15789473684214</c:v>
                </c:pt>
                <c:pt idx="10">
                  <c:v>-236.84210526315792</c:v>
                </c:pt>
                <c:pt idx="11">
                  <c:v>-210.5263157894737</c:v>
                </c:pt>
                <c:pt idx="12">
                  <c:v>-184.21052631578948</c:v>
                </c:pt>
                <c:pt idx="13">
                  <c:v>-157.89473684210526</c:v>
                </c:pt>
                <c:pt idx="14">
                  <c:v>-131.57894736842104</c:v>
                </c:pt>
                <c:pt idx="15">
                  <c:v>-105.26315789473684</c:v>
                </c:pt>
                <c:pt idx="16">
                  <c:v>-78.94736842105263</c:v>
                </c:pt>
                <c:pt idx="17">
                  <c:v>-52.631578947368418</c:v>
                </c:pt>
                <c:pt idx="18">
                  <c:v>-26.315789473684209</c:v>
                </c:pt>
                <c:pt idx="19">
                  <c:v>0</c:v>
                </c:pt>
              </c:numCache>
            </c:numRef>
          </c:val>
          <c:extLst>
            <c:ext xmlns:c16="http://schemas.microsoft.com/office/drawing/2014/chart" uri="{C3380CC4-5D6E-409C-BE32-E72D297353CC}">
              <c16:uniqueId val="{00000001-D7A6-4416-A286-C0BA07B31406}"/>
            </c:ext>
          </c:extLst>
        </c:ser>
        <c:dLbls>
          <c:showLegendKey val="0"/>
          <c:showVal val="0"/>
          <c:showCatName val="0"/>
          <c:showSerName val="0"/>
          <c:showPercent val="0"/>
          <c:showBubbleSize val="0"/>
        </c:dLbls>
        <c:gapWidth val="100"/>
        <c:overlap val="100"/>
        <c:axId val="557374552"/>
        <c:axId val="557371272"/>
      </c:barChart>
      <c:catAx>
        <c:axId val="55737455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57371272"/>
        <c:crosses val="autoZero"/>
        <c:auto val="1"/>
        <c:lblAlgn val="ctr"/>
        <c:lblOffset val="100"/>
        <c:noMultiLvlLbl val="0"/>
      </c:catAx>
      <c:valAx>
        <c:axId val="55737127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57374552"/>
        <c:crosses val="autoZero"/>
        <c:crossBetween val="between"/>
        <c:majorUnit val="50"/>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50000"/>
                    <a:lumOff val="50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Phase Flow</a:t>
            </a:r>
          </a:p>
        </c:rich>
      </c:tx>
      <c:overlay val="1"/>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Slant!$D$1</c:f>
              <c:strCache>
                <c:ptCount val="1"/>
                <c:pt idx="0">
                  <c:v>A Co Hours to Phase</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dLbls>
            <c:dLbl>
              <c:idx val="0"/>
              <c:tx>
                <c:rich>
                  <a:bodyPr/>
                  <a:lstStyle/>
                  <a:p>
                    <a:fld id="{750F5144-3624-4ABB-B8CD-4E3B6E7F47E4}"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9DAD-4700-8F4C-0ED0559A64EA}"/>
                </c:ext>
              </c:extLst>
            </c:dLbl>
            <c:dLbl>
              <c:idx val="1"/>
              <c:tx>
                <c:rich>
                  <a:bodyPr/>
                  <a:lstStyle/>
                  <a:p>
                    <a:fld id="{1016A634-3389-4506-BE77-1D047D02105F}"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9DAD-4700-8F4C-0ED0559A64EA}"/>
                </c:ext>
              </c:extLst>
            </c:dLbl>
            <c:dLbl>
              <c:idx val="2"/>
              <c:tx>
                <c:rich>
                  <a:bodyPr/>
                  <a:lstStyle/>
                  <a:p>
                    <a:fld id="{4D776144-837F-4D0E-91A7-692E4F80BEAC}"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DAD-4700-8F4C-0ED0559A64EA}"/>
                </c:ext>
              </c:extLst>
            </c:dLbl>
            <c:dLbl>
              <c:idx val="3"/>
              <c:tx>
                <c:rich>
                  <a:bodyPr/>
                  <a:lstStyle/>
                  <a:p>
                    <a:fld id="{83A0B494-4854-47B1-9D94-DA62D35D53C6}"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DAD-4700-8F4C-0ED0559A64EA}"/>
                </c:ext>
              </c:extLst>
            </c:dLbl>
            <c:dLbl>
              <c:idx val="4"/>
              <c:tx>
                <c:rich>
                  <a:bodyPr/>
                  <a:lstStyle/>
                  <a:p>
                    <a:fld id="{9F8D7C47-BF0C-450E-8130-A75A54B4FED8}"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DAD-4700-8F4C-0ED0559A64EA}"/>
                </c:ext>
              </c:extLst>
            </c:dLbl>
            <c:dLbl>
              <c:idx val="5"/>
              <c:tx>
                <c:rich>
                  <a:bodyPr/>
                  <a:lstStyle/>
                  <a:p>
                    <a:fld id="{A105947A-64BD-4839-AC35-38D5A7DE82E3}"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DAD-4700-8F4C-0ED0559A64EA}"/>
                </c:ext>
              </c:extLst>
            </c:dLbl>
            <c:dLbl>
              <c:idx val="6"/>
              <c:tx>
                <c:rich>
                  <a:bodyPr/>
                  <a:lstStyle/>
                  <a:p>
                    <a:fld id="{8A15427D-6AAD-43D7-8C9A-EE27A0F7A07B}"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DAD-4700-8F4C-0ED0559A64EA}"/>
                </c:ext>
              </c:extLst>
            </c:dLbl>
            <c:dLbl>
              <c:idx val="7"/>
              <c:tx>
                <c:rich>
                  <a:bodyPr/>
                  <a:lstStyle/>
                  <a:p>
                    <a:fld id="{FFA42297-A545-4330-B58A-F43E3A44B8DE}"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DAD-4700-8F4C-0ED0559A64EA}"/>
                </c:ext>
              </c:extLst>
            </c:dLbl>
            <c:dLbl>
              <c:idx val="8"/>
              <c:tx>
                <c:rich>
                  <a:bodyPr/>
                  <a:lstStyle/>
                  <a:p>
                    <a:fld id="{F9785FE7-D4F1-413A-A14E-FFE8F823B3D9}"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DAD-4700-8F4C-0ED0559A64EA}"/>
                </c:ext>
              </c:extLst>
            </c:dLbl>
            <c:dLbl>
              <c:idx val="9"/>
              <c:tx>
                <c:rich>
                  <a:bodyPr/>
                  <a:lstStyle/>
                  <a:p>
                    <a:fld id="{85795DD5-A2B8-4F09-BFCF-0813C57D90D2}"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DAD-4700-8F4C-0ED0559A64EA}"/>
                </c:ext>
              </c:extLst>
            </c:dLbl>
            <c:dLbl>
              <c:idx val="10"/>
              <c:tx>
                <c:rich>
                  <a:bodyPr/>
                  <a:lstStyle/>
                  <a:p>
                    <a:fld id="{28C9FFD5-0AE1-4247-B0DB-A2A86203AE52}"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DAD-4700-8F4C-0ED0559A64EA}"/>
                </c:ext>
              </c:extLst>
            </c:dLbl>
            <c:dLbl>
              <c:idx val="11"/>
              <c:tx>
                <c:rich>
                  <a:bodyPr/>
                  <a:lstStyle/>
                  <a:p>
                    <a:fld id="{8BE80DD9-9D3F-415B-BD99-0A93CDECF2A8}"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DAD-4700-8F4C-0ED0559A64EA}"/>
                </c:ext>
              </c:extLst>
            </c:dLbl>
            <c:dLbl>
              <c:idx val="12"/>
              <c:tx>
                <c:rich>
                  <a:bodyPr/>
                  <a:lstStyle/>
                  <a:p>
                    <a:fld id="{0FFB5ED5-E889-4617-B229-606D28287369}"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9DAD-4700-8F4C-0ED0559A64EA}"/>
                </c:ext>
              </c:extLst>
            </c:dLbl>
            <c:dLbl>
              <c:idx val="13"/>
              <c:tx>
                <c:rich>
                  <a:bodyPr/>
                  <a:lstStyle/>
                  <a:p>
                    <a:fld id="{5C31285A-FBA5-431D-B854-51244A57E03A}"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9DAD-4700-8F4C-0ED0559A64EA}"/>
                </c:ext>
              </c:extLst>
            </c:dLbl>
            <c:dLbl>
              <c:idx val="14"/>
              <c:tx>
                <c:rich>
                  <a:bodyPr/>
                  <a:lstStyle/>
                  <a:p>
                    <a:fld id="{3A5354E6-7BA9-4B63-BA3F-1083B5927BB5}"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9DAD-4700-8F4C-0ED0559A64EA}"/>
                </c:ext>
              </c:extLst>
            </c:dLbl>
            <c:dLbl>
              <c:idx val="15"/>
              <c:tx>
                <c:rich>
                  <a:bodyPr/>
                  <a:lstStyle/>
                  <a:p>
                    <a:fld id="{ACB1BFB4-1790-4B8C-BF03-E9E735B6F367}"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9DAD-4700-8F4C-0ED0559A64EA}"/>
                </c:ext>
              </c:extLst>
            </c:dLbl>
            <c:dLbl>
              <c:idx val="16"/>
              <c:tx>
                <c:rich>
                  <a:bodyPr/>
                  <a:lstStyle/>
                  <a:p>
                    <a:fld id="{068674E8-3A30-4354-BAE0-D171DFA6499D}"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9DAD-4700-8F4C-0ED0559A64EA}"/>
                </c:ext>
              </c:extLst>
            </c:dLbl>
            <c:dLbl>
              <c:idx val="17"/>
              <c:tx>
                <c:rich>
                  <a:bodyPr/>
                  <a:lstStyle/>
                  <a:p>
                    <a:fld id="{EAD07CA9-F97B-43D2-9AC8-97C63E94ED84}"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9DAD-4700-8F4C-0ED0559A64EA}"/>
                </c:ext>
              </c:extLst>
            </c:dLbl>
            <c:dLbl>
              <c:idx val="18"/>
              <c:tx>
                <c:rich>
                  <a:bodyPr/>
                  <a:lstStyle/>
                  <a:p>
                    <a:fld id="{EF3C7711-032C-444B-907A-6F83F34EAC5A}"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FD02-47AA-B280-DC11FEEC7996}"/>
                </c:ext>
              </c:extLst>
            </c:dLbl>
            <c:dLbl>
              <c:idx val="19"/>
              <c:tx>
                <c:rich>
                  <a:bodyPr/>
                  <a:lstStyle/>
                  <a:p>
                    <a:fld id="{C306ADA3-BFA6-4B8A-9630-C1E38D2D1998}"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D02-47AA-B280-DC11FEEC799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1"/>
                      </a:solidFill>
                    </a:ln>
                    <a:solidFill>
                      <a:schemeClr val="tx1">
                        <a:lumMod val="50000"/>
                        <a:lumOff val="50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Slant!$D$2:$D$21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5="http://schemas.microsoft.com/office/drawing/2012/chart" uri="{02D57815-91ED-43cb-92C2-25804820EDAC}">
              <c15:datalabelsRange>
                <c15:f>Slant!$K$2:$K$25</c15:f>
                <c15:dlblRangeCache>
                  <c:ptCount val="24"/>
                  <c:pt idx="3">
                    <c:v>R</c:v>
                  </c:pt>
                  <c:pt idx="4">
                    <c:v>R</c:v>
                  </c:pt>
                  <c:pt idx="7">
                    <c:v>R</c:v>
                  </c:pt>
                  <c:pt idx="8">
                    <c:v>R</c:v>
                  </c:pt>
                  <c:pt idx="9">
                    <c:v>R</c:v>
                  </c:pt>
                  <c:pt idx="10">
                    <c:v>R</c:v>
                  </c:pt>
                  <c:pt idx="11">
                    <c:v>R</c:v>
                  </c:pt>
                  <c:pt idx="13">
                    <c:v>R</c:v>
                  </c:pt>
                  <c:pt idx="14">
                    <c:v>R</c:v>
                  </c:pt>
                  <c:pt idx="17">
                    <c:v>R</c:v>
                  </c:pt>
                  <c:pt idx="18">
                    <c:v>R</c:v>
                  </c:pt>
                  <c:pt idx="19">
                    <c:v>R</c:v>
                  </c:pt>
                </c15:dlblRangeCache>
              </c15:datalabelsRange>
            </c:ext>
            <c:ext xmlns:c16="http://schemas.microsoft.com/office/drawing/2014/chart" uri="{C3380CC4-5D6E-409C-BE32-E72D297353CC}">
              <c16:uniqueId val="{00000012-9DAD-4700-8F4C-0ED0559A64EA}"/>
            </c:ext>
          </c:extLst>
        </c:ser>
        <c:ser>
          <c:idx val="1"/>
          <c:order val="1"/>
          <c:tx>
            <c:strRef>
              <c:f>Slant!$E$1</c:f>
              <c:strCache>
                <c:ptCount val="1"/>
                <c:pt idx="0">
                  <c:v>B Co Hours to Phase</c:v>
                </c:pt>
              </c:strCache>
            </c:strRef>
          </c:tx>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invertIfNegative val="0"/>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Slant!$E$2:$E$21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13-9DAD-4700-8F4C-0ED0559A64EA}"/>
            </c:ext>
          </c:extLst>
        </c:ser>
        <c:ser>
          <c:idx val="2"/>
          <c:order val="2"/>
          <c:tx>
            <c:strRef>
              <c:f>Slant!$F$1</c:f>
              <c:strCache>
                <c:ptCount val="1"/>
                <c:pt idx="0">
                  <c:v>C Co Hours to Phase</c:v>
                </c:pt>
              </c:strCache>
            </c:strRef>
          </c:tx>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invertIfNegative val="0"/>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Slant!$F$2:$F$21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14-9DAD-4700-8F4C-0ED0559A64EA}"/>
            </c:ext>
          </c:extLst>
        </c:ser>
        <c:dLbls>
          <c:showLegendKey val="0"/>
          <c:showVal val="0"/>
          <c:showCatName val="0"/>
          <c:showSerName val="0"/>
          <c:showPercent val="0"/>
          <c:showBubbleSize val="0"/>
        </c:dLbls>
        <c:gapWidth val="219"/>
        <c:overlap val="100"/>
        <c:axId val="722919712"/>
        <c:axId val="722920368"/>
      </c:barChart>
      <c:lineChart>
        <c:grouping val="standard"/>
        <c:varyColors val="0"/>
        <c:ser>
          <c:idx val="3"/>
          <c:order val="3"/>
          <c:tx>
            <c:strRef>
              <c:f>Slant!$G$1</c:f>
              <c:strCache>
                <c:ptCount val="1"/>
                <c:pt idx="0">
                  <c:v>Glide Slope</c:v>
                </c:pt>
              </c:strCache>
            </c:strRef>
          </c:tx>
          <c:spPr>
            <a:ln w="15875" cap="rnd">
              <a:solidFill>
                <a:schemeClr val="accent4"/>
              </a:solidFill>
              <a:round/>
            </a:ln>
            <a:effectLst>
              <a:outerShdw blurRad="40000" dist="20000" dir="5400000" rotWithShape="0">
                <a:srgbClr val="000000">
                  <a:alpha val="38000"/>
                </a:srgbClr>
              </a:outerShdw>
            </a:effectLst>
          </c:spPr>
          <c:marker>
            <c:symbol val="none"/>
          </c:marker>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Slant!$G$2:$G$21</c:f>
              <c:numCache>
                <c:formatCode>General</c:formatCode>
                <c:ptCount val="20"/>
                <c:pt idx="0">
                  <c:v>500.00000000000011</c:v>
                </c:pt>
                <c:pt idx="1">
                  <c:v>473.68421052631589</c:v>
                </c:pt>
                <c:pt idx="2">
                  <c:v>447.36842105263167</c:v>
                </c:pt>
                <c:pt idx="3">
                  <c:v>421.05263157894746</c:v>
                </c:pt>
                <c:pt idx="4">
                  <c:v>394.73684210526324</c:v>
                </c:pt>
                <c:pt idx="5">
                  <c:v>368.42105263157902</c:v>
                </c:pt>
                <c:pt idx="6">
                  <c:v>342.1052631578948</c:v>
                </c:pt>
                <c:pt idx="7">
                  <c:v>315.78947368421058</c:v>
                </c:pt>
                <c:pt idx="8">
                  <c:v>289.47368421052636</c:v>
                </c:pt>
                <c:pt idx="9">
                  <c:v>263.15789473684214</c:v>
                </c:pt>
                <c:pt idx="10">
                  <c:v>236.84210526315792</c:v>
                </c:pt>
                <c:pt idx="11">
                  <c:v>210.5263157894737</c:v>
                </c:pt>
                <c:pt idx="12">
                  <c:v>184.21052631578948</c:v>
                </c:pt>
                <c:pt idx="13">
                  <c:v>157.89473684210526</c:v>
                </c:pt>
                <c:pt idx="14">
                  <c:v>131.57894736842104</c:v>
                </c:pt>
                <c:pt idx="15">
                  <c:v>105.26315789473684</c:v>
                </c:pt>
                <c:pt idx="16">
                  <c:v>78.94736842105263</c:v>
                </c:pt>
                <c:pt idx="17">
                  <c:v>52.631578947368418</c:v>
                </c:pt>
                <c:pt idx="18">
                  <c:v>26.315789473684209</c:v>
                </c:pt>
                <c:pt idx="19">
                  <c:v>0</c:v>
                </c:pt>
              </c:numCache>
            </c:numRef>
          </c:val>
          <c:smooth val="0"/>
          <c:extLst>
            <c:ext xmlns:c16="http://schemas.microsoft.com/office/drawing/2014/chart" uri="{C3380CC4-5D6E-409C-BE32-E72D297353CC}">
              <c16:uniqueId val="{00000015-9DAD-4700-8F4C-0ED0559A64EA}"/>
            </c:ext>
          </c:extLst>
        </c:ser>
        <c:dLbls>
          <c:showLegendKey val="0"/>
          <c:showVal val="0"/>
          <c:showCatName val="0"/>
          <c:showSerName val="0"/>
          <c:showPercent val="0"/>
          <c:showBubbleSize val="0"/>
        </c:dLbls>
        <c:marker val="1"/>
        <c:smooth val="0"/>
        <c:axId val="722919712"/>
        <c:axId val="722920368"/>
      </c:lineChart>
      <c:catAx>
        <c:axId val="72291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22920368"/>
        <c:crosses val="autoZero"/>
        <c:auto val="1"/>
        <c:lblAlgn val="ctr"/>
        <c:lblOffset val="100"/>
        <c:noMultiLvlLbl val="0"/>
      </c:catAx>
      <c:valAx>
        <c:axId val="722920368"/>
        <c:scaling>
          <c:orientation val="minMax"/>
          <c:max val="5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22919712"/>
        <c:crosses val="autoZero"/>
        <c:crossBetween val="between"/>
        <c:majorUnit val="125"/>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Glide Difference</a:t>
            </a:r>
          </a:p>
        </c:rich>
      </c:tx>
      <c:overlay val="1"/>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Slant!$I$1</c:f>
              <c:strCache>
                <c:ptCount val="1"/>
                <c:pt idx="0">
                  <c:v>Positive</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Slant!$I$2:$I$21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91C4-45D7-93AD-4D24CE4B0A89}"/>
            </c:ext>
          </c:extLst>
        </c:ser>
        <c:ser>
          <c:idx val="1"/>
          <c:order val="1"/>
          <c:tx>
            <c:strRef>
              <c:f>Slant!$J$1</c:f>
              <c:strCache>
                <c:ptCount val="1"/>
                <c:pt idx="0">
                  <c:v>Negative</c:v>
                </c:pt>
              </c:strCache>
            </c:strRef>
          </c:tx>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invertIfNegative val="0"/>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Slant!$J$2:$J$21</c:f>
              <c:numCache>
                <c:formatCode>General</c:formatCode>
                <c:ptCount val="20"/>
                <c:pt idx="0">
                  <c:v>-500.00000000000011</c:v>
                </c:pt>
                <c:pt idx="1">
                  <c:v>-473.68421052631589</c:v>
                </c:pt>
                <c:pt idx="2">
                  <c:v>-447.36842105263167</c:v>
                </c:pt>
                <c:pt idx="3">
                  <c:v>-421.05263157894746</c:v>
                </c:pt>
                <c:pt idx="4">
                  <c:v>-394.73684210526324</c:v>
                </c:pt>
                <c:pt idx="5">
                  <c:v>-368.42105263157902</c:v>
                </c:pt>
                <c:pt idx="6">
                  <c:v>-342.1052631578948</c:v>
                </c:pt>
                <c:pt idx="7">
                  <c:v>-315.78947368421058</c:v>
                </c:pt>
                <c:pt idx="8">
                  <c:v>-289.47368421052636</c:v>
                </c:pt>
                <c:pt idx="9">
                  <c:v>-263.15789473684214</c:v>
                </c:pt>
                <c:pt idx="10">
                  <c:v>-236.84210526315792</c:v>
                </c:pt>
                <c:pt idx="11">
                  <c:v>-210.5263157894737</c:v>
                </c:pt>
                <c:pt idx="12">
                  <c:v>-184.21052631578948</c:v>
                </c:pt>
                <c:pt idx="13">
                  <c:v>-157.89473684210526</c:v>
                </c:pt>
                <c:pt idx="14">
                  <c:v>-131.57894736842104</c:v>
                </c:pt>
                <c:pt idx="15">
                  <c:v>-105.26315789473684</c:v>
                </c:pt>
                <c:pt idx="16">
                  <c:v>-78.94736842105263</c:v>
                </c:pt>
                <c:pt idx="17">
                  <c:v>-52.631578947368418</c:v>
                </c:pt>
                <c:pt idx="18">
                  <c:v>-26.315789473684209</c:v>
                </c:pt>
                <c:pt idx="19">
                  <c:v>0</c:v>
                </c:pt>
              </c:numCache>
            </c:numRef>
          </c:val>
          <c:extLst>
            <c:ext xmlns:c16="http://schemas.microsoft.com/office/drawing/2014/chart" uri="{C3380CC4-5D6E-409C-BE32-E72D297353CC}">
              <c16:uniqueId val="{00000001-91C4-45D7-93AD-4D24CE4B0A89}"/>
            </c:ext>
          </c:extLst>
        </c:ser>
        <c:dLbls>
          <c:showLegendKey val="0"/>
          <c:showVal val="0"/>
          <c:showCatName val="0"/>
          <c:showSerName val="0"/>
          <c:showPercent val="0"/>
          <c:showBubbleSize val="0"/>
        </c:dLbls>
        <c:gapWidth val="100"/>
        <c:overlap val="100"/>
        <c:axId val="557374552"/>
        <c:axId val="557371272"/>
      </c:barChart>
      <c:catAx>
        <c:axId val="55737455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57371272"/>
        <c:crosses val="autoZero"/>
        <c:auto val="1"/>
        <c:lblAlgn val="ctr"/>
        <c:lblOffset val="100"/>
        <c:noMultiLvlLbl val="0"/>
      </c:catAx>
      <c:valAx>
        <c:axId val="55737127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57374552"/>
        <c:crosses val="autoZero"/>
        <c:crossBetween val="between"/>
        <c:majorUnit val="50"/>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50000"/>
                    <a:lumOff val="50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Phase Flow</a:t>
            </a:r>
          </a:p>
        </c:rich>
      </c:tx>
      <c:overlay val="1"/>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Slant!$D$1</c:f>
              <c:strCache>
                <c:ptCount val="1"/>
                <c:pt idx="0">
                  <c:v>A Co Hours to Phase</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dLbls>
            <c:dLbl>
              <c:idx val="0"/>
              <c:tx>
                <c:rich>
                  <a:bodyPr/>
                  <a:lstStyle/>
                  <a:p>
                    <a:fld id="{985B1957-7DC1-4C47-836E-3EEC1EE72201}"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A773-4095-91B7-7606CB295BA6}"/>
                </c:ext>
              </c:extLst>
            </c:dLbl>
            <c:dLbl>
              <c:idx val="1"/>
              <c:tx>
                <c:rich>
                  <a:bodyPr/>
                  <a:lstStyle/>
                  <a:p>
                    <a:fld id="{008D298F-6AC4-4060-9072-E17B05AB4A38}"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773-4095-91B7-7606CB295BA6}"/>
                </c:ext>
              </c:extLst>
            </c:dLbl>
            <c:dLbl>
              <c:idx val="2"/>
              <c:tx>
                <c:rich>
                  <a:bodyPr/>
                  <a:lstStyle/>
                  <a:p>
                    <a:fld id="{08104465-6387-40B6-B2D6-FA2774F29D24}"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773-4095-91B7-7606CB295BA6}"/>
                </c:ext>
              </c:extLst>
            </c:dLbl>
            <c:dLbl>
              <c:idx val="3"/>
              <c:tx>
                <c:rich>
                  <a:bodyPr/>
                  <a:lstStyle/>
                  <a:p>
                    <a:fld id="{2EDF5CBB-F632-4763-A027-2245209B3537}"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773-4095-91B7-7606CB295BA6}"/>
                </c:ext>
              </c:extLst>
            </c:dLbl>
            <c:dLbl>
              <c:idx val="4"/>
              <c:tx>
                <c:rich>
                  <a:bodyPr/>
                  <a:lstStyle/>
                  <a:p>
                    <a:fld id="{29CF743C-136B-4DE7-8639-D4BD3108F608}"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773-4095-91B7-7606CB295BA6}"/>
                </c:ext>
              </c:extLst>
            </c:dLbl>
            <c:dLbl>
              <c:idx val="5"/>
              <c:tx>
                <c:rich>
                  <a:bodyPr/>
                  <a:lstStyle/>
                  <a:p>
                    <a:fld id="{5020CDB4-24B5-4AE7-B9D1-A04025A96CDD}"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773-4095-91B7-7606CB295BA6}"/>
                </c:ext>
              </c:extLst>
            </c:dLbl>
            <c:dLbl>
              <c:idx val="6"/>
              <c:tx>
                <c:rich>
                  <a:bodyPr/>
                  <a:lstStyle/>
                  <a:p>
                    <a:fld id="{25EBD7D0-E9E8-430E-ADD6-B9F04E805B1F}"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773-4095-91B7-7606CB295BA6}"/>
                </c:ext>
              </c:extLst>
            </c:dLbl>
            <c:dLbl>
              <c:idx val="7"/>
              <c:tx>
                <c:rich>
                  <a:bodyPr/>
                  <a:lstStyle/>
                  <a:p>
                    <a:fld id="{1499C0EA-4409-486C-9EA3-06AB790C48E7}"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773-4095-91B7-7606CB295BA6}"/>
                </c:ext>
              </c:extLst>
            </c:dLbl>
            <c:dLbl>
              <c:idx val="8"/>
              <c:tx>
                <c:rich>
                  <a:bodyPr/>
                  <a:lstStyle/>
                  <a:p>
                    <a:fld id="{40AAFE22-CC29-4FE5-BB6F-4E01C5EAC1CE}"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773-4095-91B7-7606CB295BA6}"/>
                </c:ext>
              </c:extLst>
            </c:dLbl>
            <c:dLbl>
              <c:idx val="9"/>
              <c:tx>
                <c:rich>
                  <a:bodyPr/>
                  <a:lstStyle/>
                  <a:p>
                    <a:fld id="{5EB602D3-76FB-4B7C-80EE-63D7B4FFFB4A}"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773-4095-91B7-7606CB295BA6}"/>
                </c:ext>
              </c:extLst>
            </c:dLbl>
            <c:dLbl>
              <c:idx val="10"/>
              <c:tx>
                <c:rich>
                  <a:bodyPr/>
                  <a:lstStyle/>
                  <a:p>
                    <a:fld id="{7C91FA8F-F659-430F-9228-A50E288BB9B9}"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773-4095-91B7-7606CB295BA6}"/>
                </c:ext>
              </c:extLst>
            </c:dLbl>
            <c:dLbl>
              <c:idx val="11"/>
              <c:tx>
                <c:rich>
                  <a:bodyPr/>
                  <a:lstStyle/>
                  <a:p>
                    <a:fld id="{AAB1AD02-EECC-4F86-ADE8-C0BCE97902DC}"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773-4095-91B7-7606CB295BA6}"/>
                </c:ext>
              </c:extLst>
            </c:dLbl>
            <c:dLbl>
              <c:idx val="12"/>
              <c:tx>
                <c:rich>
                  <a:bodyPr/>
                  <a:lstStyle/>
                  <a:p>
                    <a:fld id="{90B5B6E3-0D14-44B3-A91A-25ABB2FD3E06}"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773-4095-91B7-7606CB295BA6}"/>
                </c:ext>
              </c:extLst>
            </c:dLbl>
            <c:dLbl>
              <c:idx val="13"/>
              <c:tx>
                <c:rich>
                  <a:bodyPr/>
                  <a:lstStyle/>
                  <a:p>
                    <a:fld id="{2C919BBD-8A1F-449D-B072-04EC3AB32F31}"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773-4095-91B7-7606CB295BA6}"/>
                </c:ext>
              </c:extLst>
            </c:dLbl>
            <c:dLbl>
              <c:idx val="14"/>
              <c:tx>
                <c:rich>
                  <a:bodyPr/>
                  <a:lstStyle/>
                  <a:p>
                    <a:fld id="{FBA31C0F-B212-49F3-A8BA-48964ADEED1A}"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773-4095-91B7-7606CB295BA6}"/>
                </c:ext>
              </c:extLst>
            </c:dLbl>
            <c:dLbl>
              <c:idx val="15"/>
              <c:tx>
                <c:rich>
                  <a:bodyPr/>
                  <a:lstStyle/>
                  <a:p>
                    <a:fld id="{84C01DAD-A561-4AE6-9139-21995270326D}"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773-4095-91B7-7606CB295BA6}"/>
                </c:ext>
              </c:extLst>
            </c:dLbl>
            <c:dLbl>
              <c:idx val="16"/>
              <c:tx>
                <c:rich>
                  <a:bodyPr/>
                  <a:lstStyle/>
                  <a:p>
                    <a:fld id="{05FCC59F-59F7-404C-A1B5-CA6517174DA8}"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A773-4095-91B7-7606CB295BA6}"/>
                </c:ext>
              </c:extLst>
            </c:dLbl>
            <c:dLbl>
              <c:idx val="17"/>
              <c:tx>
                <c:rich>
                  <a:bodyPr/>
                  <a:lstStyle/>
                  <a:p>
                    <a:fld id="{312F28AC-ABB1-48E1-9BA4-048778B85958}"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773-4095-91B7-7606CB295BA6}"/>
                </c:ext>
              </c:extLst>
            </c:dLbl>
            <c:dLbl>
              <c:idx val="18"/>
              <c:tx>
                <c:rich>
                  <a:bodyPr/>
                  <a:lstStyle/>
                  <a:p>
                    <a:fld id="{E66CD7E5-9099-4739-BE4F-5B964514B669}"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41C9-42EC-904D-18EA209FF555}"/>
                </c:ext>
              </c:extLst>
            </c:dLbl>
            <c:dLbl>
              <c:idx val="19"/>
              <c:tx>
                <c:rich>
                  <a:bodyPr/>
                  <a:lstStyle/>
                  <a:p>
                    <a:fld id="{199CAD8B-A81B-4EB9-BD65-4EB42ED0F895}"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41C9-42EC-904D-18EA209FF55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1"/>
                      </a:solidFill>
                    </a:ln>
                    <a:solidFill>
                      <a:schemeClr val="tx1">
                        <a:lumMod val="50000"/>
                        <a:lumOff val="50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Slant!$D$2:$D$21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5="http://schemas.microsoft.com/office/drawing/2012/chart" uri="{02D57815-91ED-43cb-92C2-25804820EDAC}">
              <c15:datalabelsRange>
                <c15:f>Slant!$K$2:$K$25</c15:f>
                <c15:dlblRangeCache>
                  <c:ptCount val="24"/>
                  <c:pt idx="3">
                    <c:v>R</c:v>
                  </c:pt>
                  <c:pt idx="4">
                    <c:v>R</c:v>
                  </c:pt>
                  <c:pt idx="7">
                    <c:v>R</c:v>
                  </c:pt>
                  <c:pt idx="8">
                    <c:v>R</c:v>
                  </c:pt>
                  <c:pt idx="9">
                    <c:v>R</c:v>
                  </c:pt>
                  <c:pt idx="10">
                    <c:v>R</c:v>
                  </c:pt>
                  <c:pt idx="11">
                    <c:v>R</c:v>
                  </c:pt>
                  <c:pt idx="13">
                    <c:v>R</c:v>
                  </c:pt>
                  <c:pt idx="14">
                    <c:v>R</c:v>
                  </c:pt>
                  <c:pt idx="17">
                    <c:v>R</c:v>
                  </c:pt>
                  <c:pt idx="18">
                    <c:v>R</c:v>
                  </c:pt>
                  <c:pt idx="19">
                    <c:v>R</c:v>
                  </c:pt>
                </c15:dlblRangeCache>
              </c15:datalabelsRange>
            </c:ext>
            <c:ext xmlns:c16="http://schemas.microsoft.com/office/drawing/2014/chart" uri="{C3380CC4-5D6E-409C-BE32-E72D297353CC}">
              <c16:uniqueId val="{00000012-A773-4095-91B7-7606CB295BA6}"/>
            </c:ext>
          </c:extLst>
        </c:ser>
        <c:ser>
          <c:idx val="1"/>
          <c:order val="1"/>
          <c:tx>
            <c:strRef>
              <c:f>Slant!$E$1</c:f>
              <c:strCache>
                <c:ptCount val="1"/>
                <c:pt idx="0">
                  <c:v>B Co Hours to Phase</c:v>
                </c:pt>
              </c:strCache>
            </c:strRef>
          </c:tx>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invertIfNegative val="0"/>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Slant!$E$2:$E$21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13-A773-4095-91B7-7606CB295BA6}"/>
            </c:ext>
          </c:extLst>
        </c:ser>
        <c:ser>
          <c:idx val="2"/>
          <c:order val="2"/>
          <c:tx>
            <c:strRef>
              <c:f>Slant!$F$1</c:f>
              <c:strCache>
                <c:ptCount val="1"/>
                <c:pt idx="0">
                  <c:v>C Co Hours to Phase</c:v>
                </c:pt>
              </c:strCache>
            </c:strRef>
          </c:tx>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invertIfNegative val="0"/>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Slant!$F$2:$F$21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14-A773-4095-91B7-7606CB295BA6}"/>
            </c:ext>
          </c:extLst>
        </c:ser>
        <c:dLbls>
          <c:showLegendKey val="0"/>
          <c:showVal val="0"/>
          <c:showCatName val="0"/>
          <c:showSerName val="0"/>
          <c:showPercent val="0"/>
          <c:showBubbleSize val="0"/>
        </c:dLbls>
        <c:gapWidth val="219"/>
        <c:overlap val="100"/>
        <c:axId val="722919712"/>
        <c:axId val="722920368"/>
      </c:barChart>
      <c:lineChart>
        <c:grouping val="standard"/>
        <c:varyColors val="0"/>
        <c:ser>
          <c:idx val="3"/>
          <c:order val="3"/>
          <c:tx>
            <c:strRef>
              <c:f>Slant!$G$1</c:f>
              <c:strCache>
                <c:ptCount val="1"/>
                <c:pt idx="0">
                  <c:v>Glide Slope</c:v>
                </c:pt>
              </c:strCache>
            </c:strRef>
          </c:tx>
          <c:spPr>
            <a:ln w="15875" cap="rnd">
              <a:solidFill>
                <a:schemeClr val="accent4"/>
              </a:solidFill>
              <a:round/>
            </a:ln>
            <a:effectLst>
              <a:outerShdw blurRad="40000" dist="20000" dir="5400000" rotWithShape="0">
                <a:srgbClr val="000000">
                  <a:alpha val="38000"/>
                </a:srgbClr>
              </a:outerShdw>
            </a:effectLst>
          </c:spPr>
          <c:marker>
            <c:symbol val="none"/>
          </c:marker>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Slant!$G$2:$G$21</c:f>
              <c:numCache>
                <c:formatCode>General</c:formatCode>
                <c:ptCount val="20"/>
                <c:pt idx="0">
                  <c:v>500.00000000000011</c:v>
                </c:pt>
                <c:pt idx="1">
                  <c:v>473.68421052631589</c:v>
                </c:pt>
                <c:pt idx="2">
                  <c:v>447.36842105263167</c:v>
                </c:pt>
                <c:pt idx="3">
                  <c:v>421.05263157894746</c:v>
                </c:pt>
                <c:pt idx="4">
                  <c:v>394.73684210526324</c:v>
                </c:pt>
                <c:pt idx="5">
                  <c:v>368.42105263157902</c:v>
                </c:pt>
                <c:pt idx="6">
                  <c:v>342.1052631578948</c:v>
                </c:pt>
                <c:pt idx="7">
                  <c:v>315.78947368421058</c:v>
                </c:pt>
                <c:pt idx="8">
                  <c:v>289.47368421052636</c:v>
                </c:pt>
                <c:pt idx="9">
                  <c:v>263.15789473684214</c:v>
                </c:pt>
                <c:pt idx="10">
                  <c:v>236.84210526315792</c:v>
                </c:pt>
                <c:pt idx="11">
                  <c:v>210.5263157894737</c:v>
                </c:pt>
                <c:pt idx="12">
                  <c:v>184.21052631578948</c:v>
                </c:pt>
                <c:pt idx="13">
                  <c:v>157.89473684210526</c:v>
                </c:pt>
                <c:pt idx="14">
                  <c:v>131.57894736842104</c:v>
                </c:pt>
                <c:pt idx="15">
                  <c:v>105.26315789473684</c:v>
                </c:pt>
                <c:pt idx="16">
                  <c:v>78.94736842105263</c:v>
                </c:pt>
                <c:pt idx="17">
                  <c:v>52.631578947368418</c:v>
                </c:pt>
                <c:pt idx="18">
                  <c:v>26.315789473684209</c:v>
                </c:pt>
                <c:pt idx="19">
                  <c:v>0</c:v>
                </c:pt>
              </c:numCache>
            </c:numRef>
          </c:val>
          <c:smooth val="0"/>
          <c:extLst>
            <c:ext xmlns:c16="http://schemas.microsoft.com/office/drawing/2014/chart" uri="{C3380CC4-5D6E-409C-BE32-E72D297353CC}">
              <c16:uniqueId val="{00000015-A773-4095-91B7-7606CB295BA6}"/>
            </c:ext>
          </c:extLst>
        </c:ser>
        <c:dLbls>
          <c:showLegendKey val="0"/>
          <c:showVal val="0"/>
          <c:showCatName val="0"/>
          <c:showSerName val="0"/>
          <c:showPercent val="0"/>
          <c:showBubbleSize val="0"/>
        </c:dLbls>
        <c:marker val="1"/>
        <c:smooth val="0"/>
        <c:axId val="722919712"/>
        <c:axId val="722920368"/>
      </c:lineChart>
      <c:catAx>
        <c:axId val="72291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22920368"/>
        <c:crosses val="autoZero"/>
        <c:auto val="1"/>
        <c:lblAlgn val="ctr"/>
        <c:lblOffset val="100"/>
        <c:noMultiLvlLbl val="0"/>
      </c:catAx>
      <c:valAx>
        <c:axId val="722920368"/>
        <c:scaling>
          <c:orientation val="minMax"/>
          <c:max val="5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22919712"/>
        <c:crosses val="autoZero"/>
        <c:crossBetween val="between"/>
        <c:majorUnit val="125"/>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Glide Difference</a:t>
            </a:r>
          </a:p>
        </c:rich>
      </c:tx>
      <c:overlay val="1"/>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Slant!$I$1</c:f>
              <c:strCache>
                <c:ptCount val="1"/>
                <c:pt idx="0">
                  <c:v>Positive</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Slant!$I$2:$I$21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68D3-46D7-9970-88CB5D43711D}"/>
            </c:ext>
          </c:extLst>
        </c:ser>
        <c:ser>
          <c:idx val="1"/>
          <c:order val="1"/>
          <c:tx>
            <c:strRef>
              <c:f>Slant!$J$1</c:f>
              <c:strCache>
                <c:ptCount val="1"/>
                <c:pt idx="0">
                  <c:v>Negative</c:v>
                </c:pt>
              </c:strCache>
            </c:strRef>
          </c:tx>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invertIfNegative val="0"/>
          <c:cat>
            <c:strRef>
              <c:f>Slant!$B$2:$B$21</c:f>
              <c:strCache>
                <c:ptCount val="20"/>
                <c:pt idx="0">
                  <c:v>593</c:v>
                </c:pt>
                <c:pt idx="1">
                  <c:v>651</c:v>
                </c:pt>
                <c:pt idx="2">
                  <c:v>574</c:v>
                </c:pt>
                <c:pt idx="3">
                  <c:v>063</c:v>
                </c:pt>
                <c:pt idx="4">
                  <c:v>066</c:v>
                </c:pt>
                <c:pt idx="5">
                  <c:v>324</c:v>
                </c:pt>
                <c:pt idx="6">
                  <c:v>685</c:v>
                </c:pt>
                <c:pt idx="7">
                  <c:v>042</c:v>
                </c:pt>
                <c:pt idx="8">
                  <c:v>508</c:v>
                </c:pt>
                <c:pt idx="9">
                  <c:v>579</c:v>
                </c:pt>
                <c:pt idx="10">
                  <c:v>052</c:v>
                </c:pt>
                <c:pt idx="11">
                  <c:v>546</c:v>
                </c:pt>
                <c:pt idx="12">
                  <c:v>364</c:v>
                </c:pt>
                <c:pt idx="13">
                  <c:v>363</c:v>
                </c:pt>
                <c:pt idx="14">
                  <c:v>638</c:v>
                </c:pt>
                <c:pt idx="15">
                  <c:v>059</c:v>
                </c:pt>
                <c:pt idx="16">
                  <c:v>609</c:v>
                </c:pt>
                <c:pt idx="17">
                  <c:v>062</c:v>
                </c:pt>
                <c:pt idx="18">
                  <c:v>576</c:v>
                </c:pt>
                <c:pt idx="19">
                  <c:v>598</c:v>
                </c:pt>
              </c:strCache>
            </c:strRef>
          </c:cat>
          <c:val>
            <c:numRef>
              <c:f>Slant!$J$2:$J$21</c:f>
              <c:numCache>
                <c:formatCode>General</c:formatCode>
                <c:ptCount val="20"/>
                <c:pt idx="0">
                  <c:v>-500.00000000000011</c:v>
                </c:pt>
                <c:pt idx="1">
                  <c:v>-473.68421052631589</c:v>
                </c:pt>
                <c:pt idx="2">
                  <c:v>-447.36842105263167</c:v>
                </c:pt>
                <c:pt idx="3">
                  <c:v>-421.05263157894746</c:v>
                </c:pt>
                <c:pt idx="4">
                  <c:v>-394.73684210526324</c:v>
                </c:pt>
                <c:pt idx="5">
                  <c:v>-368.42105263157902</c:v>
                </c:pt>
                <c:pt idx="6">
                  <c:v>-342.1052631578948</c:v>
                </c:pt>
                <c:pt idx="7">
                  <c:v>-315.78947368421058</c:v>
                </c:pt>
                <c:pt idx="8">
                  <c:v>-289.47368421052636</c:v>
                </c:pt>
                <c:pt idx="9">
                  <c:v>-263.15789473684214</c:v>
                </c:pt>
                <c:pt idx="10">
                  <c:v>-236.84210526315792</c:v>
                </c:pt>
                <c:pt idx="11">
                  <c:v>-210.5263157894737</c:v>
                </c:pt>
                <c:pt idx="12">
                  <c:v>-184.21052631578948</c:v>
                </c:pt>
                <c:pt idx="13">
                  <c:v>-157.89473684210526</c:v>
                </c:pt>
                <c:pt idx="14">
                  <c:v>-131.57894736842104</c:v>
                </c:pt>
                <c:pt idx="15">
                  <c:v>-105.26315789473684</c:v>
                </c:pt>
                <c:pt idx="16">
                  <c:v>-78.94736842105263</c:v>
                </c:pt>
                <c:pt idx="17">
                  <c:v>-52.631578947368418</c:v>
                </c:pt>
                <c:pt idx="18">
                  <c:v>-26.315789473684209</c:v>
                </c:pt>
                <c:pt idx="19">
                  <c:v>0</c:v>
                </c:pt>
              </c:numCache>
            </c:numRef>
          </c:val>
          <c:extLst>
            <c:ext xmlns:c16="http://schemas.microsoft.com/office/drawing/2014/chart" uri="{C3380CC4-5D6E-409C-BE32-E72D297353CC}">
              <c16:uniqueId val="{00000001-68D3-46D7-9970-88CB5D43711D}"/>
            </c:ext>
          </c:extLst>
        </c:ser>
        <c:dLbls>
          <c:showLegendKey val="0"/>
          <c:showVal val="0"/>
          <c:showCatName val="0"/>
          <c:showSerName val="0"/>
          <c:showPercent val="0"/>
          <c:showBubbleSize val="0"/>
        </c:dLbls>
        <c:gapWidth val="100"/>
        <c:overlap val="100"/>
        <c:axId val="557374552"/>
        <c:axId val="557371272"/>
      </c:barChart>
      <c:catAx>
        <c:axId val="55737455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57371272"/>
        <c:crosses val="autoZero"/>
        <c:auto val="1"/>
        <c:lblAlgn val="ctr"/>
        <c:lblOffset val="100"/>
        <c:noMultiLvlLbl val="0"/>
      </c:catAx>
      <c:valAx>
        <c:axId val="55737127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57374552"/>
        <c:crosses val="autoZero"/>
        <c:crossBetween val="between"/>
        <c:majorUnit val="50"/>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50000"/>
                    <a:lumOff val="50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19</xdr:col>
      <xdr:colOff>0</xdr:colOff>
      <xdr:row>9</xdr:row>
      <xdr:rowOff>0</xdr:rowOff>
    </xdr:from>
    <xdr:to>
      <xdr:col>22</xdr:col>
      <xdr:colOff>161925</xdr:colOff>
      <xdr:row>19</xdr:row>
      <xdr:rowOff>104775</xdr:rowOff>
    </xdr:to>
    <mc:AlternateContent xmlns:mc="http://schemas.openxmlformats.org/markup-compatibility/2006" xmlns:a14="http://schemas.microsoft.com/office/drawing/2010/main">
      <mc:Choice Requires="a14">
        <xdr:graphicFrame macro="">
          <xdr:nvGraphicFramePr>
            <xdr:cNvPr id="5" name="Readiness-Daily Date"/>
            <xdr:cNvGraphicFramePr/>
          </xdr:nvGraphicFramePr>
          <xdr:xfrm>
            <a:off x="0" y="0"/>
            <a:ext cx="0" cy="0"/>
          </xdr:xfrm>
          <a:graphic>
            <a:graphicData uri="http://schemas.microsoft.com/office/drawing/2010/slicer">
              <sle:slicer xmlns:sle="http://schemas.microsoft.com/office/drawing/2010/slicer" name="Readiness-Daily Date"/>
            </a:graphicData>
          </a:graphic>
        </xdr:graphicFrame>
      </mc:Choice>
      <mc:Fallback xmlns="">
        <xdr:sp macro="" textlink="">
          <xdr:nvSpPr>
            <xdr:cNvPr id="0" name=""/>
            <xdr:cNvSpPr>
              <a:spLocks noTextEdit="1"/>
            </xdr:cNvSpPr>
          </xdr:nvSpPr>
          <xdr:spPr>
            <a:xfrm>
              <a:off x="13401675" y="2152650"/>
              <a:ext cx="216217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9</xdr:row>
      <xdr:rowOff>0</xdr:rowOff>
    </xdr:from>
    <xdr:to>
      <xdr:col>26</xdr:col>
      <xdr:colOff>0</xdr:colOff>
      <xdr:row>19</xdr:row>
      <xdr:rowOff>104775</xdr:rowOff>
    </xdr:to>
    <mc:AlternateContent xmlns:mc="http://schemas.openxmlformats.org/markup-compatibility/2006" xmlns:a14="http://schemas.microsoft.com/office/drawing/2010/main">
      <mc:Choice Requires="a14">
        <xdr:graphicFrame macro="">
          <xdr:nvGraphicFramePr>
            <xdr:cNvPr id="8" name="Readiness-Daily Date 1"/>
            <xdr:cNvGraphicFramePr/>
          </xdr:nvGraphicFramePr>
          <xdr:xfrm>
            <a:off x="0" y="0"/>
            <a:ext cx="0" cy="0"/>
          </xdr:xfrm>
          <a:graphic>
            <a:graphicData uri="http://schemas.microsoft.com/office/drawing/2010/slicer">
              <sle:slicer xmlns:sle="http://schemas.microsoft.com/office/drawing/2010/slicer" name="Readiness-Daily Date 1"/>
            </a:graphicData>
          </a:graphic>
        </xdr:graphicFrame>
      </mc:Choice>
      <mc:Fallback xmlns="">
        <xdr:sp macro="" textlink="">
          <xdr:nvSpPr>
            <xdr:cNvPr id="0" name=""/>
            <xdr:cNvSpPr>
              <a:spLocks noTextEdit="1"/>
            </xdr:cNvSpPr>
          </xdr:nvSpPr>
          <xdr:spPr>
            <a:xfrm>
              <a:off x="15821025" y="2152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42</xdr:row>
      <xdr:rowOff>1</xdr:rowOff>
    </xdr:from>
    <xdr:to>
      <xdr:col>10</xdr:col>
      <xdr:colOff>0</xdr:colOff>
      <xdr:row>64</xdr:row>
      <xdr:rowOff>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42</xdr:row>
      <xdr:rowOff>0</xdr:rowOff>
    </xdr:from>
    <xdr:to>
      <xdr:col>17</xdr:col>
      <xdr:colOff>0</xdr:colOff>
      <xdr:row>64</xdr:row>
      <xdr:rowOff>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42</xdr:row>
      <xdr:rowOff>0</xdr:rowOff>
    </xdr:from>
    <xdr:to>
      <xdr:col>10</xdr:col>
      <xdr:colOff>0</xdr:colOff>
      <xdr:row>63</xdr:row>
      <xdr:rowOff>182879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42</xdr:row>
      <xdr:rowOff>0</xdr:rowOff>
    </xdr:from>
    <xdr:to>
      <xdr:col>17</xdr:col>
      <xdr:colOff>7620</xdr:colOff>
      <xdr:row>64</xdr:row>
      <xdr:rowOff>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42</xdr:row>
      <xdr:rowOff>0</xdr:rowOff>
    </xdr:from>
    <xdr:to>
      <xdr:col>10</xdr:col>
      <xdr:colOff>0</xdr:colOff>
      <xdr:row>63</xdr:row>
      <xdr:rowOff>182879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42</xdr:row>
      <xdr:rowOff>7620</xdr:rowOff>
    </xdr:from>
    <xdr:to>
      <xdr:col>16</xdr:col>
      <xdr:colOff>807720</xdr:colOff>
      <xdr:row>64</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42</xdr:row>
      <xdr:rowOff>0</xdr:rowOff>
    </xdr:from>
    <xdr:to>
      <xdr:col>10</xdr:col>
      <xdr:colOff>0</xdr:colOff>
      <xdr:row>63</xdr:row>
      <xdr:rowOff>182879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42</xdr:row>
      <xdr:rowOff>0</xdr:rowOff>
    </xdr:from>
    <xdr:to>
      <xdr:col>17</xdr:col>
      <xdr:colOff>7620</xdr:colOff>
      <xdr:row>63</xdr:row>
      <xdr:rowOff>182880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r:id="rId1" refreshOnLoad="1" refreshedBy="AVNAdmin" refreshedDate="43888.578459606484" createdVersion="5" refreshedVersion="6" minRefreshableVersion="3" recordCount="34">
  <cacheSource type="worksheet">
    <worksheetSource name="ProductionDailyStatusReportDailyStatus"/>
  </cacheSource>
  <cacheFields count="18">
    <cacheField name="DailyStatus-End Item" numFmtId="0">
      <sharedItems containsNonDate="0" containsBlank="1" count="63">
        <m/>
        <s v="0720091" u="1"/>
        <s v="1308131" u="1"/>
        <s v="1308136" u="1"/>
        <s v="1520748" u="1"/>
        <s v="1308137" u="1"/>
        <s v="1308138" u="1"/>
        <s v="1308139" u="1"/>
        <s v="1020335" u="1"/>
        <s v="0427018" u="1"/>
        <s v="1308440" u="1"/>
        <s v="1308441" u="1"/>
        <s v="1308442" u="1"/>
        <s v="1308443" u="1"/>
        <s v="1420697" u="1"/>
        <s v="1420698" u="1"/>
        <s v="1420699" u="1"/>
        <s v="1520730" u="1"/>
        <s v="1520732" u="1"/>
        <s v="1520733" u="1"/>
        <s v="1520734" u="1"/>
        <s v="9226437" u="1"/>
        <s v="1420700" u="1"/>
        <s v="1520735" u="1"/>
        <s v="1420701" u="1"/>
        <s v="1520736" u="1"/>
        <s v="1420702" u="1"/>
        <s v="1520760" u="1"/>
        <s v="1420705" u="1"/>
        <s v="1520761" u="1"/>
        <s v="1520763" u="1"/>
        <s v="1520764" u="1"/>
        <s v="1520765" u="1"/>
        <s v="1520766" u="1"/>
        <s v="1520767" u="1"/>
        <s v="1520790" u="1"/>
        <s v="0920181" u="1"/>
        <s v="1308438" u="1"/>
        <s v="1308439" u="1"/>
        <s v="1520720" u="1"/>
        <s v="1520721" u="1"/>
        <s v="1520722" u="1"/>
        <s v="1520723" u="1"/>
        <s v="1520725" u="1"/>
        <s v="1520726" u="1"/>
        <s v="1520727" u="1"/>
        <s v="9326486" u="1"/>
        <s v="1520728" u="1"/>
        <s v="1308141" u="1"/>
        <s v="1520805" u="1"/>
        <s v="1520806" u="1"/>
        <s v="1520759" u="1"/>
        <s v="1320619" u="1"/>
        <s v="0920178" u="1"/>
        <s v="1520789" u="1"/>
        <s v="9326523" u="1"/>
        <s v="1520718" u="1"/>
        <s v="9826815" u="1"/>
        <s v="9226442" u="1"/>
        <s v="9326477" u="1"/>
        <s v="1520719" u="1"/>
        <s v="1520740" u="1"/>
        <s v="9226443" u="1"/>
      </sharedItems>
    </cacheField>
    <cacheField name="DailyStatus-Assignment Function Code" numFmtId="0">
      <sharedItems containsNonDate="0" containsString="0" containsBlank="1"/>
    </cacheField>
    <cacheField name="DailyStatus-Autorotations" numFmtId="0">
      <sharedItems containsNonDate="0" containsString="0" containsBlank="1"/>
    </cacheField>
    <cacheField name="DailyStatus-Comment" numFmtId="0">
      <sharedItems containsNonDate="0" containsString="0" containsBlank="1"/>
    </cacheField>
    <cacheField name="DailyStatus-Current Hours" numFmtId="0">
      <sharedItems containsNonDate="0" containsString="0" containsBlank="1"/>
    </cacheField>
    <cacheField name="DailyStatus-Daily Date" numFmtId="164">
      <sharedItems containsNonDate="0" containsString="0" containsBlank="1"/>
    </cacheField>
    <cacheField name="DailyStatus-Day" numFmtId="0">
      <sharedItems containsNonDate="0" containsString="0" containsBlank="1"/>
    </cacheField>
    <cacheField name="DailyStatus-End Item Fleet" numFmtId="0">
      <sharedItems containsNonDate="0" containsString="0" containsBlank="1"/>
    </cacheField>
    <cacheField name="DailyStatus-End Item Model" numFmtId="0">
      <sharedItems containsNonDate="0" containsBlank="1" count="5">
        <m/>
        <s v="HH-60M" u="1"/>
        <s v="UH-60L" u="1"/>
        <s v="UH-60M" u="1"/>
        <s v="CH-47F" u="1"/>
      </sharedItems>
    </cacheField>
    <cacheField name="DailyStatus-Flying Hours" numFmtId="0">
      <sharedItems containsNonDate="0" containsString="0" containsBlank="1"/>
    </cacheField>
    <cacheField name="DailyStatus-Hours Till Phase" numFmtId="0">
      <sharedItems containsNonDate="0" containsString="0" containsBlank="1"/>
    </cacheField>
    <cacheField name="DailyStatus-Landings" numFmtId="0">
      <sharedItems containsNonDate="0" containsString="0" containsBlank="1"/>
    </cacheField>
    <cacheField name="DailyStatus-Period Ending" numFmtId="164">
      <sharedItems containsNonDate="0" containsString="0" containsBlank="1"/>
    </cacheField>
    <cacheField name="DailyStatus-Readiness Status" numFmtId="0">
      <sharedItems containsNonDate="0" containsBlank="1" count="8">
        <m/>
        <s v="PMCS" u="1"/>
        <s v="FMC" u="1"/>
        <s v="DADE" u="1"/>
        <s v="PMCM" u="1"/>
        <s v="FIELD" u="1"/>
        <s v="NMCS" u="1"/>
        <s v="SUST" u="1"/>
      </sharedItems>
    </cacheField>
    <cacheField name="DailyStatus-Readiness Status Meaning" numFmtId="0">
      <sharedItems containsNonDate="0" containsString="0" containsBlank="1"/>
    </cacheField>
    <cacheField name="DailyStatus-Total Airframe Hours" numFmtId="0">
      <sharedItems containsNonDate="0" containsString="0" containsBlank="1"/>
    </cacheField>
    <cacheField name="DailyStatus-Projected Mission Capable Date" numFmtId="164">
      <sharedItems containsNonDate="0" containsString="0" containsBlank="1"/>
    </cacheField>
    <cacheField name="DailyStatus-Down Date" numFmtId="164">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OnLoad="1" refreshedBy="AVNAdmin" refreshedDate="43888.578460185185" createdVersion="5" refreshedVersion="6" minRefreshableVersion="3" recordCount="170">
  <cacheSource type="worksheet">
    <worksheetSource name="ProductionDailyStatusReportReadiness"/>
  </cacheSource>
  <cacheFields count="19">
    <cacheField name="Readiness-Assignment Function Code" numFmtId="0">
      <sharedItems containsNonDate="0" containsString="0" containsBlank="1"/>
    </cacheField>
    <cacheField name="Readiness-Autorotations" numFmtId="0">
      <sharedItems containsNonDate="0" containsString="0" containsBlank="1"/>
    </cacheField>
    <cacheField name="Readiness-Comment" numFmtId="0">
      <sharedItems containsNonDate="0" containsString="0" containsBlank="1"/>
    </cacheField>
    <cacheField name="Readiness-Current Hours" numFmtId="0">
      <sharedItems containsNonDate="0" containsString="0" containsBlank="1"/>
    </cacheField>
    <cacheField name="Readiness-Daily Date" numFmtId="164">
      <sharedItems containsNonDate="0" containsDate="1" containsString="0" containsBlank="1" minDate="2018-08-15T00:00:00" maxDate="2018-09-21T00:00:00" count="38">
        <m/>
        <d v="2018-09-13T00:00:00" u="1"/>
        <d v="2018-08-27T00:00:00" u="1"/>
        <d v="2018-09-06T00:00:00" u="1"/>
        <d v="2018-08-20T00:00:00" u="1"/>
        <d v="2018-09-18T00:00:00" u="1"/>
        <d v="2018-09-11T00:00:00" u="1"/>
        <d v="2018-08-25T00:00:00" u="1"/>
        <d v="2018-09-04T00:00:00" u="1"/>
        <d v="2018-08-18T00:00:00" u="1"/>
        <d v="2018-09-16T00:00:00" u="1"/>
        <d v="2018-08-30T00:00:00" u="1"/>
        <d v="2018-09-09T00:00:00" u="1"/>
        <d v="2018-08-23T00:00:00" u="1"/>
        <d v="2018-09-02T00:00:00" u="1"/>
        <d v="2018-08-16T00:00:00" u="1"/>
        <d v="2018-09-14T00:00:00" u="1"/>
        <d v="2018-08-28T00:00:00" u="1"/>
        <d v="2018-09-07T00:00:00" u="1"/>
        <d v="2018-08-21T00:00:00" u="1"/>
        <d v="2018-09-19T00:00:00" u="1"/>
        <d v="2018-09-12T00:00:00" u="1"/>
        <d v="2018-08-26T00:00:00" u="1"/>
        <d v="2018-09-05T00:00:00" u="1"/>
        <d v="2018-08-19T00:00:00" u="1"/>
        <d v="2018-09-17T00:00:00" u="1"/>
        <d v="2018-08-31T00:00:00" u="1"/>
        <d v="2018-09-10T00:00:00" u="1"/>
        <d v="2018-08-24T00:00:00" u="1"/>
        <d v="2018-09-03T00:00:00" u="1"/>
        <d v="2018-08-17T00:00:00" u="1"/>
        <d v="2018-09-15T00:00:00" u="1"/>
        <d v="2018-08-29T00:00:00" u="1"/>
        <d v="2018-09-08T00:00:00" u="1"/>
        <d v="2018-08-22T00:00:00" u="1"/>
        <d v="2018-09-01T00:00:00" u="1"/>
        <d v="2018-08-15T00:00:00" u="1"/>
        <d v="2018-09-20T00:00:00" u="1"/>
      </sharedItems>
    </cacheField>
    <cacheField name="Readiness-Day" numFmtId="0">
      <sharedItems containsNonDate="0" containsString="0" containsBlank="1"/>
    </cacheField>
    <cacheField name="Readiness-End Item" numFmtId="0">
      <sharedItems containsNonDate="0" containsString="0" containsBlank="1"/>
    </cacheField>
    <cacheField name="Readiness-End Item Fleet" numFmtId="0">
      <sharedItems containsNonDate="0" containsString="0" containsBlank="1"/>
    </cacheField>
    <cacheField name="Readiness-End Item Model" numFmtId="0">
      <sharedItems containsNonDate="0" containsBlank="1" count="5">
        <m/>
        <s v="HH-60M" u="1"/>
        <s v="UH-60L" u="1"/>
        <s v="UH-60M" u="1"/>
        <s v="CH-47F" u="1"/>
      </sharedItems>
    </cacheField>
    <cacheField name="Readiness-Flying Hours" numFmtId="0">
      <sharedItems containsNonDate="0" containsString="0" containsBlank="1"/>
    </cacheField>
    <cacheField name="Readiness-Hours Till Phase" numFmtId="0">
      <sharedItems containsNonDate="0" containsString="0" containsBlank="1"/>
    </cacheField>
    <cacheField name="Readiness-Landings" numFmtId="0">
      <sharedItems containsNonDate="0" containsString="0" containsBlank="1"/>
    </cacheField>
    <cacheField name="Readiness-Period Ending" numFmtId="164">
      <sharedItems containsNonDate="0" containsString="0" containsBlank="1"/>
    </cacheField>
    <cacheField name="Readiness Status" numFmtId="0">
      <sharedItems containsNonDate="0" containsString="0" containsBlank="1"/>
    </cacheField>
    <cacheField name="Readiness Status Meaning" numFmtId="0">
      <sharedItems containsNonDate="0" containsString="0" containsBlank="1"/>
    </cacheField>
    <cacheField name="Readiness-Total Airframe Hours" numFmtId="0">
      <sharedItems containsNonDate="0" containsString="0" containsBlank="1"/>
    </cacheField>
    <cacheField name="Readiness-UIC" numFmtId="0">
      <sharedItems containsNonDate="0" containsBlank="1" count="7">
        <m/>
        <s v="WC0NA0" u="1"/>
        <s v="WAX8B0" u="1"/>
        <s v="WC0NB0" u="1"/>
        <s v="WAX8C0" u="1"/>
        <s v="WAX8A0" u="1"/>
        <s v="WC0NC0" u="1"/>
      </sharedItems>
    </cacheField>
    <cacheField name="Readiness-UIC Battalion" numFmtId="0">
      <sharedItems containsNonDate="0" containsString="0" containsBlank="1"/>
    </cacheField>
    <cacheField name="Readiness-Projected Mission Capable Date" numFmtId="164">
      <sharedItems containsNonDate="0" containsString="0" containsBlank="1"/>
    </cacheField>
  </cacheFields>
  <extLst>
    <ext xmlns:x14="http://schemas.microsoft.com/office/spreadsheetml/2009/9/main" uri="{725AE2AE-9491-48be-B2B4-4EB974FC3084}">
      <x14:pivotCacheDefinition pivotCacheId="1"/>
    </ext>
  </extLst>
</pivotCacheDefinition>
</file>

<file path=xl/pivotCache/pivotCacheDefinition3.xml><?xml version="1.0" encoding="utf-8"?>
<pivotCacheDefinition xmlns="http://schemas.openxmlformats.org/spreadsheetml/2006/main" xmlns:r="http://schemas.openxmlformats.org/officeDocument/2006/relationships" r:id="rId1" refreshOnLoad="1" refreshedBy="AVNAdmin" refreshedDate="43888.578460416669" createdVersion="5" refreshedVersion="6" minRefreshableVersion="3" recordCount="180">
  <cacheSource type="worksheet">
    <worksheetSource name="ProductionDailyStatusReportReadinessStatus"/>
  </cacheSource>
  <cacheFields count="12">
    <cacheField name="ReadinessStatus-Daily Date" numFmtId="164">
      <sharedItems containsNonDate="0" containsDate="1" containsString="0" containsBlank="1" minDate="2018-08-16T00:00:00" maxDate="2018-09-21T00:00:00" count="37">
        <m/>
        <d v="2018-09-13T00:00:00" u="1"/>
        <d v="2018-08-27T00:00:00" u="1"/>
        <d v="2018-09-06T00:00:00" u="1"/>
        <d v="2018-08-20T00:00:00" u="1"/>
        <d v="2018-09-18T00:00:00" u="1"/>
        <d v="2018-09-11T00:00:00" u="1"/>
        <d v="2018-08-25T00:00:00" u="1"/>
        <d v="2018-09-04T00:00:00" u="1"/>
        <d v="2018-08-18T00:00:00" u="1"/>
        <d v="2018-09-16T00:00:00" u="1"/>
        <d v="2018-08-30T00:00:00" u="1"/>
        <d v="2018-09-09T00:00:00" u="1"/>
        <d v="2018-08-23T00:00:00" u="1"/>
        <d v="2018-09-02T00:00:00" u="1"/>
        <d v="2018-08-16T00:00:00" u="1"/>
        <d v="2018-09-14T00:00:00" u="1"/>
        <d v="2018-08-28T00:00:00" u="1"/>
        <d v="2018-09-07T00:00:00" u="1"/>
        <d v="2018-08-21T00:00:00" u="1"/>
        <d v="2018-09-19T00:00:00" u="1"/>
        <d v="2018-09-12T00:00:00" u="1"/>
        <d v="2018-08-26T00:00:00" u="1"/>
        <d v="2018-09-05T00:00:00" u="1"/>
        <d v="2018-08-19T00:00:00" u="1"/>
        <d v="2018-09-17T00:00:00" u="1"/>
        <d v="2018-08-31T00:00:00" u="1"/>
        <d v="2018-09-10T00:00:00" u="1"/>
        <d v="2018-08-24T00:00:00" u="1"/>
        <d v="2018-09-03T00:00:00" u="1"/>
        <d v="2018-08-17T00:00:00" u="1"/>
        <d v="2018-09-15T00:00:00" u="1"/>
        <d v="2018-08-29T00:00:00" u="1"/>
        <d v="2018-09-08T00:00:00" u="1"/>
        <d v="2018-08-22T00:00:00" u="1"/>
        <d v="2018-09-01T00:00:00" u="1"/>
        <d v="2018-09-20T00:00:00" u="1"/>
      </sharedItems>
    </cacheField>
    <cacheField name="ReadinessStatus-Day" numFmtId="0">
      <sharedItems containsNonDate="0" containsString="0" containsBlank="1"/>
    </cacheField>
    <cacheField name="ReadinessStatus-End Item" numFmtId="0">
      <sharedItems containsNonDate="0" containsString="0" containsBlank="1"/>
    </cacheField>
    <cacheField name="ReadinessStatus-End Item Fleet" numFmtId="0">
      <sharedItems containsNonDate="0" containsString="0" containsBlank="1"/>
    </cacheField>
    <cacheField name="ReadinessStatus-End Item Model" numFmtId="0">
      <sharedItems containsNonDate="0" containsBlank="1" count="5">
        <m/>
        <s v="HH-60M" u="1"/>
        <s v="UH-60L" u="1"/>
        <s v="UH-60M" u="1"/>
        <s v="CH-47F" u="1"/>
      </sharedItems>
    </cacheField>
    <cacheField name="ReadinessStatus-Hours Total" numFmtId="0">
      <sharedItems containsNonDate="0" containsString="0" containsBlank="1"/>
    </cacheField>
    <cacheField name="ReadinessStatus-Period Ending" numFmtId="164">
      <sharedItems containsNonDate="0" containsString="0" containsBlank="1"/>
    </cacheField>
    <cacheField name="ReadinessStatus-Readiness Status" numFmtId="0">
      <sharedItems containsNonDate="0" containsBlank="1" count="8">
        <m/>
        <s v="PMCS" u="1"/>
        <s v="FMC" u="1"/>
        <s v="DADE" u="1"/>
        <s v="PMCM" u="1"/>
        <s v="FIELD" u="1"/>
        <s v="NMCS" u="1"/>
        <s v="SUST" u="1"/>
      </sharedItems>
    </cacheField>
    <cacheField name="ReadinessStatus-Readiness Status Meaning" numFmtId="0">
      <sharedItems containsNonDate="0" containsString="0" containsBlank="1"/>
    </cacheField>
    <cacheField name="ReadinessStatus-UIC" numFmtId="0">
      <sharedItems containsNonDate="0" containsBlank="1" count="7">
        <m/>
        <s v="WC0NA0" u="1"/>
        <s v="WAX8B0" u="1"/>
        <s v="WC0NB0" u="1"/>
        <s v="WAX8C0" u="1"/>
        <s v="WAX8A0" u="1"/>
        <s v="WC0NC0" u="1"/>
      </sharedItems>
    </cacheField>
    <cacheField name="ReadinessStatus-UIC Battalion" numFmtId="0">
      <sharedItems containsNonDate="0" containsString="0" containsBlank="1"/>
    </cacheField>
    <cacheField name="ReadinessStatus-Down Date" numFmtId="164">
      <sharedItems containsNonDate="0" containsString="0" containsBlank="1"/>
    </cacheField>
  </cacheFields>
  <extLst>
    <ext xmlns:x14="http://schemas.microsoft.com/office/spreadsheetml/2009/9/main" uri="{725AE2AE-9491-48be-B2B4-4EB974FC3084}">
      <x14:pivotCacheDefinition pivotCacheId="2"/>
    </ext>
  </extLst>
</pivotCacheDefinition>
</file>

<file path=xl/pivotCache/pivotCacheDefinition4.xml><?xml version="1.0" encoding="utf-8"?>
<pivotCacheDefinition xmlns="http://schemas.openxmlformats.org/spreadsheetml/2006/main" xmlns:r="http://schemas.openxmlformats.org/officeDocument/2006/relationships" r:id="rId1" refreshOnLoad="1" refreshedBy="AVNAdmin" refreshedDate="43888.578460879631" createdVersion="5" refreshedVersion="6" minRefreshableVersion="3" recordCount="6">
  <cacheSource type="worksheet">
    <worksheetSource name="PhaseDailyStatusReportPhaseBankTime"/>
  </cacheSource>
  <cacheFields count="7">
    <cacheField name="PhaseBankTime-UIC" numFmtId="0">
      <sharedItems containsNonDate="0" containsBlank="1" count="9">
        <m/>
        <s v="WC0NA0" u="1"/>
        <s v="WC0NAA" u="1"/>
        <s v="WAX8B0" u="1"/>
        <s v="WC0NB0" u="1"/>
        <s v="WAX8C0" u="1"/>
        <s v="WAX8A0" u="1"/>
        <s v="WAX8AA" u="1"/>
        <s v="WC0NC0" u="1"/>
      </sharedItems>
    </cacheField>
    <cacheField name="PhaseBankTime-End Item Model" numFmtId="0">
      <sharedItems containsNonDate="0" containsBlank="1" count="5">
        <m/>
        <s v="HH-60M" u="1"/>
        <s v="UH-60L" u="1"/>
        <s v="UH-60M" u="1"/>
        <s v="CH-47F" u="1"/>
      </sharedItems>
    </cacheField>
    <cacheField name="PhaseBankTime-Bank Time" numFmtId="0">
      <sharedItems containsNonDate="0" containsString="0" containsBlank="1"/>
    </cacheField>
    <cacheField name="PhaseBankTime-Bank Time Percentage" numFmtId="0">
      <sharedItems containsNonDate="0" containsString="0" containsBlank="1"/>
    </cacheField>
    <cacheField name="PhaseBankTime-Ideal Bank Time" numFmtId="0">
      <sharedItems containsNonDate="0" containsString="0" containsBlank="1"/>
    </cacheField>
    <cacheField name="PhaseBankTime-Interval" numFmtId="0">
      <sharedItems containsNonDate="0" containsString="0" containsBlank="1"/>
    </cacheField>
    <cacheField name="PhaseBankTime-Total Aircraft Assigned"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OnLoad="1" refreshedBy="AVNAdmin" refreshedDate="43888.57846099537" createdVersion="5" refreshedVersion="6" minRefreshableVersion="3" recordCount="34">
  <cacheSource type="worksheet">
    <worksheetSource name="PhaseDailyStatusReportPhaseFlowChart"/>
  </cacheSource>
  <cacheFields count="13">
    <cacheField name="PhaseFlowChart-End Item" numFmtId="0">
      <sharedItems containsNonDate="0" containsBlank="1" count="63">
        <m/>
        <s v="0720091" u="1"/>
        <s v="1308131" u="1"/>
        <s v="1308136" u="1"/>
        <s v="1520748" u="1"/>
        <s v="1308137" u="1"/>
        <s v="1308138" u="1"/>
        <s v="1308139" u="1"/>
        <s v="1020335" u="1"/>
        <s v="0427018" u="1"/>
        <s v="1308440" u="1"/>
        <s v="1308441" u="1"/>
        <s v="1308442" u="1"/>
        <s v="1308443" u="1"/>
        <s v="1420697" u="1"/>
        <s v="1420698" u="1"/>
        <s v="1420699" u="1"/>
        <s v="1520730" u="1"/>
        <s v="1520732" u="1"/>
        <s v="1520733" u="1"/>
        <s v="1520734" u="1"/>
        <s v="9226437" u="1"/>
        <s v="1420700" u="1"/>
        <s v="1520735" u="1"/>
        <s v="1420701" u="1"/>
        <s v="1520736" u="1"/>
        <s v="1420702" u="1"/>
        <s v="1520760" u="1"/>
        <s v="1420705" u="1"/>
        <s v="1520761" u="1"/>
        <s v="1520763" u="1"/>
        <s v="1520764" u="1"/>
        <s v="1520765" u="1"/>
        <s v="1520766" u="1"/>
        <s v="1520767" u="1"/>
        <s v="1520790" u="1"/>
        <s v="0920181" u="1"/>
        <s v="1308438" u="1"/>
        <s v="1308439" u="1"/>
        <s v="1520720" u="1"/>
        <s v="1520721" u="1"/>
        <s v="1520722" u="1"/>
        <s v="1520723" u="1"/>
        <s v="1520725" u="1"/>
        <s v="1520726" u="1"/>
        <s v="1520727" u="1"/>
        <s v="9326486" u="1"/>
        <s v="1520728" u="1"/>
        <s v="1308141" u="1"/>
        <s v="1520805" u="1"/>
        <s v="1520806" u="1"/>
        <s v="1520759" u="1"/>
        <s v="1320619" u="1"/>
        <s v="0920178" u="1"/>
        <s v="1520789" u="1"/>
        <s v="9326523" u="1"/>
        <s v="1520718" u="1"/>
        <s v="9826815" u="1"/>
        <s v="9226442" u="1"/>
        <s v="9326477" u="1"/>
        <s v="1520719" u="1"/>
        <s v="1520740" u="1"/>
        <s v="9226443" u="1"/>
      </sharedItems>
    </cacheField>
    <cacheField name="PhaseFlowChart-End Item Model" numFmtId="0">
      <sharedItems containsNonDate="0" containsBlank="1" count="5">
        <m/>
        <s v="HH-60M" u="1"/>
        <s v="UH-60L" u="1"/>
        <s v="UH-60M" u="1"/>
        <s v="CH-47F" u="1"/>
      </sharedItems>
    </cacheField>
    <cacheField name="PhaseFlowChart-Hours" numFmtId="0">
      <sharedItems containsNonDate="0" containsString="0" containsBlank="1"/>
    </cacheField>
    <cacheField name="PhaseFlowChart-Is In Phase" numFmtId="0">
      <sharedItems containsNonDate="0" containsString="0" containsBlank="1"/>
    </cacheField>
    <cacheField name="PhaseFlowChart-Last Completed" numFmtId="0">
      <sharedItems containsNonDate="0" containsString="0" containsBlank="1"/>
    </cacheField>
    <cacheField name="PhaseFlowChart-Next Due" numFmtId="0">
      <sharedItems containsNonDate="0" containsString="0" containsBlank="1"/>
    </cacheField>
    <cacheField name="PhaseFlowChart-Phase Name" numFmtId="0">
      <sharedItems containsNonDate="0" containsString="0" containsBlank="1"/>
    </cacheField>
    <cacheField name="PhaseFlowChart-Schedule" numFmtId="0">
      <sharedItems containsNonDate="0" containsString="0" containsBlank="1"/>
    </cacheField>
    <cacheField name="PhaseFlowChart-Sequence No" numFmtId="0">
      <sharedItems containsNonDate="0" containsString="0" containsBlank="1"/>
    </cacheField>
    <cacheField name="PhaseFlowChart-Till Due" numFmtId="0">
      <sharedItems containsNonDate="0" containsString="0" containsBlank="1"/>
    </cacheField>
    <cacheField name="PhaseFlowChart-UIC" numFmtId="0">
      <sharedItems containsNonDate="0" containsString="0" containsBlank="1"/>
    </cacheField>
    <cacheField name="PhaseFlowChart-UIC Battalion" numFmtId="0">
      <sharedItems containsNonDate="0" containsString="0" containsBlank="1"/>
    </cacheField>
    <cacheField name="UIC Enditem" numFmtId="0" formula=" LEFT(RIGHT('PhaseFlowChart-UIC',2),1) &amp; &quot; &quot; &amp; RIGHT('PhaseFlowChart-End Item',3)"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OnLoad="1" refreshedBy="AVNAdmin" refreshedDate="43888.578461574078" createdVersion="5" refreshedVersion="6" minRefreshableVersion="3" recordCount="2911">
  <cacheSource type="worksheet">
    <worksheetSource name="QualityDailyStatusReportInspectionSchedule"/>
  </cacheSource>
  <cacheFields count="17">
    <cacheField name="InspectionSchedule-Addendum" numFmtId="0">
      <sharedItems containsNonDate="0" containsString="0" containsBlank="1"/>
    </cacheField>
    <cacheField name="InspectionSchedule-Completed Date Time" numFmtId="164">
      <sharedItems containsNonDate="0" containsString="0" containsBlank="1"/>
    </cacheField>
    <cacheField name="InspectionSchedule-End Item" numFmtId="0">
      <sharedItems containsNonDate="0" containsBlank="1" count="76">
        <m/>
        <s v="0720091" u="1"/>
        <s v="1308131" u="1"/>
        <s v="1132" u="1"/>
        <s v="1128" u="1"/>
        <s v="1308136" u="1"/>
        <s v="1520748" u="1"/>
        <s v="1308137" u="1"/>
        <s v="1308138" u="1"/>
        <s v="1308139" u="1"/>
        <s v="1020335" u="1"/>
        <s v="0427018" u="1"/>
        <s v="1308440" u="1"/>
        <s v="1022" u="1"/>
        <s v="1308441" u="1"/>
        <s v="1308442" u="1"/>
        <s v="1123" u="1"/>
        <s v="1308443" u="1"/>
        <s v="1420697" u="1"/>
        <s v="1420698" u="1"/>
        <s v="1420699" u="1"/>
        <s v="1520730" u="1"/>
        <s v="1520732" u="1"/>
        <s v="1520733" u="1"/>
        <s v="1520734" u="1"/>
        <s v="9226437" u="1"/>
        <s v="1420700" u="1"/>
        <s v="1520735" u="1"/>
        <s v="1420701" u="1"/>
        <s v="1520736" u="1"/>
        <s v="1023" u="1"/>
        <s v="1420702" u="1"/>
        <s v="1134" u="1"/>
        <s v="1520760" u="1"/>
        <s v="1420705" u="1"/>
        <s v="1520761" u="1"/>
        <s v="1520763" u="1"/>
        <s v="1520764" u="1"/>
        <s v="1520765" u="1"/>
        <s v="1520766" u="1"/>
        <s v="1520767" u="1"/>
        <s v="1520790" u="1"/>
        <s v="747" u="1"/>
        <s v="0920181" u="1"/>
        <s v="1074" u="1"/>
        <s v="1308438" u="1"/>
        <s v="1308439" u="1"/>
        <s v="1520720" u="1"/>
        <s v="1520721" u="1"/>
        <s v="1520722" u="1"/>
        <s v="1520723" u="1"/>
        <s v="1520725" u="1"/>
        <s v="1520726" u="1"/>
        <s v="1520727" u="1"/>
        <s v="9326486" u="1"/>
        <s v="1520728" u="1"/>
        <s v="1005" u="1"/>
        <s v="1308141" u="1"/>
        <s v="1520805" u="1"/>
        <s v="1520806" u="1"/>
        <s v="1358" u="1"/>
        <s v="1520759" u="1"/>
        <s v="1320619" u="1"/>
        <s v="954" u="1"/>
        <s v="1020" u="1"/>
        <s v="1111" u="1"/>
        <s v="0920178" u="1"/>
        <s v="1520789" u="1"/>
        <s v="9326523" u="1"/>
        <s v="1520718" u="1"/>
        <s v="9826815" u="1"/>
        <s v="9226442" u="1"/>
        <s v="9326477" u="1"/>
        <s v="1520719" u="1"/>
        <s v="1520740" u="1"/>
        <s v="9226443" u="1"/>
      </sharedItems>
    </cacheField>
    <cacheField name="InspectionSchedule-End Item Fleet" numFmtId="0">
      <sharedItems containsNonDate="0" containsString="0" containsBlank="1"/>
    </cacheField>
    <cacheField name="InspectionSchedule-End Item Model" numFmtId="0">
      <sharedItems containsNonDate="0" containsString="0" containsBlank="1"/>
    </cacheField>
    <cacheField name="InspectionSchedule-Extension Reason" numFmtId="0">
      <sharedItems containsNonDate="0" containsString="0" containsBlank="1"/>
    </cacheField>
    <cacheField name="InspectionSchedule-Inspection No" numFmtId="0">
      <sharedItems containsNonDate="0" containsString="0" containsBlank="1" containsNumber="1" containsInteger="1" minValue="9" maxValue="812" count="41">
        <m/>
        <n v="298" u="1"/>
        <n v="385" u="1"/>
        <n v="755" u="1"/>
        <n v="301" u="1"/>
        <n v="472" u="1"/>
        <n v="209" u="1"/>
        <n v="304" u="1"/>
        <n v="112" u="1"/>
        <n v="320" u="1"/>
        <n v="812" u="1"/>
        <n v="410" u="1"/>
        <n v="297" u="1"/>
        <n v="50" u="1"/>
        <n v="413" u="1"/>
        <n v="300" u="1"/>
        <n v="400" u="1"/>
        <n v="471" u="1"/>
        <n v="165" u="1"/>
        <n v="115" u="1"/>
        <n v="306" u="1"/>
        <n v="810" u="1"/>
        <n v="477" u="1"/>
        <n v="60" u="1"/>
        <n v="110" u="1"/>
        <n v="192" u="1"/>
        <n v="412" u="1"/>
        <n v="809" u="1"/>
        <n v="470" u="1"/>
        <n v="9" u="1"/>
        <n v="302" u="1"/>
        <n v="331" u="1"/>
        <n v="473" u="1"/>
        <n v="47" u="1"/>
        <n v="305" u="1"/>
        <n v="476" u="1"/>
        <n v="203" u="1"/>
        <n v="350" u="1"/>
        <n v="408" u="1"/>
        <n v="227" u="1"/>
        <n v="411" u="1"/>
      </sharedItems>
    </cacheField>
    <cacheField name="InspectionSchedule-Is Extended" numFmtId="0">
      <sharedItems containsNonDate="0" containsString="0" containsBlank="1"/>
    </cacheField>
    <cacheField name="InspectionSchedule-Schedule From Date" numFmtId="164">
      <sharedItems containsNonDate="0" containsString="0" containsBlank="1"/>
    </cacheField>
    <cacheField name="InspectionSchedule-Till Due" numFmtId="0">
      <sharedItems containsNonDate="0" containsString="0" containsBlank="1"/>
    </cacheField>
    <cacheField name="InspectionSchedule-Tracker Display Name" numFmtId="0">
      <sharedItems containsNonDate="0" containsString="0" containsBlank="1" count="1">
        <m/>
      </sharedItems>
    </cacheField>
    <cacheField name="InspectionSchedule-UIC" numFmtId="0">
      <sharedItems containsNonDate="0" containsString="0" containsBlank="1"/>
    </cacheField>
    <cacheField name="InspectionSchedule-UIC Battalion" numFmtId="0">
      <sharedItems containsNonDate="0" containsString="0" containsBlank="1"/>
    </cacheField>
    <cacheField name="InspectionSchedule-Frequency" numFmtId="0">
      <sharedItems containsNonDate="0" containsString="0" containsBlank="1"/>
    </cacheField>
    <cacheField name="InspectionSchedule-Inspection Narrative" numFmtId="0">
      <sharedItems containsNonDate="0" containsString="0" containsBlank="1"/>
    </cacheField>
    <cacheField name="InspectionSchedule-Next Due" numFmtId="0">
      <sharedItems containsNonDate="0" containsString="0" containsBlank="1"/>
    </cacheField>
    <cacheField name="InspectionSchedule-Tracker Name"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4">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r>
    <x v="0"/>
    <m/>
    <m/>
    <m/>
    <m/>
    <m/>
    <m/>
    <m/>
    <x v="0"/>
    <m/>
    <m/>
    <m/>
    <m/>
    <x v="0"/>
    <m/>
    <m/>
    <m/>
    <m/>
  </r>
</pivotCacheRecords>
</file>

<file path=xl/pivotCache/pivotCacheRecords2.xml><?xml version="1.0" encoding="utf-8"?>
<pivotCacheRecords xmlns="http://schemas.openxmlformats.org/spreadsheetml/2006/main" xmlns:r="http://schemas.openxmlformats.org/officeDocument/2006/relationships" count="170">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r>
    <m/>
    <m/>
    <m/>
    <m/>
    <x v="0"/>
    <m/>
    <m/>
    <m/>
    <x v="0"/>
    <m/>
    <m/>
    <m/>
    <m/>
    <m/>
    <m/>
    <m/>
    <x v="0"/>
    <m/>
    <m/>
  </r>
</pivotCacheRecords>
</file>

<file path=xl/pivotCache/pivotCacheRecords3.xml><?xml version="1.0" encoding="utf-8"?>
<pivotCacheRecords xmlns="http://schemas.openxmlformats.org/spreadsheetml/2006/main" xmlns:r="http://schemas.openxmlformats.org/officeDocument/2006/relationships" count="180">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r>
    <x v="0"/>
    <m/>
    <m/>
    <m/>
    <x v="0"/>
    <m/>
    <m/>
    <x v="0"/>
    <m/>
    <x v="0"/>
    <m/>
    <m/>
  </r>
</pivotCacheRecords>
</file>

<file path=xl/pivotCache/pivotCacheRecords4.xml><?xml version="1.0" encoding="utf-8"?>
<pivotCacheRecords xmlns="http://schemas.openxmlformats.org/spreadsheetml/2006/main" xmlns:r="http://schemas.openxmlformats.org/officeDocument/2006/relationships" count="6">
  <r>
    <x v="0"/>
    <x v="0"/>
    <m/>
    <m/>
    <m/>
    <m/>
    <m/>
  </r>
  <r>
    <x v="0"/>
    <x v="0"/>
    <m/>
    <m/>
    <m/>
    <m/>
    <m/>
  </r>
  <r>
    <x v="0"/>
    <x v="0"/>
    <m/>
    <m/>
    <m/>
    <m/>
    <m/>
  </r>
  <r>
    <x v="0"/>
    <x v="0"/>
    <m/>
    <m/>
    <m/>
    <m/>
    <m/>
  </r>
  <r>
    <x v="0"/>
    <x v="0"/>
    <m/>
    <m/>
    <m/>
    <m/>
    <m/>
  </r>
  <r>
    <x v="0"/>
    <x v="0"/>
    <m/>
    <m/>
    <m/>
    <m/>
    <m/>
  </r>
</pivotCacheRecords>
</file>

<file path=xl/pivotCache/pivotCacheRecords5.xml><?xml version="1.0" encoding="utf-8"?>
<pivotCacheRecords xmlns="http://schemas.openxmlformats.org/spreadsheetml/2006/main" xmlns:r="http://schemas.openxmlformats.org/officeDocument/2006/relationships" count="34">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r>
    <x v="0"/>
    <x v="0"/>
    <m/>
    <m/>
    <m/>
    <m/>
    <m/>
    <m/>
    <m/>
    <m/>
    <m/>
    <m/>
  </r>
</pivotCacheRecords>
</file>

<file path=xl/pivotCache/pivotCacheRecords6.xml><?xml version="1.0" encoding="utf-8"?>
<pivotCacheRecords xmlns="http://schemas.openxmlformats.org/spreadsheetml/2006/main" xmlns:r="http://schemas.openxmlformats.org/officeDocument/2006/relationships" count="2911">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r>
    <m/>
    <m/>
    <x v="0"/>
    <m/>
    <m/>
    <m/>
    <x v="0"/>
    <m/>
    <m/>
    <m/>
    <x v="0"/>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name="PivotTable1" cacheId="45"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C7" firstHeaderRow="1" firstDataRow="2" firstDataCol="1"/>
  <pivotFields count="18">
    <pivotField name="End Item" axis="axisRow" dataField="1" showAll="0" sortType="ascending">
      <items count="64">
        <item m="1" x="9"/>
        <item m="1" x="1"/>
        <item m="1" x="53"/>
        <item m="1" x="36"/>
        <item m="1" x="8"/>
        <item m="1" x="2"/>
        <item m="1" x="3"/>
        <item m="1" x="5"/>
        <item m="1" x="6"/>
        <item m="1" x="7"/>
        <item m="1" x="48"/>
        <item m="1" x="37"/>
        <item m="1" x="38"/>
        <item m="1" x="10"/>
        <item m="1" x="11"/>
        <item m="1" x="12"/>
        <item m="1" x="13"/>
        <item m="1" x="52"/>
        <item m="1" x="14"/>
        <item m="1" x="15"/>
        <item m="1" x="16"/>
        <item m="1" x="22"/>
        <item m="1" x="24"/>
        <item m="1" x="26"/>
        <item m="1" x="28"/>
        <item m="1" x="56"/>
        <item m="1" x="60"/>
        <item m="1" x="39"/>
        <item m="1" x="40"/>
        <item m="1" x="41"/>
        <item m="1" x="42"/>
        <item m="1" x="43"/>
        <item m="1" x="44"/>
        <item m="1" x="45"/>
        <item m="1" x="47"/>
        <item m="1" x="17"/>
        <item m="1" x="18"/>
        <item m="1" x="19"/>
        <item m="1" x="20"/>
        <item m="1" x="23"/>
        <item m="1" x="25"/>
        <item m="1" x="61"/>
        <item m="1" x="4"/>
        <item m="1" x="51"/>
        <item m="1" x="27"/>
        <item m="1" x="29"/>
        <item m="1" x="30"/>
        <item m="1" x="31"/>
        <item m="1" x="32"/>
        <item m="1" x="33"/>
        <item m="1" x="34"/>
        <item m="1" x="54"/>
        <item m="1" x="35"/>
        <item m="1" x="49"/>
        <item m="1" x="50"/>
        <item m="1" x="21"/>
        <item m="1" x="58"/>
        <item m="1" x="62"/>
        <item m="1" x="59"/>
        <item m="1" x="46"/>
        <item m="1" x="55"/>
        <item m="1" x="57"/>
        <item x="0"/>
        <item t="default"/>
      </items>
    </pivotField>
    <pivotField showAll="0"/>
    <pivotField showAll="0"/>
    <pivotField showAll="0"/>
    <pivotField showAll="0"/>
    <pivotField numFmtId="164" showAll="0"/>
    <pivotField showAll="0"/>
    <pivotField showAll="0"/>
    <pivotField name="End Item Model" axis="axisRow" showAll="0">
      <items count="6">
        <item m="1" x="4"/>
        <item m="1" x="1"/>
        <item m="1" x="2"/>
        <item m="1" x="3"/>
        <item x="0"/>
        <item t="default"/>
      </items>
    </pivotField>
    <pivotField showAll="0"/>
    <pivotField showAll="0"/>
    <pivotField showAll="0"/>
    <pivotField numFmtId="164" showAll="0"/>
    <pivotField name="Readiness Status" axis="axisCol" showAll="0">
      <items count="9">
        <item m="1" x="5"/>
        <item m="1" x="2"/>
        <item m="1" x="4"/>
        <item m="1" x="1"/>
        <item m="1" x="6"/>
        <item m="1" x="3"/>
        <item x="0"/>
        <item m="1" x="7"/>
        <item t="default"/>
      </items>
    </pivotField>
    <pivotField showAll="0"/>
    <pivotField showAll="0"/>
    <pivotField showAll="0" defaultSubtotal="0"/>
    <pivotField showAll="0" defaultSubtotal="0"/>
  </pivotFields>
  <rowFields count="2">
    <field x="8"/>
    <field x="0"/>
  </rowFields>
  <rowItems count="3">
    <i>
      <x v="4"/>
    </i>
    <i r="1">
      <x v="62"/>
    </i>
    <i t="grand">
      <x/>
    </i>
  </rowItems>
  <colFields count="1">
    <field x="13"/>
  </colFields>
  <colItems count="2">
    <i>
      <x v="6"/>
    </i>
    <i t="grand">
      <x/>
    </i>
  </colItems>
  <dataFields count="1">
    <dataField name="DailyEnditemStatus"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45"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S3:S4" firstHeaderRow="1" firstDataRow="1" firstDataCol="0"/>
  <pivotFields count="18">
    <pivotField showAll="0"/>
    <pivotField showAll="0"/>
    <pivotField showAll="0"/>
    <pivotField showAll="0"/>
    <pivotField showAll="0"/>
    <pivotField dataField="1" numFmtId="164"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s>
  <rowItems count="1">
    <i/>
  </rowItems>
  <colItems count="1">
    <i/>
  </colItems>
  <dataFields count="1">
    <dataField name="DailyStatus-Daily Date Max" fld="5" subtotal="max" baseField="0" baseItem="0" numFmtId="16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45"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N3:P5" firstHeaderRow="0" firstDataRow="1" firstDataCol="1"/>
  <pivotFields count="18">
    <pivotField axis="axisRow" showAll="0">
      <items count="64">
        <item m="1" x="9"/>
        <item m="1" x="2"/>
        <item m="1" x="3"/>
        <item m="1" x="5"/>
        <item m="1" x="6"/>
        <item m="1" x="7"/>
        <item m="1" x="48"/>
        <item m="1" x="37"/>
        <item m="1" x="38"/>
        <item m="1" x="10"/>
        <item m="1" x="11"/>
        <item m="1" x="12"/>
        <item m="1" x="13"/>
        <item m="1" x="14"/>
        <item m="1" x="15"/>
        <item m="1" x="16"/>
        <item m="1" x="22"/>
        <item m="1" x="24"/>
        <item m="1" x="26"/>
        <item m="1" x="51"/>
        <item m="1" x="27"/>
        <item m="1" x="29"/>
        <item m="1" x="30"/>
        <item m="1" x="31"/>
        <item m="1" x="32"/>
        <item m="1" x="33"/>
        <item m="1" x="34"/>
        <item m="1" x="21"/>
        <item m="1" x="58"/>
        <item m="1" x="62"/>
        <item m="1" x="59"/>
        <item m="1" x="46"/>
        <item m="1" x="55"/>
        <item m="1" x="57"/>
        <item m="1" x="52"/>
        <item m="1" x="43"/>
        <item m="1" x="45"/>
        <item m="1" x="50"/>
        <item m="1" x="61"/>
        <item m="1" x="41"/>
        <item m="1" x="49"/>
        <item m="1" x="40"/>
        <item m="1" x="35"/>
        <item m="1" x="1"/>
        <item m="1" x="23"/>
        <item m="1" x="4"/>
        <item m="1" x="8"/>
        <item m="1" x="25"/>
        <item m="1" x="19"/>
        <item m="1" x="18"/>
        <item m="1" x="44"/>
        <item m="1" x="53"/>
        <item m="1" x="56"/>
        <item m="1" x="54"/>
        <item m="1" x="42"/>
        <item m="1" x="39"/>
        <item m="1" x="36"/>
        <item m="1" x="60"/>
        <item m="1" x="28"/>
        <item m="1" x="20"/>
        <item m="1" x="47"/>
        <item x="0"/>
        <item m="1" x="17"/>
        <item t="default"/>
      </items>
    </pivotField>
    <pivotField showAll="0"/>
    <pivotField showAll="0"/>
    <pivotField showAll="0"/>
    <pivotField showAll="0"/>
    <pivotField numFmtId="164" showAll="0"/>
    <pivotField showAll="0"/>
    <pivotField showAll="0"/>
    <pivotField showAll="0"/>
    <pivotField showAll="0"/>
    <pivotField showAll="0"/>
    <pivotField showAll="0"/>
    <pivotField numFmtId="164" showAll="0"/>
    <pivotField showAll="0"/>
    <pivotField showAll="0"/>
    <pivotField showAll="0"/>
    <pivotField dataField="1" showAll="0"/>
    <pivotField dataField="1" showAll="0" defaultSubtotal="0"/>
  </pivotFields>
  <rowFields count="1">
    <field x="0"/>
  </rowFields>
  <rowItems count="2">
    <i>
      <x v="61"/>
    </i>
    <i t="grand">
      <x/>
    </i>
  </rowItems>
  <colFields count="1">
    <field x="-2"/>
  </colFields>
  <colItems count="2">
    <i>
      <x/>
    </i>
    <i i="1">
      <x v="1"/>
    </i>
  </colItems>
  <dataFields count="2">
    <dataField name="ECD" fld="16" subtotal="max" baseField="0" baseItem="0" numFmtId="167"/>
    <dataField name="DownDate" fld="17" subtotal="max" baseField="0" baseItem="37" numFmtId="16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Hours Flown" cacheId="5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N3:P7" firstHeaderRow="1" firstDataRow="2" firstDataCol="1"/>
  <pivotFields count="19">
    <pivotField showAll="0"/>
    <pivotField showAll="0"/>
    <pivotField showAll="0"/>
    <pivotField showAll="0"/>
    <pivotField axis="axisRow" numFmtId="166" showAll="0">
      <items count="39">
        <item m="1" x="15"/>
        <item m="1" x="30"/>
        <item m="1" x="9"/>
        <item m="1" x="24"/>
        <item m="1" x="4"/>
        <item m="1" x="19"/>
        <item m="1" x="34"/>
        <item m="1" x="13"/>
        <item m="1" x="28"/>
        <item m="1" x="7"/>
        <item m="1" x="22"/>
        <item m="1" x="2"/>
        <item m="1" x="17"/>
        <item m="1" x="32"/>
        <item m="1" x="11"/>
        <item m="1" x="26"/>
        <item m="1" x="35"/>
        <item m="1" x="14"/>
        <item m="1" x="29"/>
        <item m="1" x="8"/>
        <item m="1" x="23"/>
        <item m="1" x="3"/>
        <item m="1" x="18"/>
        <item m="1" x="33"/>
        <item m="1" x="12"/>
        <item m="1" x="27"/>
        <item m="1" x="6"/>
        <item m="1" x="21"/>
        <item m="1" x="1"/>
        <item m="1" x="16"/>
        <item m="1" x="31"/>
        <item m="1" x="10"/>
        <item m="1" x="5"/>
        <item m="1" x="25"/>
        <item m="1" x="36"/>
        <item m="1" x="20"/>
        <item m="1" x="37"/>
        <item x="0"/>
        <item t="default"/>
      </items>
    </pivotField>
    <pivotField showAll="0"/>
    <pivotField showAll="0"/>
    <pivotField showAll="0"/>
    <pivotField axis="axisRow" showAll="0">
      <items count="6">
        <item m="1" x="4"/>
        <item m="1" x="1"/>
        <item m="1" x="2"/>
        <item m="1" x="3"/>
        <item x="0"/>
        <item t="default"/>
      </items>
    </pivotField>
    <pivotField dataField="1" showAll="0"/>
    <pivotField showAll="0"/>
    <pivotField showAll="0"/>
    <pivotField numFmtId="164" showAll="0"/>
    <pivotField showAll="0"/>
    <pivotField showAll="0"/>
    <pivotField showAll="0"/>
    <pivotField axis="axisCol" showAll="0">
      <items count="8">
        <item m="1" x="1"/>
        <item m="1" x="3"/>
        <item m="1" x="6"/>
        <item x="0"/>
        <item m="1" x="4"/>
        <item m="1" x="2"/>
        <item m="1" x="5"/>
        <item t="default"/>
      </items>
    </pivotField>
    <pivotField showAll="0"/>
    <pivotField showAll="0" defaultSubtotal="0"/>
  </pivotFields>
  <rowFields count="2">
    <field x="8"/>
    <field x="4"/>
  </rowFields>
  <rowItems count="3">
    <i>
      <x v="4"/>
    </i>
    <i r="1">
      <x v="37"/>
    </i>
    <i t="grand">
      <x/>
    </i>
  </rowItems>
  <colFields count="1">
    <field x="16"/>
  </colFields>
  <colItems count="2">
    <i>
      <x v="3"/>
    </i>
    <i t="grand">
      <x/>
    </i>
  </colItems>
  <dataFields count="1">
    <dataField name="Hours Flown" fld="9" baseField="8"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56"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C8" firstHeaderRow="1" firstDataRow="2" firstDataCol="1"/>
  <pivotFields count="12">
    <pivotField name="Readiness-Daily Date" axis="axisRow" numFmtId="166" showAll="0">
      <items count="38">
        <item m="1" x="15"/>
        <item m="1" x="30"/>
        <item m="1" x="9"/>
        <item m="1" x="24"/>
        <item m="1" x="4"/>
        <item m="1" x="19"/>
        <item m="1" x="34"/>
        <item m="1" x="13"/>
        <item m="1" x="28"/>
        <item m="1" x="7"/>
        <item m="1" x="22"/>
        <item m="1" x="2"/>
        <item m="1" x="17"/>
        <item m="1" x="32"/>
        <item m="1" x="11"/>
        <item m="1" x="26"/>
        <item m="1" x="35"/>
        <item m="1" x="14"/>
        <item m="1" x="29"/>
        <item m="1" x="8"/>
        <item m="1" x="23"/>
        <item m="1" x="3"/>
        <item m="1" x="18"/>
        <item m="1" x="33"/>
        <item m="1" x="12"/>
        <item m="1" x="27"/>
        <item m="1" x="6"/>
        <item m="1" x="21"/>
        <item m="1" x="1"/>
        <item m="1" x="16"/>
        <item m="1" x="31"/>
        <item m="1" x="10"/>
        <item m="1" x="5"/>
        <item m="1" x="25"/>
        <item m="1" x="20"/>
        <item m="1" x="36"/>
        <item x="0"/>
        <item t="default"/>
      </items>
    </pivotField>
    <pivotField showAll="0"/>
    <pivotField showAll="0"/>
    <pivotField showAll="0"/>
    <pivotField name="Readiness-End Item Model" axis="axisRow" showAll="0">
      <items count="6">
        <item m="1" x="4"/>
        <item m="1" x="1"/>
        <item m="1" x="2"/>
        <item m="1" x="3"/>
        <item x="0"/>
        <item t="default"/>
      </items>
    </pivotField>
    <pivotField dataField="1" showAll="0"/>
    <pivotField numFmtId="164" showAll="0"/>
    <pivotField name="Readiness Status" axis="axisCol" showAll="0">
      <items count="9">
        <item m="1" x="5"/>
        <item m="1" x="2"/>
        <item m="1" x="6"/>
        <item m="1" x="4"/>
        <item m="1" x="1"/>
        <item m="1" x="3"/>
        <item m="1" x="7"/>
        <item x="0"/>
        <item t="default"/>
      </items>
    </pivotField>
    <pivotField showAll="0"/>
    <pivotField axis="axisRow" showAll="0">
      <items count="8">
        <item m="1" x="1"/>
        <item m="1" x="3"/>
        <item m="1" x="6"/>
        <item x="0"/>
        <item m="1" x="2"/>
        <item m="1" x="5"/>
        <item m="1" x="4"/>
        <item t="default"/>
      </items>
    </pivotField>
    <pivotField showAll="0"/>
    <pivotField showAll="0" defaultSubtotal="0"/>
  </pivotFields>
  <rowFields count="3">
    <field x="9"/>
    <field x="4"/>
    <field x="0"/>
  </rowFields>
  <rowItems count="4">
    <i>
      <x v="3"/>
    </i>
    <i r="1">
      <x v="4"/>
    </i>
    <i r="2">
      <x v="36"/>
    </i>
    <i t="grand">
      <x/>
    </i>
  </rowItems>
  <colFields count="1">
    <field x="7"/>
  </colFields>
  <colItems count="2">
    <i>
      <x v="7"/>
    </i>
    <i t="grand">
      <x/>
    </i>
  </colItems>
  <dataFields count="1">
    <dataField name="Readiness" fld="5" showDataAs="percentOfRow" baseField="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6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C6" firstHeaderRow="0" firstDataRow="1" firstDataCol="1"/>
  <pivotFields count="7">
    <pivotField name="UIC" axis="axisRow" showAll="0">
      <items count="10">
        <item m="1" x="1"/>
        <item m="1" x="4"/>
        <item m="1" x="8"/>
        <item m="1" x="2"/>
        <item m="1" x="3"/>
        <item m="1" x="7"/>
        <item m="1" x="5"/>
        <item m="1" x="6"/>
        <item x="0"/>
        <item t="default"/>
      </items>
    </pivotField>
    <pivotField name="Model" axis="axisRow" showAll="0">
      <items count="6">
        <item m="1" x="4"/>
        <item m="1" x="1"/>
        <item m="1" x="2"/>
        <item m="1" x="3"/>
        <item x="0"/>
        <item t="default"/>
      </items>
    </pivotField>
    <pivotField showAll="0"/>
    <pivotField dataField="1" showAll="0"/>
    <pivotField showAll="0"/>
    <pivotField showAll="0"/>
    <pivotField dataField="1" showAll="0"/>
  </pivotFields>
  <rowFields count="2">
    <field x="0"/>
    <field x="1"/>
  </rowFields>
  <rowItems count="3">
    <i>
      <x v="8"/>
    </i>
    <i r="1">
      <x v="4"/>
    </i>
    <i t="grand">
      <x/>
    </i>
  </rowItems>
  <colFields count="1">
    <field x="-2"/>
  </colFields>
  <colItems count="2">
    <i>
      <x/>
    </i>
    <i i="1">
      <x v="1"/>
    </i>
  </colItems>
  <dataFields count="2">
    <dataField name="BankTime" fld="3" subtotal="max" baseField="0" baseItem="0"/>
    <dataField name="TotalAircraf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64" applyNumberFormats="0" applyBorderFormats="0" applyFontFormats="0" applyPatternFormats="0" applyAlignmentFormats="0" applyWidthHeightFormats="1" dataCaption="Values" updatedVersion="6" minRefreshableVersion="3" useAutoFormatting="1" rowGrandTotals="0" colGrandTotals="0" itemPrintTitles="1" createdVersion="5" indent="0" outline="1" outlineData="1" multipleFieldFilters="0" chartFormat="20">
  <location ref="D3:E4" firstHeaderRow="1" firstDataRow="1" firstDataCol="1" rowPageCount="1" colPageCount="1"/>
  <pivotFields count="13">
    <pivotField axis="axisRow" showAll="0" sortType="descending" defaultSubtotal="0">
      <items count="63">
        <item m="1" x="57"/>
        <item m="1" x="55"/>
        <item m="1" x="46"/>
        <item m="1" x="59"/>
        <item m="1" x="62"/>
        <item m="1" x="58"/>
        <item m="1" x="21"/>
        <item m="1" x="50"/>
        <item m="1" x="49"/>
        <item m="1" x="35"/>
        <item m="1" x="54"/>
        <item m="1" x="34"/>
        <item m="1" x="33"/>
        <item m="1" x="32"/>
        <item m="1" x="31"/>
        <item m="1" x="30"/>
        <item m="1" x="29"/>
        <item m="1" x="27"/>
        <item m="1" x="51"/>
        <item m="1" x="4"/>
        <item m="1" x="61"/>
        <item m="1" x="25"/>
        <item m="1" x="23"/>
        <item m="1" x="20"/>
        <item m="1" x="19"/>
        <item m="1" x="18"/>
        <item m="1" x="17"/>
        <item m="1" x="47"/>
        <item m="1" x="45"/>
        <item m="1" x="44"/>
        <item m="1" x="43"/>
        <item m="1" x="42"/>
        <item m="1" x="41"/>
        <item m="1" x="40"/>
        <item m="1" x="39"/>
        <item m="1" x="60"/>
        <item m="1" x="56"/>
        <item m="1" x="28"/>
        <item m="1" x="26"/>
        <item m="1" x="24"/>
        <item m="1" x="22"/>
        <item m="1" x="16"/>
        <item m="1" x="15"/>
        <item m="1" x="14"/>
        <item m="1" x="52"/>
        <item m="1" x="13"/>
        <item m="1" x="12"/>
        <item m="1" x="11"/>
        <item m="1" x="10"/>
        <item m="1" x="37"/>
        <item m="1" x="48"/>
        <item m="1" x="7"/>
        <item m="1" x="6"/>
        <item m="1" x="5"/>
        <item m="1" x="3"/>
        <item m="1" x="2"/>
        <item m="1" x="8"/>
        <item m="1" x="36"/>
        <item m="1" x="53"/>
        <item m="1" x="1"/>
        <item m="1" x="9"/>
        <item m="1" x="38"/>
        <item x="0"/>
      </items>
      <autoSortScope>
        <pivotArea dataOnly="0" outline="0" fieldPosition="0">
          <references count="1">
            <reference field="4294967294" count="1" selected="0">
              <x v="0"/>
            </reference>
          </references>
        </pivotArea>
      </autoSortScope>
    </pivotField>
    <pivotField axis="axisPage" showAll="0" defaultSubtotal="0">
      <items count="5">
        <item m="1" x="4"/>
        <item m="1" x="1"/>
        <item m="1" x="2"/>
        <item m="1" x="3"/>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sortType="ascending" defaultSubtotal="0"/>
    <pivotField showAll="0" defaultSubtotal="0"/>
    <pivotField dragToRow="0" dragToCol="0" dragToPage="0" showAll="0" defaultSubtotal="0"/>
  </pivotFields>
  <rowFields count="1">
    <field x="0"/>
  </rowFields>
  <rowItems count="1">
    <i>
      <x v="62"/>
    </i>
  </rowItems>
  <colItems count="1">
    <i/>
  </colItems>
  <pageFields count="1">
    <pageField fld="1" item="4" hier="-1"/>
  </pageFields>
  <dataFields count="1">
    <dataField name="PhaseFlowChart" fld="9" subtotal="max" baseField="0" baseItem="0"/>
  </dataFields>
  <chartFormats count="20">
    <chartFormat chart="9" format="1" series="1">
      <pivotArea type="data" outline="0" fieldPosition="0">
        <references count="1">
          <reference field="4294967294" count="1" selected="0">
            <x v="0"/>
          </reference>
        </references>
      </pivotArea>
    </chartFormat>
    <chartFormat chart="9" format="2">
      <pivotArea type="data" outline="0" fieldPosition="0">
        <references count="2">
          <reference field="4294967294" count="1" selected="0">
            <x v="0"/>
          </reference>
          <reference field="0" count="1" selected="0">
            <x v="61"/>
          </reference>
        </references>
      </pivotArea>
    </chartFormat>
    <chartFormat chart="9" format="3">
      <pivotArea type="data" outline="0" fieldPosition="0">
        <references count="2">
          <reference field="4294967294" count="1" selected="0">
            <x v="0"/>
          </reference>
          <reference field="0" count="1" selected="0">
            <x v="52"/>
          </reference>
        </references>
      </pivotArea>
    </chartFormat>
    <chartFormat chart="9" format="4">
      <pivotArea type="data" outline="0" fieldPosition="0">
        <references count="2">
          <reference field="4294967294" count="1" selected="0">
            <x v="0"/>
          </reference>
          <reference field="0" count="1" selected="0">
            <x v="53"/>
          </reference>
        </references>
      </pivotArea>
    </chartFormat>
    <chartFormat chart="9" format="5">
      <pivotArea type="data" outline="0" fieldPosition="0">
        <references count="2">
          <reference field="4294967294" count="1" selected="0">
            <x v="0"/>
          </reference>
          <reference field="0" count="1" selected="0">
            <x v="50"/>
          </reference>
        </references>
      </pivotArea>
    </chartFormat>
    <chartFormat chart="9" format="6">
      <pivotArea type="data" outline="0" fieldPosition="0">
        <references count="2">
          <reference field="4294967294" count="1" selected="0">
            <x v="0"/>
          </reference>
          <reference field="0" count="1" selected="0">
            <x v="47"/>
          </reference>
        </references>
      </pivotArea>
    </chartFormat>
    <chartFormat chart="9" format="7">
      <pivotArea type="data" outline="0" fieldPosition="0">
        <references count="2">
          <reference field="4294967294" count="1" selected="0">
            <x v="0"/>
          </reference>
          <reference field="0" count="1" selected="0">
            <x v="51"/>
          </reference>
        </references>
      </pivotArea>
    </chartFormat>
    <chartFormat chart="9" format="8">
      <pivotArea type="data" outline="0" fieldPosition="0">
        <references count="2">
          <reference field="4294967294" count="1" selected="0">
            <x v="0"/>
          </reference>
          <reference field="0" count="1" selected="0">
            <x v="45"/>
          </reference>
        </references>
      </pivotArea>
    </chartFormat>
    <chartFormat chart="9" format="9">
      <pivotArea type="data" outline="0" fieldPosition="0">
        <references count="2">
          <reference field="4294967294" count="1" selected="0">
            <x v="0"/>
          </reference>
          <reference field="0" count="1" selected="0">
            <x v="46"/>
          </reference>
        </references>
      </pivotArea>
    </chartFormat>
    <chartFormat chart="9" format="10">
      <pivotArea type="data" outline="0" fieldPosition="0">
        <references count="2">
          <reference field="4294967294" count="1" selected="0">
            <x v="0"/>
          </reference>
          <reference field="0" count="1" selected="0">
            <x v="55"/>
          </reference>
        </references>
      </pivotArea>
    </chartFormat>
    <chartFormat chart="9" format="11">
      <pivotArea type="data" outline="0" fieldPosition="0">
        <references count="2">
          <reference field="4294967294" count="1" selected="0">
            <x v="0"/>
          </reference>
          <reference field="0" count="1" selected="0">
            <x v="48"/>
          </reference>
        </references>
      </pivotArea>
    </chartFormat>
    <chartFormat chart="9" format="12">
      <pivotArea type="data" outline="0" fieldPosition="0">
        <references count="2">
          <reference field="4294967294" count="1" selected="0">
            <x v="0"/>
          </reference>
          <reference field="0" count="1" selected="0">
            <x v="49"/>
          </reference>
        </references>
      </pivotArea>
    </chartFormat>
    <chartFormat chart="9" format="13">
      <pivotArea type="data" outline="0" fieldPosition="0">
        <references count="2">
          <reference field="4294967294" count="1" selected="0">
            <x v="0"/>
          </reference>
          <reference field="0" count="1" selected="0">
            <x v="54"/>
          </reference>
        </references>
      </pivotArea>
    </chartFormat>
    <chartFormat chart="9" format="14">
      <pivotArea type="data" outline="0" fieldPosition="0">
        <references count="1">
          <reference field="4294967294" count="1" selected="0">
            <x v="0"/>
          </reference>
        </references>
      </pivotArea>
    </chartFormat>
    <chartFormat chart="11" format="17" series="1">
      <pivotArea type="data" outline="0" fieldPosition="0">
        <references count="1">
          <reference field="4294967294" count="1" selected="0">
            <x v="0"/>
          </reference>
        </references>
      </pivotArea>
    </chartFormat>
    <chartFormat chart="11" format="18">
      <pivotArea type="data" outline="0" fieldPosition="0">
        <references count="1">
          <reference field="4294967294" count="1" selected="0">
            <x v="0"/>
          </reference>
        </references>
      </pivotArea>
    </chartFormat>
    <chartFormat chart="17" format="25" series="1">
      <pivotArea type="data" outline="0" fieldPosition="0">
        <references count="1">
          <reference field="4294967294" count="1" selected="0">
            <x v="0"/>
          </reference>
        </references>
      </pivotArea>
    </chartFormat>
    <chartFormat chart="17" format="26">
      <pivotArea type="data" outline="0" fieldPosition="0">
        <references count="1">
          <reference field="4294967294" count="1" selected="0">
            <x v="0"/>
          </reference>
        </references>
      </pivotArea>
    </chartFormat>
    <chartFormat chart="19" format="29" series="1">
      <pivotArea type="data" outline="0" fieldPosition="0">
        <references count="1">
          <reference field="4294967294" count="1" selected="0">
            <x v="0"/>
          </reference>
        </references>
      </pivotArea>
    </chartFormat>
    <chartFormat chart="19" format="30">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6" cacheId="64"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13">
  <location ref="H3:I5" firstHeaderRow="1" firstDataRow="1" firstDataCol="1" rowPageCount="1" colPageCount="1"/>
  <pivotFields count="13">
    <pivotField axis="axisRow" showAll="0" sortType="descending">
      <items count="64">
        <item m="1" x="9"/>
        <item m="1" x="1"/>
        <item m="1" x="53"/>
        <item m="1" x="36"/>
        <item m="1" x="8"/>
        <item m="1" x="2"/>
        <item m="1" x="3"/>
        <item m="1" x="5"/>
        <item m="1" x="6"/>
        <item m="1" x="7"/>
        <item m="1" x="48"/>
        <item m="1" x="37"/>
        <item m="1" x="10"/>
        <item m="1" x="11"/>
        <item m="1" x="12"/>
        <item m="1" x="13"/>
        <item m="1" x="52"/>
        <item m="1" x="14"/>
        <item m="1" x="15"/>
        <item m="1" x="16"/>
        <item m="1" x="22"/>
        <item m="1" x="24"/>
        <item m="1" x="26"/>
        <item m="1" x="28"/>
        <item m="1" x="56"/>
        <item m="1" x="60"/>
        <item m="1" x="39"/>
        <item m="1" x="40"/>
        <item m="1" x="41"/>
        <item m="1" x="42"/>
        <item m="1" x="43"/>
        <item m="1" x="44"/>
        <item m="1" x="45"/>
        <item m="1" x="47"/>
        <item m="1" x="17"/>
        <item m="1" x="18"/>
        <item m="1" x="19"/>
        <item m="1" x="20"/>
        <item m="1" x="23"/>
        <item m="1" x="25"/>
        <item m="1" x="61"/>
        <item m="1" x="4"/>
        <item m="1" x="51"/>
        <item m="1" x="27"/>
        <item m="1" x="29"/>
        <item m="1" x="30"/>
        <item m="1" x="31"/>
        <item m="1" x="32"/>
        <item m="1" x="33"/>
        <item m="1" x="34"/>
        <item m="1" x="54"/>
        <item m="1" x="35"/>
        <item m="1" x="49"/>
        <item m="1" x="50"/>
        <item m="1" x="21"/>
        <item m="1" x="58"/>
        <item m="1" x="62"/>
        <item m="1" x="59"/>
        <item m="1" x="46"/>
        <item m="1" x="55"/>
        <item m="1" x="57"/>
        <item m="1" x="38"/>
        <item x="0"/>
        <item t="default"/>
      </items>
      <autoSortScope>
        <pivotArea dataOnly="0" outline="0" fieldPosition="0">
          <references count="1">
            <reference field="4294967294" count="1" selected="0">
              <x v="0"/>
            </reference>
          </references>
        </pivotArea>
      </autoSortScope>
    </pivotField>
    <pivotField axis="axisPage" showAll="0">
      <items count="6">
        <item m="1" x="4"/>
        <item m="1" x="1"/>
        <item m="1" x="2"/>
        <item m="1" x="3"/>
        <item x="0"/>
        <item t="default"/>
      </items>
    </pivotField>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1">
    <field x="0"/>
  </rowFields>
  <rowItems count="2">
    <i>
      <x v="62"/>
    </i>
    <i t="grand">
      <x/>
    </i>
  </rowItems>
  <colItems count="1">
    <i/>
  </colItems>
  <pageFields count="1">
    <pageField fld="1" item="4" hier="-1"/>
  </pageFields>
  <dataFields count="1">
    <dataField name="PhaseFlowChart" fld="9" subtotal="max" baseField="0" baseItem="46"/>
  </dataFields>
  <chartFormats count="24">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0" count="1" selected="0">
            <x v="22"/>
          </reference>
        </references>
      </pivotArea>
    </chartFormat>
    <chartFormat chart="2" format="3">
      <pivotArea type="data" outline="0" fieldPosition="0">
        <references count="2">
          <reference field="4294967294" count="1" selected="0">
            <x v="0"/>
          </reference>
          <reference field="0" count="1" selected="0">
            <x v="21"/>
          </reference>
        </references>
      </pivotArea>
    </chartFormat>
    <chartFormat chart="2" format="4">
      <pivotArea type="data" outline="0" fieldPosition="0">
        <references count="2">
          <reference field="4294967294" count="1" selected="0">
            <x v="0"/>
          </reference>
          <reference field="0" count="1" selected="0">
            <x v="20"/>
          </reference>
        </references>
      </pivotArea>
    </chartFormat>
    <chartFormat chart="2" format="5">
      <pivotArea type="data" outline="0" fieldPosition="0">
        <references count="2">
          <reference field="4294967294" count="1" selected="0">
            <x v="0"/>
          </reference>
          <reference field="0" count="1" selected="0">
            <x v="44"/>
          </reference>
        </references>
      </pivotArea>
    </chartFormat>
    <chartFormat chart="2" format="6">
      <pivotArea type="data" outline="0" fieldPosition="0">
        <references count="2">
          <reference field="4294967294" count="1" selected="0">
            <x v="0"/>
          </reference>
          <reference field="0" count="1" selected="0">
            <x v="47"/>
          </reference>
        </references>
      </pivotArea>
    </chartFormat>
    <chartFormat chart="2" format="7">
      <pivotArea type="data" outline="0" fieldPosition="0">
        <references count="2">
          <reference field="4294967294" count="1" selected="0">
            <x v="0"/>
          </reference>
          <reference field="0" count="1" selected="0">
            <x v="45"/>
          </reference>
        </references>
      </pivotArea>
    </chartFormat>
    <chartFormat chart="2" format="8">
      <pivotArea type="data" outline="0" fieldPosition="0">
        <references count="2">
          <reference field="4294967294" count="1" selected="0">
            <x v="0"/>
          </reference>
          <reference field="0" count="1" selected="0">
            <x v="17"/>
          </reference>
        </references>
      </pivotArea>
    </chartFormat>
    <chartFormat chart="2" format="9">
      <pivotArea type="data" outline="0" fieldPosition="0">
        <references count="2">
          <reference field="4294967294" count="1" selected="0">
            <x v="0"/>
          </reference>
          <reference field="0" count="1" selected="0">
            <x v="49"/>
          </reference>
        </references>
      </pivotArea>
    </chartFormat>
    <chartFormat chart="2" format="10">
      <pivotArea type="data" outline="0" fieldPosition="0">
        <references count="2">
          <reference field="4294967294" count="1" selected="0">
            <x v="0"/>
          </reference>
          <reference field="0" count="1" selected="0">
            <x v="48"/>
          </reference>
        </references>
      </pivotArea>
    </chartFormat>
    <chartFormat chart="2" format="11">
      <pivotArea type="data" outline="0" fieldPosition="0">
        <references count="2">
          <reference field="4294967294" count="1" selected="0">
            <x v="0"/>
          </reference>
          <reference field="0" count="1" selected="0">
            <x v="46"/>
          </reference>
        </references>
      </pivotArea>
    </chartFormat>
    <chartFormat chart="2" format="12">
      <pivotArea type="data" outline="0" fieldPosition="0">
        <references count="2">
          <reference field="4294967294" count="1" selected="0">
            <x v="0"/>
          </reference>
          <reference field="0" count="1" selected="0">
            <x v="19"/>
          </reference>
        </references>
      </pivotArea>
    </chartFormat>
    <chartFormat chart="2" format="13">
      <pivotArea type="data" outline="0" fieldPosition="0">
        <references count="2">
          <reference field="4294967294" count="1" selected="0">
            <x v="0"/>
          </reference>
          <reference field="0" count="1" selected="0">
            <x v="42"/>
          </reference>
        </references>
      </pivotArea>
    </chartFormat>
    <chartFormat chart="2" format="14">
      <pivotArea type="data" outline="0" fieldPosition="0">
        <references count="2">
          <reference field="4294967294" count="1" selected="0">
            <x v="0"/>
          </reference>
          <reference field="0" count="1" selected="0">
            <x v="18"/>
          </reference>
        </references>
      </pivotArea>
    </chartFormat>
    <chartFormat chart="2" format="15">
      <pivotArea type="data" outline="0" fieldPosition="0">
        <references count="2">
          <reference field="4294967294" count="1" selected="0">
            <x v="0"/>
          </reference>
          <reference field="0" count="1" selected="0">
            <x v="43"/>
          </reference>
        </references>
      </pivotArea>
    </chartFormat>
    <chartFormat chart="2" format="16">
      <pivotArea type="data" outline="0" fieldPosition="0">
        <references count="2">
          <reference field="4294967294" count="1" selected="0">
            <x v="0"/>
          </reference>
          <reference field="0" count="1" selected="0">
            <x v="62"/>
          </reference>
        </references>
      </pivotArea>
    </chartFormat>
    <chartFormat chart="4" format="19" series="1">
      <pivotArea type="data" outline="0" fieldPosition="0">
        <references count="1">
          <reference field="4294967294" count="1" selected="0">
            <x v="0"/>
          </reference>
        </references>
      </pivotArea>
    </chartFormat>
    <chartFormat chart="4" format="20">
      <pivotArea type="data" outline="0" fieldPosition="0">
        <references count="2">
          <reference field="4294967294" count="1" selected="0">
            <x v="0"/>
          </reference>
          <reference field="0" count="1" selected="0">
            <x v="62"/>
          </reference>
        </references>
      </pivotArea>
    </chartFormat>
    <chartFormat chart="8" format="27" series="1">
      <pivotArea type="data" outline="0" fieldPosition="0">
        <references count="1">
          <reference field="4294967294" count="1" selected="0">
            <x v="0"/>
          </reference>
        </references>
      </pivotArea>
    </chartFormat>
    <chartFormat chart="8" format="28">
      <pivotArea type="data" outline="0" fieldPosition="0">
        <references count="2">
          <reference field="4294967294" count="1" selected="0">
            <x v="0"/>
          </reference>
          <reference field="0" count="1" selected="0">
            <x v="62"/>
          </reference>
        </references>
      </pivotArea>
    </chartFormat>
    <chartFormat chart="10" format="27" series="1">
      <pivotArea type="data" outline="0" fieldPosition="0">
        <references count="1">
          <reference field="4294967294" count="1" selected="0">
            <x v="0"/>
          </reference>
        </references>
      </pivotArea>
    </chartFormat>
    <chartFormat chart="10" format="28">
      <pivotArea type="data" outline="0" fieldPosition="0">
        <references count="2">
          <reference field="4294967294" count="1" selected="0">
            <x v="0"/>
          </reference>
          <reference field="0" count="1" selected="0">
            <x v="62"/>
          </reference>
        </references>
      </pivotArea>
    </chartFormat>
    <chartFormat chart="12" format="31" series="1">
      <pivotArea type="data" outline="0" fieldPosition="0">
        <references count="1">
          <reference field="4294967294" count="1" selected="0">
            <x v="0"/>
          </reference>
        </references>
      </pivotArea>
    </chartFormat>
    <chartFormat chart="12" format="32">
      <pivotArea type="data" outline="0" fieldPosition="0">
        <references count="2">
          <reference field="4294967294" count="1" selected="0">
            <x v="0"/>
          </reference>
          <reference field="0" count="1" selected="0">
            <x v="6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2" cacheId="64" applyNumberFormats="0" applyBorderFormats="0" applyFontFormats="0" applyPatternFormats="0" applyAlignmentFormats="0" applyWidthHeightFormats="1" dataCaption="Values" updatedVersion="6" minRefreshableVersion="3" useAutoFormatting="1" rowGrandTotals="0" colGrandTotals="0" itemPrintTitles="1" createdVersion="5" indent="0" outline="1" outlineData="1" multipleFieldFilters="0" chartFormat="18">
  <location ref="A3:B3" firstHeaderRow="1" firstDataRow="1" firstDataCol="1" rowPageCount="1" colPageCount="1"/>
  <pivotFields count="13">
    <pivotField axis="axisRow" showAll="0" sortType="descending" defaultSubtotal="0">
      <items count="63">
        <item m="1" x="57"/>
        <item m="1" x="55"/>
        <item m="1" x="46"/>
        <item m="1" x="59"/>
        <item m="1" x="62"/>
        <item m="1" x="58"/>
        <item m="1" x="21"/>
        <item m="1" x="34"/>
        <item m="1" x="32"/>
        <item m="1" x="31"/>
        <item m="1" x="30"/>
        <item m="1" x="29"/>
        <item m="1" x="27"/>
        <item m="1" x="51"/>
        <item m="1" x="26"/>
        <item m="1" x="24"/>
        <item m="1" x="22"/>
        <item m="1" x="16"/>
        <item m="1" x="15"/>
        <item m="1" x="14"/>
        <item m="1" x="13"/>
        <item m="1" x="12"/>
        <item m="1" x="11"/>
        <item m="1" x="10"/>
        <item m="1" x="37"/>
        <item m="1" x="48"/>
        <item m="1" x="7"/>
        <item m="1" x="6"/>
        <item m="1" x="5"/>
        <item m="1" x="3"/>
        <item m="1" x="2"/>
        <item m="1" x="9"/>
        <item m="1" x="33"/>
        <item m="1" x="52"/>
        <item m="1" x="25"/>
        <item m="1" x="50"/>
        <item m="1" x="28"/>
        <item m="1" x="35"/>
        <item m="1" x="47"/>
        <item m="1" x="56"/>
        <item m="1" x="42"/>
        <item m="1" x="36"/>
        <item m="1" x="8"/>
        <item m="1" x="54"/>
        <item m="1" x="40"/>
        <item m="1" x="1"/>
        <item m="1" x="39"/>
        <item m="1" x="43"/>
        <item m="1" x="18"/>
        <item m="1" x="44"/>
        <item m="1" x="19"/>
        <item m="1" x="45"/>
        <item m="1" x="49"/>
        <item m="1" x="23"/>
        <item m="1" x="17"/>
        <item m="1" x="4"/>
        <item m="1" x="41"/>
        <item m="1" x="20"/>
        <item m="1" x="60"/>
        <item m="1" x="53"/>
        <item m="1" x="61"/>
        <item m="1" x="38"/>
        <item x="0"/>
      </items>
      <autoSortScope>
        <pivotArea dataOnly="0" outline="0" fieldPosition="0">
          <references count="1">
            <reference field="4294967294" count="1" selected="0">
              <x v="0"/>
            </reference>
          </references>
        </pivotArea>
      </autoSortScope>
    </pivotField>
    <pivotField axis="axisPage" multipleItemSelectionAllowed="1" showAll="0" sortType="ascending" defaultSubtotal="0">
      <items count="5">
        <item h="1" m="1" x="4"/>
        <item h="1" sd="0" m="1" x="1"/>
        <item sd="0" m="1" x="2"/>
        <item h="1" m="1" x="3"/>
        <item h="1"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dragToRow="0" dragToCol="0" dragToPage="0" showAll="0" defaultSubtotal="0"/>
  </pivotFields>
  <rowFields count="1">
    <field x="0"/>
  </rowFields>
  <colItems count="1">
    <i/>
  </colItems>
  <pageFields count="1">
    <pageField fld="1" hier="-1"/>
  </pageFields>
  <dataFields count="1">
    <dataField name="PhaseFlowChart" fld="9" subtotal="max" baseField="0" baseItem="0"/>
  </dataFields>
  <chartFormats count="21">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0" count="1" selected="0">
            <x v="27"/>
          </reference>
        </references>
      </pivotArea>
    </chartFormat>
    <chartFormat chart="6" format="3">
      <pivotArea type="data" outline="0" fieldPosition="0">
        <references count="2">
          <reference field="4294967294" count="1" selected="0">
            <x v="0"/>
          </reference>
          <reference field="0" count="1" selected="0">
            <x v="28"/>
          </reference>
        </references>
      </pivotArea>
    </chartFormat>
    <chartFormat chart="6" format="4">
      <pivotArea type="data" outline="0" fieldPosition="0">
        <references count="2">
          <reference field="4294967294" count="1" selected="0">
            <x v="0"/>
          </reference>
          <reference field="0" count="1" selected="0">
            <x v="25"/>
          </reference>
        </references>
      </pivotArea>
    </chartFormat>
    <chartFormat chart="6" format="5">
      <pivotArea type="data" outline="0" fieldPosition="0">
        <references count="2">
          <reference field="4294967294" count="1" selected="0">
            <x v="0"/>
          </reference>
          <reference field="0" count="1" selected="0">
            <x v="22"/>
          </reference>
        </references>
      </pivotArea>
    </chartFormat>
    <chartFormat chart="6" format="6">
      <pivotArea type="data" outline="0" fieldPosition="0">
        <references count="2">
          <reference field="4294967294" count="1" selected="0">
            <x v="0"/>
          </reference>
          <reference field="0" count="1" selected="0">
            <x v="26"/>
          </reference>
        </references>
      </pivotArea>
    </chartFormat>
    <chartFormat chart="6" format="7">
      <pivotArea type="data" outline="0" fieldPosition="0">
        <references count="2">
          <reference field="4294967294" count="1" selected="0">
            <x v="0"/>
          </reference>
          <reference field="0" count="1" selected="0">
            <x v="20"/>
          </reference>
        </references>
      </pivotArea>
    </chartFormat>
    <chartFormat chart="6" format="8">
      <pivotArea type="data" outline="0" fieldPosition="0">
        <references count="2">
          <reference field="4294967294" count="1" selected="0">
            <x v="0"/>
          </reference>
          <reference field="0" count="1" selected="0">
            <x v="21"/>
          </reference>
        </references>
      </pivotArea>
    </chartFormat>
    <chartFormat chart="6" format="9">
      <pivotArea type="data" outline="0" fieldPosition="0">
        <references count="2">
          <reference field="4294967294" count="1" selected="0">
            <x v="0"/>
          </reference>
          <reference field="0" count="1" selected="0">
            <x v="30"/>
          </reference>
        </references>
      </pivotArea>
    </chartFormat>
    <chartFormat chart="6" format="10">
      <pivotArea type="data" outline="0" fieldPosition="0">
        <references count="2">
          <reference field="4294967294" count="1" selected="0">
            <x v="0"/>
          </reference>
          <reference field="0" count="1" selected="0">
            <x v="23"/>
          </reference>
        </references>
      </pivotArea>
    </chartFormat>
    <chartFormat chart="6" format="11">
      <pivotArea type="data" outline="0" fieldPosition="0">
        <references count="2">
          <reference field="4294967294" count="1" selected="0">
            <x v="0"/>
          </reference>
          <reference field="0" count="1" selected="0">
            <x v="24"/>
          </reference>
        </references>
      </pivotArea>
    </chartFormat>
    <chartFormat chart="6" format="12">
      <pivotArea type="data" outline="0" fieldPosition="0">
        <references count="2">
          <reference field="4294967294" count="1" selected="0">
            <x v="0"/>
          </reference>
          <reference field="0" count="1" selected="0">
            <x v="29"/>
          </reference>
        </references>
      </pivotArea>
    </chartFormat>
    <chartFormat chart="12" format="1" series="1">
      <pivotArea type="data" outline="0" fieldPosition="0">
        <references count="1">
          <reference field="4294967294" count="1" selected="0">
            <x v="0"/>
          </reference>
        </references>
      </pivotArea>
    </chartFormat>
    <chartFormat chart="12" format="2">
      <pivotArea type="data" outline="0" fieldPosition="0">
        <references count="2">
          <reference field="4294967294" count="1" selected="0">
            <x v="0"/>
          </reference>
          <reference field="0" count="1" selected="0">
            <x v="5"/>
          </reference>
        </references>
      </pivotArea>
    </chartFormat>
    <chartFormat chart="12" format="3">
      <pivotArea type="data" outline="0" fieldPosition="0">
        <references count="2">
          <reference field="4294967294" count="1" selected="0">
            <x v="0"/>
          </reference>
          <reference field="0" count="1" selected="0">
            <x v="1"/>
          </reference>
        </references>
      </pivotArea>
    </chartFormat>
    <chartFormat chart="12" format="4">
      <pivotArea type="data" outline="0" fieldPosition="0">
        <references count="2">
          <reference field="4294967294" count="1" selected="0">
            <x v="0"/>
          </reference>
          <reference field="0" count="1" selected="0">
            <x v="31"/>
          </reference>
        </references>
      </pivotArea>
    </chartFormat>
    <chartFormat chart="12" format="5">
      <pivotArea type="data" outline="0" fieldPosition="0">
        <references count="2">
          <reference field="4294967294" count="1" selected="0">
            <x v="0"/>
          </reference>
          <reference field="0" count="1" selected="0">
            <x v="2"/>
          </reference>
        </references>
      </pivotArea>
    </chartFormat>
    <chartFormat chart="12" format="6">
      <pivotArea type="data" outline="0" fieldPosition="0">
        <references count="2">
          <reference field="4294967294" count="1" selected="0">
            <x v="0"/>
          </reference>
          <reference field="0" count="1" selected="0">
            <x v="0"/>
          </reference>
        </references>
      </pivotArea>
    </chartFormat>
    <chartFormat chart="12" format="7">
      <pivotArea type="data" outline="0" fieldPosition="0">
        <references count="2">
          <reference field="4294967294" count="1" selected="0">
            <x v="0"/>
          </reference>
          <reference field="0" count="1" selected="0">
            <x v="6"/>
          </reference>
        </references>
      </pivotArea>
    </chartFormat>
    <chartFormat chart="12" format="8">
      <pivotArea type="data" outline="0" fieldPosition="0">
        <references count="2">
          <reference field="4294967294" count="1" selected="0">
            <x v="0"/>
          </reference>
          <reference field="0" count="1" selected="0">
            <x v="3"/>
          </reference>
        </references>
      </pivotArea>
    </chartFormat>
    <chartFormat chart="12" format="9">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5" cacheId="69" applyNumberFormats="0" applyBorderFormats="0" applyFontFormats="0" applyPatternFormats="0" applyAlignmentFormats="0" applyWidthHeightFormats="1" dataCaption="Values" updatedVersion="6" minRefreshableVersion="3" useAutoFormatting="1" rowGrandTotals="0" itemPrintTitles="1" createdVersion="5" indent="0" outline="1" outlineData="1" multipleFieldFilters="0">
  <location ref="A3:C6" firstHeaderRow="1" firstDataRow="3" firstDataCol="1"/>
  <pivotFields count="17">
    <pivotField showAll="0"/>
    <pivotField showAll="0"/>
    <pivotField axis="axisRow" showAll="0">
      <items count="77">
        <item m="1" x="1"/>
        <item m="1" x="66"/>
        <item m="1" x="43"/>
        <item m="1" x="10"/>
        <item m="1" x="62"/>
        <item m="1" x="34"/>
        <item m="1" x="69"/>
        <item m="1" x="73"/>
        <item m="1" x="47"/>
        <item m="1" x="48"/>
        <item m="1" x="49"/>
        <item m="1" x="50"/>
        <item m="1" x="51"/>
        <item m="1" x="52"/>
        <item m="1" x="53"/>
        <item m="1" x="55"/>
        <item m="1" x="21"/>
        <item m="1" x="22"/>
        <item m="1" x="23"/>
        <item m="1" x="24"/>
        <item m="1" x="27"/>
        <item m="1" x="29"/>
        <item m="1" x="74"/>
        <item m="1" x="6"/>
        <item m="1" x="67"/>
        <item m="1" x="41"/>
        <item m="1" x="58"/>
        <item m="1" x="59"/>
        <item m="1" x="68"/>
        <item m="1" x="71"/>
        <item m="1" x="25"/>
        <item m="1" x="11"/>
        <item m="1" x="54"/>
        <item m="1" x="72"/>
        <item m="1" x="75"/>
        <item m="1" x="70"/>
        <item m="1" x="46"/>
        <item m="1" x="17"/>
        <item m="1" x="15"/>
        <item m="1" x="5"/>
        <item m="1" x="8"/>
        <item m="1" x="2"/>
        <item m="1" x="57"/>
        <item m="1" x="14"/>
        <item m="1" x="45"/>
        <item m="1" x="9"/>
        <item m="1" x="12"/>
        <item m="1" x="7"/>
        <item m="1" x="38"/>
        <item m="1" x="40"/>
        <item m="1" x="35"/>
        <item m="1" x="28"/>
        <item m="1" x="33"/>
        <item m="1" x="36"/>
        <item m="1" x="20"/>
        <item m="1" x="18"/>
        <item m="1" x="31"/>
        <item m="1" x="39"/>
        <item m="1" x="19"/>
        <item m="1" x="26"/>
        <item m="1" x="61"/>
        <item m="1" x="37"/>
        <item m="1" x="3"/>
        <item m="1" x="16"/>
        <item m="1" x="60"/>
        <item m="1" x="30"/>
        <item m="1" x="63"/>
        <item m="1" x="42"/>
        <item m="1" x="65"/>
        <item m="1" x="13"/>
        <item m="1" x="56"/>
        <item m="1" x="64"/>
        <item m="1" x="32"/>
        <item m="1" x="4"/>
        <item m="1" x="44"/>
        <item x="0"/>
        <item t="default"/>
      </items>
    </pivotField>
    <pivotField showAll="0"/>
    <pivotField showAll="0"/>
    <pivotField showAll="0"/>
    <pivotField axis="axisCol" showAll="0" sortType="ascending" defaultSubtotal="0">
      <items count="41">
        <item m="1" x="29"/>
        <item m="1" x="33"/>
        <item m="1" x="13"/>
        <item m="1" x="23"/>
        <item m="1" x="24"/>
        <item m="1" x="8"/>
        <item m="1" x="19"/>
        <item m="1" x="18"/>
        <item m="1" x="25"/>
        <item m="1" x="36"/>
        <item m="1" x="6"/>
        <item m="1" x="39"/>
        <item m="1" x="12"/>
        <item m="1" x="1"/>
        <item m="1" x="15"/>
        <item m="1" x="4"/>
        <item m="1" x="30"/>
        <item m="1" x="7"/>
        <item m="1" x="34"/>
        <item m="1" x="20"/>
        <item m="1" x="9"/>
        <item m="1" x="31"/>
        <item m="1" x="37"/>
        <item m="1" x="2"/>
        <item m="1" x="16"/>
        <item m="1" x="38"/>
        <item m="1" x="11"/>
        <item m="1" x="40"/>
        <item m="1" x="26"/>
        <item m="1" x="14"/>
        <item m="1" x="28"/>
        <item m="1" x="17"/>
        <item m="1" x="5"/>
        <item m="1" x="32"/>
        <item m="1" x="35"/>
        <item m="1" x="22"/>
        <item m="1" x="3"/>
        <item m="1" x="27"/>
        <item m="1" x="21"/>
        <item m="1" x="10"/>
        <item x="0"/>
      </items>
    </pivotField>
    <pivotField showAll="0"/>
    <pivotField showAll="0"/>
    <pivotField dataField="1" showAll="0"/>
    <pivotField axis="axisCol" showAll="0">
      <items count="2">
        <item x="0"/>
        <item t="default"/>
      </items>
    </pivotField>
    <pivotField showAll="0"/>
    <pivotField showAll="0"/>
    <pivotField showAll="0" defaultSubtotal="0"/>
    <pivotField showAll="0" defaultSubtotal="0"/>
    <pivotField showAll="0" defaultSubtotal="0"/>
    <pivotField showAll="0" defaultSubtotal="0"/>
  </pivotFields>
  <rowFields count="1">
    <field x="2"/>
  </rowFields>
  <rowItems count="1">
    <i>
      <x v="75"/>
    </i>
  </rowItems>
  <colFields count="2">
    <field x="6"/>
    <field x="10"/>
  </colFields>
  <colItems count="2">
    <i>
      <x v="40"/>
      <x/>
    </i>
    <i t="grand">
      <x/>
    </i>
  </colItems>
  <dataFields count="1">
    <dataField name="InspectionSchedule" fld="9" subtotal="max" baseField="2" baseItem="3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adinessStatus_Daily_Date" sourceName="ReadinessStatus-Daily Date">
  <pivotTables>
    <pivotTable tabId="8" name="PivotTable1"/>
  </pivotTables>
  <data>
    <tabular pivotCacheId="2">
      <items count="37">
        <i x="15" s="1" nd="1"/>
        <i x="30" s="1" nd="1"/>
        <i x="9" s="1" nd="1"/>
        <i x="24" s="1" nd="1"/>
        <i x="4" s="1" nd="1"/>
        <i x="19" s="1" nd="1"/>
        <i x="34" s="1" nd="1"/>
        <i x="13" s="1" nd="1"/>
        <i x="28" s="1" nd="1"/>
        <i x="7" s="1" nd="1"/>
        <i x="22" s="1" nd="1"/>
        <i x="2" s="1" nd="1"/>
        <i x="17" s="1" nd="1"/>
        <i x="32" s="1" nd="1"/>
        <i x="11" s="1" nd="1"/>
        <i x="26" s="1" nd="1"/>
        <i x="35" s="1" nd="1"/>
        <i x="14" s="1" nd="1"/>
        <i x="29" s="1" nd="1"/>
        <i x="8" s="1" nd="1"/>
        <i x="23" s="1" nd="1"/>
        <i x="3" s="1" nd="1"/>
        <i x="18" s="1" nd="1"/>
        <i x="33" s="1" nd="1"/>
        <i x="12" s="1" nd="1"/>
        <i x="27" s="1" nd="1"/>
        <i x="6" s="1" nd="1"/>
        <i x="21" s="1" nd="1"/>
        <i x="1" s="1" nd="1"/>
        <i x="16" s="1" nd="1"/>
        <i x="31" s="1" nd="1"/>
        <i x="10" s="1" nd="1"/>
        <i x="25" s="1" nd="1"/>
        <i x="5" s="1" nd="1"/>
        <i x="20" s="1" nd="1"/>
        <i x="36"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adiness_Daily_Date" sourceName="Readiness-Daily Date">
  <pivotTables>
    <pivotTable tabId="8" name="Hours Flown"/>
  </pivotTables>
  <data>
    <tabular pivotCacheId="1">
      <items count="38">
        <i x="36" s="1" nd="1"/>
        <i x="15" s="1" nd="1"/>
        <i x="30" s="1" nd="1"/>
        <i x="9" s="1" nd="1"/>
        <i x="24" s="1" nd="1"/>
        <i x="4" s="1" nd="1"/>
        <i x="19" s="1" nd="1"/>
        <i x="34" s="1" nd="1"/>
        <i x="13" s="1" nd="1"/>
        <i x="28" s="1" nd="1"/>
        <i x="7" s="1" nd="1"/>
        <i x="22" s="1" nd="1"/>
        <i x="2" s="1" nd="1"/>
        <i x="17" s="1" nd="1"/>
        <i x="32" s="1" nd="1"/>
        <i x="11" s="1" nd="1"/>
        <i x="26" s="1" nd="1"/>
        <i x="35" s="1" nd="1"/>
        <i x="14" s="1" nd="1"/>
        <i x="29" s="1" nd="1"/>
        <i x="8" s="1" nd="1"/>
        <i x="23" s="1" nd="1"/>
        <i x="3" s="1" nd="1"/>
        <i x="18" s="1" nd="1"/>
        <i x="33" s="1" nd="1"/>
        <i x="12" s="1" nd="1"/>
        <i x="27" s="1" nd="1"/>
        <i x="6" s="1" nd="1"/>
        <i x="21" s="1" nd="1"/>
        <i x="1" s="1" nd="1"/>
        <i x="16" s="1" nd="1"/>
        <i x="31" s="1" nd="1"/>
        <i x="10" s="1" nd="1"/>
        <i x="25" s="1" nd="1"/>
        <i x="5" s="1" nd="1"/>
        <i x="20" s="1" nd="1"/>
        <i x="37" s="1" nd="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adiness-Daily Date" cache="Slicer_ReadinessStatus_Daily_Date" caption="Readiness Reporting" startItem="29" rowHeight="241300"/>
  <slicer name="Readiness-Daily Date 1" cache="Slicer_Readiness_Daily_Date" caption="Flying Hours" startItem="30" rowHeight="241300"/>
</slicers>
</file>

<file path=xl/tables/table1.xml><?xml version="1.0" encoding="utf-8"?>
<table xmlns="http://schemas.openxmlformats.org/spreadsheetml/2006/main" id="1" name="Table7" displayName="Table7" ref="W26:W28" totalsRowShown="0">
  <autoFilter ref="W26:W28"/>
  <tableColumns count="1">
    <tableColumn id="1" name="RTL"/>
  </tableColumns>
  <tableStyleInfo name="TableStyleMedium2" showFirstColumn="0" showLastColumn="0" showRowStripes="1" showColumnStripes="0"/>
</table>
</file>

<file path=xl/tables/table2.xml><?xml version="1.0" encoding="utf-8"?>
<table xmlns="http://schemas.openxmlformats.org/spreadsheetml/2006/main" id="10" name="Table71011" displayName="Table71011" ref="W26:W28" totalsRowShown="0">
  <autoFilter ref="W26:W28"/>
  <tableColumns count="1">
    <tableColumn id="1" name="RTL"/>
  </tableColumns>
  <tableStyleInfo name="TableStyleMedium2" showFirstColumn="0" showLastColumn="0" showRowStripes="1" showColumnStripes="0"/>
</table>
</file>

<file path=xl/tables/table3.xml><?xml version="1.0" encoding="utf-8"?>
<table xmlns="http://schemas.openxmlformats.org/spreadsheetml/2006/main" id="9" name="Table7101110" displayName="Table7101110" ref="W26:W28" totalsRowShown="0">
  <autoFilter ref="W26:W28"/>
  <tableColumns count="1">
    <tableColumn id="1" name="RTL"/>
  </tableColumns>
  <tableStyleInfo name="TableStyleMedium2" showFirstColumn="0" showLastColumn="0" showRowStripes="1" showColumnStripes="0"/>
</table>
</file>

<file path=xl/tables/table4.xml><?xml version="1.0" encoding="utf-8"?>
<table xmlns="http://schemas.openxmlformats.org/spreadsheetml/2006/main" id="11" name="Table710111012" displayName="Table710111012" ref="W26:W28" totalsRowShown="0">
  <autoFilter ref="W26:W28"/>
  <tableColumns count="1">
    <tableColumn id="1" name="RTL"/>
  </tableColumns>
  <tableStyleInfo name="TableStyleMedium2" showFirstColumn="0" showLastColumn="0" showRowStripes="1" showColumnStripes="0"/>
</table>
</file>

<file path=xl/tables/table5.xml><?xml version="1.0" encoding="utf-8"?>
<table xmlns="http://schemas.openxmlformats.org/spreadsheetml/2006/main" id="2" name="PhaseDailyStatusReportPhaseBankTime" displayName="PhaseDailyStatusReportPhaseBankTime" ref="A4:G10" totalsRowShown="0">
  <autoFilter ref="A4:G10"/>
  <tableColumns count="7">
    <tableColumn id="1" name="PhaseBankTime-UIC"/>
    <tableColumn id="2" name="PhaseBankTime-End Item Model"/>
    <tableColumn id="3" name="PhaseBankTime-Bank Time"/>
    <tableColumn id="4" name="PhaseBankTime-Bank Time Percentage"/>
    <tableColumn id="5" name="PhaseBankTime-Ideal Bank Time"/>
    <tableColumn id="6" name="PhaseBankTime-Interval"/>
    <tableColumn id="7" name="PhaseBankTime-Total Aircraft Assigned"/>
  </tableColumns>
  <tableStyleInfo name="TableStyleLight9" showFirstColumn="0" showLastColumn="0" showRowStripes="1" showColumnStripes="0"/>
</table>
</file>

<file path=xl/tables/table6.xml><?xml version="1.0" encoding="utf-8"?>
<table xmlns="http://schemas.openxmlformats.org/spreadsheetml/2006/main" id="3" name="PhaseDailyStatusReportPhaseFlowChart" displayName="PhaseDailyStatusReportPhaseFlowChart" ref="A4:L38" totalsRowShown="0">
  <autoFilter ref="A4:L38"/>
  <tableColumns count="12">
    <tableColumn id="1" name="PhaseFlowChart-End Item"/>
    <tableColumn id="2" name="PhaseFlowChart-End Item Model"/>
    <tableColumn id="3" name="PhaseFlowChart-Hours"/>
    <tableColumn id="4" name="PhaseFlowChart-Is In Phase"/>
    <tableColumn id="5" name="PhaseFlowChart-Last Completed"/>
    <tableColumn id="6" name="PhaseFlowChart-Next Due"/>
    <tableColumn id="7" name="PhaseFlowChart-Phase Name"/>
    <tableColumn id="8" name="PhaseFlowChart-Schedule"/>
    <tableColumn id="9" name="PhaseFlowChart-Sequence No"/>
    <tableColumn id="10" name="PhaseFlowChart-Till Due"/>
    <tableColumn id="11" name="PhaseFlowChart-UIC"/>
    <tableColumn id="12" name="PhaseFlowChart-UIC Battalion"/>
  </tableColumns>
  <tableStyleInfo name="TableStyleLight9" showFirstColumn="0" showLastColumn="0" showRowStripes="1" showColumnStripes="0"/>
</table>
</file>

<file path=xl/tables/table7.xml><?xml version="1.0" encoding="utf-8"?>
<table xmlns="http://schemas.openxmlformats.org/spreadsheetml/2006/main" id="4" name="ProductionDailyStatusReportReadiness" displayName="ProductionDailyStatusReportReadiness" ref="A4:S174" totalsRowShown="0">
  <autoFilter ref="A4:S174"/>
  <tableColumns count="19">
    <tableColumn id="1" name="Readiness-Assignment Function Code"/>
    <tableColumn id="2" name="Readiness-Autorotations"/>
    <tableColumn id="3" name="Readiness-Comment"/>
    <tableColumn id="4" name="Readiness-Current Hours"/>
    <tableColumn id="5" name="Readiness-Daily Date"/>
    <tableColumn id="6" name="Readiness-Day"/>
    <tableColumn id="7" name="Readiness-End Item"/>
    <tableColumn id="8" name="Readiness-End Item Fleet"/>
    <tableColumn id="9" name="Readiness-End Item Model"/>
    <tableColumn id="10" name="Readiness-Flying Hours"/>
    <tableColumn id="11" name="Readiness-Hours Till Phase"/>
    <tableColumn id="12" name="Readiness-Landings"/>
    <tableColumn id="13" name="Readiness-Period Ending"/>
    <tableColumn id="14" name="Readiness Status"/>
    <tableColumn id="15" name="Readiness Status Meaning"/>
    <tableColumn id="16" name="Readiness-Total Airframe Hours"/>
    <tableColumn id="17" name="Readiness-UIC"/>
    <tableColumn id="18" name="Readiness-UIC Battalion"/>
    <tableColumn id="19" name="Readiness-Projected Mission Capable Date"/>
  </tableColumns>
  <tableStyleInfo name="TableStyleLight9" showFirstColumn="0" showLastColumn="0" showRowStripes="1" showColumnStripes="0"/>
</table>
</file>

<file path=xl/tables/table8.xml><?xml version="1.0" encoding="utf-8"?>
<table xmlns="http://schemas.openxmlformats.org/spreadsheetml/2006/main" id="5" name="ProductionDailyStatusReportDailyStatus" displayName="ProductionDailyStatusReportDailyStatus" ref="A4:R38" totalsRowShown="0">
  <autoFilter ref="A4:R38"/>
  <tableColumns count="18">
    <tableColumn id="1" name="DailyStatus-End Item"/>
    <tableColumn id="2" name="DailyStatus-Assignment Function Code"/>
    <tableColumn id="3" name="DailyStatus-Autorotations"/>
    <tableColumn id="4" name="DailyStatus-Comment"/>
    <tableColumn id="5" name="DailyStatus-Current Hours"/>
    <tableColumn id="6" name="DailyStatus-Daily Date"/>
    <tableColumn id="7" name="DailyStatus-Day"/>
    <tableColumn id="8" name="DailyStatus-End Item Fleet"/>
    <tableColumn id="9" name="DailyStatus-End Item Model"/>
    <tableColumn id="10" name="DailyStatus-Flying Hours"/>
    <tableColumn id="11" name="DailyStatus-Hours Till Phase"/>
    <tableColumn id="12" name="DailyStatus-Landings"/>
    <tableColumn id="13" name="DailyStatus-Period Ending"/>
    <tableColumn id="14" name="DailyStatus-Readiness Status"/>
    <tableColumn id="15" name="DailyStatus-Readiness Status Meaning"/>
    <tableColumn id="16" name="DailyStatus-Total Airframe Hours"/>
    <tableColumn id="17" name="DailyStatus-Projected Mission Capable Date"/>
    <tableColumn id="18" name="DailyStatus-Down Date"/>
  </tableColumns>
  <tableStyleInfo name="TableStyleLight9" showFirstColumn="0" showLastColumn="0" showRowStripes="1" showColumnStripes="0"/>
</table>
</file>

<file path=xl/tables/table9.xml><?xml version="1.0" encoding="utf-8"?>
<table xmlns="http://schemas.openxmlformats.org/spreadsheetml/2006/main" id="6" name="ProductionDailyStatusReportReadinessStatus" displayName="ProductionDailyStatusReportReadinessStatus" ref="A4:L184" totalsRowShown="0">
  <autoFilter ref="A4:L184"/>
  <tableColumns count="12">
    <tableColumn id="1" name="ReadinessStatus-Daily Date"/>
    <tableColumn id="2" name="ReadinessStatus-Day"/>
    <tableColumn id="3" name="ReadinessStatus-End Item"/>
    <tableColumn id="4" name="ReadinessStatus-End Item Fleet"/>
    <tableColumn id="5" name="ReadinessStatus-End Item Model"/>
    <tableColumn id="6" name="ReadinessStatus-Hours Total"/>
    <tableColumn id="7" name="ReadinessStatus-Period Ending"/>
    <tableColumn id="8" name="ReadinessStatus-Readiness Status"/>
    <tableColumn id="9" name="ReadinessStatus-Readiness Status Meaning"/>
    <tableColumn id="10" name="ReadinessStatus-UIC"/>
    <tableColumn id="11" name="ReadinessStatus-UIC Battalion"/>
    <tableColumn id="12" name="ReadinessStatus-Down Date"/>
  </tableColumns>
  <tableStyleInfo name="TableStyleLight9" showFirstColumn="0" showLastColumn="0" showRowStripes="1" showColumnStripes="0"/>
</table>
</file>

<file path=xl/tables/table10.xml><?xml version="1.0" encoding="utf-8"?>
<table xmlns="http://schemas.openxmlformats.org/spreadsheetml/2006/main" id="7" name="QualityDailyStatusReportInspectionSchedule" displayName="QualityDailyStatusReportInspectionSchedule" ref="A4:Q2915" totalsRowShown="0">
  <autoFilter ref="A4:Q2915"/>
  <tableColumns count="17">
    <tableColumn id="1" name="InspectionSchedule-Addendum"/>
    <tableColumn id="2" name="InspectionSchedule-Completed Date Time"/>
    <tableColumn id="3" name="InspectionSchedule-End Item"/>
    <tableColumn id="4" name="InspectionSchedule-End Item Fleet"/>
    <tableColumn id="5" name="InspectionSchedule-End Item Model"/>
    <tableColumn id="6" name="InspectionSchedule-Extension Reason"/>
    <tableColumn id="7" name="InspectionSchedule-Inspection No"/>
    <tableColumn id="8" name="InspectionSchedule-Is Extended"/>
    <tableColumn id="9" name="InspectionSchedule-Schedule From Date"/>
    <tableColumn id="10" name="InspectionSchedule-Till Due"/>
    <tableColumn id="11" name="InspectionSchedule-Tracker Display Name"/>
    <tableColumn id="12" name="InspectionSchedule-UIC"/>
    <tableColumn id="13" name="InspectionSchedule-UIC Battalion"/>
    <tableColumn id="14" name="InspectionSchedule-Frequency"/>
    <tableColumn id="15" name="InspectionSchedule-Inspection Narrative"/>
    <tableColumn id="16" name="InspectionSchedule-Next Due"/>
    <tableColumn id="17" name="InspectionSchedule-Tracker Name"/>
  </tableColumns>
  <tableStyleInfo name="TableStyleLight9" showFirstColumn="0" showLastColumn="0" showRowStripes="1" showColumnStripes="0"/>
</table>
</file>

<file path=xl/tables/table11.xml><?xml version="1.0" encoding="utf-8"?>
<table xmlns="http://schemas.openxmlformats.org/spreadsheetml/2006/main" id="8" name="ColumnOrder" displayName="ColumnOrder" ref="A1:B86" totalsRowShown="0">
  <autoFilter ref="A1:B86"/>
  <tableColumns count="2">
    <tableColumn id="1" name="Column"/>
    <tableColumn id="2" name="Sor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comments" Target="../comments2.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comments" Target="../comments3.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64"/>
  <sheetViews>
    <sheetView tabSelected="1" zoomScaleNormal="100" workbookViewId="0"/>
  </sheetViews>
  <sheetFormatPr defaultRowHeight="14.4" x14ac:dyDescent="0.3"/>
  <cols>
    <col min="1" max="1" width="8.88671875" style="7" customWidth="1"/>
    <col min="2" max="3" width="10.6640625" style="18" customWidth="1"/>
    <col min="4" max="16" width="10.6640625" style="7" customWidth="1"/>
    <col min="17" max="17" width="12.88671875" style="7" customWidth="1"/>
    <col min="19" max="19" width="11.5546875" customWidth="1"/>
    <col min="20" max="20" width="10.6640625" bestFit="1" customWidth="1"/>
    <col min="21" max="21" width="10.109375" bestFit="1" customWidth="1"/>
    <col min="23" max="23" width="6.33203125" bestFit="1" customWidth="1"/>
  </cols>
  <sheetData>
    <row r="1" spans="1:22" ht="56.4" customHeight="1" thickBot="1" x14ac:dyDescent="0.35">
      <c r="A1"/>
      <c r="B1" s="134"/>
      <c r="C1" s="134"/>
      <c r="D1" s="134"/>
      <c r="E1" s="134"/>
      <c r="F1" s="134"/>
      <c r="G1" s="134"/>
      <c r="H1" s="134"/>
      <c r="I1" s="134"/>
      <c r="J1" s="134"/>
      <c r="K1" s="134"/>
      <c r="L1" s="134"/>
      <c r="M1" s="134"/>
      <c r="N1" s="134"/>
      <c r="O1" s="134"/>
      <c r="P1" s="134"/>
      <c r="Q1" s="134"/>
      <c r="S1" t="s">
        <v>143</v>
      </c>
    </row>
    <row r="2" spans="1:22" ht="18" customHeight="1" thickBot="1" x14ac:dyDescent="0.5">
      <c r="A2"/>
      <c r="B2" s="141" t="s">
        <v>140</v>
      </c>
      <c r="C2" s="142"/>
      <c r="D2" s="142"/>
      <c r="E2" s="142"/>
      <c r="F2" s="142"/>
      <c r="G2" s="142"/>
      <c r="H2" s="142"/>
      <c r="I2" s="142"/>
      <c r="J2" s="142"/>
      <c r="K2" s="142"/>
      <c r="L2" s="142"/>
      <c r="M2" s="142"/>
      <c r="N2" s="142"/>
      <c r="O2" s="142"/>
      <c r="P2" s="142"/>
      <c r="Q2" s="143"/>
      <c r="S2" t="s">
        <v>144</v>
      </c>
    </row>
    <row r="3" spans="1:22" ht="18" customHeight="1" x14ac:dyDescent="0.45">
      <c r="A3"/>
      <c r="B3" s="144" t="s">
        <v>0</v>
      </c>
      <c r="C3" s="145"/>
      <c r="D3" s="145"/>
      <c r="E3" s="145"/>
      <c r="F3" s="145"/>
      <c r="G3" s="145"/>
      <c r="H3" s="145"/>
      <c r="I3" s="145"/>
      <c r="J3" s="145"/>
      <c r="K3" s="145"/>
      <c r="L3" s="145"/>
      <c r="M3" s="145"/>
      <c r="N3" s="145"/>
      <c r="O3" s="145"/>
      <c r="P3" s="145"/>
      <c r="Q3" s="146"/>
      <c r="S3" t="s">
        <v>145</v>
      </c>
    </row>
    <row r="4" spans="1:22" ht="14.4" customHeight="1" x14ac:dyDescent="0.3">
      <c r="A4"/>
      <c r="B4" s="126" t="str">
        <f>"Date " &amp; TEXT(IFERROR(GETPIVOTDATA("DailyStatus-Daily Date Max",'Daily Status Pivot Tables'!S3),0),"mm/dd/yyyy")</f>
        <v>Date 01/00/1900</v>
      </c>
      <c r="C4" s="127"/>
      <c r="D4" s="127"/>
      <c r="E4" s="127"/>
      <c r="F4" s="106" t="s">
        <v>1</v>
      </c>
      <c r="G4" s="147" t="s">
        <v>2</v>
      </c>
      <c r="H4" s="148" t="s">
        <v>3</v>
      </c>
      <c r="I4" s="148" t="s">
        <v>4</v>
      </c>
      <c r="J4" s="148" t="s">
        <v>5</v>
      </c>
      <c r="K4" s="148"/>
      <c r="L4" s="148" t="s">
        <v>6</v>
      </c>
      <c r="M4" s="148" t="s">
        <v>7</v>
      </c>
      <c r="N4" s="153" t="s">
        <v>8</v>
      </c>
      <c r="O4" s="154"/>
      <c r="P4" s="151" t="s">
        <v>9</v>
      </c>
      <c r="Q4" s="149" t="s">
        <v>10</v>
      </c>
      <c r="S4" t="s">
        <v>146</v>
      </c>
    </row>
    <row r="5" spans="1:22" ht="15" thickBot="1" x14ac:dyDescent="0.35">
      <c r="B5" s="126" t="s">
        <v>11</v>
      </c>
      <c r="C5" s="127"/>
      <c r="D5" s="127" t="s">
        <v>12</v>
      </c>
      <c r="E5" s="127"/>
      <c r="F5" s="106">
        <v>24</v>
      </c>
      <c r="G5" s="147"/>
      <c r="H5" s="148"/>
      <c r="I5" s="148"/>
      <c r="J5" s="106" t="s">
        <v>13</v>
      </c>
      <c r="K5" s="106" t="s">
        <v>14</v>
      </c>
      <c r="L5" s="148"/>
      <c r="M5" s="148"/>
      <c r="N5" s="8" t="s">
        <v>15</v>
      </c>
      <c r="O5" s="106" t="s">
        <v>16</v>
      </c>
      <c r="P5" s="152"/>
      <c r="Q5" s="150"/>
    </row>
    <row r="6" spans="1:22" ht="15" thickBot="1" x14ac:dyDescent="0.35">
      <c r="B6" s="171" t="s">
        <v>152</v>
      </c>
      <c r="C6" s="172"/>
      <c r="D6" s="165" t="s">
        <v>17</v>
      </c>
      <c r="E6" s="165"/>
      <c r="F6" s="5">
        <f>F5-(COUNTBLANK(D17:D24)+COUNTBLANK(D26:D33)+COUNTBLANK(D35:D42))</f>
        <v>20</v>
      </c>
      <c r="G6" s="4">
        <f>(SUM(Q17:Q24,Q26:Q33,Q35:Q42)/(COUNT(Q17:Q24,Q26:Q33,Q35:Q42)*500))</f>
        <v>0</v>
      </c>
      <c r="H6" s="4">
        <f>I6+J6+K6</f>
        <v>0</v>
      </c>
      <c r="I6" s="4">
        <f>IFERROR(GETPIVOTDATA("Readiness",ORRate!$A$3,"Readiness Status",I4),0)</f>
        <v>0</v>
      </c>
      <c r="J6" s="4">
        <f>IFERROR(GETPIVOTDATA("Readiness",ORRate!$A$3,"Readiness Status",J5),0)</f>
        <v>0</v>
      </c>
      <c r="K6" s="4">
        <f>IFERROR(GETPIVOTDATA("Readiness",ORRate!$A$3,"Readiness Status",K5),0)</f>
        <v>0</v>
      </c>
      <c r="L6" s="4">
        <f>M6+N6+O6</f>
        <v>0</v>
      </c>
      <c r="M6" s="4">
        <f>IFERROR(GETPIVOTDATA("Readiness",ORRate!$A$3,"Readiness Status",M4),0)</f>
        <v>0</v>
      </c>
      <c r="N6" s="4">
        <f>IFERROR(GETPIVOTDATA("Readiness",ORRate!$A$3,"Readiness Status",N5),0)</f>
        <v>0</v>
      </c>
      <c r="O6" s="4">
        <f>IFERROR(GETPIVOTDATA("Readiness",ORRate!$A$3,"Readiness Status",O5),0)</f>
        <v>0</v>
      </c>
      <c r="P6" s="4">
        <f>IFERROR(GETPIVOTDATA("Readiness",ORRate!$A$3,"Readiness Status",P4),0)</f>
        <v>0</v>
      </c>
      <c r="Q6" s="2">
        <f>SUM('Daily Status Report'!Q11,'Daily Status Report'!Q13,'Daily Status Report'!Q15)</f>
        <v>0</v>
      </c>
      <c r="T6" s="47" t="s">
        <v>186</v>
      </c>
      <c r="U6" s="48" t="s">
        <v>187</v>
      </c>
    </row>
    <row r="7" spans="1:22" ht="17.399999999999999" customHeight="1" thickBot="1" x14ac:dyDescent="0.35">
      <c r="A7"/>
      <c r="B7" s="166" t="s">
        <v>18</v>
      </c>
      <c r="C7" s="167"/>
      <c r="D7" s="167"/>
      <c r="E7" s="167"/>
      <c r="F7" s="167"/>
      <c r="G7" s="167"/>
      <c r="H7" s="167"/>
      <c r="I7" s="167"/>
      <c r="J7" s="167"/>
      <c r="K7" s="167"/>
      <c r="L7" s="167"/>
      <c r="M7" s="167"/>
      <c r="N7" s="167"/>
      <c r="O7" s="167"/>
      <c r="P7" s="167"/>
      <c r="Q7" s="168"/>
      <c r="T7" s="45">
        <v>43899</v>
      </c>
      <c r="U7" s="46">
        <v>43921</v>
      </c>
      <c r="V7" s="9"/>
    </row>
    <row r="8" spans="1:22" s="83" customFormat="1" ht="17.399999999999999" customHeight="1" x14ac:dyDescent="0.3">
      <c r="B8" s="131" t="s">
        <v>11</v>
      </c>
      <c r="C8" s="132"/>
      <c r="D8" s="133" t="s">
        <v>12</v>
      </c>
      <c r="E8" s="132"/>
      <c r="F8" s="133" t="s">
        <v>19</v>
      </c>
      <c r="G8" s="132"/>
      <c r="H8" s="121" t="str">
        <f>H4</f>
        <v>MC</v>
      </c>
      <c r="I8" s="121" t="str">
        <f>I4</f>
        <v>FMC</v>
      </c>
      <c r="J8" s="121" t="str">
        <f>J5</f>
        <v>PMCS</v>
      </c>
      <c r="K8" s="121" t="str">
        <f>K5</f>
        <v>PMCM</v>
      </c>
      <c r="L8" s="121" t="str">
        <f>L4</f>
        <v>NMC</v>
      </c>
      <c r="M8" s="121" t="str">
        <f>M4</f>
        <v>NMCS</v>
      </c>
      <c r="N8" s="121" t="str">
        <f>N5</f>
        <v>SUST</v>
      </c>
      <c r="O8" s="121" t="str">
        <f>O5</f>
        <v>FIELD</v>
      </c>
      <c r="P8" s="122" t="str">
        <f>P4</f>
        <v>DADE</v>
      </c>
      <c r="Q8" s="107" t="s">
        <v>2</v>
      </c>
      <c r="T8" s="84"/>
      <c r="U8" s="84"/>
      <c r="V8" s="9"/>
    </row>
    <row r="9" spans="1:22" ht="14.4" customHeight="1" thickBot="1" x14ac:dyDescent="0.35">
      <c r="A9"/>
      <c r="B9" s="131"/>
      <c r="C9" s="132"/>
      <c r="D9" s="133"/>
      <c r="E9" s="132"/>
      <c r="F9" s="133"/>
      <c r="G9" s="132"/>
      <c r="H9" s="121"/>
      <c r="I9" s="121"/>
      <c r="J9" s="121"/>
      <c r="K9" s="121"/>
      <c r="L9" s="121"/>
      <c r="M9" s="121"/>
      <c r="N9" s="121"/>
      <c r="O9" s="121"/>
      <c r="P9" s="122"/>
      <c r="Q9" s="85" t="str">
        <f>Q4</f>
        <v>Hours Flown</v>
      </c>
      <c r="T9" s="9"/>
      <c r="U9" s="9"/>
      <c r="V9" s="9"/>
    </row>
    <row r="10" spans="1:22" ht="14.4" customHeight="1" x14ac:dyDescent="0.3">
      <c r="A10"/>
      <c r="B10" s="137" t="s">
        <v>147</v>
      </c>
      <c r="C10" s="138"/>
      <c r="D10" s="138" t="s">
        <v>148</v>
      </c>
      <c r="E10" s="138"/>
      <c r="F10" s="124" t="s">
        <v>20</v>
      </c>
      <c r="G10" s="124"/>
      <c r="H10" s="86">
        <f t="shared" ref="H10:H15" si="0">I10+J10+K10</f>
        <v>0</v>
      </c>
      <c r="I10" s="86">
        <f>IFERROR(I11/SUM($H$11,$L$11),0)</f>
        <v>0</v>
      </c>
      <c r="J10" s="86">
        <f>IFERROR(J11/SUM($H$11,$L$11),0)</f>
        <v>0</v>
      </c>
      <c r="K10" s="86">
        <f>IFERROR(K11/SUM($H$11,$L$11),0)</f>
        <v>0</v>
      </c>
      <c r="L10" s="86">
        <f>SUM(M10:O10)</f>
        <v>0</v>
      </c>
      <c r="M10" s="86">
        <f>IFERROR(M11/SUM($H$11,$L$11),0)</f>
        <v>0</v>
      </c>
      <c r="N10" s="86">
        <f>IFERROR(N11/SUM($H$11,$L$11),0)</f>
        <v>0</v>
      </c>
      <c r="O10" s="86">
        <f>IFERROR(O11/SUM($H$11,$L$11),0)</f>
        <v>0</v>
      </c>
      <c r="P10" s="86">
        <f>IFERROR(P11/SUM($H$11,$L$11),0)</f>
        <v>0</v>
      </c>
      <c r="Q10" s="87">
        <f>0.01*IFERROR(GETPIVOTDATA("BankTime",BankPercentage!B3,"UIC",B10,"Model",D10),0)</f>
        <v>0</v>
      </c>
      <c r="T10" s="9"/>
      <c r="U10" s="9"/>
      <c r="V10" s="9"/>
    </row>
    <row r="11" spans="1:22" ht="14.4" customHeight="1" thickBot="1" x14ac:dyDescent="0.35">
      <c r="A11"/>
      <c r="B11" s="139"/>
      <c r="C11" s="140"/>
      <c r="D11" s="140"/>
      <c r="E11" s="140"/>
      <c r="F11" s="125" t="s">
        <v>21</v>
      </c>
      <c r="G11" s="125"/>
      <c r="H11" s="44">
        <f t="shared" si="0"/>
        <v>0</v>
      </c>
      <c r="I11" s="44">
        <f>COUNTIF($F$17:$F$24,"FMC")</f>
        <v>0</v>
      </c>
      <c r="J11" s="44">
        <f>COUNTIF($F$17:$F$24,"PMCS")</f>
        <v>0</v>
      </c>
      <c r="K11" s="44">
        <f>COUNTIF($F$17:$F$24,"PMCM")</f>
        <v>0</v>
      </c>
      <c r="L11" s="44">
        <f>SUM(M11,N11,O11,P11)</f>
        <v>0</v>
      </c>
      <c r="M11" s="44">
        <f>COUNTIF($F$17:$F$24,"NMCS")</f>
        <v>0</v>
      </c>
      <c r="N11" s="44">
        <f>COUNTIF($F$17:$F$24,"SUST")</f>
        <v>0</v>
      </c>
      <c r="O11" s="44">
        <f>COUNTIF($F$17:$F$24,"FIELD")</f>
        <v>0</v>
      </c>
      <c r="P11" s="44">
        <f>COUNTIF($F$17:$F$24,"DADE")</f>
        <v>0</v>
      </c>
      <c r="Q11" s="88">
        <f>IFERROR(GETPIVOTDATA("Hours Flown",ORRate!N3,"Readiness-End Item Model",D10,"Readiness-UIC",B10),0)</f>
        <v>0</v>
      </c>
      <c r="T11" s="9"/>
      <c r="U11" s="9"/>
      <c r="V11" s="9"/>
    </row>
    <row r="12" spans="1:22" ht="14.4" customHeight="1" x14ac:dyDescent="0.3">
      <c r="A12"/>
      <c r="B12" s="137" t="s">
        <v>150</v>
      </c>
      <c r="C12" s="138"/>
      <c r="D12" s="138" t="s">
        <v>148</v>
      </c>
      <c r="E12" s="138"/>
      <c r="F12" s="124" t="s">
        <v>20</v>
      </c>
      <c r="G12" s="124"/>
      <c r="H12" s="86">
        <f t="shared" si="0"/>
        <v>0</v>
      </c>
      <c r="I12" s="86">
        <f>IFERROR(I13/SUM($H$13,$L$13),0)</f>
        <v>0</v>
      </c>
      <c r="J12" s="86">
        <f>IFERROR(J13/SUM($H$13,$L$13),0)</f>
        <v>0</v>
      </c>
      <c r="K12" s="86">
        <f>IFERROR(K13/SUM($H$13,$L$13),0)</f>
        <v>0</v>
      </c>
      <c r="L12" s="86">
        <f t="shared" ref="L12:L14" si="1">SUM(M12:O12)</f>
        <v>0</v>
      </c>
      <c r="M12" s="86">
        <f>IFERROR(M13/SUM($H$13,$L$13),0)</f>
        <v>0</v>
      </c>
      <c r="N12" s="86">
        <f>IFERROR(N13/SUM($H$13,$L$13),0)</f>
        <v>0</v>
      </c>
      <c r="O12" s="86">
        <f>IFERROR(O13/SUM($H$13,$L$13),0)</f>
        <v>0</v>
      </c>
      <c r="P12" s="86">
        <f>IFERROR(P13/SUM($H$13,$L$13),0)</f>
        <v>0</v>
      </c>
      <c r="Q12" s="87">
        <f>0.01*IFERROR(GETPIVOTDATA("BankTime",BankPercentage!B5,"UIC",B12,"Model",D12),0)</f>
        <v>0</v>
      </c>
      <c r="T12" s="9"/>
      <c r="U12" s="9"/>
      <c r="V12" s="9"/>
    </row>
    <row r="13" spans="1:22" ht="14.4" customHeight="1" thickBot="1" x14ac:dyDescent="0.35">
      <c r="A13"/>
      <c r="B13" s="139"/>
      <c r="C13" s="140"/>
      <c r="D13" s="140"/>
      <c r="E13" s="140"/>
      <c r="F13" s="125" t="s">
        <v>21</v>
      </c>
      <c r="G13" s="125"/>
      <c r="H13" s="44">
        <f t="shared" si="0"/>
        <v>0</v>
      </c>
      <c r="I13" s="44">
        <f>COUNTIF($F$26:$F$33,"FMC")</f>
        <v>0</v>
      </c>
      <c r="J13" s="44">
        <f>COUNTIF($F$26:$F$33,"PMCS")</f>
        <v>0</v>
      </c>
      <c r="K13" s="44">
        <f>COUNTIF($F$26:$F$33,"PMCM")</f>
        <v>0</v>
      </c>
      <c r="L13" s="44">
        <f>SUM(M13,N13,O13,P13)</f>
        <v>0</v>
      </c>
      <c r="M13" s="44">
        <f>COUNTIF($F$26:$F$33,"NMCS")</f>
        <v>0</v>
      </c>
      <c r="N13" s="44">
        <f>COUNTIF($F$26:$F$33,"SUST")</f>
        <v>0</v>
      </c>
      <c r="O13" s="44">
        <f>COUNTIF($F$26:$F$33,"FIELD")</f>
        <v>0</v>
      </c>
      <c r="P13" s="44">
        <f>COUNTIF($F$26:$F$33,"DADE")</f>
        <v>0</v>
      </c>
      <c r="Q13" s="88">
        <f>IFERROR(GETPIVOTDATA("Hours Flown",ORRate!N3,"Readiness-End Item Model",D12,"Readiness-UIC",B12),0)</f>
        <v>0</v>
      </c>
      <c r="T13" s="9"/>
      <c r="U13" s="9"/>
      <c r="V13" s="9"/>
    </row>
    <row r="14" spans="1:22" ht="14.4" customHeight="1" x14ac:dyDescent="0.3">
      <c r="A14"/>
      <c r="B14" s="137" t="s">
        <v>153</v>
      </c>
      <c r="C14" s="138"/>
      <c r="D14" s="138" t="s">
        <v>148</v>
      </c>
      <c r="E14" s="138"/>
      <c r="F14" s="124" t="s">
        <v>20</v>
      </c>
      <c r="G14" s="124"/>
      <c r="H14" s="86">
        <f t="shared" si="0"/>
        <v>0</v>
      </c>
      <c r="I14" s="86">
        <f>IFERROR(I15/SUM($H$15,$L$15),0)</f>
        <v>0</v>
      </c>
      <c r="J14" s="86">
        <f>IFERROR(J15/SUM($H$15,$L$15),0)</f>
        <v>0</v>
      </c>
      <c r="K14" s="86">
        <f>IFERROR(K15/SUM($H$15,$L$15),0)</f>
        <v>0</v>
      </c>
      <c r="L14" s="86">
        <f t="shared" si="1"/>
        <v>0</v>
      </c>
      <c r="M14" s="86">
        <f>IFERROR(M15/SUM($H$15,$L$15),0)</f>
        <v>0</v>
      </c>
      <c r="N14" s="86">
        <f>IFERROR(N15/SUM($H$15,$L$15),0)</f>
        <v>0</v>
      </c>
      <c r="O14" s="86">
        <f>IFERROR(O15/SUM($H$15,$L$15),0)</f>
        <v>0</v>
      </c>
      <c r="P14" s="86">
        <f>IFERROR(P15/SUM($H$15,$L$15),0)</f>
        <v>0</v>
      </c>
      <c r="Q14" s="87">
        <f>0.01*IFERROR(GETPIVOTDATA("BankTime",BankPercentage!B7,"UIC",B14,"Model",D14),0)</f>
        <v>0</v>
      </c>
      <c r="T14" s="9"/>
      <c r="U14" s="9"/>
      <c r="V14" s="9"/>
    </row>
    <row r="15" spans="1:22" ht="14.4" customHeight="1" thickBot="1" x14ac:dyDescent="0.35">
      <c r="A15"/>
      <c r="B15" s="139"/>
      <c r="C15" s="140"/>
      <c r="D15" s="140"/>
      <c r="E15" s="140"/>
      <c r="F15" s="125" t="s">
        <v>21</v>
      </c>
      <c r="G15" s="125"/>
      <c r="H15" s="44">
        <f t="shared" si="0"/>
        <v>0</v>
      </c>
      <c r="I15" s="44">
        <f>COUNTIF($F$35:$F$42,"FMC")</f>
        <v>0</v>
      </c>
      <c r="J15" s="44">
        <f>COUNTIF($F$35:$F$42,"PMCS")</f>
        <v>0</v>
      </c>
      <c r="K15" s="44">
        <f>COUNTIF($F$35:$F$42,"PMCM")</f>
        <v>0</v>
      </c>
      <c r="L15" s="44">
        <f>SUM(M15,N15,O15,P15)</f>
        <v>0</v>
      </c>
      <c r="M15" s="44">
        <f>COUNTIF($F$35:$F$42,"NMCS")</f>
        <v>0</v>
      </c>
      <c r="N15" s="44">
        <f>COUNTIF($F$35:$F$42,"SUST")</f>
        <v>0</v>
      </c>
      <c r="O15" s="44">
        <f>COUNTIF($F$35:$F$42,"FIELD")</f>
        <v>0</v>
      </c>
      <c r="P15" s="44">
        <f>COUNTIF($F$35:$F$42,"DADE")</f>
        <v>0</v>
      </c>
      <c r="Q15" s="1">
        <f>IFERROR(GETPIVOTDATA("Hours Flown",ORRate!N3,"Readiness-End Item Model",D14,"Readiness-UIC",B14),0)</f>
        <v>0</v>
      </c>
      <c r="T15" s="9"/>
      <c r="U15" s="9"/>
      <c r="V15" s="9"/>
    </row>
    <row r="16" spans="1:22" ht="15" customHeight="1" thickBot="1" x14ac:dyDescent="0.35">
      <c r="A16"/>
      <c r="B16" s="10" t="s">
        <v>22</v>
      </c>
      <c r="C16" s="11" t="s">
        <v>12</v>
      </c>
      <c r="D16" s="11" t="s">
        <v>23</v>
      </c>
      <c r="E16" s="11" t="s">
        <v>24</v>
      </c>
      <c r="F16" s="11" t="s">
        <v>25</v>
      </c>
      <c r="G16" s="11" t="s">
        <v>26</v>
      </c>
      <c r="H16" s="11" t="s">
        <v>27</v>
      </c>
      <c r="I16" s="11" t="s">
        <v>28</v>
      </c>
      <c r="J16" s="128" t="s">
        <v>29</v>
      </c>
      <c r="K16" s="129"/>
      <c r="L16" s="129"/>
      <c r="M16" s="130"/>
      <c r="N16" s="54" t="s">
        <v>30</v>
      </c>
      <c r="O16" s="103" t="s">
        <v>154</v>
      </c>
      <c r="P16" s="11" t="s">
        <v>155</v>
      </c>
      <c r="Q16" s="55" t="s">
        <v>31</v>
      </c>
      <c r="T16" s="9"/>
      <c r="U16" s="9"/>
      <c r="V16" s="9"/>
    </row>
    <row r="17" spans="1:23" ht="30" customHeight="1" x14ac:dyDescent="0.3">
      <c r="A17"/>
      <c r="B17" s="162" t="s">
        <v>147</v>
      </c>
      <c r="C17" s="159" t="s">
        <v>148</v>
      </c>
      <c r="D17" s="104" t="s">
        <v>149</v>
      </c>
      <c r="E17" s="104" t="s">
        <v>32</v>
      </c>
      <c r="F17" s="104" t="str">
        <f>IF(IFERROR(GETPIVOTDATA("DailyEnditemStatus",'Daily Status Pivot Tables'!B3,"End Item",D17,"Readiness Status","FMC"),0) = 1,"FMC",
  IF(IFERROR(GETPIVOTDATA("DailyEnditemStatus",'Daily Status Pivot Tables'!B3,"End Item",D17,"Readiness Status","PMCS"),0) = 1,"PMCS",
  IF(IFERROR(GETPIVOTDATA("DailyEnditemStatus",'Daily Status Pivot Tables'!B3,"End Item",D17,"Readiness Status","PMCM"),0) = 1,"PMCM",
  IF(IFERROR(GETPIVOTDATA("DailyEnditemStatus",'Daily Status Pivot Tables'!B3,"End Item",D17,"Readiness Status","NMCS"),0) = 1,"NMCS",
  IF(IFERROR(GETPIVOTDATA("DailyEnditemStatus",'Daily Status Pivot Tables'!B3,"End Item",D17,"Readiness Status","SUST"),0) = 1,"SUST",
  IF(IFERROR(GETPIVOTDATA("DailyEnditemStatus",'Daily Status Pivot Tables'!B3,"End Item",D17,"Readiness Status","FIELD"),0) = 1,"FIELD",
  IF(IFERROR(GETPIVOTDATA("DailyEnditemStatus",'Daily Status Pivot Tables'!B3,"End Item",D17,"Readiness Status","DADE"),0) = 1,"DADE",
"")))))))</f>
        <v/>
      </c>
      <c r="G17" s="104"/>
      <c r="H17" s="104" t="str">
        <f>IF(IFERROR(GETPIVOTDATA("ECD",'Daily Status Pivot Tables'!N6,"DailyStatus-End Item",D17),"") &lt;&gt; "",TEXT(GETPIVOTDATA("ECD",'Daily Status Pivot Tables'!N6,"DailyStatus-End Item",D17),"mm/dd/yyyy"),"")</f>
        <v/>
      </c>
      <c r="I17" s="104" t="str">
        <f ca="1">IF(ISBLANK(G17),"",TODAY()-G17)</f>
        <v/>
      </c>
      <c r="J17" s="136" t="str">
        <f>IF(ISBLANK(D17),"",IFERROR(IF(ISNUMBER(SEARCH("FMC",F17)),"",VLOOKUP(D17,'Daily Status'!$A$5:$R$100,4,FALSE)),"Error"))</f>
        <v>Error</v>
      </c>
      <c r="K17" s="136"/>
      <c r="L17" s="136"/>
      <c r="M17" s="136"/>
      <c r="N17" s="104" t="s">
        <v>210</v>
      </c>
      <c r="O17" s="104">
        <f>IF(ISBLANK(D17),"",IFERROR(GETPIVOTDATA("InspectionSchedule",'Inspection Pivot Tables'!$A$3,"InspectionSchedule-End Item",D17,"InspectionSchedule-Inspection No","A195"),0))</f>
        <v>0</v>
      </c>
      <c r="P17" s="104">
        <f>IF(ISBLANK(D17),"",IFERROR(GETPIVOTDATA("InspectionSchedule",'Inspection Pivot Tables'!$A$3,"InspectionSchedule-End Item",D17,"InspectionSchedule-Inspection No","A465"),0))</f>
        <v>0</v>
      </c>
      <c r="Q17" s="36">
        <f>IF(ISBLANK(D17),"",IFERROR(GETPIVOTDATA("PhaseFlowChart",'Phase Flow Chart Pivot Tables'!$D$3,"PhaseFlowChart-End Item",D17),0))</f>
        <v>0</v>
      </c>
      <c r="T17" s="9"/>
      <c r="U17" s="9"/>
      <c r="V17" s="9"/>
    </row>
    <row r="18" spans="1:23" ht="30" customHeight="1" x14ac:dyDescent="0.3">
      <c r="A18"/>
      <c r="B18" s="163"/>
      <c r="C18" s="160"/>
      <c r="D18" s="56" t="s">
        <v>156</v>
      </c>
      <c r="E18" s="109" t="s">
        <v>32</v>
      </c>
      <c r="F18" s="109" t="str">
        <f>IF(IFERROR(GETPIVOTDATA("DailyEnditemStatus",'Daily Status Pivot Tables'!B4,"End Item",D18,"Readiness Status","FMC"),0) = 1,"FMC",
  IF(IFERROR(GETPIVOTDATA("DailyEnditemStatus",'Daily Status Pivot Tables'!B4,"End Item",D18,"Readiness Status","PMCS"),0) = 1,"PMCS",
  IF(IFERROR(GETPIVOTDATA("DailyEnditemStatus",'Daily Status Pivot Tables'!B4,"End Item",D18,"Readiness Status","PMCM"),0) = 1,"PMCM",
  IF(IFERROR(GETPIVOTDATA("DailyEnditemStatus",'Daily Status Pivot Tables'!B4,"End Item",D18,"Readiness Status","NMCS"),0) = 1,"NMCS",
  IF(IFERROR(GETPIVOTDATA("DailyEnditemStatus",'Daily Status Pivot Tables'!B4,"End Item",D18,"Readiness Status","SUST"),0) = 1,"SUST",
  IF(IFERROR(GETPIVOTDATA("DailyEnditemStatus",'Daily Status Pivot Tables'!B4,"End Item",D18,"Readiness Status","FIELD"),0) = 1,"FIELD",
  IF(IFERROR(GETPIVOTDATA("DailyEnditemStatus",'Daily Status Pivot Tables'!B4,"End Item",D18,"Readiness Status","DADE"),0) = 1,"DADE",
"")))))))</f>
        <v/>
      </c>
      <c r="G18" s="109"/>
      <c r="H18" s="109" t="str">
        <f>IF(IFERROR(GETPIVOTDATA("ECD",'Daily Status Pivot Tables'!N6,"DailyStatus-End Item",D18),"") &lt;&gt; "",TEXT(GETPIVOTDATA("ECD",'Daily Status Pivot Tables'!N6,"DailyStatus-End Item",D18),"mm/dd/yyyy"),"")</f>
        <v/>
      </c>
      <c r="I18" s="109" t="str">
        <f t="shared" ref="I18:I24" ca="1" si="2">IF(ISBLANK(G18),"",TODAY()-G18)</f>
        <v/>
      </c>
      <c r="J18" s="123" t="str">
        <f>IF(ISBLANK(D18),"",IFERROR(IF(ISNUMBER(SEARCH("FMC",F18)),"",VLOOKUP(D18,'Daily Status'!$A$5:$R$100,4,FALSE)),"Error"))</f>
        <v>Error</v>
      </c>
      <c r="K18" s="123"/>
      <c r="L18" s="123"/>
      <c r="M18" s="123"/>
      <c r="N18" s="109" t="s">
        <v>210</v>
      </c>
      <c r="O18" s="109">
        <f>IF(ISBLANK(D18),"",IFERROR(GETPIVOTDATA("InspectionSchedule",'Inspection Pivot Tables'!$A$3,"InspectionSchedule-End Item",D18,"InspectionSchedule-Inspection No","A195"),0))</f>
        <v>0</v>
      </c>
      <c r="P18" s="109">
        <f>IF(ISBLANK(D18),"",IFERROR(GETPIVOTDATA("InspectionSchedule",'Inspection Pivot Tables'!$A$3,"InspectionSchedule-End Item",D18,"InspectionSchedule-Inspection No","A465"),0))</f>
        <v>0</v>
      </c>
      <c r="Q18" s="38">
        <f>IF(ISBLANK(D18),"",IFERROR(GETPIVOTDATA("PhaseFlowChart",'Phase Flow Chart Pivot Tables'!$D$3,"PhaseFlowChart-End Item",D18),0))</f>
        <v>0</v>
      </c>
      <c r="T18" s="9"/>
      <c r="U18" s="9"/>
      <c r="V18" s="9"/>
    </row>
    <row r="19" spans="1:23" ht="30" customHeight="1" x14ac:dyDescent="0.3">
      <c r="A19"/>
      <c r="B19" s="163"/>
      <c r="C19" s="160"/>
      <c r="D19" s="56" t="s">
        <v>157</v>
      </c>
      <c r="E19" s="109" t="s">
        <v>32</v>
      </c>
      <c r="F19" s="109" t="str">
        <f>IF(IFERROR(GETPIVOTDATA("DailyEnditemStatus",'Daily Status Pivot Tables'!B5,"End Item",D19,"Readiness Status","FMC"),0) = 1,"FMC",
  IF(IFERROR(GETPIVOTDATA("DailyEnditemStatus",'Daily Status Pivot Tables'!B5,"End Item",D19,"Readiness Status","PMCS"),0) = 1,"PMCS",
  IF(IFERROR(GETPIVOTDATA("DailyEnditemStatus",'Daily Status Pivot Tables'!B5,"End Item",D19,"Readiness Status","PMCM"),0) = 1,"PMCM",
  IF(IFERROR(GETPIVOTDATA("DailyEnditemStatus",'Daily Status Pivot Tables'!B5,"End Item",D19,"Readiness Status","NMCS"),0) = 1,"NMCS",
  IF(IFERROR(GETPIVOTDATA("DailyEnditemStatus",'Daily Status Pivot Tables'!B5,"End Item",D19,"Readiness Status","SUST"),0) = 1,"SUST",
  IF(IFERROR(GETPIVOTDATA("DailyEnditemStatus",'Daily Status Pivot Tables'!B5,"End Item",D19,"Readiness Status","FIELD"),0) = 1,"FIELD",
  IF(IFERROR(GETPIVOTDATA("DailyEnditemStatus",'Daily Status Pivot Tables'!B5,"End Item",D19,"Readiness Status","DADE"),0) = 1,"DADE",
"")))))))</f>
        <v/>
      </c>
      <c r="G19" s="109"/>
      <c r="H19" s="109" t="str">
        <f>IF(IFERROR(GETPIVOTDATA("ECD",'Daily Status Pivot Tables'!N6,"DailyStatus-End Item",D19),"") &lt;&gt; "",TEXT(GETPIVOTDATA("ECD",'Daily Status Pivot Tables'!N6,"DailyStatus-End Item",D19),"mm/dd/yyyy"),"")</f>
        <v/>
      </c>
      <c r="I19" s="109" t="str">
        <f t="shared" ca="1" si="2"/>
        <v/>
      </c>
      <c r="J19" s="123" t="str">
        <f>IF(ISBLANK(D19),"",IFERROR(IF(ISNUMBER(SEARCH("FMC",F19)),"",VLOOKUP(D19,'Daily Status'!$A$5:$R$100,4,FALSE)),"Error"))</f>
        <v>Error</v>
      </c>
      <c r="K19" s="123"/>
      <c r="L19" s="123"/>
      <c r="M19" s="123"/>
      <c r="N19" s="109" t="s">
        <v>210</v>
      </c>
      <c r="O19" s="109">
        <f>IF(ISBLANK(D19),"",IFERROR(GETPIVOTDATA("InspectionSchedule",'Inspection Pivot Tables'!$A$3,"InspectionSchedule-End Item",D19,"InspectionSchedule-Inspection No","A195"),0))</f>
        <v>0</v>
      </c>
      <c r="P19" s="109">
        <f>IF(ISBLANK(D19),"",IFERROR(GETPIVOTDATA("InspectionSchedule",'Inspection Pivot Tables'!$A$3,"InspectionSchedule-End Item",D19,"InspectionSchedule-Inspection No","A465"),0))</f>
        <v>0</v>
      </c>
      <c r="Q19" s="38">
        <f>IF(ISBLANK(D19),"",IFERROR(GETPIVOTDATA("PhaseFlowChart",'Phase Flow Chart Pivot Tables'!$D$3,"PhaseFlowChart-End Item",D19),0))</f>
        <v>0</v>
      </c>
      <c r="T19" s="9"/>
      <c r="U19" s="9"/>
      <c r="V19" s="9"/>
    </row>
    <row r="20" spans="1:23" ht="30" customHeight="1" x14ac:dyDescent="0.3">
      <c r="A20"/>
      <c r="B20" s="163"/>
      <c r="C20" s="160"/>
      <c r="D20" s="56" t="s">
        <v>159</v>
      </c>
      <c r="E20" s="109" t="s">
        <v>32</v>
      </c>
      <c r="F20" s="109" t="str">
        <f>IF(IFERROR(GETPIVOTDATA("DailyEnditemStatus",'Daily Status Pivot Tables'!B6,"End Item",D20,"Readiness Status","FMC"),0) = 1,"FMC",
  IF(IFERROR(GETPIVOTDATA("DailyEnditemStatus",'Daily Status Pivot Tables'!B6,"End Item",D20,"Readiness Status","PMCS"),0) = 1,"PMCS",
  IF(IFERROR(GETPIVOTDATA("DailyEnditemStatus",'Daily Status Pivot Tables'!B6,"End Item",D20,"Readiness Status","PMCM"),0) = 1,"PMCM",
  IF(IFERROR(GETPIVOTDATA("DailyEnditemStatus",'Daily Status Pivot Tables'!B6,"End Item",D20,"Readiness Status","NMCS"),0) = 1,"NMCS",
  IF(IFERROR(GETPIVOTDATA("DailyEnditemStatus",'Daily Status Pivot Tables'!B6,"End Item",D20,"Readiness Status","SUST"),0) = 1,"SUST",
  IF(IFERROR(GETPIVOTDATA("DailyEnditemStatus",'Daily Status Pivot Tables'!B6,"End Item",D20,"Readiness Status","FIELD"),0) = 1,"FIELD",
  IF(IFERROR(GETPIVOTDATA("DailyEnditemStatus",'Daily Status Pivot Tables'!B6,"End Item",D20,"Readiness Status","DADE"),0) = 1,"DADE",
"")))))))</f>
        <v/>
      </c>
      <c r="G20" s="109"/>
      <c r="H20" s="109" t="str">
        <f>IF(IFERROR(GETPIVOTDATA("ECD",'Daily Status Pivot Tables'!N6,"DailyStatus-End Item",D20),"") &lt;&gt; "",TEXT(GETPIVOTDATA("ECD",'Daily Status Pivot Tables'!N6,"DailyStatus-End Item",D20),"mm/dd/yyyy"),"")</f>
        <v/>
      </c>
      <c r="I20" s="109" t="str">
        <f t="shared" ca="1" si="2"/>
        <v/>
      </c>
      <c r="J20" s="123" t="str">
        <f>IF(ISBLANK(D20),"",IFERROR(IF(ISNUMBER(SEARCH("FMC",F20)),"",VLOOKUP(D20,'Daily Status'!$A$5:$R$100,4,FALSE)),"Error"))</f>
        <v>Error</v>
      </c>
      <c r="K20" s="123"/>
      <c r="L20" s="123"/>
      <c r="M20" s="123"/>
      <c r="N20" s="109" t="s">
        <v>210</v>
      </c>
      <c r="O20" s="109">
        <f>IF(ISBLANK(D20),"",IFERROR(GETPIVOTDATA("InspectionSchedule",'Inspection Pivot Tables'!$A$3,"InspectionSchedule-End Item",D20,"InspectionSchedule-Inspection No","A195"),0))</f>
        <v>0</v>
      </c>
      <c r="P20" s="109">
        <f>IF(ISBLANK(D20),"",IFERROR(GETPIVOTDATA("InspectionSchedule",'Inspection Pivot Tables'!$A$3,"InspectionSchedule-End Item",D20,"InspectionSchedule-Inspection No","A465"),0))</f>
        <v>0</v>
      </c>
      <c r="Q20" s="38">
        <f>IF(ISBLANK(D20),"",IFERROR(GETPIVOTDATA("PhaseFlowChart",'Phase Flow Chart Pivot Tables'!$D$3,"PhaseFlowChart-End Item",D20),0))</f>
        <v>0</v>
      </c>
      <c r="U20" s="9"/>
    </row>
    <row r="21" spans="1:23" ht="30" customHeight="1" x14ac:dyDescent="0.3">
      <c r="A21"/>
      <c r="B21" s="163"/>
      <c r="C21" s="160"/>
      <c r="D21" s="56" t="s">
        <v>207</v>
      </c>
      <c r="E21" s="109" t="s">
        <v>32</v>
      </c>
      <c r="F21" s="109" t="str">
        <f>IF(IFERROR(GETPIVOTDATA("DailyEnditemStatus",'Daily Status Pivot Tables'!B7,"End Item",D21,"Readiness Status","FMC"),0) = 1,"FMC",
  IF(IFERROR(GETPIVOTDATA("DailyEnditemStatus",'Daily Status Pivot Tables'!B7,"End Item",D21,"Readiness Status","PMCS"),0) = 1,"PMCS",
  IF(IFERROR(GETPIVOTDATA("DailyEnditemStatus",'Daily Status Pivot Tables'!B7,"End Item",D21,"Readiness Status","PMCM"),0) = 1,"PMCM",
  IF(IFERROR(GETPIVOTDATA("DailyEnditemStatus",'Daily Status Pivot Tables'!B7,"End Item",D21,"Readiness Status","NMCS"),0) = 1,"NMCS",
  IF(IFERROR(GETPIVOTDATA("DailyEnditemStatus",'Daily Status Pivot Tables'!B7,"End Item",D21,"Readiness Status","SUST"),0) = 1,"SUST",
  IF(IFERROR(GETPIVOTDATA("DailyEnditemStatus",'Daily Status Pivot Tables'!B7,"End Item",D21,"Readiness Status","FIELD"),0) = 1,"FIELD",
  IF(IFERROR(GETPIVOTDATA("DailyEnditemStatus",'Daily Status Pivot Tables'!B7,"End Item",D21,"Readiness Status","DADE"),0) = 1,"DADE",
"")))))))</f>
        <v/>
      </c>
      <c r="G21" s="109"/>
      <c r="H21" s="109" t="str">
        <f>IF(IFERROR(GETPIVOTDATA("ECD",'Daily Status Pivot Tables'!N6,"DailyStatus-End Item",D21),"") &lt;&gt; "",TEXT(GETPIVOTDATA("ECD",'Daily Status Pivot Tables'!N6,"DailyStatus-End Item",D21),"mm/dd/yyyy"),"")</f>
        <v/>
      </c>
      <c r="I21" s="109" t="str">
        <f t="shared" ca="1" si="2"/>
        <v/>
      </c>
      <c r="J21" s="123" t="str">
        <f>IF(ISBLANK(D21),"",IFERROR(IF(ISNUMBER(SEARCH("FMC",F21)),"",VLOOKUP(D21,'Daily Status'!$A$5:$R$100,4,FALSE)),"Error"))</f>
        <v>Error</v>
      </c>
      <c r="K21" s="123"/>
      <c r="L21" s="123"/>
      <c r="M21" s="123"/>
      <c r="N21" s="109" t="s">
        <v>210</v>
      </c>
      <c r="O21" s="109">
        <f>IF(ISBLANK(D21),"",IFERROR(GETPIVOTDATA("InspectionSchedule",'Inspection Pivot Tables'!$A$3,"InspectionSchedule-End Item",D21,"InspectionSchedule-Inspection No","A195"),0))</f>
        <v>0</v>
      </c>
      <c r="P21" s="109">
        <f>IF(ISBLANK(D21),"",IFERROR(GETPIVOTDATA("InspectionSchedule",'Inspection Pivot Tables'!$A$3,"InspectionSchedule-End Item",D21,"InspectionSchedule-Inspection No","A465"),0))</f>
        <v>0</v>
      </c>
      <c r="Q21" s="38">
        <f>IF(ISBLANK(D21),"",IFERROR(GETPIVOTDATA("PhaseFlowChart",'Phase Flow Chart Pivot Tables'!$D$3,"PhaseFlowChart-End Item",D21),0))</f>
        <v>0</v>
      </c>
    </row>
    <row r="22" spans="1:23" ht="30" customHeight="1" x14ac:dyDescent="0.3">
      <c r="A22"/>
      <c r="B22" s="163"/>
      <c r="C22" s="160"/>
      <c r="D22" s="56" t="s">
        <v>217</v>
      </c>
      <c r="E22" s="109" t="s">
        <v>32</v>
      </c>
      <c r="F22" s="109" t="str">
        <f>IF(IFERROR(GETPIVOTDATA("DailyEnditemStatus",'Daily Status Pivot Tables'!B8,"End Item",D22,"Readiness Status","FMC"),0) = 1,"FMC",
  IF(IFERROR(GETPIVOTDATA("DailyEnditemStatus",'Daily Status Pivot Tables'!B8,"End Item",D22,"Readiness Status","PMCS"),0) = 1,"PMCS",
  IF(IFERROR(GETPIVOTDATA("DailyEnditemStatus",'Daily Status Pivot Tables'!B8,"End Item",D22,"Readiness Status","PMCM"),0) = 1,"PMCM",
  IF(IFERROR(GETPIVOTDATA("DailyEnditemStatus",'Daily Status Pivot Tables'!B8,"End Item",D22,"Readiness Status","NMCS"),0) = 1,"NMCS",
  IF(IFERROR(GETPIVOTDATA("DailyEnditemStatus",'Daily Status Pivot Tables'!B8,"End Item",D22,"Readiness Status","SUST"),0) = 1,"SUST",
  IF(IFERROR(GETPIVOTDATA("DailyEnditemStatus",'Daily Status Pivot Tables'!B8,"End Item",D22,"Readiness Status","FIELD"),0) = 1,"FIELD",
  IF(IFERROR(GETPIVOTDATA("DailyEnditemStatus",'Daily Status Pivot Tables'!B8,"End Item",D22,"Readiness Status","DADE"),0) = 1,"DADE",
"")))))))</f>
        <v/>
      </c>
      <c r="G22" s="109"/>
      <c r="H22" s="109" t="str">
        <f>IF(IFERROR(GETPIVOTDATA("ECD",'Daily Status Pivot Tables'!N6,"DailyStatus-End Item",D22),"") &lt;&gt; "",TEXT(GETPIVOTDATA("ECD",'Daily Status Pivot Tables'!N6,"DailyStatus-End Item",D22),"mm/dd/yyyy"),"")</f>
        <v/>
      </c>
      <c r="I22" s="109" t="str">
        <f t="shared" ca="1" si="2"/>
        <v/>
      </c>
      <c r="J22" s="123" t="str">
        <f>IF(ISBLANK(D22),"",IFERROR(IF(ISNUMBER(SEARCH("FMC",F22)),"",VLOOKUP(D22,'Daily Status'!$A$5:$R$100,4,FALSE)),"Error"))</f>
        <v>Error</v>
      </c>
      <c r="K22" s="123"/>
      <c r="L22" s="123"/>
      <c r="M22" s="123"/>
      <c r="N22" s="109" t="s">
        <v>210</v>
      </c>
      <c r="O22" s="109">
        <f>IF(ISBLANK(D22),"",IFERROR(GETPIVOTDATA("InspectionSchedule",'Inspection Pivot Tables'!$A$3,"InspectionSchedule-End Item",D22,"InspectionSchedule-Inspection No","A195"),0))</f>
        <v>0</v>
      </c>
      <c r="P22" s="109">
        <f>IF(ISBLANK(D22),"",IFERROR(GETPIVOTDATA("InspectionSchedule",'Inspection Pivot Tables'!$A$3,"InspectionSchedule-End Item",D22,"InspectionSchedule-Inspection No","A465"),0))</f>
        <v>0</v>
      </c>
      <c r="Q22" s="38">
        <f>IF(ISBLANK(D22),"",IFERROR(GETPIVOTDATA("PhaseFlowChart",'Phase Flow Chart Pivot Tables'!$D$3,"PhaseFlowChart-End Item",D22),0))</f>
        <v>0</v>
      </c>
    </row>
    <row r="23" spans="1:23" ht="30" customHeight="1" x14ac:dyDescent="0.3">
      <c r="A23"/>
      <c r="B23" s="163"/>
      <c r="C23" s="160"/>
      <c r="D23" s="56" t="s">
        <v>158</v>
      </c>
      <c r="E23" s="109" t="s">
        <v>32</v>
      </c>
      <c r="F23" s="109" t="str">
        <f>IF(IFERROR(GETPIVOTDATA("DailyEnditemStatus",'Daily Status Pivot Tables'!B9,"End Item",D23,"Readiness Status","FMC"),0) = 1,"FMC",
  IF(IFERROR(GETPIVOTDATA("DailyEnditemStatus",'Daily Status Pivot Tables'!B9,"End Item",D23,"Readiness Status","PMCS"),0) = 1,"PMCS",
  IF(IFERROR(GETPIVOTDATA("DailyEnditemStatus",'Daily Status Pivot Tables'!B9,"End Item",D23,"Readiness Status","PMCM"),0) = 1,"PMCM",
  IF(IFERROR(GETPIVOTDATA("DailyEnditemStatus",'Daily Status Pivot Tables'!B9,"End Item",D23,"Readiness Status","NMCS"),0) = 1,"NMCS",
  IF(IFERROR(GETPIVOTDATA("DailyEnditemStatus",'Daily Status Pivot Tables'!B9,"End Item",D23,"Readiness Status","SUST"),0) = 1,"SUST",
  IF(IFERROR(GETPIVOTDATA("DailyEnditemStatus",'Daily Status Pivot Tables'!B9,"End Item",D23,"Readiness Status","FIELD"),0) = 1,"FIELD",
  IF(IFERROR(GETPIVOTDATA("DailyEnditemStatus",'Daily Status Pivot Tables'!B9,"End Item",D23,"Readiness Status","DADE"),0) = 1,"DADE",
"")))))))</f>
        <v/>
      </c>
      <c r="G23" s="109"/>
      <c r="H23" s="109" t="str">
        <f>IF(IFERROR(GETPIVOTDATA("ECD",'Daily Status Pivot Tables'!N6,"DailyStatus-End Item",D23),"") &lt;&gt; "",TEXT(GETPIVOTDATA("ECD",'Daily Status Pivot Tables'!N6,"DailyStatus-End Item",D23),"mm/dd/yyyy"),"")</f>
        <v/>
      </c>
      <c r="I23" s="109" t="str">
        <f t="shared" ca="1" si="2"/>
        <v/>
      </c>
      <c r="J23" s="123" t="str">
        <f>IF(ISBLANK(D23),"",IFERROR(IF(ISNUMBER(SEARCH("FMC",F23)),"",VLOOKUP(D23,'Daily Status'!$A$5:$R$100,4,FALSE)),"Error"))</f>
        <v>Error</v>
      </c>
      <c r="K23" s="123"/>
      <c r="L23" s="123"/>
      <c r="M23" s="123"/>
      <c r="N23" s="109" t="s">
        <v>210</v>
      </c>
      <c r="O23" s="109">
        <f>IF(ISBLANK(D23),"",IFERROR(GETPIVOTDATA("InspectionSchedule",'Inspection Pivot Tables'!$A$3,"InspectionSchedule-End Item",D23,"InspectionSchedule-Inspection No","A195"),0))</f>
        <v>0</v>
      </c>
      <c r="P23" s="109">
        <f>IF(ISBLANK(D23),"",IFERROR(GETPIVOTDATA("InspectionSchedule",'Inspection Pivot Tables'!$A$3,"InspectionSchedule-End Item",D23,"InspectionSchedule-Inspection No","A465"),0))</f>
        <v>0</v>
      </c>
      <c r="Q23" s="38">
        <f>IF(ISBLANK(D23),"",IFERROR(GETPIVOTDATA("PhaseFlowChart",'Phase Flow Chart Pivot Tables'!$D$3,"PhaseFlowChart-End Item",D23),0))</f>
        <v>0</v>
      </c>
    </row>
    <row r="24" spans="1:23" ht="30" customHeight="1" thickBot="1" x14ac:dyDescent="0.35">
      <c r="A24"/>
      <c r="B24" s="164"/>
      <c r="C24" s="161"/>
      <c r="D24" s="57"/>
      <c r="E24" s="105"/>
      <c r="F24" s="105" t="str">
        <f>IF(IFERROR(GETPIVOTDATA("DailyEnditemStatus",'Daily Status Pivot Tables'!B10,"End Item",D24,"Readiness Status","FMC"),0) = 1,"FMC",
  IF(IFERROR(GETPIVOTDATA("DailyEnditemStatus",'Daily Status Pivot Tables'!B10,"End Item",D24,"Readiness Status","PMCS"),0) = 1,"PMCS",
  IF(IFERROR(GETPIVOTDATA("DailyEnditemStatus",'Daily Status Pivot Tables'!B10,"End Item",D24,"Readiness Status","PMCM"),0) = 1,"PMCM",
  IF(IFERROR(GETPIVOTDATA("DailyEnditemStatus",'Daily Status Pivot Tables'!B10,"End Item",D24,"Readiness Status","NMCS"),0) = 1,"NMCS",
  IF(IFERROR(GETPIVOTDATA("DailyEnditemStatus",'Daily Status Pivot Tables'!B10,"End Item",D24,"Readiness Status","SUST"),0) = 1,"SUST",
  IF(IFERROR(GETPIVOTDATA("DailyEnditemStatus",'Daily Status Pivot Tables'!B10,"End Item",D24,"Readiness Status","FIELD"),0) = 1,"FIELD",
  IF(IFERROR(GETPIVOTDATA("DailyEnditemStatus",'Daily Status Pivot Tables'!B10,"End Item",D24,"Readiness Status","DADE"),0) = 1,"DADE",
"")))))))</f>
        <v/>
      </c>
      <c r="G24" s="105"/>
      <c r="H24" s="105" t="str">
        <f>IF(IFERROR(GETPIVOTDATA("ECD",'Daily Status Pivot Tables'!N6,"DailyStatus-End Item",D24),"") &lt;&gt; "",TEXT(GETPIVOTDATA("ECD",'Daily Status Pivot Tables'!N6,"DailyStatus-End Item",D24),"mm/dd/yyyy"),"")</f>
        <v/>
      </c>
      <c r="I24" s="105" t="str">
        <f t="shared" ca="1" si="2"/>
        <v/>
      </c>
      <c r="J24" s="135" t="str">
        <f>IF(ISBLANK(D24),"",IFERROR(IF(ISNUMBER(SEARCH("FMC",F24)),"",VLOOKUP(D24,'Daily Status'!$A$5:$R$100,4,FALSE)),"Error"))</f>
        <v/>
      </c>
      <c r="K24" s="135"/>
      <c r="L24" s="135"/>
      <c r="M24" s="135"/>
      <c r="N24" s="105"/>
      <c r="O24" s="105" t="str">
        <f>IF(ISBLANK(D24),"",IFERROR(GETPIVOTDATA("InspectionSchedule",'Inspection Pivot Tables'!$A$3,"InspectionSchedule-End Item",D24,"InspectionSchedule-Inspection No","A195"),0))</f>
        <v/>
      </c>
      <c r="P24" s="105" t="str">
        <f>IF(ISBLANK(D24),"",IFERROR(GETPIVOTDATA("InspectionSchedule",'Inspection Pivot Tables'!$A$3,"InspectionSchedule-End Item",D24,"InspectionSchedule-Inspection No","A465"),0))</f>
        <v/>
      </c>
      <c r="Q24" s="51" t="str">
        <f>IF(ISBLANK(D24),"",IFERROR(GETPIVOTDATA("PhaseFlowChart",'Phase Flow Chart Pivot Tables'!$D$3,"PhaseFlowChart-End Item",D24),0))</f>
        <v/>
      </c>
    </row>
    <row r="25" spans="1:23" ht="15" customHeight="1" thickBot="1" x14ac:dyDescent="0.35">
      <c r="A25"/>
      <c r="B25" s="10" t="s">
        <v>22</v>
      </c>
      <c r="C25" s="11" t="s">
        <v>12</v>
      </c>
      <c r="D25" s="11" t="s">
        <v>23</v>
      </c>
      <c r="E25" s="11" t="s">
        <v>24</v>
      </c>
      <c r="F25" s="11" t="s">
        <v>25</v>
      </c>
      <c r="G25" s="11" t="s">
        <v>26</v>
      </c>
      <c r="H25" s="11" t="s">
        <v>27</v>
      </c>
      <c r="I25" s="11" t="s">
        <v>28</v>
      </c>
      <c r="J25" s="128" t="s">
        <v>29</v>
      </c>
      <c r="K25" s="129"/>
      <c r="L25" s="129"/>
      <c r="M25" s="130"/>
      <c r="N25" s="54" t="s">
        <v>30</v>
      </c>
      <c r="O25" s="103" t="s">
        <v>154</v>
      </c>
      <c r="P25" s="11" t="s">
        <v>155</v>
      </c>
      <c r="Q25" s="55" t="s">
        <v>31</v>
      </c>
      <c r="T25" s="9"/>
      <c r="U25" s="9"/>
      <c r="V25" s="9"/>
    </row>
    <row r="26" spans="1:23" ht="30" customHeight="1" x14ac:dyDescent="0.3">
      <c r="A26"/>
      <c r="B26" s="162" t="s">
        <v>150</v>
      </c>
      <c r="C26" s="159" t="s">
        <v>148</v>
      </c>
      <c r="D26" s="58" t="s">
        <v>151</v>
      </c>
      <c r="E26" s="104" t="s">
        <v>32</v>
      </c>
      <c r="F26" s="104" t="str">
        <f>IF(IFERROR(GETPIVOTDATA("DailyEnditemStatus",'Daily Status Pivot Tables'!B13,"End Item",D26,"Readiness Status","FMC"),0) = 1,"FMC",
  IF(IFERROR(GETPIVOTDATA("DailyEnditemStatus",'Daily Status Pivot Tables'!B13,"End Item",D26,"Readiness Status","PMCS"),0) = 1,"PMCS",
  IF(IFERROR(GETPIVOTDATA("DailyEnditemStatus",'Daily Status Pivot Tables'!B13,"End Item",D26,"Readiness Status","PMCM"),0) = 1,"PMCM",
  IF(IFERROR(GETPIVOTDATA("DailyEnditemStatus",'Daily Status Pivot Tables'!B13,"End Item",D26,"Readiness Status","NMCS"),0) = 1,"NMCS",
  IF(IFERROR(GETPIVOTDATA("DailyEnditemStatus",'Daily Status Pivot Tables'!B13,"End Item",D26,"Readiness Status","SUST"),0) = 1,"SUST",
  IF(IFERROR(GETPIVOTDATA("DailyEnditemStatus",'Daily Status Pivot Tables'!B13,"End Item",D26,"Readiness Status","FIELD"),0) = 1,"FIELD",
  IF(IFERROR(GETPIVOTDATA("DailyEnditemStatus",'Daily Status Pivot Tables'!B13,"End Item",D26,"Readiness Status","DADE"),0) = 1,"DADE",
"")))))))</f>
        <v/>
      </c>
      <c r="G26" s="104"/>
      <c r="H26" s="104" t="str">
        <f>IF(IFERROR(GETPIVOTDATA("ECD",'Daily Status Pivot Tables'!N6,"DailyStatus-End Item",D26),"") &lt;&gt; "",TEXT(GETPIVOTDATA("ECD",'Daily Status Pivot Tables'!N6,"DailyStatus-End Item",D26),"mm/dd/yyyy"),"")</f>
        <v/>
      </c>
      <c r="I26" s="104" t="str">
        <f t="shared" ref="I26:I33" ca="1" si="3">IF(ISBLANK(G26),"",TODAY()-G26)</f>
        <v/>
      </c>
      <c r="J26" s="136" t="str">
        <f>IF(ISBLANK(D26),"",IFERROR(IF(ISNUMBER(SEARCH("FMC",F26)),"",VLOOKUP(D26,'Daily Status'!$A$5:$R$100,4,FALSE)),"Error"))</f>
        <v>Error</v>
      </c>
      <c r="K26" s="136"/>
      <c r="L26" s="136"/>
      <c r="M26" s="136"/>
      <c r="N26" s="104" t="s">
        <v>210</v>
      </c>
      <c r="O26" s="104">
        <f>IF(ISBLANK(D26),"",IFERROR(GETPIVOTDATA("InspectionSchedule",'Inspection Pivot Tables'!$A$3,"InspectionSchedule-End Item",D26,"InspectionSchedule-Inspection No","A195"),0))</f>
        <v>0</v>
      </c>
      <c r="P26" s="104">
        <f>IF(ISBLANK(D26),"",IFERROR(GETPIVOTDATA("InspectionSchedule",'Inspection Pivot Tables'!$A$3,"InspectionSchedule-End Item",D26,"InspectionSchedule-Inspection No","A465"),0))</f>
        <v>0</v>
      </c>
      <c r="Q26" s="36">
        <f>IF(ISBLANK(D26),"",IFERROR(GETPIVOTDATA("PhaseFlowChart",'Phase Flow Chart Pivot Tables'!$D$3,"PhaseFlowChart-End Item",D26),0))</f>
        <v>0</v>
      </c>
      <c r="W26" s="15" t="s">
        <v>24</v>
      </c>
    </row>
    <row r="27" spans="1:23" ht="30" customHeight="1" x14ac:dyDescent="0.3">
      <c r="A27"/>
      <c r="B27" s="163"/>
      <c r="C27" s="160"/>
      <c r="D27" s="59" t="s">
        <v>160</v>
      </c>
      <c r="E27" s="109" t="s">
        <v>32</v>
      </c>
      <c r="F27" s="109" t="str">
        <f>IF(IFERROR(GETPIVOTDATA("DailyEnditemStatus",'Daily Status Pivot Tables'!B14,"End Item",D27,"Readiness Status","FMC"),0) = 1,"FMC",
  IF(IFERROR(GETPIVOTDATA("DailyEnditemStatus",'Daily Status Pivot Tables'!B14,"End Item",D27,"Readiness Status","PMCS"),0) = 1,"PMCS",
  IF(IFERROR(GETPIVOTDATA("DailyEnditemStatus",'Daily Status Pivot Tables'!B14,"End Item",D27,"Readiness Status","PMCM"),0) = 1,"PMCM",
  IF(IFERROR(GETPIVOTDATA("DailyEnditemStatus",'Daily Status Pivot Tables'!B14,"End Item",D27,"Readiness Status","NMCS"),0) = 1,"NMCS",
  IF(IFERROR(GETPIVOTDATA("DailyEnditemStatus",'Daily Status Pivot Tables'!B14,"End Item",D27,"Readiness Status","SUST"),0) = 1,"SUST",
  IF(IFERROR(GETPIVOTDATA("DailyEnditemStatus",'Daily Status Pivot Tables'!B14,"End Item",D27,"Readiness Status","FIELD"),0) = 1,"FIELD",
  IF(IFERROR(GETPIVOTDATA("DailyEnditemStatus",'Daily Status Pivot Tables'!B14,"End Item",D27,"Readiness Status","DADE"),0) = 1,"DADE",
"")))))))</f>
        <v/>
      </c>
      <c r="G27" s="109"/>
      <c r="H27" s="109" t="str">
        <f>IF(IFERROR(GETPIVOTDATA("ECD",'Daily Status Pivot Tables'!N6,"DailyStatus-End Item",D27),"") &lt;&gt; "",TEXT(GETPIVOTDATA("ECD",'Daily Status Pivot Tables'!N6,"DailyStatus-End Item",D27),"mm/dd/yyyy"),"")</f>
        <v/>
      </c>
      <c r="I27" s="109" t="str">
        <f t="shared" ca="1" si="3"/>
        <v/>
      </c>
      <c r="J27" s="123" t="str">
        <f>IF(ISBLANK(D27),"",IFERROR(IF(ISNUMBER(SEARCH("FMC",F27)),"",VLOOKUP(D27,'Daily Status'!$A$5:$R$100,4,FALSE)),"Error"))</f>
        <v>Error</v>
      </c>
      <c r="K27" s="123"/>
      <c r="L27" s="123"/>
      <c r="M27" s="123"/>
      <c r="N27" s="109" t="s">
        <v>210</v>
      </c>
      <c r="O27" s="109">
        <f>IF(ISBLANK(D27),"",IFERROR(GETPIVOTDATA("InspectionSchedule",'Inspection Pivot Tables'!$A$3,"InspectionSchedule-End Item",D27,"InspectionSchedule-Inspection No","A195"),0))</f>
        <v>0</v>
      </c>
      <c r="P27" s="109">
        <f>IF(ISBLANK(D27),"",IFERROR(GETPIVOTDATA("InspectionSchedule",'Inspection Pivot Tables'!$A$3,"InspectionSchedule-End Item",D27,"InspectionSchedule-Inspection No","A465"),0))</f>
        <v>0</v>
      </c>
      <c r="Q27" s="38">
        <f>IF(ISBLANK(D27),"",IFERROR(GETPIVOTDATA("PhaseFlowChart",'Phase Flow Chart Pivot Tables'!$D$3,"PhaseFlowChart-End Item",D27),0))</f>
        <v>0</v>
      </c>
      <c r="W27" s="16" t="s">
        <v>32</v>
      </c>
    </row>
    <row r="28" spans="1:23" ht="30" customHeight="1" x14ac:dyDescent="0.3">
      <c r="A28"/>
      <c r="B28" s="163"/>
      <c r="C28" s="160"/>
      <c r="D28" s="59" t="s">
        <v>161</v>
      </c>
      <c r="E28" s="109" t="s">
        <v>32</v>
      </c>
      <c r="F28" s="109" t="str">
        <f>IF(IFERROR(GETPIVOTDATA("DailyEnditemStatus",'Daily Status Pivot Tables'!B15,"End Item",D28,"Readiness Status","FMC"),0) = 1,"FMC",
  IF(IFERROR(GETPIVOTDATA("DailyEnditemStatus",'Daily Status Pivot Tables'!B15,"End Item",D28,"Readiness Status","PMCS"),0) = 1,"PMCS",
  IF(IFERROR(GETPIVOTDATA("DailyEnditemStatus",'Daily Status Pivot Tables'!B15,"End Item",D28,"Readiness Status","PMCM"),0) = 1,"PMCM",
  IF(IFERROR(GETPIVOTDATA("DailyEnditemStatus",'Daily Status Pivot Tables'!B15,"End Item",D28,"Readiness Status","NMCS"),0) = 1,"NMCS",
  IF(IFERROR(GETPIVOTDATA("DailyEnditemStatus",'Daily Status Pivot Tables'!B15,"End Item",D28,"Readiness Status","SUST"),0) = 1,"SUST",
  IF(IFERROR(GETPIVOTDATA("DailyEnditemStatus",'Daily Status Pivot Tables'!B15,"End Item",D28,"Readiness Status","FIELD"),0) = 1,"FIELD",
  IF(IFERROR(GETPIVOTDATA("DailyEnditemStatus",'Daily Status Pivot Tables'!B15,"End Item",D28,"Readiness Status","DADE"),0) = 1,"DADE",
"")))))))</f>
        <v/>
      </c>
      <c r="G28" s="109"/>
      <c r="H28" s="109" t="str">
        <f>IF(IFERROR(GETPIVOTDATA("ECD",'Daily Status Pivot Tables'!N6,"DailyStatus-End Item",D28),"") &lt;&gt; "",TEXT(GETPIVOTDATA("ECD",'Daily Status Pivot Tables'!N6,"DailyStatus-End Item",D28),"mm/dd/yyyy"),"")</f>
        <v/>
      </c>
      <c r="I28" s="109" t="str">
        <f t="shared" ca="1" si="3"/>
        <v/>
      </c>
      <c r="J28" s="123" t="str">
        <f>IF(ISBLANK(D28),"",IFERROR(IF(ISNUMBER(SEARCH("FMC",F28)),"",VLOOKUP(D28,'Daily Status'!$A$5:$R$100,4,FALSE)),"Error"))</f>
        <v>Error</v>
      </c>
      <c r="K28" s="123"/>
      <c r="L28" s="123"/>
      <c r="M28" s="123"/>
      <c r="N28" s="109" t="s">
        <v>210</v>
      </c>
      <c r="O28" s="109">
        <f>IF(ISBLANK(D28),"",IFERROR(GETPIVOTDATA("InspectionSchedule",'Inspection Pivot Tables'!$A$3,"InspectionSchedule-End Item",D28,"InspectionSchedule-Inspection No","A195"),0))</f>
        <v>0</v>
      </c>
      <c r="P28" s="109">
        <f>IF(ISBLANK(D28),"",IFERROR(GETPIVOTDATA("InspectionSchedule",'Inspection Pivot Tables'!$A$3,"InspectionSchedule-End Item",D28,"InspectionSchedule-Inspection No","A465"),0))</f>
        <v>0</v>
      </c>
      <c r="Q28" s="38">
        <f>IF(ISBLANK(D28),"",IFERROR(GETPIVOTDATA("PhaseFlowChart",'Phase Flow Chart Pivot Tables'!$D$3,"PhaseFlowChart-End Item",D28),0))</f>
        <v>0</v>
      </c>
      <c r="W28" s="17" t="s">
        <v>33</v>
      </c>
    </row>
    <row r="29" spans="1:23" ht="30" customHeight="1" x14ac:dyDescent="0.3">
      <c r="A29"/>
      <c r="B29" s="163"/>
      <c r="C29" s="160"/>
      <c r="D29" s="59" t="s">
        <v>162</v>
      </c>
      <c r="E29" s="109" t="s">
        <v>32</v>
      </c>
      <c r="F29" s="109" t="str">
        <f>IF(IFERROR(GETPIVOTDATA("DailyEnditemStatus",'Daily Status Pivot Tables'!B16,"End Item",D29,"Readiness Status","FMC"),0) = 1,"FMC",
  IF(IFERROR(GETPIVOTDATA("DailyEnditemStatus",'Daily Status Pivot Tables'!B16,"End Item",D29,"Readiness Status","PMCS"),0) = 1,"PMCS",
  IF(IFERROR(GETPIVOTDATA("DailyEnditemStatus",'Daily Status Pivot Tables'!B16,"End Item",D29,"Readiness Status","PMCM"),0) = 1,"PMCM",
  IF(IFERROR(GETPIVOTDATA("DailyEnditemStatus",'Daily Status Pivot Tables'!B16,"End Item",D29,"Readiness Status","NMCS"),0) = 1,"NMCS",
  IF(IFERROR(GETPIVOTDATA("DailyEnditemStatus",'Daily Status Pivot Tables'!B16,"End Item",D29,"Readiness Status","SUST"),0) = 1,"SUST",
  IF(IFERROR(GETPIVOTDATA("DailyEnditemStatus",'Daily Status Pivot Tables'!B16,"End Item",D29,"Readiness Status","FIELD"),0) = 1,"FIELD",
  IF(IFERROR(GETPIVOTDATA("DailyEnditemStatus",'Daily Status Pivot Tables'!B16,"End Item",D29,"Readiness Status","DADE"),0) = 1,"DADE",
"")))))))</f>
        <v/>
      </c>
      <c r="G29" s="109"/>
      <c r="H29" s="109" t="str">
        <f>IF(IFERROR(GETPIVOTDATA("ECD",'Daily Status Pivot Tables'!N6,"DailyStatus-End Item",D29),"") &lt;&gt; "",TEXT(GETPIVOTDATA("ECD",'Daily Status Pivot Tables'!N6,"DailyStatus-End Item",D29),"mm/dd/yyyy"),"")</f>
        <v/>
      </c>
      <c r="I29" s="109" t="str">
        <f t="shared" ca="1" si="3"/>
        <v/>
      </c>
      <c r="J29" s="123" t="str">
        <f>IF(ISBLANK(D29),"",IFERROR(IF(ISNUMBER(SEARCH("FMC",F29)),"",VLOOKUP(D29,'Daily Status'!$A$5:$R$100,4,FALSE)),"Error"))</f>
        <v>Error</v>
      </c>
      <c r="K29" s="123"/>
      <c r="L29" s="123"/>
      <c r="M29" s="123"/>
      <c r="N29" s="109" t="s">
        <v>210</v>
      </c>
      <c r="O29" s="109">
        <f>IF(ISBLANK(D29),"",IFERROR(GETPIVOTDATA("InspectionSchedule",'Inspection Pivot Tables'!$A$3,"InspectionSchedule-End Item",D29,"InspectionSchedule-Inspection No","A195"),0))</f>
        <v>0</v>
      </c>
      <c r="P29" s="109">
        <f>IF(ISBLANK(D29),"",IFERROR(GETPIVOTDATA("InspectionSchedule",'Inspection Pivot Tables'!$A$3,"InspectionSchedule-End Item",D29,"InspectionSchedule-Inspection No","A465"),0))</f>
        <v>0</v>
      </c>
      <c r="Q29" s="38">
        <f>IF(ISBLANK(D29),"",IFERROR(GETPIVOTDATA("PhaseFlowChart",'Phase Flow Chart Pivot Tables'!$D$3,"PhaseFlowChart-End Item",D29),0))</f>
        <v>0</v>
      </c>
    </row>
    <row r="30" spans="1:23" ht="30" customHeight="1" x14ac:dyDescent="0.3">
      <c r="A30"/>
      <c r="B30" s="163"/>
      <c r="C30" s="160"/>
      <c r="D30" s="59" t="s">
        <v>218</v>
      </c>
      <c r="E30" s="109" t="s">
        <v>32</v>
      </c>
      <c r="F30" s="109" t="str">
        <f>IF(IFERROR(GETPIVOTDATA("DailyEnditemStatus",'Daily Status Pivot Tables'!B17,"End Item",D30,"Readiness Status","FMC"),0) = 1,"FMC",
  IF(IFERROR(GETPIVOTDATA("DailyEnditemStatus",'Daily Status Pivot Tables'!B17,"End Item",D30,"Readiness Status","PMCS"),0) = 1,"PMCS",
  IF(IFERROR(GETPIVOTDATA("DailyEnditemStatus",'Daily Status Pivot Tables'!B17,"End Item",D30,"Readiness Status","PMCM"),0) = 1,"PMCM",
  IF(IFERROR(GETPIVOTDATA("DailyEnditemStatus",'Daily Status Pivot Tables'!B17,"End Item",D30,"Readiness Status","NMCS"),0) = 1,"NMCS",
  IF(IFERROR(GETPIVOTDATA("DailyEnditemStatus",'Daily Status Pivot Tables'!B17,"End Item",D30,"Readiness Status","SUST"),0) = 1,"SUST",
  IF(IFERROR(GETPIVOTDATA("DailyEnditemStatus",'Daily Status Pivot Tables'!B17,"End Item",D30,"Readiness Status","FIELD"),0) = 1,"FIELD",
  IF(IFERROR(GETPIVOTDATA("DailyEnditemStatus",'Daily Status Pivot Tables'!B17,"End Item",D30,"Readiness Status","DADE"),0) = 1,"DADE",
"")))))))</f>
        <v/>
      </c>
      <c r="G30" s="109"/>
      <c r="H30" s="109" t="str">
        <f>IF(IFERROR(GETPIVOTDATA("ECD",'Daily Status Pivot Tables'!N6,"DailyStatus-End Item",D30),"") &lt;&gt; "",TEXT(GETPIVOTDATA("ECD",'Daily Status Pivot Tables'!N6,"DailyStatus-End Item",D30),"mm/dd/yyyy"),"")</f>
        <v/>
      </c>
      <c r="I30" s="109" t="str">
        <f t="shared" ca="1" si="3"/>
        <v/>
      </c>
      <c r="J30" s="123" t="str">
        <f>IF(ISBLANK(D30),"",IFERROR(IF(ISNUMBER(SEARCH("FMC",F30)),"",VLOOKUP(D30,'Daily Status'!$A$5:$R$100,4,FALSE)),"Error"))</f>
        <v>Error</v>
      </c>
      <c r="K30" s="123"/>
      <c r="L30" s="123"/>
      <c r="M30" s="123"/>
      <c r="N30" s="109" t="s">
        <v>210</v>
      </c>
      <c r="O30" s="109">
        <f>IF(ISBLANK(D30),"",IFERROR(GETPIVOTDATA("InspectionSchedule",'Inspection Pivot Tables'!$A$3,"InspectionSchedule-End Item",D30,"InspectionSchedule-Inspection No","A195"),0))</f>
        <v>0</v>
      </c>
      <c r="P30" s="109">
        <f>IF(ISBLANK(D30),"",IFERROR(GETPIVOTDATA("InspectionSchedule",'Inspection Pivot Tables'!$A$3,"InspectionSchedule-End Item",D30,"InspectionSchedule-Inspection No","A465"),0))</f>
        <v>0</v>
      </c>
      <c r="Q30" s="38">
        <f>IF(ISBLANK(D30),"",IFERROR(GETPIVOTDATA("PhaseFlowChart",'Phase Flow Chart Pivot Tables'!$D$3,"PhaseFlowChart-End Item",D30),0))</f>
        <v>0</v>
      </c>
    </row>
    <row r="31" spans="1:23" ht="30" customHeight="1" x14ac:dyDescent="0.3">
      <c r="A31"/>
      <c r="B31" s="163"/>
      <c r="C31" s="160"/>
      <c r="D31" s="59" t="s">
        <v>163</v>
      </c>
      <c r="E31" s="109" t="s">
        <v>32</v>
      </c>
      <c r="F31" s="109" t="str">
        <f>IF(IFERROR(GETPIVOTDATA("DailyEnditemStatus",'Daily Status Pivot Tables'!B18,"End Item",D31,"Readiness Status","FMC"),0) = 1,"FMC",
  IF(IFERROR(GETPIVOTDATA("DailyEnditemStatus",'Daily Status Pivot Tables'!B18,"End Item",D31,"Readiness Status","PMCS"),0) = 1,"PMCS",
  IF(IFERROR(GETPIVOTDATA("DailyEnditemStatus",'Daily Status Pivot Tables'!B18,"End Item",D31,"Readiness Status","PMCM"),0) = 1,"PMCM",
  IF(IFERROR(GETPIVOTDATA("DailyEnditemStatus",'Daily Status Pivot Tables'!B18,"End Item",D31,"Readiness Status","NMCS"),0) = 1,"NMCS",
  IF(IFERROR(GETPIVOTDATA("DailyEnditemStatus",'Daily Status Pivot Tables'!B18,"End Item",D31,"Readiness Status","SUST"),0) = 1,"SUST",
  IF(IFERROR(GETPIVOTDATA("DailyEnditemStatus",'Daily Status Pivot Tables'!B18,"End Item",D31,"Readiness Status","FIELD"),0) = 1,"FIELD",
  IF(IFERROR(GETPIVOTDATA("DailyEnditemStatus",'Daily Status Pivot Tables'!B18,"End Item",D31,"Readiness Status","DADE"),0) = 1,"DADE",
"")))))))</f>
        <v/>
      </c>
      <c r="G31" s="109"/>
      <c r="H31" s="109" t="str">
        <f>IF(IFERROR(GETPIVOTDATA("ECD",'Daily Status Pivot Tables'!N6,"DailyStatus-End Item",D31),"") &lt;&gt; "",TEXT(GETPIVOTDATA("ECD",'Daily Status Pivot Tables'!N6,"DailyStatus-End Item",D31),"mm/dd/yyyy"),"")</f>
        <v/>
      </c>
      <c r="I31" s="109" t="str">
        <f t="shared" ca="1" si="3"/>
        <v/>
      </c>
      <c r="J31" s="123" t="str">
        <f>IF(ISBLANK(D31),"",IFERROR(IF(ISNUMBER(SEARCH("FMC",F31)),"",VLOOKUP(D31,'Daily Status'!$A$5:$R$100,4,FALSE)),"Error"))</f>
        <v>Error</v>
      </c>
      <c r="K31" s="123"/>
      <c r="L31" s="123"/>
      <c r="M31" s="123"/>
      <c r="N31" s="109" t="s">
        <v>210</v>
      </c>
      <c r="O31" s="109">
        <f>IF(ISBLANK(D31),"",IFERROR(GETPIVOTDATA("InspectionSchedule",'Inspection Pivot Tables'!$A$3,"InspectionSchedule-End Item",D31,"InspectionSchedule-Inspection No","A195"),0))</f>
        <v>0</v>
      </c>
      <c r="P31" s="109">
        <f>IF(ISBLANK(D31),"",IFERROR(GETPIVOTDATA("InspectionSchedule",'Inspection Pivot Tables'!$A$3,"InspectionSchedule-End Item",D31,"InspectionSchedule-Inspection No","A465"),0))</f>
        <v>0</v>
      </c>
      <c r="Q31" s="38">
        <f>IF(ISBLANK(D31),"",IFERROR(GETPIVOTDATA("PhaseFlowChart",'Phase Flow Chart Pivot Tables'!$D$3,"PhaseFlowChart-End Item",D31),0))</f>
        <v>0</v>
      </c>
    </row>
    <row r="32" spans="1:23" ht="30" customHeight="1" x14ac:dyDescent="0.3">
      <c r="A32"/>
      <c r="B32" s="163"/>
      <c r="C32" s="160"/>
      <c r="D32" s="59"/>
      <c r="E32" s="109"/>
      <c r="F32" s="109" t="str">
        <f>IF(IFERROR(GETPIVOTDATA("DailyEnditemStatus",'Daily Status Pivot Tables'!B19,"End Item",D32,"Readiness Status","FMC"),0) = 1,"FMC",
  IF(IFERROR(GETPIVOTDATA("DailyEnditemStatus",'Daily Status Pivot Tables'!B19,"End Item",D32,"Readiness Status","PMCS"),0) = 1,"PMCS",
  IF(IFERROR(GETPIVOTDATA("DailyEnditemStatus",'Daily Status Pivot Tables'!B19,"End Item",D32,"Readiness Status","PMCM"),0) = 1,"PMCM",
  IF(IFERROR(GETPIVOTDATA("DailyEnditemStatus",'Daily Status Pivot Tables'!B19,"End Item",D32,"Readiness Status","NMCS"),0) = 1,"NMCS",
  IF(IFERROR(GETPIVOTDATA("DailyEnditemStatus",'Daily Status Pivot Tables'!B19,"End Item",D32,"Readiness Status","SUST"),0) = 1,"SUST",
  IF(IFERROR(GETPIVOTDATA("DailyEnditemStatus",'Daily Status Pivot Tables'!B19,"End Item",D32,"Readiness Status","FIELD"),0) = 1,"FIELD",
  IF(IFERROR(GETPIVOTDATA("DailyEnditemStatus",'Daily Status Pivot Tables'!B19,"End Item",D32,"Readiness Status","DADE"),0) = 1,"DADE",
"")))))))</f>
        <v/>
      </c>
      <c r="G32" s="109"/>
      <c r="H32" s="109" t="str">
        <f>IF(IFERROR(GETPIVOTDATA("ECD",'Daily Status Pivot Tables'!N6,"DailyStatus-End Item",D32),"") &lt;&gt; "",TEXT(GETPIVOTDATA("ECD",'Daily Status Pivot Tables'!N6,"DailyStatus-End Item",D32),"mm/dd/yyyy"),"")</f>
        <v/>
      </c>
      <c r="I32" s="109" t="str">
        <f t="shared" ca="1" si="3"/>
        <v/>
      </c>
      <c r="J32" s="123" t="str">
        <f>IF(ISBLANK(D32),"",IFERROR(IF(ISNUMBER(SEARCH("FMC",F32)),"",VLOOKUP(D32,'Daily Status'!$A$5:$R$100,4,FALSE)),"Error"))</f>
        <v/>
      </c>
      <c r="K32" s="123"/>
      <c r="L32" s="123"/>
      <c r="M32" s="123"/>
      <c r="N32" s="109"/>
      <c r="O32" s="109" t="str">
        <f>IF(ISBLANK(D32),"",IFERROR(GETPIVOTDATA("InspectionSchedule",'Inspection Pivot Tables'!$A$3,"InspectionSchedule-End Item",D32,"InspectionSchedule-Inspection No","A195"),0))</f>
        <v/>
      </c>
      <c r="P32" s="109" t="str">
        <f>IF(ISBLANK(D32),"",IFERROR(GETPIVOTDATA("InspectionSchedule",'Inspection Pivot Tables'!$A$3,"InspectionSchedule-End Item",D32,"InspectionSchedule-Inspection No","A465"),0))</f>
        <v/>
      </c>
      <c r="Q32" s="38" t="str">
        <f>IF(ISBLANK(D32),"",IFERROR(GETPIVOTDATA("PhaseFlowChart",'Phase Flow Chart Pivot Tables'!$D$3,"PhaseFlowChart-End Item",D32),0))</f>
        <v/>
      </c>
    </row>
    <row r="33" spans="1:22" ht="30" customHeight="1" thickBot="1" x14ac:dyDescent="0.35">
      <c r="A33"/>
      <c r="B33" s="169"/>
      <c r="C33" s="170"/>
      <c r="D33" s="89"/>
      <c r="E33" s="91"/>
      <c r="F33" s="91" t="str">
        <f>IF(IFERROR(GETPIVOTDATA("DailyEnditemStatus",'Daily Status Pivot Tables'!B20,"End Item",D33,"Readiness Status","FMC"),0) = 1,"FMC",
  IF(IFERROR(GETPIVOTDATA("DailyEnditemStatus",'Daily Status Pivot Tables'!B20,"End Item",D33,"Readiness Status","PMCS"),0) = 1,"PMCS",
  IF(IFERROR(GETPIVOTDATA("DailyEnditemStatus",'Daily Status Pivot Tables'!B20,"End Item",D33,"Readiness Status","PMCM"),0) = 1,"PMCM",
  IF(IFERROR(GETPIVOTDATA("DailyEnditemStatus",'Daily Status Pivot Tables'!B20,"End Item",D33,"Readiness Status","NMCS"),0) = 1,"NMCS",
  IF(IFERROR(GETPIVOTDATA("DailyEnditemStatus",'Daily Status Pivot Tables'!B20,"End Item",D33,"Readiness Status","SUST"),0) = 1,"SUST",
  IF(IFERROR(GETPIVOTDATA("DailyEnditemStatus",'Daily Status Pivot Tables'!B20,"End Item",D33,"Readiness Status","FIELD"),0) = 1,"FIELD",
  IF(IFERROR(GETPIVOTDATA("DailyEnditemStatus",'Daily Status Pivot Tables'!B20,"End Item",D33,"Readiness Status","DADE"),0) = 1,"DADE",
"")))))))</f>
        <v/>
      </c>
      <c r="G33" s="91"/>
      <c r="H33" s="91" t="str">
        <f>IF(IFERROR(GETPIVOTDATA("ECD",'Daily Status Pivot Tables'!N6,"DailyStatus-End Item",D33),"") &lt;&gt; "",TEXT(GETPIVOTDATA("ECD",'Daily Status Pivot Tables'!N6,"DailyStatus-End Item",D33),"mm/dd/yyyy"),"")</f>
        <v/>
      </c>
      <c r="I33" s="91" t="str">
        <f t="shared" ca="1" si="3"/>
        <v/>
      </c>
      <c r="J33" s="155" t="str">
        <f>IF(ISBLANK(D33),"",IFERROR(IF(ISNUMBER(SEARCH("FMC",F33)),"",VLOOKUP(D33,'Daily Status'!$A$5:$R$100,4,FALSE)),"Error"))</f>
        <v/>
      </c>
      <c r="K33" s="155"/>
      <c r="L33" s="155"/>
      <c r="M33" s="155"/>
      <c r="N33" s="91"/>
      <c r="O33" s="91" t="str">
        <f>IF(ISBLANK(D33),"",IFERROR(GETPIVOTDATA("InspectionSchedule",'Inspection Pivot Tables'!$A$3,"InspectionSchedule-End Item",D33,"InspectionSchedule-Inspection No","A195"),0))</f>
        <v/>
      </c>
      <c r="P33" s="91" t="str">
        <f>IF(ISBLANK(D33),"",IFERROR(GETPIVOTDATA("InspectionSchedule",'Inspection Pivot Tables'!$A$3,"InspectionSchedule-End Item",D33,"InspectionSchedule-Inspection No","A465"),0))</f>
        <v/>
      </c>
      <c r="Q33" s="41" t="str">
        <f>IF(ISBLANK(D33),"",IFERROR(GETPIVOTDATA("PhaseFlowChart",'Phase Flow Chart Pivot Tables'!$D$3,"PhaseFlowChart-End Item",D33),0))</f>
        <v/>
      </c>
    </row>
    <row r="34" spans="1:22" ht="15" customHeight="1" thickBot="1" x14ac:dyDescent="0.35">
      <c r="A34"/>
      <c r="B34" s="28" t="s">
        <v>22</v>
      </c>
      <c r="C34" s="111" t="s">
        <v>12</v>
      </c>
      <c r="D34" s="111" t="s">
        <v>23</v>
      </c>
      <c r="E34" s="111" t="s">
        <v>24</v>
      </c>
      <c r="F34" s="111" t="s">
        <v>25</v>
      </c>
      <c r="G34" s="111" t="s">
        <v>26</v>
      </c>
      <c r="H34" s="111" t="s">
        <v>27</v>
      </c>
      <c r="I34" s="111" t="s">
        <v>28</v>
      </c>
      <c r="J34" s="156" t="s">
        <v>29</v>
      </c>
      <c r="K34" s="157"/>
      <c r="L34" s="157"/>
      <c r="M34" s="158"/>
      <c r="N34" s="90" t="s">
        <v>30</v>
      </c>
      <c r="O34" s="108" t="s">
        <v>154</v>
      </c>
      <c r="P34" s="111" t="s">
        <v>155</v>
      </c>
      <c r="Q34" s="42" t="s">
        <v>31</v>
      </c>
      <c r="T34" s="9"/>
      <c r="U34" s="9"/>
      <c r="V34" s="9"/>
    </row>
    <row r="35" spans="1:22" ht="30" customHeight="1" x14ac:dyDescent="0.3">
      <c r="A35"/>
      <c r="B35" s="162" t="s">
        <v>153</v>
      </c>
      <c r="C35" s="159" t="s">
        <v>148</v>
      </c>
      <c r="D35" s="58" t="s">
        <v>164</v>
      </c>
      <c r="E35" s="104" t="s">
        <v>32</v>
      </c>
      <c r="F35" s="104" t="str">
        <f>IF(IFERROR(GETPIVOTDATA("DailyEnditemStatus",'Daily Status Pivot Tables'!B23,"End Item",D35,"Readiness Status","FMC"),0) = 1,"FMC",
  IF(IFERROR(GETPIVOTDATA("DailyEnditemStatus",'Daily Status Pivot Tables'!B23,"End Item",D35,"Readiness Status","PMCS"),0) = 1,"PMCS",
  IF(IFERROR(GETPIVOTDATA("DailyEnditemStatus",'Daily Status Pivot Tables'!B23,"End Item",D35,"Readiness Status","PMCM"),0) = 1,"PMCM",
  IF(IFERROR(GETPIVOTDATA("DailyEnditemStatus",'Daily Status Pivot Tables'!B23,"End Item",D35,"Readiness Status","NMCS"),0) = 1,"NMCS",
  IF(IFERROR(GETPIVOTDATA("DailyEnditemStatus",'Daily Status Pivot Tables'!B23,"End Item",D35,"Readiness Status","SUST"),0) = 1,"SUST",
  IF(IFERROR(GETPIVOTDATA("DailyEnditemStatus",'Daily Status Pivot Tables'!B23,"End Item",D35,"Readiness Status","FIELD"),0) = 1,"FIELD",
  IF(IFERROR(GETPIVOTDATA("DailyEnditemStatus",'Daily Status Pivot Tables'!B23,"End Item",D35,"Readiness Status","DADE"),0) = 1,"DADE",
"")))))))</f>
        <v/>
      </c>
      <c r="G35" s="104"/>
      <c r="H35" s="104" t="str">
        <f>IF(IFERROR(GETPIVOTDATA("ECD",'Daily Status Pivot Tables'!N6,"DailyStatus-End Item",D35),"") &lt;&gt; "",TEXT(GETPIVOTDATA("ECD",'Daily Status Pivot Tables'!N6,"DailyStatus-End Item",D35),"mm/dd/yyyy"),"")</f>
        <v/>
      </c>
      <c r="I35" s="104" t="str">
        <f t="shared" ref="I35:I42" ca="1" si="4">IF(ISBLANK(G35),"",TODAY()-G35)</f>
        <v/>
      </c>
      <c r="J35" s="136" t="str">
        <f>IF(ISBLANK(D35),"",IFERROR(IF(ISNUMBER(SEARCH("FMC",F35)),"",VLOOKUP(D35,'Daily Status'!$A$5:$R$100,4,FALSE)),"Error"))</f>
        <v>Error</v>
      </c>
      <c r="K35" s="136"/>
      <c r="L35" s="136"/>
      <c r="M35" s="136"/>
      <c r="N35" s="104" t="s">
        <v>210</v>
      </c>
      <c r="O35" s="104">
        <f>IF(ISBLANK(D35),"",IFERROR(GETPIVOTDATA("InspectionSchedule",'Inspection Pivot Tables'!$A$3,"InspectionSchedule-End Item",D35,"InspectionSchedule-Inspection No","A195"),0))</f>
        <v>0</v>
      </c>
      <c r="P35" s="104">
        <f>IF(ISBLANK(D35),"",IFERROR(GETPIVOTDATA("InspectionSchedule",'Inspection Pivot Tables'!$A$3,"InspectionSchedule-End Item",D35,"InspectionSchedule-Inspection No","A465"),0))</f>
        <v>0</v>
      </c>
      <c r="Q35" s="36">
        <f>IF(ISBLANK(D35),"",IFERROR(GETPIVOTDATA("PhaseFlowChart",'Phase Flow Chart Pivot Tables'!$D$3,"PhaseFlowChart-End Item",D35),0))</f>
        <v>0</v>
      </c>
    </row>
    <row r="36" spans="1:22" ht="30" customHeight="1" x14ac:dyDescent="0.3">
      <c r="A36"/>
      <c r="B36" s="163"/>
      <c r="C36" s="160"/>
      <c r="D36" s="59" t="s">
        <v>209</v>
      </c>
      <c r="E36" s="109" t="s">
        <v>32</v>
      </c>
      <c r="F36" s="109" t="str">
        <f>IF(IFERROR(GETPIVOTDATA("DailyEnditemStatus",'Daily Status Pivot Tables'!B24,"End Item",D36,"Readiness Status","FMC"),0) = 1,"FMC",
  IF(IFERROR(GETPIVOTDATA("DailyEnditemStatus",'Daily Status Pivot Tables'!B24,"End Item",D36,"Readiness Status","PMCS"),0) = 1,"PMCS",
  IF(IFERROR(GETPIVOTDATA("DailyEnditemStatus",'Daily Status Pivot Tables'!B24,"End Item",D36,"Readiness Status","PMCM"),0) = 1,"PMCM",
  IF(IFERROR(GETPIVOTDATA("DailyEnditemStatus",'Daily Status Pivot Tables'!B24,"End Item",D36,"Readiness Status","NMCS"),0) = 1,"NMCS",
  IF(IFERROR(GETPIVOTDATA("DailyEnditemStatus",'Daily Status Pivot Tables'!B24,"End Item",D36,"Readiness Status","SUST"),0) = 1,"SUST",
  IF(IFERROR(GETPIVOTDATA("DailyEnditemStatus",'Daily Status Pivot Tables'!B24,"End Item",D36,"Readiness Status","FIELD"),0) = 1,"FIELD",
  IF(IFERROR(GETPIVOTDATA("DailyEnditemStatus",'Daily Status Pivot Tables'!B24,"End Item",D36,"Readiness Status","DADE"),0) = 1,"DADE",
"")))))))</f>
        <v/>
      </c>
      <c r="G36" s="109"/>
      <c r="H36" s="109" t="str">
        <f>IF(IFERROR(GETPIVOTDATA("ECD",'Daily Status Pivot Tables'!N6,"DailyStatus-End Item",D36),"") &lt;&gt; "",TEXT(GETPIVOTDATA("ECD",'Daily Status Pivot Tables'!N6,"DailyStatus-End Item",D36),"mm/dd/yyyy"),"")</f>
        <v/>
      </c>
      <c r="I36" s="109" t="str">
        <f t="shared" ca="1" si="4"/>
        <v/>
      </c>
      <c r="J36" s="123" t="str">
        <f>IF(ISBLANK(D36),"",IFERROR(IF(ISNUMBER(SEARCH("FMC",F36)),"",VLOOKUP(D36,'Daily Status'!$A$5:$R$100,4,FALSE)),"Error"))</f>
        <v>Error</v>
      </c>
      <c r="K36" s="123"/>
      <c r="L36" s="123"/>
      <c r="M36" s="123"/>
      <c r="N36" s="109" t="s">
        <v>210</v>
      </c>
      <c r="O36" s="109">
        <f>IF(ISBLANK(D36),"",IFERROR(GETPIVOTDATA("InspectionSchedule",'Inspection Pivot Tables'!$A$3,"InspectionSchedule-End Item",D36,"InspectionSchedule-Inspection No","A195"),0))</f>
        <v>0</v>
      </c>
      <c r="P36" s="109">
        <f>IF(ISBLANK(D36),"",IFERROR(GETPIVOTDATA("InspectionSchedule",'Inspection Pivot Tables'!$A$3,"InspectionSchedule-End Item",D36,"InspectionSchedule-Inspection No","A465"),0))</f>
        <v>0</v>
      </c>
      <c r="Q36" s="38">
        <f>IF(ISBLANK(D36),"",IFERROR(GETPIVOTDATA("PhaseFlowChart",'Phase Flow Chart Pivot Tables'!$D$3,"PhaseFlowChart-End Item",D36),0))</f>
        <v>0</v>
      </c>
    </row>
    <row r="37" spans="1:22" ht="30" customHeight="1" x14ac:dyDescent="0.3">
      <c r="A37"/>
      <c r="B37" s="163"/>
      <c r="C37" s="160"/>
      <c r="D37" s="59" t="s">
        <v>165</v>
      </c>
      <c r="E37" s="109" t="s">
        <v>32</v>
      </c>
      <c r="F37" s="109" t="str">
        <f>IF(IFERROR(GETPIVOTDATA("DailyEnditemStatus",'Daily Status Pivot Tables'!B25,"End Item",D37,"Readiness Status","FMC"),0) = 1,"FMC",
  IF(IFERROR(GETPIVOTDATA("DailyEnditemStatus",'Daily Status Pivot Tables'!B25,"End Item",D37,"Readiness Status","PMCS"),0) = 1,"PMCS",
  IF(IFERROR(GETPIVOTDATA("DailyEnditemStatus",'Daily Status Pivot Tables'!B25,"End Item",D37,"Readiness Status","PMCM"),0) = 1,"PMCM",
  IF(IFERROR(GETPIVOTDATA("DailyEnditemStatus",'Daily Status Pivot Tables'!B25,"End Item",D37,"Readiness Status","NMCS"),0) = 1,"NMCS",
  IF(IFERROR(GETPIVOTDATA("DailyEnditemStatus",'Daily Status Pivot Tables'!B25,"End Item",D37,"Readiness Status","SUST"),0) = 1,"SUST",
  IF(IFERROR(GETPIVOTDATA("DailyEnditemStatus",'Daily Status Pivot Tables'!B25,"End Item",D37,"Readiness Status","FIELD"),0) = 1,"FIELD",
  IF(IFERROR(GETPIVOTDATA("DailyEnditemStatus",'Daily Status Pivot Tables'!B25,"End Item",D37,"Readiness Status","DADE"),0) = 1,"DADE",
"")))))))</f>
        <v/>
      </c>
      <c r="G37" s="109"/>
      <c r="H37" s="109" t="str">
        <f>IF(IFERROR(GETPIVOTDATA("ECD",'Daily Status Pivot Tables'!N6,"DailyStatus-End Item",D37),"") &lt;&gt; "",TEXT(GETPIVOTDATA("ECD",'Daily Status Pivot Tables'!N6,"DailyStatus-End Item",D37),"mm/dd/yyyy"),"")</f>
        <v/>
      </c>
      <c r="I37" s="109" t="str">
        <f t="shared" ca="1" si="4"/>
        <v/>
      </c>
      <c r="J37" s="123" t="str">
        <f>IF(ISBLANK(D37),"",IFERROR(IF(ISNUMBER(SEARCH("FMC",F37)),"",VLOOKUP(D37,'Daily Status'!$A$5:$R$100,4,FALSE)),"Error"))</f>
        <v>Error</v>
      </c>
      <c r="K37" s="123"/>
      <c r="L37" s="123"/>
      <c r="M37" s="123"/>
      <c r="N37" s="109" t="s">
        <v>210</v>
      </c>
      <c r="O37" s="109">
        <f>IF(ISBLANK(D37),"",IFERROR(GETPIVOTDATA("InspectionSchedule",'Inspection Pivot Tables'!$A$3,"InspectionSchedule-End Item",D37,"InspectionSchedule-Inspection No","A195"),0))</f>
        <v>0</v>
      </c>
      <c r="P37" s="109">
        <f>IF(ISBLANK(D37),"",IFERROR(GETPIVOTDATA("InspectionSchedule",'Inspection Pivot Tables'!$A$3,"InspectionSchedule-End Item",D37,"InspectionSchedule-Inspection No","A465"),0))</f>
        <v>0</v>
      </c>
      <c r="Q37" s="38">
        <f>IF(ISBLANK(D37),"",IFERROR(GETPIVOTDATA("PhaseFlowChart",'Phase Flow Chart Pivot Tables'!$D$3,"PhaseFlowChart-End Item",D37),0))</f>
        <v>0</v>
      </c>
    </row>
    <row r="38" spans="1:22" ht="30" customHeight="1" x14ac:dyDescent="0.3">
      <c r="A38"/>
      <c r="B38" s="163"/>
      <c r="C38" s="160"/>
      <c r="D38" s="59" t="s">
        <v>166</v>
      </c>
      <c r="E38" s="109" t="s">
        <v>32</v>
      </c>
      <c r="F38" s="109" t="str">
        <f>IF(IFERROR(GETPIVOTDATA("DailyEnditemStatus",'Daily Status Pivot Tables'!B26,"End Item",D38,"Readiness Status","FMC"),0) = 1,"FMC",
  IF(IFERROR(GETPIVOTDATA("DailyEnditemStatus",'Daily Status Pivot Tables'!B26,"End Item",D38,"Readiness Status","PMCS"),0) = 1,"PMCS",
  IF(IFERROR(GETPIVOTDATA("DailyEnditemStatus",'Daily Status Pivot Tables'!B26,"End Item",D38,"Readiness Status","PMCM"),0) = 1,"PMCM",
  IF(IFERROR(GETPIVOTDATA("DailyEnditemStatus",'Daily Status Pivot Tables'!B26,"End Item",D38,"Readiness Status","NMCS"),0) = 1,"NMCS",
  IF(IFERROR(GETPIVOTDATA("DailyEnditemStatus",'Daily Status Pivot Tables'!B26,"End Item",D38,"Readiness Status","SUST"),0) = 1,"SUST",
  IF(IFERROR(GETPIVOTDATA("DailyEnditemStatus",'Daily Status Pivot Tables'!B26,"End Item",D38,"Readiness Status","FIELD"),0) = 1,"FIELD",
  IF(IFERROR(GETPIVOTDATA("DailyEnditemStatus",'Daily Status Pivot Tables'!B26,"End Item",D38,"Readiness Status","DADE"),0) = 1,"DADE",
"")))))))</f>
        <v/>
      </c>
      <c r="G38" s="109"/>
      <c r="H38" s="109" t="str">
        <f>IF(IFERROR(GETPIVOTDATA("ECD",'Daily Status Pivot Tables'!N6,"DailyStatus-End Item",D38),"") &lt;&gt; "",TEXT(GETPIVOTDATA("ECD",'Daily Status Pivot Tables'!N6,"DailyStatus-End Item",D38),"mm/dd/yyyy"),"")</f>
        <v/>
      </c>
      <c r="I38" s="109" t="str">
        <f t="shared" ca="1" si="4"/>
        <v/>
      </c>
      <c r="J38" s="123" t="str">
        <f>IF(ISBLANK(D38),"",IFERROR(IF(ISNUMBER(SEARCH("FMC",F38)),"",VLOOKUP(D38,'Daily Status'!$A$5:$R$100,4,FALSE)),"Error"))</f>
        <v>Error</v>
      </c>
      <c r="K38" s="123"/>
      <c r="L38" s="123"/>
      <c r="M38" s="123"/>
      <c r="N38" s="109" t="s">
        <v>210</v>
      </c>
      <c r="O38" s="109">
        <f>IF(ISBLANK(D38),"",IFERROR(GETPIVOTDATA("InspectionSchedule",'Inspection Pivot Tables'!$A$3,"InspectionSchedule-End Item",D38,"InspectionSchedule-Inspection No","A195"),0))</f>
        <v>0</v>
      </c>
      <c r="P38" s="109">
        <f>IF(ISBLANK(D38),"",IFERROR(GETPIVOTDATA("InspectionSchedule",'Inspection Pivot Tables'!$A$3,"InspectionSchedule-End Item",D38,"InspectionSchedule-Inspection No","A465"),0))</f>
        <v>0</v>
      </c>
      <c r="Q38" s="38">
        <f>IF(ISBLANK(D38),"",IFERROR(GETPIVOTDATA("PhaseFlowChart",'Phase Flow Chart Pivot Tables'!$D$3,"PhaseFlowChart-End Item",D38),0))</f>
        <v>0</v>
      </c>
    </row>
    <row r="39" spans="1:22" ht="30" customHeight="1" x14ac:dyDescent="0.3">
      <c r="A39"/>
      <c r="B39" s="163"/>
      <c r="C39" s="160"/>
      <c r="D39" s="59" t="s">
        <v>167</v>
      </c>
      <c r="E39" s="109" t="s">
        <v>32</v>
      </c>
      <c r="F39" s="109" t="str">
        <f>IF(IFERROR(GETPIVOTDATA("DailyEnditemStatus",'Daily Status Pivot Tables'!B27,"End Item",D39,"Readiness Status","FMC"),0) = 1,"FMC",
  IF(IFERROR(GETPIVOTDATA("DailyEnditemStatus",'Daily Status Pivot Tables'!B27,"End Item",D39,"Readiness Status","PMCS"),0) = 1,"PMCS",
  IF(IFERROR(GETPIVOTDATA("DailyEnditemStatus",'Daily Status Pivot Tables'!B27,"End Item",D39,"Readiness Status","PMCM"),0) = 1,"PMCM",
  IF(IFERROR(GETPIVOTDATA("DailyEnditemStatus",'Daily Status Pivot Tables'!B27,"End Item",D39,"Readiness Status","NMCS"),0) = 1,"NMCS",
  IF(IFERROR(GETPIVOTDATA("DailyEnditemStatus",'Daily Status Pivot Tables'!B27,"End Item",D39,"Readiness Status","SUST"),0) = 1,"SUST",
  IF(IFERROR(GETPIVOTDATA("DailyEnditemStatus",'Daily Status Pivot Tables'!B27,"End Item",D39,"Readiness Status","FIELD"),0) = 1,"FIELD",
  IF(IFERROR(GETPIVOTDATA("DailyEnditemStatus",'Daily Status Pivot Tables'!B27,"End Item",D39,"Readiness Status","DADE"),0) = 1,"DADE",
"")))))))</f>
        <v/>
      </c>
      <c r="G39" s="109"/>
      <c r="H39" s="109" t="str">
        <f>IF(IFERROR(GETPIVOTDATA("ECD",'Daily Status Pivot Tables'!N6,"DailyStatus-End Item",D39),"") &lt;&gt; "",TEXT(GETPIVOTDATA("ECD",'Daily Status Pivot Tables'!N6,"DailyStatus-End Item",D39),"mm/dd/yyyy"),"")</f>
        <v/>
      </c>
      <c r="I39" s="109" t="str">
        <f t="shared" ca="1" si="4"/>
        <v/>
      </c>
      <c r="J39" s="123" t="str">
        <f>IF(ISBLANK(D39),"",IFERROR(IF(ISNUMBER(SEARCH("FMC",F39)),"",VLOOKUP(D39,'Daily Status'!$A$5:$R$100,4,FALSE)),"Error"))</f>
        <v>Error</v>
      </c>
      <c r="K39" s="123"/>
      <c r="L39" s="123"/>
      <c r="M39" s="123"/>
      <c r="N39" s="109" t="s">
        <v>210</v>
      </c>
      <c r="O39" s="109">
        <f>IF(ISBLANK(D39),"",IFERROR(GETPIVOTDATA("InspectionSchedule",'Inspection Pivot Tables'!$A$3,"InspectionSchedule-End Item",D39,"InspectionSchedule-Inspection No","A195"),0))</f>
        <v>0</v>
      </c>
      <c r="P39" s="109">
        <f>IF(ISBLANK(D39),"",IFERROR(GETPIVOTDATA("InspectionSchedule",'Inspection Pivot Tables'!$A$3,"InspectionSchedule-End Item",D39,"InspectionSchedule-Inspection No","A465"),0))</f>
        <v>0</v>
      </c>
      <c r="Q39" s="38">
        <f>IF(ISBLANK(D39),"",IFERROR(GETPIVOTDATA("PhaseFlowChart",'Phase Flow Chart Pivot Tables'!$D$3,"PhaseFlowChart-End Item",D39),0))</f>
        <v>0</v>
      </c>
    </row>
    <row r="40" spans="1:22" ht="30" customHeight="1" x14ac:dyDescent="0.3">
      <c r="A40"/>
      <c r="B40" s="163"/>
      <c r="C40" s="160"/>
      <c r="D40" s="59" t="s">
        <v>208</v>
      </c>
      <c r="E40" s="109" t="s">
        <v>32</v>
      </c>
      <c r="F40" s="109" t="str">
        <f>IF(IFERROR(GETPIVOTDATA("DailyEnditemStatus",'Daily Status Pivot Tables'!B28,"End Item",D40,"Readiness Status","FMC"),0) = 1,"FMC",
  IF(IFERROR(GETPIVOTDATA("DailyEnditemStatus",'Daily Status Pivot Tables'!B28,"End Item",D40,"Readiness Status","PMCS"),0) = 1,"PMCS",
  IF(IFERROR(GETPIVOTDATA("DailyEnditemStatus",'Daily Status Pivot Tables'!B28,"End Item",D40,"Readiness Status","PMCM"),0) = 1,"PMCM",
  IF(IFERROR(GETPIVOTDATA("DailyEnditemStatus",'Daily Status Pivot Tables'!B28,"End Item",D40,"Readiness Status","NMCS"),0) = 1,"NMCS",
  IF(IFERROR(GETPIVOTDATA("DailyEnditemStatus",'Daily Status Pivot Tables'!B28,"End Item",D40,"Readiness Status","SUST"),0) = 1,"SUST",
  IF(IFERROR(GETPIVOTDATA("DailyEnditemStatus",'Daily Status Pivot Tables'!B28,"End Item",D40,"Readiness Status","FIELD"),0) = 1,"FIELD",
  IF(IFERROR(GETPIVOTDATA("DailyEnditemStatus",'Daily Status Pivot Tables'!B28,"End Item",D40,"Readiness Status","DADE"),0) = 1,"DADE",
"")))))))</f>
        <v/>
      </c>
      <c r="G40" s="109"/>
      <c r="H40" s="109" t="str">
        <f>IF(IFERROR(GETPIVOTDATA("ECD",'Daily Status Pivot Tables'!N6,"DailyStatus-End Item",D40),"") &lt;&gt; "",TEXT(GETPIVOTDATA("ECD",'Daily Status Pivot Tables'!N6,"DailyStatus-End Item",D40),"mm/dd/yyyy"),"")</f>
        <v/>
      </c>
      <c r="I40" s="109" t="str">
        <f t="shared" ca="1" si="4"/>
        <v/>
      </c>
      <c r="J40" s="123" t="str">
        <f>IF(ISBLANK(D40),"",IFERROR(IF(ISNUMBER(SEARCH("FMC",F40)),"",VLOOKUP(D40,'Daily Status'!$A$5:$R$100,4,FALSE)),"Error"))</f>
        <v>Error</v>
      </c>
      <c r="K40" s="123"/>
      <c r="L40" s="123"/>
      <c r="M40" s="123"/>
      <c r="N40" s="109" t="s">
        <v>210</v>
      </c>
      <c r="O40" s="109">
        <f>IF(ISBLANK(D40),"",IFERROR(GETPIVOTDATA("InspectionSchedule",'Inspection Pivot Tables'!$A$3,"InspectionSchedule-End Item",D40,"InspectionSchedule-Inspection No","A195"),0))</f>
        <v>0</v>
      </c>
      <c r="P40" s="109">
        <f>IF(ISBLANK(D40),"",IFERROR(GETPIVOTDATA("InspectionSchedule",'Inspection Pivot Tables'!$A$3,"InspectionSchedule-End Item",D40,"InspectionSchedule-Inspection No","A465"),0))</f>
        <v>0</v>
      </c>
      <c r="Q40" s="38">
        <f>IF(ISBLANK(D40),"",IFERROR(GETPIVOTDATA("PhaseFlowChart",'Phase Flow Chart Pivot Tables'!$D$3,"PhaseFlowChart-End Item",D40),0))</f>
        <v>0</v>
      </c>
    </row>
    <row r="41" spans="1:22" ht="30" customHeight="1" x14ac:dyDescent="0.3">
      <c r="A41"/>
      <c r="B41" s="163"/>
      <c r="C41" s="160"/>
      <c r="D41" s="59" t="s">
        <v>168</v>
      </c>
      <c r="E41" s="109" t="s">
        <v>32</v>
      </c>
      <c r="F41" s="109" t="str">
        <f>IF(IFERROR(GETPIVOTDATA("DailyEnditemStatus",'Daily Status Pivot Tables'!B29,"End Item",D41,"Readiness Status","FMC"),0) = 1,"FMC",
  IF(IFERROR(GETPIVOTDATA("DailyEnditemStatus",'Daily Status Pivot Tables'!B29,"End Item",D41,"Readiness Status","PMCS"),0) = 1,"PMCS",
  IF(IFERROR(GETPIVOTDATA("DailyEnditemStatus",'Daily Status Pivot Tables'!B29,"End Item",D41,"Readiness Status","PMCM"),0) = 1,"PMCM",
  IF(IFERROR(GETPIVOTDATA("DailyEnditemStatus",'Daily Status Pivot Tables'!B29,"End Item",D41,"Readiness Status","NMCS"),0) = 1,"NMCS",
  IF(IFERROR(GETPIVOTDATA("DailyEnditemStatus",'Daily Status Pivot Tables'!B29,"End Item",D41,"Readiness Status","SUST"),0) = 1,"SUST",
  IF(IFERROR(GETPIVOTDATA("DailyEnditemStatus",'Daily Status Pivot Tables'!B29,"End Item",D41,"Readiness Status","FIELD"),0) = 1,"FIELD",
  IF(IFERROR(GETPIVOTDATA("DailyEnditemStatus",'Daily Status Pivot Tables'!B29,"End Item",D41,"Readiness Status","DADE"),0) = 1,"DADE",
"")))))))</f>
        <v/>
      </c>
      <c r="G41" s="109"/>
      <c r="H41" s="109" t="str">
        <f>IF(IFERROR(GETPIVOTDATA("ECD",'Daily Status Pivot Tables'!N6,"DailyStatus-End Item",D41),"") &lt;&gt; "",TEXT(GETPIVOTDATA("ECD",'Daily Status Pivot Tables'!N6,"DailyStatus-End Item",D41),"mm/dd/yyyy"),"")</f>
        <v/>
      </c>
      <c r="I41" s="109" t="str">
        <f t="shared" ca="1" si="4"/>
        <v/>
      </c>
      <c r="J41" s="123" t="str">
        <f>IF(ISBLANK(D41),"",IFERROR(IF(ISNUMBER(SEARCH("FMC",F41)),"",VLOOKUP(D41,'Daily Status'!$A$5:$R$100,4,FALSE)),"Error"))</f>
        <v>Error</v>
      </c>
      <c r="K41" s="123"/>
      <c r="L41" s="123"/>
      <c r="M41" s="123"/>
      <c r="N41" s="109" t="s">
        <v>210</v>
      </c>
      <c r="O41" s="109">
        <f>IF(ISBLANK(D41),"",IFERROR(GETPIVOTDATA("InspectionSchedule",'Inspection Pivot Tables'!$A$3,"InspectionSchedule-End Item",D41,"InspectionSchedule-Inspection No","A195"),0))</f>
        <v>0</v>
      </c>
      <c r="P41" s="109">
        <f>IF(ISBLANK(D41),"",IFERROR(GETPIVOTDATA("InspectionSchedule",'Inspection Pivot Tables'!$A$3,"InspectionSchedule-End Item",D41,"InspectionSchedule-Inspection No","A465"),0))</f>
        <v>0</v>
      </c>
      <c r="Q41" s="38">
        <f>IF(ISBLANK(D41),"",IFERROR(GETPIVOTDATA("PhaseFlowChart",'Phase Flow Chart Pivot Tables'!$D$3,"PhaseFlowChart-End Item",D41),0))</f>
        <v>0</v>
      </c>
    </row>
    <row r="42" spans="1:22" ht="30" customHeight="1" thickBot="1" x14ac:dyDescent="0.35">
      <c r="A42"/>
      <c r="B42" s="164"/>
      <c r="C42" s="161"/>
      <c r="D42" s="60"/>
      <c r="E42" s="105"/>
      <c r="F42" s="105" t="str">
        <f>IF(IFERROR(GETPIVOTDATA("DailyEnditemStatus",'Daily Status Pivot Tables'!B30,"End Item",D42,"Readiness Status","FMC"),0) = 1,"FMC",
  IF(IFERROR(GETPIVOTDATA("DailyEnditemStatus",'Daily Status Pivot Tables'!B30,"End Item",D42,"Readiness Status","PMCS"),0) = 1,"PMCS",
  IF(IFERROR(GETPIVOTDATA("DailyEnditemStatus",'Daily Status Pivot Tables'!B30,"End Item",D42,"Readiness Status","PMCM"),0) = 1,"PMCM",
  IF(IFERROR(GETPIVOTDATA("DailyEnditemStatus",'Daily Status Pivot Tables'!B30,"End Item",D42,"Readiness Status","NMCS"),0) = 1,"NMCS",
  IF(IFERROR(GETPIVOTDATA("DailyEnditemStatus",'Daily Status Pivot Tables'!B30,"End Item",D42,"Readiness Status","SUST"),0) = 1,"SUST",
  IF(IFERROR(GETPIVOTDATA("DailyEnditemStatus",'Daily Status Pivot Tables'!B30,"End Item",D42,"Readiness Status","FIELD"),0) = 1,"FIELD",
  IF(IFERROR(GETPIVOTDATA("DailyEnditemStatus",'Daily Status Pivot Tables'!B30,"End Item",D42,"Readiness Status","DADE"),0) = 1,"DADE",
"")))))))</f>
        <v/>
      </c>
      <c r="G42" s="105"/>
      <c r="H42" s="105" t="str">
        <f>IF(IFERROR(GETPIVOTDATA("ECD",'Daily Status Pivot Tables'!N6,"DailyStatus-End Item",D42),"") &lt;&gt; "",TEXT(GETPIVOTDATA("ECD",'Daily Status Pivot Tables'!N6,"DailyStatus-End Item",D42),"mm/dd/yyyy"),"")</f>
        <v/>
      </c>
      <c r="I42" s="105" t="str">
        <f t="shared" ca="1" si="4"/>
        <v/>
      </c>
      <c r="J42" s="135" t="str">
        <f>IF(ISBLANK(D42),"",IFERROR(IF(ISNUMBER(SEARCH("FMC",F42)),"",VLOOKUP(D42,'Daily Status'!$A$5:$R$100,4,FALSE)),"Error"))</f>
        <v/>
      </c>
      <c r="K42" s="135"/>
      <c r="L42" s="135"/>
      <c r="M42" s="135"/>
      <c r="N42" s="105"/>
      <c r="O42" s="105" t="str">
        <f>IF(ISBLANK(D42),"",IFERROR(GETPIVOTDATA("InspectionSchedule",'Inspection Pivot Tables'!$A$3,"InspectionSchedule-End Item",D42,"InspectionSchedule-Inspection No","A195"),0))</f>
        <v/>
      </c>
      <c r="P42" s="105" t="str">
        <f>IF(ISBLANK(D42),"",IFERROR(GETPIVOTDATA("InspectionSchedule",'Inspection Pivot Tables'!$A$3,"InspectionSchedule-End Item",D42,"InspectionSchedule-Inspection No","A465"),0))</f>
        <v/>
      </c>
      <c r="Q42" s="51" t="str">
        <f>IF(ISBLANK(D42),"",IFERROR(GETPIVOTDATA("PhaseFlowChart",'Phase Flow Chart Pivot Tables'!$D$3,"PhaseFlowChart-End Item",D42),0))</f>
        <v/>
      </c>
    </row>
    <row r="43" spans="1:22" x14ac:dyDescent="0.3">
      <c r="B43" s="72"/>
      <c r="C43" s="73"/>
      <c r="D43" s="74"/>
      <c r="E43" s="74"/>
      <c r="F43" s="74"/>
      <c r="G43" s="74"/>
      <c r="H43" s="74"/>
      <c r="I43" s="74"/>
      <c r="J43" s="74"/>
      <c r="K43" s="74"/>
      <c r="L43" s="74"/>
      <c r="M43" s="74"/>
      <c r="N43" s="74"/>
      <c r="O43" s="74"/>
      <c r="P43" s="74"/>
      <c r="Q43" s="75"/>
    </row>
    <row r="44" spans="1:22" ht="14.4" customHeight="1" x14ac:dyDescent="0.3">
      <c r="A44"/>
      <c r="B44" s="76"/>
      <c r="C44" s="74"/>
      <c r="D44" s="74"/>
      <c r="E44" s="74"/>
      <c r="F44" s="74"/>
      <c r="G44" s="74"/>
      <c r="H44" s="74"/>
      <c r="I44" s="74"/>
      <c r="J44" s="74"/>
      <c r="K44" s="74"/>
      <c r="L44" s="74"/>
      <c r="M44" s="74"/>
      <c r="N44" s="74"/>
      <c r="O44" s="74"/>
      <c r="P44" s="74"/>
      <c r="Q44" s="75"/>
    </row>
    <row r="45" spans="1:22" x14ac:dyDescent="0.3">
      <c r="B45" s="72"/>
      <c r="C45" s="73"/>
      <c r="D45" s="74"/>
      <c r="E45" s="74"/>
      <c r="F45" s="74"/>
      <c r="G45" s="74"/>
      <c r="H45" s="74"/>
      <c r="I45" s="74"/>
      <c r="J45" s="74"/>
      <c r="K45" s="74"/>
      <c r="L45" s="74"/>
      <c r="M45" s="74"/>
      <c r="N45" s="74"/>
      <c r="O45" s="74"/>
      <c r="P45" s="74"/>
      <c r="Q45" s="75"/>
    </row>
    <row r="46" spans="1:22" x14ac:dyDescent="0.3">
      <c r="B46" s="72"/>
      <c r="C46" s="73"/>
      <c r="D46" s="74"/>
      <c r="E46" s="74"/>
      <c r="F46" s="74"/>
      <c r="G46" s="74"/>
      <c r="H46" s="74"/>
      <c r="I46" s="74"/>
      <c r="J46" s="74"/>
      <c r="K46" s="74"/>
      <c r="L46" s="74"/>
      <c r="M46" s="74"/>
      <c r="N46" s="74"/>
      <c r="O46" s="74"/>
      <c r="P46" s="74"/>
      <c r="Q46" s="75"/>
    </row>
    <row r="47" spans="1:22" x14ac:dyDescent="0.3">
      <c r="B47" s="72"/>
      <c r="C47" s="73"/>
      <c r="D47" s="74"/>
      <c r="E47" s="74"/>
      <c r="F47" s="74"/>
      <c r="G47" s="74"/>
      <c r="H47" s="74"/>
      <c r="I47" s="74"/>
      <c r="J47" s="74"/>
      <c r="K47" s="74"/>
      <c r="L47" s="74"/>
      <c r="M47" s="74"/>
      <c r="N47" s="74"/>
      <c r="O47" s="74"/>
      <c r="P47" s="74"/>
      <c r="Q47" s="75"/>
    </row>
    <row r="48" spans="1:22" ht="15" customHeight="1" x14ac:dyDescent="0.3">
      <c r="A48"/>
      <c r="B48" s="76"/>
      <c r="C48" s="74"/>
      <c r="D48" s="74"/>
      <c r="E48" s="74"/>
      <c r="F48" s="74"/>
      <c r="G48" s="74"/>
      <c r="H48" s="74"/>
      <c r="I48" s="74"/>
      <c r="J48" s="74"/>
      <c r="K48" s="74"/>
      <c r="L48" s="74"/>
      <c r="M48" s="74"/>
      <c r="N48" s="74"/>
      <c r="O48" s="74"/>
      <c r="P48" s="74"/>
      <c r="Q48" s="75"/>
    </row>
    <row r="49" spans="1:17" ht="14.4" customHeight="1" x14ac:dyDescent="0.3">
      <c r="A49"/>
      <c r="B49" s="76"/>
      <c r="C49" s="74"/>
      <c r="D49" s="74"/>
      <c r="E49" s="74"/>
      <c r="F49" s="74"/>
      <c r="G49" s="74"/>
      <c r="H49" s="74"/>
      <c r="I49" s="74"/>
      <c r="J49" s="74"/>
      <c r="K49" s="74"/>
      <c r="L49" s="74"/>
      <c r="M49" s="74"/>
      <c r="N49" s="74"/>
      <c r="O49" s="74"/>
      <c r="P49" s="74"/>
      <c r="Q49" s="75"/>
    </row>
    <row r="50" spans="1:17" ht="14.4" customHeight="1" x14ac:dyDescent="0.3">
      <c r="A50"/>
      <c r="B50" s="76"/>
      <c r="C50" s="74"/>
      <c r="D50" s="74"/>
      <c r="E50" s="74"/>
      <c r="F50" s="74"/>
      <c r="G50" s="74"/>
      <c r="H50" s="74"/>
      <c r="I50" s="74"/>
      <c r="J50" s="74"/>
      <c r="K50" s="74"/>
      <c r="L50" s="74"/>
      <c r="M50" s="74"/>
      <c r="N50" s="74"/>
      <c r="O50" s="74"/>
      <c r="P50" s="74"/>
      <c r="Q50" s="75"/>
    </row>
    <row r="51" spans="1:17" ht="15" customHeight="1" x14ac:dyDescent="0.3">
      <c r="A51"/>
      <c r="B51" s="76"/>
      <c r="C51" s="74"/>
      <c r="D51" s="74"/>
      <c r="E51" s="74"/>
      <c r="F51" s="74"/>
      <c r="G51" s="74"/>
      <c r="H51" s="74"/>
      <c r="I51" s="74"/>
      <c r="J51" s="74"/>
      <c r="K51" s="74"/>
      <c r="L51" s="74"/>
      <c r="M51" s="74"/>
      <c r="N51" s="74"/>
      <c r="O51" s="74"/>
      <c r="P51" s="74"/>
      <c r="Q51" s="75"/>
    </row>
    <row r="52" spans="1:17" ht="15" customHeight="1" x14ac:dyDescent="0.3">
      <c r="A52"/>
      <c r="B52" s="76"/>
      <c r="C52" s="74"/>
      <c r="D52" s="74"/>
      <c r="E52" s="74"/>
      <c r="F52" s="74"/>
      <c r="G52" s="77"/>
      <c r="H52" s="77"/>
      <c r="I52" s="77"/>
      <c r="J52" s="77"/>
      <c r="K52" s="77"/>
      <c r="L52" s="77"/>
      <c r="M52" s="77"/>
      <c r="N52" s="74"/>
      <c r="O52" s="74"/>
      <c r="P52" s="74"/>
      <c r="Q52" s="75"/>
    </row>
    <row r="53" spans="1:17" ht="14.4" customHeight="1" x14ac:dyDescent="0.3">
      <c r="A53"/>
      <c r="B53" s="76"/>
      <c r="C53" s="74"/>
      <c r="D53" s="74"/>
      <c r="E53" s="74"/>
      <c r="F53" s="74"/>
      <c r="G53" s="74"/>
      <c r="H53" s="74"/>
      <c r="I53" s="74"/>
      <c r="J53" s="74"/>
      <c r="K53" s="74"/>
      <c r="L53" s="74"/>
      <c r="M53" s="74"/>
      <c r="N53" s="74"/>
      <c r="O53" s="74"/>
      <c r="P53" s="74"/>
      <c r="Q53" s="75"/>
    </row>
    <row r="54" spans="1:17" x14ac:dyDescent="0.3">
      <c r="B54" s="72"/>
      <c r="C54" s="73"/>
      <c r="D54" s="74"/>
      <c r="E54" s="74"/>
      <c r="F54" s="74"/>
      <c r="G54" s="74"/>
      <c r="H54" s="74"/>
      <c r="I54" s="74"/>
      <c r="J54" s="74"/>
      <c r="K54" s="74"/>
      <c r="L54" s="74"/>
      <c r="M54" s="74"/>
      <c r="N54" s="74"/>
      <c r="O54" s="74"/>
      <c r="P54" s="74"/>
      <c r="Q54" s="75"/>
    </row>
    <row r="55" spans="1:17" ht="15" customHeight="1" x14ac:dyDescent="0.3">
      <c r="A55"/>
      <c r="B55" s="76"/>
      <c r="C55" s="74"/>
      <c r="D55" s="74"/>
      <c r="E55" s="74"/>
      <c r="F55" s="74"/>
      <c r="G55" s="74"/>
      <c r="H55" s="74"/>
      <c r="I55" s="74"/>
      <c r="J55" s="74"/>
      <c r="K55" s="74"/>
      <c r="L55" s="74"/>
      <c r="M55" s="74"/>
      <c r="N55" s="74"/>
      <c r="O55" s="74"/>
      <c r="P55" s="74"/>
      <c r="Q55" s="75"/>
    </row>
    <row r="56" spans="1:17" ht="14.4" customHeight="1" x14ac:dyDescent="0.3">
      <c r="A56"/>
      <c r="B56" s="76"/>
      <c r="C56" s="74"/>
      <c r="D56" s="74"/>
      <c r="E56" s="74"/>
      <c r="F56" s="74"/>
      <c r="G56" s="74"/>
      <c r="H56" s="74"/>
      <c r="I56" s="74"/>
      <c r="J56" s="74"/>
      <c r="K56" s="74"/>
      <c r="L56" s="74"/>
      <c r="M56" s="74"/>
      <c r="N56" s="74"/>
      <c r="O56" s="74"/>
      <c r="P56" s="74"/>
      <c r="Q56" s="75"/>
    </row>
    <row r="57" spans="1:17" x14ac:dyDescent="0.3">
      <c r="B57" s="72"/>
      <c r="C57" s="73"/>
      <c r="D57" s="74"/>
      <c r="E57" s="74"/>
      <c r="F57" s="74"/>
      <c r="G57" s="74"/>
      <c r="H57" s="74"/>
      <c r="I57" s="74"/>
      <c r="J57" s="74"/>
      <c r="K57" s="74"/>
      <c r="L57" s="74"/>
      <c r="M57" s="74"/>
      <c r="N57" s="74"/>
      <c r="O57" s="74"/>
      <c r="P57" s="74"/>
      <c r="Q57" s="75"/>
    </row>
    <row r="58" spans="1:17" ht="15" customHeight="1" x14ac:dyDescent="0.3">
      <c r="A58"/>
      <c r="B58" s="76"/>
      <c r="C58" s="74"/>
      <c r="D58" s="74"/>
      <c r="E58" s="74"/>
      <c r="F58" s="74"/>
      <c r="G58" s="74"/>
      <c r="H58" s="74"/>
      <c r="I58" s="74"/>
      <c r="J58" s="74"/>
      <c r="K58" s="74"/>
      <c r="L58" s="74"/>
      <c r="M58" s="74"/>
      <c r="N58" s="74"/>
      <c r="O58" s="74"/>
      <c r="P58" s="74"/>
      <c r="Q58" s="75"/>
    </row>
    <row r="59" spans="1:17" ht="14.4" customHeight="1" x14ac:dyDescent="0.3">
      <c r="A59"/>
      <c r="B59" s="76"/>
      <c r="C59" s="74"/>
      <c r="D59" s="74"/>
      <c r="E59" s="74"/>
      <c r="F59" s="74"/>
      <c r="G59" s="74"/>
      <c r="H59" s="74"/>
      <c r="I59" s="74"/>
      <c r="J59" s="74"/>
      <c r="K59" s="74"/>
      <c r="L59" s="74"/>
      <c r="M59" s="74"/>
      <c r="N59" s="74"/>
      <c r="O59" s="74"/>
      <c r="P59" s="74"/>
      <c r="Q59" s="75"/>
    </row>
    <row r="60" spans="1:17" x14ac:dyDescent="0.3">
      <c r="B60" s="72"/>
      <c r="C60" s="73"/>
      <c r="D60" s="74"/>
      <c r="E60" s="74"/>
      <c r="F60" s="74"/>
      <c r="G60" s="74"/>
      <c r="H60" s="74"/>
      <c r="I60" s="74"/>
      <c r="J60" s="74"/>
      <c r="K60" s="74"/>
      <c r="L60" s="74"/>
      <c r="M60" s="74"/>
      <c r="N60" s="74"/>
      <c r="O60" s="74"/>
      <c r="P60" s="74"/>
      <c r="Q60" s="75"/>
    </row>
    <row r="61" spans="1:17" ht="15" customHeight="1" x14ac:dyDescent="0.3">
      <c r="A61"/>
      <c r="B61" s="76"/>
      <c r="C61" s="74"/>
      <c r="D61" s="74"/>
      <c r="E61" s="74"/>
      <c r="F61" s="74"/>
      <c r="G61" s="74"/>
      <c r="H61" s="74"/>
      <c r="I61" s="74"/>
      <c r="J61" s="74"/>
      <c r="K61" s="74"/>
      <c r="L61" s="74"/>
      <c r="M61" s="74"/>
      <c r="N61" s="74"/>
      <c r="O61" s="74"/>
      <c r="P61" s="74"/>
      <c r="Q61" s="75"/>
    </row>
    <row r="62" spans="1:17" x14ac:dyDescent="0.3">
      <c r="B62" s="72"/>
      <c r="C62" s="73"/>
      <c r="D62" s="74"/>
      <c r="E62" s="74"/>
      <c r="F62" s="74"/>
      <c r="G62" s="74"/>
      <c r="H62" s="74"/>
      <c r="I62" s="74"/>
      <c r="J62" s="74"/>
      <c r="K62" s="74"/>
      <c r="L62" s="74"/>
      <c r="M62" s="74"/>
      <c r="N62" s="74"/>
      <c r="O62" s="74"/>
      <c r="P62" s="74"/>
      <c r="Q62" s="75"/>
    </row>
    <row r="63" spans="1:17" x14ac:dyDescent="0.3">
      <c r="B63" s="72"/>
      <c r="C63" s="73"/>
      <c r="D63" s="74"/>
      <c r="E63" s="74"/>
      <c r="F63" s="74"/>
      <c r="G63" s="74"/>
      <c r="H63" s="74"/>
      <c r="I63" s="74"/>
      <c r="J63" s="74"/>
      <c r="K63" s="74"/>
      <c r="L63" s="74"/>
      <c r="M63" s="74"/>
      <c r="N63" s="74"/>
      <c r="O63" s="74"/>
      <c r="P63" s="74"/>
      <c r="Q63" s="75"/>
    </row>
    <row r="64" spans="1:17" ht="15" thickBot="1" x14ac:dyDescent="0.35">
      <c r="B64" s="78"/>
      <c r="C64" s="79"/>
      <c r="D64" s="80"/>
      <c r="E64" s="80"/>
      <c r="F64" s="80"/>
      <c r="G64" s="80"/>
      <c r="H64" s="80"/>
      <c r="I64" s="80"/>
      <c r="J64" s="80"/>
      <c r="K64" s="80"/>
      <c r="L64" s="80"/>
      <c r="M64" s="80"/>
      <c r="N64" s="80"/>
      <c r="O64" s="80"/>
      <c r="P64" s="80"/>
      <c r="Q64" s="81"/>
    </row>
  </sheetData>
  <sortState ref="D27:D31">
    <sortCondition ref="D26"/>
  </sortState>
  <mergeCells count="75">
    <mergeCell ref="C35:C42"/>
    <mergeCell ref="B35:B42"/>
    <mergeCell ref="D6:E6"/>
    <mergeCell ref="B7:Q7"/>
    <mergeCell ref="F14:G14"/>
    <mergeCell ref="B14:C15"/>
    <mergeCell ref="D14:E15"/>
    <mergeCell ref="F15:G15"/>
    <mergeCell ref="B26:B33"/>
    <mergeCell ref="C26:C33"/>
    <mergeCell ref="B17:B24"/>
    <mergeCell ref="C17:C24"/>
    <mergeCell ref="B6:C6"/>
    <mergeCell ref="B10:C11"/>
    <mergeCell ref="J37:M37"/>
    <mergeCell ref="J38:M38"/>
    <mergeCell ref="J39:M39"/>
    <mergeCell ref="J32:M32"/>
    <mergeCell ref="J33:M33"/>
    <mergeCell ref="J35:M35"/>
    <mergeCell ref="J36:M36"/>
    <mergeCell ref="J34:M34"/>
    <mergeCell ref="J40:M40"/>
    <mergeCell ref="J41:M41"/>
    <mergeCell ref="J42:M42"/>
    <mergeCell ref="B2:Q2"/>
    <mergeCell ref="B3:Q3"/>
    <mergeCell ref="G4:G5"/>
    <mergeCell ref="H4:H5"/>
    <mergeCell ref="I4:I5"/>
    <mergeCell ref="J4:K4"/>
    <mergeCell ref="L4:L5"/>
    <mergeCell ref="B4:E4"/>
    <mergeCell ref="D5:E5"/>
    <mergeCell ref="M4:M5"/>
    <mergeCell ref="Q4:Q5"/>
    <mergeCell ref="P4:P5"/>
    <mergeCell ref="N4:O4"/>
    <mergeCell ref="B1:Q1"/>
    <mergeCell ref="J20:M20"/>
    <mergeCell ref="J28:M28"/>
    <mergeCell ref="J29:M29"/>
    <mergeCell ref="J21:M21"/>
    <mergeCell ref="J22:M22"/>
    <mergeCell ref="J23:M23"/>
    <mergeCell ref="J24:M24"/>
    <mergeCell ref="J16:M16"/>
    <mergeCell ref="J17:M17"/>
    <mergeCell ref="J18:M18"/>
    <mergeCell ref="J19:M19"/>
    <mergeCell ref="B12:C13"/>
    <mergeCell ref="D12:E13"/>
    <mergeCell ref="J26:M26"/>
    <mergeCell ref="D10:E11"/>
    <mergeCell ref="B5:C5"/>
    <mergeCell ref="J25:M25"/>
    <mergeCell ref="B8:C9"/>
    <mergeCell ref="D8:E9"/>
    <mergeCell ref="F8:G9"/>
    <mergeCell ref="H8:H9"/>
    <mergeCell ref="I8:I9"/>
    <mergeCell ref="J8:J9"/>
    <mergeCell ref="K8:K9"/>
    <mergeCell ref="L8:L9"/>
    <mergeCell ref="M8:M9"/>
    <mergeCell ref="N8:N9"/>
    <mergeCell ref="O8:O9"/>
    <mergeCell ref="P8:P9"/>
    <mergeCell ref="J31:M31"/>
    <mergeCell ref="F12:G12"/>
    <mergeCell ref="F13:G13"/>
    <mergeCell ref="J27:M27"/>
    <mergeCell ref="J30:M30"/>
    <mergeCell ref="F10:G10"/>
    <mergeCell ref="F11:G11"/>
  </mergeCells>
  <conditionalFormatting sqref="F17:F24">
    <cfRule type="cellIs" dxfId="100" priority="11" operator="equal">
      <formula>"FMC"</formula>
    </cfRule>
    <cfRule type="cellIs" dxfId="99" priority="12" operator="equal">
      <formula>"SUST"</formula>
    </cfRule>
    <cfRule type="cellIs" dxfId="98" priority="13" operator="equal">
      <formula>"FIELD"</formula>
    </cfRule>
    <cfRule type="cellIs" dxfId="97" priority="14" operator="equal">
      <formula>"NMCS"</formula>
    </cfRule>
    <cfRule type="cellIs" dxfId="96" priority="15" operator="equal">
      <formula>"PMCS"</formula>
    </cfRule>
    <cfRule type="cellIs" dxfId="95" priority="16" operator="equal">
      <formula>"PMCM"</formula>
    </cfRule>
  </conditionalFormatting>
  <conditionalFormatting sqref="F26:F33">
    <cfRule type="cellIs" dxfId="94" priority="30" operator="equal">
      <formula>"FMC"</formula>
    </cfRule>
    <cfRule type="cellIs" dxfId="93" priority="31" operator="equal">
      <formula>"SUST"</formula>
    </cfRule>
    <cfRule type="cellIs" dxfId="92" priority="32" operator="equal">
      <formula>"FIELD"</formula>
    </cfRule>
    <cfRule type="cellIs" dxfId="91" priority="33" operator="equal">
      <formula>"NMCS"</formula>
    </cfRule>
    <cfRule type="cellIs" dxfId="90" priority="34" operator="equal">
      <formula>"PMCS"</formula>
    </cfRule>
    <cfRule type="cellIs" dxfId="89" priority="35" operator="equal">
      <formula>"PMCM"</formula>
    </cfRule>
    <cfRule type="cellIs" dxfId="88" priority="36" operator="equal">
      <formula>"DADE"</formula>
    </cfRule>
  </conditionalFormatting>
  <conditionalFormatting sqref="F35:F42">
    <cfRule type="cellIs" dxfId="87" priority="37" operator="equal">
      <formula>"FMC"</formula>
    </cfRule>
    <cfRule type="cellIs" dxfId="86" priority="38" operator="equal">
      <formula>"SUST"</formula>
    </cfRule>
    <cfRule type="cellIs" dxfId="85" priority="39" operator="equal">
      <formula>"FIELD"</formula>
    </cfRule>
    <cfRule type="cellIs" dxfId="84" priority="40" operator="equal">
      <formula>"NMCS"</formula>
    </cfRule>
    <cfRule type="cellIs" dxfId="83" priority="41" operator="equal">
      <formula>"PMCS"</formula>
    </cfRule>
    <cfRule type="cellIs" dxfId="82" priority="42" operator="equal">
      <formula>"PMCM"</formula>
    </cfRule>
    <cfRule type="cellIs" dxfId="81" priority="43" operator="equal">
      <formula>"DADE"</formula>
    </cfRule>
  </conditionalFormatting>
  <conditionalFormatting sqref="F43:F1048576 F2:F8">
    <cfRule type="cellIs" dxfId="80" priority="44" operator="equal">
      <formula>"DADE"</formula>
    </cfRule>
  </conditionalFormatting>
  <conditionalFormatting sqref="F14:F24">
    <cfRule type="cellIs" dxfId="79" priority="45" operator="equal">
      <formula>"DADE"</formula>
    </cfRule>
  </conditionalFormatting>
  <conditionalFormatting sqref="P17:P24">
    <cfRule type="cellIs" dxfId="78" priority="47" operator="lessThan">
      <formula>6</formula>
    </cfRule>
  </conditionalFormatting>
  <conditionalFormatting sqref="P26:P33">
    <cfRule type="cellIs" dxfId="77" priority="50" operator="lessThan">
      <formula>6</formula>
    </cfRule>
  </conditionalFormatting>
  <conditionalFormatting sqref="P35:P42">
    <cfRule type="cellIs" dxfId="76" priority="51" operator="lessThan">
      <formula>6</formula>
    </cfRule>
  </conditionalFormatting>
  <conditionalFormatting sqref="Q17:Q24">
    <cfRule type="cellIs" dxfId="75" priority="52" operator="lessThan">
      <formula>6</formula>
    </cfRule>
  </conditionalFormatting>
  <conditionalFormatting sqref="Q26:Q33">
    <cfRule type="cellIs" dxfId="74" priority="55" operator="lessThan">
      <formula>6</formula>
    </cfRule>
  </conditionalFormatting>
  <conditionalFormatting sqref="Q35:Q42">
    <cfRule type="cellIs" dxfId="73" priority="56" operator="lessThan">
      <formula>6</formula>
    </cfRule>
  </conditionalFormatting>
  <conditionalFormatting sqref="O17:O24">
    <cfRule type="cellIs" dxfId="72" priority="57" operator="lessThan">
      <formula>6</formula>
    </cfRule>
  </conditionalFormatting>
  <conditionalFormatting sqref="O26:O33">
    <cfRule type="cellIs" dxfId="71" priority="60" operator="lessThan">
      <formula>6</formula>
    </cfRule>
  </conditionalFormatting>
  <conditionalFormatting sqref="O35:O42">
    <cfRule type="cellIs" dxfId="70" priority="61" operator="lessThan">
      <formula>6</formula>
    </cfRule>
  </conditionalFormatting>
  <conditionalFormatting sqref="F12:F13">
    <cfRule type="cellIs" dxfId="69" priority="62" operator="equal">
      <formula>"DADE"</formula>
    </cfRule>
  </conditionalFormatting>
  <conditionalFormatting sqref="F10:F11">
    <cfRule type="cellIs" dxfId="68" priority="63" operator="equal">
      <formula>"DADE"</formula>
    </cfRule>
  </conditionalFormatting>
  <conditionalFormatting sqref="F25">
    <cfRule type="cellIs" dxfId="67" priority="124" operator="equal">
      <formula>"DADE"</formula>
    </cfRule>
  </conditionalFormatting>
  <conditionalFormatting sqref="F34">
    <cfRule type="cellIs" dxfId="66" priority="125" operator="equal">
      <formula>"DADE"</formula>
    </cfRule>
  </conditionalFormatting>
  <dataValidations count="1">
    <dataValidation type="list" allowBlank="1" showInputMessage="1" showErrorMessage="1" sqref="E17:E24 E26:E33 E35:E42">
      <formula1>$W$27:$W$28</formula1>
    </dataValidation>
  </dataValidations>
  <printOptions horizontalCentered="1" verticalCentered="1"/>
  <pageMargins left="0.25" right="0.25" top="0.75" bottom="0.75" header="0.3" footer="0.3"/>
  <pageSetup scale="51" orientation="portrait" r:id="rId1"/>
  <ignoredErrors>
    <ignoredError sqref="Q12 Q14 L10:L14" formula="1"/>
    <ignoredError sqref="D24 D26 D35 D42 D32:D33" numberStoredAsText="1"/>
  </ignoredErrors>
  <drawing r:id="rId2"/>
  <tableParts count="1">
    <tablePart r:id="rId3"/>
  </tableParts>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W64"/>
  <sheetViews>
    <sheetView zoomScaleNormal="100" workbookViewId="0"/>
  </sheetViews>
  <sheetFormatPr defaultColWidth="9.109375" defaultRowHeight="14.4" x14ac:dyDescent="0.3"/>
  <cols>
    <col min="1" max="1" width="8.88671875" style="43" customWidth="1"/>
    <col min="2" max="3" width="10.6640625" style="18" customWidth="1"/>
    <col min="4" max="16" width="10.6640625" style="43" customWidth="1"/>
    <col min="17" max="17" width="12" style="43" bestFit="1" customWidth="1"/>
    <col min="18" max="18" width="9.109375" style="43"/>
    <col min="19" max="19" width="97.109375" style="43" bestFit="1" customWidth="1"/>
    <col min="20" max="22" width="9.109375" style="43"/>
    <col min="23" max="23" width="6.33203125" style="43" bestFit="1" customWidth="1"/>
    <col min="24" max="16384" width="9.109375" style="43"/>
  </cols>
  <sheetData>
    <row r="1" spans="2:22" ht="56.4" customHeight="1" thickBot="1" x14ac:dyDescent="0.35">
      <c r="B1" s="134"/>
      <c r="C1" s="134"/>
      <c r="D1" s="134"/>
      <c r="E1" s="134"/>
      <c r="F1" s="134"/>
      <c r="G1" s="134"/>
      <c r="H1" s="134"/>
      <c r="I1" s="134"/>
      <c r="J1" s="134"/>
      <c r="K1" s="134"/>
      <c r="L1" s="134"/>
      <c r="M1" s="134"/>
      <c r="N1" s="134"/>
      <c r="O1" s="134"/>
      <c r="P1" s="134"/>
      <c r="Q1" s="134"/>
      <c r="S1" s="43" t="s">
        <v>143</v>
      </c>
    </row>
    <row r="2" spans="2:22" ht="18" customHeight="1" thickBot="1" x14ac:dyDescent="0.5">
      <c r="B2" s="141" t="s">
        <v>140</v>
      </c>
      <c r="C2" s="142"/>
      <c r="D2" s="142"/>
      <c r="E2" s="142"/>
      <c r="F2" s="142"/>
      <c r="G2" s="142"/>
      <c r="H2" s="142"/>
      <c r="I2" s="142"/>
      <c r="J2" s="142"/>
      <c r="K2" s="142"/>
      <c r="L2" s="142"/>
      <c r="M2" s="142"/>
      <c r="N2" s="142"/>
      <c r="O2" s="142"/>
      <c r="P2" s="142"/>
      <c r="Q2" s="143"/>
      <c r="S2" s="43" t="s">
        <v>144</v>
      </c>
    </row>
    <row r="3" spans="2:22" ht="18" customHeight="1" x14ac:dyDescent="0.45">
      <c r="B3" s="144" t="s">
        <v>0</v>
      </c>
      <c r="C3" s="145"/>
      <c r="D3" s="145"/>
      <c r="E3" s="145"/>
      <c r="F3" s="145"/>
      <c r="G3" s="145"/>
      <c r="H3" s="145"/>
      <c r="I3" s="145"/>
      <c r="J3" s="145"/>
      <c r="K3" s="145"/>
      <c r="L3" s="145"/>
      <c r="M3" s="145"/>
      <c r="N3" s="145"/>
      <c r="O3" s="145"/>
      <c r="P3" s="145"/>
      <c r="Q3" s="146"/>
      <c r="S3" s="43" t="s">
        <v>145</v>
      </c>
    </row>
    <row r="4" spans="2:22" ht="14.4" customHeight="1" x14ac:dyDescent="0.3">
      <c r="B4" s="126" t="str">
        <f>"Date " &amp; TEXT(IFERROR(GETPIVOTDATA("DailyStatus-Daily Date Max",'Daily Status Pivot Tables'!S3),0),"mm/dd/yyyy")</f>
        <v>Date 01/00/1900</v>
      </c>
      <c r="C4" s="127"/>
      <c r="D4" s="127"/>
      <c r="E4" s="127"/>
      <c r="F4" s="106" t="s">
        <v>1</v>
      </c>
      <c r="G4" s="147" t="s">
        <v>2</v>
      </c>
      <c r="H4" s="148" t="s">
        <v>3</v>
      </c>
      <c r="I4" s="148" t="s">
        <v>4</v>
      </c>
      <c r="J4" s="148" t="s">
        <v>5</v>
      </c>
      <c r="K4" s="148"/>
      <c r="L4" s="148" t="s">
        <v>6</v>
      </c>
      <c r="M4" s="148" t="s">
        <v>7</v>
      </c>
      <c r="N4" s="153" t="s">
        <v>8</v>
      </c>
      <c r="O4" s="154"/>
      <c r="P4" s="151" t="s">
        <v>9</v>
      </c>
      <c r="Q4" s="149" t="s">
        <v>10</v>
      </c>
      <c r="S4" s="43" t="s">
        <v>146</v>
      </c>
    </row>
    <row r="5" spans="2:22" x14ac:dyDescent="0.3">
      <c r="B5" s="126" t="s">
        <v>11</v>
      </c>
      <c r="C5" s="127"/>
      <c r="D5" s="127" t="s">
        <v>12</v>
      </c>
      <c r="E5" s="127"/>
      <c r="F5" s="106">
        <v>24</v>
      </c>
      <c r="G5" s="147"/>
      <c r="H5" s="148"/>
      <c r="I5" s="148"/>
      <c r="J5" s="106" t="s">
        <v>13</v>
      </c>
      <c r="K5" s="106" t="s">
        <v>14</v>
      </c>
      <c r="L5" s="148"/>
      <c r="M5" s="148"/>
      <c r="N5" s="8" t="s">
        <v>15</v>
      </c>
      <c r="O5" s="106" t="s">
        <v>16</v>
      </c>
      <c r="P5" s="152"/>
      <c r="Q5" s="150"/>
    </row>
    <row r="6" spans="2:22" ht="15" thickBot="1" x14ac:dyDescent="0.35">
      <c r="B6" s="171" t="s">
        <v>152</v>
      </c>
      <c r="C6" s="172"/>
      <c r="D6" s="165" t="s">
        <v>17</v>
      </c>
      <c r="E6" s="165"/>
      <c r="F6" s="5">
        <f>'Daily Status Report'!F6</f>
        <v>20</v>
      </c>
      <c r="G6" s="4">
        <f>'Daily Status Report'!G6</f>
        <v>0</v>
      </c>
      <c r="H6" s="4">
        <f>I6+J6+K6</f>
        <v>0</v>
      </c>
      <c r="I6" s="4">
        <f>IFERROR(GETPIVOTDATA("Readiness",ORRate!$A$3,"Readiness Status",I4),0)</f>
        <v>0</v>
      </c>
      <c r="J6" s="4">
        <f>IFERROR(GETPIVOTDATA("Readiness",ORRate!$A$3,"Readiness Status",J5),0)</f>
        <v>0</v>
      </c>
      <c r="K6" s="4">
        <f>IFERROR(GETPIVOTDATA("Readiness",ORRate!$A$3,"Readiness Status",K5),0)</f>
        <v>0</v>
      </c>
      <c r="L6" s="4">
        <f>M6+N6+O6</f>
        <v>0</v>
      </c>
      <c r="M6" s="4">
        <f>IFERROR(GETPIVOTDATA("Readiness",ORRate!$A$3,"Readiness Status",M4),0)</f>
        <v>0</v>
      </c>
      <c r="N6" s="4">
        <f>IFERROR(GETPIVOTDATA("Readiness",ORRate!$A$3,"Readiness Status",N5),0)</f>
        <v>0</v>
      </c>
      <c r="O6" s="4">
        <f>IFERROR(GETPIVOTDATA("Readiness",ORRate!$A$3,"Readiness Status",O5),0)</f>
        <v>0</v>
      </c>
      <c r="P6" s="4">
        <f>IFERROR(GETPIVOTDATA("Readiness",ORRate!$A$3,"Readiness Status",P4),0)</f>
        <v>0</v>
      </c>
      <c r="Q6" s="2">
        <f>SUM('Daily Status Report'!Q11,'Daily Status Report'!Q13,'Daily Status Report'!Q15)</f>
        <v>0</v>
      </c>
    </row>
    <row r="7" spans="2:22" ht="17.399999999999999" customHeight="1" thickBot="1" x14ac:dyDescent="0.35">
      <c r="B7" s="173" t="s">
        <v>18</v>
      </c>
      <c r="C7" s="174"/>
      <c r="D7" s="174"/>
      <c r="E7" s="174"/>
      <c r="F7" s="174"/>
      <c r="G7" s="174"/>
      <c r="H7" s="174"/>
      <c r="I7" s="174"/>
      <c r="J7" s="174"/>
      <c r="K7" s="174"/>
      <c r="L7" s="174"/>
      <c r="M7" s="174"/>
      <c r="N7" s="174"/>
      <c r="O7" s="174"/>
      <c r="P7" s="174"/>
      <c r="Q7" s="175"/>
      <c r="T7" s="9"/>
      <c r="U7" s="9"/>
      <c r="V7" s="9"/>
    </row>
    <row r="8" spans="2:22" s="92" customFormat="1" ht="17.399999999999999" customHeight="1" x14ac:dyDescent="0.3">
      <c r="B8" s="176" t="s">
        <v>11</v>
      </c>
      <c r="C8" s="177"/>
      <c r="D8" s="180" t="s">
        <v>12</v>
      </c>
      <c r="E8" s="177"/>
      <c r="F8" s="180" t="s">
        <v>19</v>
      </c>
      <c r="G8" s="177"/>
      <c r="H8" s="182" t="str">
        <f>H4</f>
        <v>MC</v>
      </c>
      <c r="I8" s="182" t="str">
        <f>I4</f>
        <v>FMC</v>
      </c>
      <c r="J8" s="182" t="str">
        <f>J5</f>
        <v>PMCS</v>
      </c>
      <c r="K8" s="182" t="str">
        <f>K5</f>
        <v>PMCM</v>
      </c>
      <c r="L8" s="182" t="str">
        <f>L4</f>
        <v>NMC</v>
      </c>
      <c r="M8" s="182" t="str">
        <f>M4</f>
        <v>NMCS</v>
      </c>
      <c r="N8" s="182" t="str">
        <f>N5</f>
        <v>SUST</v>
      </c>
      <c r="O8" s="182" t="str">
        <f>O5</f>
        <v>FIELD</v>
      </c>
      <c r="P8" s="184" t="str">
        <f>P4</f>
        <v>DADE</v>
      </c>
      <c r="Q8" s="95" t="s">
        <v>2</v>
      </c>
      <c r="T8" s="9"/>
      <c r="U8" s="9"/>
      <c r="V8" s="9"/>
    </row>
    <row r="9" spans="2:22" ht="14.4" customHeight="1" thickBot="1" x14ac:dyDescent="0.35">
      <c r="B9" s="178"/>
      <c r="C9" s="179"/>
      <c r="D9" s="181"/>
      <c r="E9" s="179"/>
      <c r="F9" s="181"/>
      <c r="G9" s="179"/>
      <c r="H9" s="183"/>
      <c r="I9" s="183"/>
      <c r="J9" s="183"/>
      <c r="K9" s="183"/>
      <c r="L9" s="183"/>
      <c r="M9" s="183"/>
      <c r="N9" s="183"/>
      <c r="O9" s="183"/>
      <c r="P9" s="185"/>
      <c r="Q9" s="96" t="s">
        <v>10</v>
      </c>
      <c r="T9" s="9"/>
      <c r="U9" s="9"/>
      <c r="V9" s="9"/>
    </row>
    <row r="10" spans="2:22" ht="14.4" customHeight="1" x14ac:dyDescent="0.3">
      <c r="B10" s="137" t="s">
        <v>147</v>
      </c>
      <c r="C10" s="138"/>
      <c r="D10" s="138" t="s">
        <v>148</v>
      </c>
      <c r="E10" s="138"/>
      <c r="F10" s="124" t="s">
        <v>20</v>
      </c>
      <c r="G10" s="124"/>
      <c r="H10" s="86">
        <f t="shared" ref="H10:H15" si="0">I10+J10+K10</f>
        <v>0</v>
      </c>
      <c r="I10" s="86">
        <f>IFERROR(I11/SUM($H$8,$L$8),0)</f>
        <v>0</v>
      </c>
      <c r="J10" s="86">
        <f>IFERROR(J11/SUM($H$8,$L$8),0)</f>
        <v>0</v>
      </c>
      <c r="K10" s="86">
        <f>IFERROR(K11/SUM($H$8,$L$8),0)</f>
        <v>0</v>
      </c>
      <c r="L10" s="86">
        <f>SUM(M10:O10)</f>
        <v>0</v>
      </c>
      <c r="M10" s="86">
        <f>IFERROR(M11/SUM($H$8,$L$8),0)</f>
        <v>0</v>
      </c>
      <c r="N10" s="86">
        <f>IFERROR(N11/SUM($H$8,$L$8),0)</f>
        <v>0</v>
      </c>
      <c r="O10" s="86">
        <f>IFERROR(O11/SUM($H$8,$L$8),0)</f>
        <v>0</v>
      </c>
      <c r="P10" s="86">
        <f>IFERROR(P11/SUM($H$8,$L$8),0)</f>
        <v>0</v>
      </c>
      <c r="Q10" s="87">
        <f>0.01*IFERROR(GETPIVOTDATA("BankTime",BankPercentage!B6,"UIC",B10,"Model",D10),0)</f>
        <v>0</v>
      </c>
      <c r="T10" s="9"/>
      <c r="U10" s="9"/>
      <c r="V10" s="9"/>
    </row>
    <row r="11" spans="2:22" ht="14.4" customHeight="1" thickBot="1" x14ac:dyDescent="0.35">
      <c r="B11" s="139"/>
      <c r="C11" s="140"/>
      <c r="D11" s="140"/>
      <c r="E11" s="140"/>
      <c r="F11" s="125" t="s">
        <v>21</v>
      </c>
      <c r="G11" s="125"/>
      <c r="H11" s="44">
        <f t="shared" si="0"/>
        <v>0</v>
      </c>
      <c r="I11" s="44">
        <f>'Daily Status Report'!I11</f>
        <v>0</v>
      </c>
      <c r="J11" s="44">
        <f>'Daily Status Report'!J11</f>
        <v>0</v>
      </c>
      <c r="K11" s="44">
        <f>'Daily Status Report'!K11</f>
        <v>0</v>
      </c>
      <c r="L11" s="44">
        <f>SUM(M11,N11,O11,P11)</f>
        <v>0</v>
      </c>
      <c r="M11" s="44">
        <f>'Daily Status Report'!M11</f>
        <v>0</v>
      </c>
      <c r="N11" s="44">
        <f>'Daily Status Report'!N11</f>
        <v>0</v>
      </c>
      <c r="O11" s="44">
        <f>'Daily Status Report'!O11</f>
        <v>0</v>
      </c>
      <c r="P11" s="44">
        <f>'Daily Status Report'!P11</f>
        <v>0</v>
      </c>
      <c r="Q11" s="88">
        <f>IFERROR(GETPIVOTDATA("Hours Flown",ORRate!N6,"Readiness-End Item Model",D10,"Readiness-UIC",B10),0)</f>
        <v>0</v>
      </c>
      <c r="T11" s="9"/>
      <c r="U11" s="9"/>
      <c r="V11" s="9"/>
    </row>
    <row r="12" spans="2:22" ht="14.4" customHeight="1" x14ac:dyDescent="0.3">
      <c r="B12" s="137" t="s">
        <v>150</v>
      </c>
      <c r="C12" s="138"/>
      <c r="D12" s="138" t="s">
        <v>148</v>
      </c>
      <c r="E12" s="138"/>
      <c r="F12" s="124" t="s">
        <v>20</v>
      </c>
      <c r="G12" s="124"/>
      <c r="H12" s="86">
        <f t="shared" si="0"/>
        <v>0</v>
      </c>
      <c r="I12" s="86">
        <f>IFERROR(I13/SUM($H$10,$L$10),0)</f>
        <v>0</v>
      </c>
      <c r="J12" s="86">
        <f>IFERROR(J13/SUM($H$10,$L$10),0)</f>
        <v>0</v>
      </c>
      <c r="K12" s="86">
        <f>IFERROR(K13/SUM($H$10,$L$10),0)</f>
        <v>0</v>
      </c>
      <c r="L12" s="86">
        <f t="shared" ref="L12:L14" si="1">SUM(M12:O12)</f>
        <v>0</v>
      </c>
      <c r="M12" s="86">
        <f>IFERROR(M13/SUM($H$10,$L$10),0)</f>
        <v>0</v>
      </c>
      <c r="N12" s="86">
        <f>IFERROR(N13/SUM($H$10,$L$10),0)</f>
        <v>0</v>
      </c>
      <c r="O12" s="86">
        <f>IFERROR(O13/SUM($H$10,$L$10),0)</f>
        <v>0</v>
      </c>
      <c r="P12" s="86">
        <f>IFERROR(P13/SUM($H$10,$L$10),0)</f>
        <v>0</v>
      </c>
      <c r="Q12" s="87">
        <f>0.01*IFERROR(GETPIVOTDATA("BankTime",BankPercentage!B8,"UIC",B12,"Model",D12),0)</f>
        <v>0</v>
      </c>
      <c r="T12" s="9"/>
      <c r="U12" s="9"/>
      <c r="V12" s="9"/>
    </row>
    <row r="13" spans="2:22" ht="14.4" customHeight="1" thickBot="1" x14ac:dyDescent="0.35">
      <c r="B13" s="139"/>
      <c r="C13" s="140"/>
      <c r="D13" s="140"/>
      <c r="E13" s="140"/>
      <c r="F13" s="125" t="s">
        <v>21</v>
      </c>
      <c r="G13" s="125"/>
      <c r="H13" s="44">
        <f t="shared" si="0"/>
        <v>0</v>
      </c>
      <c r="I13" s="44">
        <f>'Daily Status Report'!I13</f>
        <v>0</v>
      </c>
      <c r="J13" s="44">
        <f>'Daily Status Report'!J13</f>
        <v>0</v>
      </c>
      <c r="K13" s="44">
        <f>'Daily Status Report'!K13</f>
        <v>0</v>
      </c>
      <c r="L13" s="44">
        <f>SUM(M13,N13,O13,P13)</f>
        <v>0</v>
      </c>
      <c r="M13" s="44">
        <f>'Daily Status Report'!M13</f>
        <v>0</v>
      </c>
      <c r="N13" s="44">
        <f>'Daily Status Report'!N13</f>
        <v>0</v>
      </c>
      <c r="O13" s="44">
        <f>'Daily Status Report'!O13</f>
        <v>0</v>
      </c>
      <c r="P13" s="44">
        <f>'Daily Status Report'!P13</f>
        <v>0</v>
      </c>
      <c r="Q13" s="88">
        <f>IFERROR(GETPIVOTDATA("Hours Flown",ORRate!N6,"Readiness-End Item Model",D12,"Readiness-UIC",B12),0)</f>
        <v>0</v>
      </c>
      <c r="T13" s="9"/>
      <c r="U13" s="9"/>
      <c r="V13" s="9"/>
    </row>
    <row r="14" spans="2:22" ht="14.4" customHeight="1" x14ac:dyDescent="0.3">
      <c r="B14" s="190" t="s">
        <v>153</v>
      </c>
      <c r="C14" s="191"/>
      <c r="D14" s="191" t="s">
        <v>148</v>
      </c>
      <c r="E14" s="191"/>
      <c r="F14" s="192" t="s">
        <v>20</v>
      </c>
      <c r="G14" s="192"/>
      <c r="H14" s="93">
        <f t="shared" si="0"/>
        <v>0</v>
      </c>
      <c r="I14" s="93">
        <f>IFERROR(I15/SUM($H$12,$L$12),0)</f>
        <v>0</v>
      </c>
      <c r="J14" s="93">
        <f>IFERROR(J15/SUM($H$12,$L$12),0)</f>
        <v>0</v>
      </c>
      <c r="K14" s="93">
        <f>IFERROR(K15/SUM($H$12,$L$12),0)</f>
        <v>0</v>
      </c>
      <c r="L14" s="93">
        <f t="shared" si="1"/>
        <v>0</v>
      </c>
      <c r="M14" s="93">
        <f>IFERROR(M15/SUM($H$12,$L$12),0)</f>
        <v>0</v>
      </c>
      <c r="N14" s="93">
        <f>IFERROR(N15/SUM($H$12,$L$12),0)</f>
        <v>0</v>
      </c>
      <c r="O14" s="93">
        <f>IFERROR(O15/SUM($H$12,$L$12),0)</f>
        <v>0</v>
      </c>
      <c r="P14" s="93">
        <f>IFERROR(P15/SUM($H$12,$L$12),0)</f>
        <v>0</v>
      </c>
      <c r="Q14" s="94">
        <f>0.01*IFERROR(GETPIVOTDATA("BankTime",BankPercentage!B10,"UIC",B14,"Model",D14),0)</f>
        <v>0</v>
      </c>
      <c r="T14" s="9"/>
      <c r="U14" s="9"/>
      <c r="V14" s="9"/>
    </row>
    <row r="15" spans="2:22" ht="14.4" customHeight="1" thickBot="1" x14ac:dyDescent="0.35">
      <c r="B15" s="139"/>
      <c r="C15" s="140"/>
      <c r="D15" s="140"/>
      <c r="E15" s="140"/>
      <c r="F15" s="125" t="s">
        <v>21</v>
      </c>
      <c r="G15" s="125"/>
      <c r="H15" s="44">
        <f t="shared" si="0"/>
        <v>0</v>
      </c>
      <c r="I15" s="44">
        <f>'Daily Status Report'!I15</f>
        <v>0</v>
      </c>
      <c r="J15" s="44">
        <f>'Daily Status Report'!J15</f>
        <v>0</v>
      </c>
      <c r="K15" s="44">
        <f>'Daily Status Report'!K15</f>
        <v>0</v>
      </c>
      <c r="L15" s="44">
        <f>SUM(M15,N15,O15,P15)</f>
        <v>0</v>
      </c>
      <c r="M15" s="44">
        <f>'Daily Status Report'!M15</f>
        <v>0</v>
      </c>
      <c r="N15" s="44">
        <f>'Daily Status Report'!N15</f>
        <v>0</v>
      </c>
      <c r="O15" s="44">
        <f>'Daily Status Report'!O15</f>
        <v>0</v>
      </c>
      <c r="P15" s="44">
        <f>'Daily Status Report'!P15</f>
        <v>0</v>
      </c>
      <c r="Q15" s="1">
        <f>IFERROR(GETPIVOTDATA("Hours Flown",ORRate!N6,"Readiness-End Item Model",D14,"Readiness-UIC",B14),0)</f>
        <v>0</v>
      </c>
      <c r="T15" s="9"/>
      <c r="U15" s="9"/>
      <c r="V15" s="9"/>
    </row>
    <row r="16" spans="2:22" ht="15" customHeight="1" thickBot="1" x14ac:dyDescent="0.35">
      <c r="B16" s="10" t="s">
        <v>22</v>
      </c>
      <c r="C16" s="11" t="s">
        <v>12</v>
      </c>
      <c r="D16" s="12" t="s">
        <v>23</v>
      </c>
      <c r="E16" s="12" t="s">
        <v>24</v>
      </c>
      <c r="F16" s="12" t="s">
        <v>25</v>
      </c>
      <c r="G16" s="12" t="s">
        <v>26</v>
      </c>
      <c r="H16" s="12" t="s">
        <v>27</v>
      </c>
      <c r="I16" s="12" t="s">
        <v>28</v>
      </c>
      <c r="J16" s="186" t="s">
        <v>29</v>
      </c>
      <c r="K16" s="187"/>
      <c r="L16" s="187"/>
      <c r="M16" s="188"/>
      <c r="N16" s="13" t="s">
        <v>30</v>
      </c>
      <c r="O16" s="110" t="s">
        <v>154</v>
      </c>
      <c r="P16" s="12" t="s">
        <v>155</v>
      </c>
      <c r="Q16" s="14" t="s">
        <v>31</v>
      </c>
      <c r="T16" s="9"/>
      <c r="U16" s="9"/>
      <c r="V16" s="9"/>
    </row>
    <row r="17" spans="2:23" ht="30" customHeight="1" x14ac:dyDescent="0.3">
      <c r="B17" s="162" t="s">
        <v>147</v>
      </c>
      <c r="C17" s="159" t="s">
        <v>148</v>
      </c>
      <c r="D17" s="118" t="s">
        <v>149</v>
      </c>
      <c r="E17" s="104"/>
      <c r="F17" s="104" t="str">
        <f>IF(IFERROR(GETPIVOTDATA("DailyEnditemStatus",'Daily Status Pivot Tables'!B3,"End Item",D17,"Readiness Status","FMC"),0) = 1,"FMC",
  IF(IFERROR(GETPIVOTDATA("DailyEnditemStatus",'Daily Status Pivot Tables'!B3,"End Item",D17,"Readiness Status","PMCS"),0) = 1,"PMCS",
  IF(IFERROR(GETPIVOTDATA("DailyEnditemStatus",'Daily Status Pivot Tables'!B3,"End Item",D17,"Readiness Status","PMCM"),0) = 1,"PMCM",
  IF(IFERROR(GETPIVOTDATA("DailyEnditemStatus",'Daily Status Pivot Tables'!B3,"End Item",D17,"Readiness Status","NMCS"),0) = 1,"NMCS",
  IF(IFERROR(GETPIVOTDATA("DailyEnditemStatus",'Daily Status Pivot Tables'!B3,"End Item",D17,"Readiness Status","SUST"),0) = 1,"SUST",
  IF(IFERROR(GETPIVOTDATA("DailyEnditemStatus",'Daily Status Pivot Tables'!B3,"End Item",D17,"Readiness Status","FIELD"),0) = 1,"FIELD",
  IF(IFERROR(GETPIVOTDATA("DailyEnditemStatus",'Daily Status Pivot Tables'!B3,"End Item",D17,"Readiness Status","DADE"),0) = 1,"DADE",
"")))))))</f>
        <v/>
      </c>
      <c r="G17" s="104" t="str">
        <f>IF(ISBLANK('Daily Status Report'!G17),"",'Daily Status Report'!G17)</f>
        <v/>
      </c>
      <c r="H17" s="104" t="str">
        <f>IF(ISBLANK('Daily Status Report'!H17),"",'Daily Status Report'!H17)</f>
        <v/>
      </c>
      <c r="I17" s="104" t="str">
        <f t="shared" ref="I17:I24" ca="1" si="2">IFERROR(DATEDIF(G17,TODAY(),"d"),"")</f>
        <v/>
      </c>
      <c r="J17" s="136" t="str">
        <f>IF(ISBLANK('Daily Status Report'!J17),"",'Daily Status Report'!J17)</f>
        <v>Error</v>
      </c>
      <c r="K17" s="136"/>
      <c r="L17" s="136"/>
      <c r="M17" s="136"/>
      <c r="N17" s="104" t="str">
        <f>IF(ISBLANK('Daily Status Report'!N17),"",'Daily Status Report'!N17)</f>
        <v>KBIF</v>
      </c>
      <c r="O17" s="104">
        <f>IF(ISBLANK(D17),"",IFERROR(GETPIVOTDATA("InspectionSchedule",'Inspection Pivot Tables'!$A$3,"InspectionSchedule-End Item",D17,"InspectionSchedule-Inspection No","A195"),0))</f>
        <v>0</v>
      </c>
      <c r="P17" s="104">
        <f>IF(ISBLANK(D17),"",IFERROR(GETPIVOTDATA("InspectionSchedule",'Inspection Pivot Tables'!$A$3,"InspectionSchedule-End Item",D17,"InspectionSchedule-Inspection No","A465"),0))</f>
        <v>0</v>
      </c>
      <c r="Q17" s="36">
        <f>IF(ISBLANK(D17),"",IFERROR(GETPIVOTDATA("PhaseFlowChart",'Phase Flow Chart Pivot Tables'!$D$3,"PhaseFlowChart-End Item",D17),0))</f>
        <v>0</v>
      </c>
      <c r="T17" s="9"/>
      <c r="U17" s="9"/>
      <c r="V17" s="9"/>
    </row>
    <row r="18" spans="2:23" ht="30" customHeight="1" x14ac:dyDescent="0.3">
      <c r="B18" s="163"/>
      <c r="C18" s="160"/>
      <c r="D18" s="56" t="s">
        <v>156</v>
      </c>
      <c r="E18" s="109"/>
      <c r="F18" s="109" t="str">
        <f>IF(IFERROR(GETPIVOTDATA("DailyEnditemStatus",'Daily Status Pivot Tables'!B4,"End Item",D18,"Readiness Status","FMC"),0) = 1,"FMC",
  IF(IFERROR(GETPIVOTDATA("DailyEnditemStatus",'Daily Status Pivot Tables'!B4,"End Item",D18,"Readiness Status","PMCS"),0) = 1,"PMCS",
  IF(IFERROR(GETPIVOTDATA("DailyEnditemStatus",'Daily Status Pivot Tables'!B4,"End Item",D18,"Readiness Status","PMCM"),0) = 1,"PMCM",
  IF(IFERROR(GETPIVOTDATA("DailyEnditemStatus",'Daily Status Pivot Tables'!B4,"End Item",D18,"Readiness Status","NMCS"),0) = 1,"NMCS",
  IF(IFERROR(GETPIVOTDATA("DailyEnditemStatus",'Daily Status Pivot Tables'!B4,"End Item",D18,"Readiness Status","SUST"),0) = 1,"SUST",
  IF(IFERROR(GETPIVOTDATA("DailyEnditemStatus",'Daily Status Pivot Tables'!B4,"End Item",D18,"Readiness Status","FIELD"),0) = 1,"FIELD",
  IF(IFERROR(GETPIVOTDATA("DailyEnditemStatus",'Daily Status Pivot Tables'!B4,"End Item",D18,"Readiness Status","DADE"),0) = 1,"DADE",
"")))))))</f>
        <v/>
      </c>
      <c r="G18" s="109" t="str">
        <f>IF(ISBLANK('Daily Status Report'!G18),"",'Daily Status Report'!G18)</f>
        <v/>
      </c>
      <c r="H18" s="109" t="str">
        <f>IF(ISBLANK('Daily Status Report'!H18),"",'Daily Status Report'!H18)</f>
        <v/>
      </c>
      <c r="I18" s="109" t="str">
        <f t="shared" ca="1" si="2"/>
        <v/>
      </c>
      <c r="J18" s="123" t="str">
        <f>IF(ISBLANK('Daily Status Report'!J18),"",'Daily Status Report'!J18)</f>
        <v>Error</v>
      </c>
      <c r="K18" s="123"/>
      <c r="L18" s="123"/>
      <c r="M18" s="123"/>
      <c r="N18" s="109" t="str">
        <f>IF(ISBLANK('Daily Status Report'!N18),"",'Daily Status Report'!N18)</f>
        <v>KBIF</v>
      </c>
      <c r="O18" s="109">
        <f>IF(ISBLANK(D18),"",IFERROR(GETPIVOTDATA("InspectionSchedule",'Inspection Pivot Tables'!$A$3,"InspectionSchedule-End Item",D18,"InspectionSchedule-Inspection No","A195"),0))</f>
        <v>0</v>
      </c>
      <c r="P18" s="109">
        <f>IF(ISBLANK(D18),"",IFERROR(GETPIVOTDATA("InspectionSchedule",'Inspection Pivot Tables'!$A$3,"InspectionSchedule-End Item",D18,"InspectionSchedule-Inspection No","A465"),0))</f>
        <v>0</v>
      </c>
      <c r="Q18" s="38">
        <f>IF(ISBLANK(D18),"",IFERROR(GETPIVOTDATA("PhaseFlowChart",'Phase Flow Chart Pivot Tables'!$D$3,"PhaseFlowChart-End Item",D18),0))</f>
        <v>0</v>
      </c>
      <c r="T18" s="9"/>
      <c r="U18" s="9"/>
      <c r="V18" s="9"/>
    </row>
    <row r="19" spans="2:23" ht="30" customHeight="1" x14ac:dyDescent="0.3">
      <c r="B19" s="163"/>
      <c r="C19" s="160"/>
      <c r="D19" s="56" t="s">
        <v>157</v>
      </c>
      <c r="E19" s="109"/>
      <c r="F19" s="109" t="str">
        <f>IF(IFERROR(GETPIVOTDATA("DailyEnditemStatus",'Daily Status Pivot Tables'!B5,"End Item",D19,"Readiness Status","FMC"),0) = 1,"FMC",
  IF(IFERROR(GETPIVOTDATA("DailyEnditemStatus",'Daily Status Pivot Tables'!B5,"End Item",D19,"Readiness Status","PMCS"),0) = 1,"PMCS",
  IF(IFERROR(GETPIVOTDATA("DailyEnditemStatus",'Daily Status Pivot Tables'!B5,"End Item",D19,"Readiness Status","PMCM"),0) = 1,"PMCM",
  IF(IFERROR(GETPIVOTDATA("DailyEnditemStatus",'Daily Status Pivot Tables'!B5,"End Item",D19,"Readiness Status","NMCS"),0) = 1,"NMCS",
  IF(IFERROR(GETPIVOTDATA("DailyEnditemStatus",'Daily Status Pivot Tables'!B5,"End Item",D19,"Readiness Status","SUST"),0) = 1,"SUST",
  IF(IFERROR(GETPIVOTDATA("DailyEnditemStatus",'Daily Status Pivot Tables'!B5,"End Item",D19,"Readiness Status","FIELD"),0) = 1,"FIELD",
  IF(IFERROR(GETPIVOTDATA("DailyEnditemStatus",'Daily Status Pivot Tables'!B5,"End Item",D19,"Readiness Status","DADE"),0) = 1,"DADE",
"")))))))</f>
        <v/>
      </c>
      <c r="G19" s="109" t="str">
        <f>IF(ISBLANK('Daily Status Report'!G19),"",'Daily Status Report'!G19)</f>
        <v/>
      </c>
      <c r="H19" s="109" t="str">
        <f>IF(ISBLANK('Daily Status Report'!H19),"",'Daily Status Report'!H19)</f>
        <v/>
      </c>
      <c r="I19" s="109" t="str">
        <f t="shared" ca="1" si="2"/>
        <v/>
      </c>
      <c r="J19" s="123" t="str">
        <f>IF(ISBLANK('Daily Status Report'!J19),"",'Daily Status Report'!J19)</f>
        <v>Error</v>
      </c>
      <c r="K19" s="123"/>
      <c r="L19" s="123"/>
      <c r="M19" s="123"/>
      <c r="N19" s="109" t="str">
        <f>IF(ISBLANK('Daily Status Report'!N19),"",'Daily Status Report'!N19)</f>
        <v>KBIF</v>
      </c>
      <c r="O19" s="109">
        <f>IF(ISBLANK(D19),"",IFERROR(GETPIVOTDATA("InspectionSchedule",'Inspection Pivot Tables'!$A$3,"InspectionSchedule-End Item",D19,"InspectionSchedule-Inspection No","A195"),0))</f>
        <v>0</v>
      </c>
      <c r="P19" s="109">
        <f>IF(ISBLANK(D19),"",IFERROR(GETPIVOTDATA("InspectionSchedule",'Inspection Pivot Tables'!$A$3,"InspectionSchedule-End Item",D19,"InspectionSchedule-Inspection No","A465"),0))</f>
        <v>0</v>
      </c>
      <c r="Q19" s="38">
        <f>IF(ISBLANK(D19),"",IFERROR(GETPIVOTDATA("PhaseFlowChart",'Phase Flow Chart Pivot Tables'!$D$3,"PhaseFlowChart-End Item",D19),0))</f>
        <v>0</v>
      </c>
      <c r="T19" s="9"/>
      <c r="U19" s="9"/>
      <c r="V19" s="9"/>
    </row>
    <row r="20" spans="2:23" ht="30" customHeight="1" x14ac:dyDescent="0.3">
      <c r="B20" s="163"/>
      <c r="C20" s="160"/>
      <c r="D20" s="56" t="s">
        <v>159</v>
      </c>
      <c r="E20" s="109"/>
      <c r="F20" s="109" t="str">
        <f>IF(IFERROR(GETPIVOTDATA("DailyEnditemStatus",'Daily Status Pivot Tables'!B6,"End Item",D20,"Readiness Status","FMC"),0) = 1,"FMC",
  IF(IFERROR(GETPIVOTDATA("DailyEnditemStatus",'Daily Status Pivot Tables'!B6,"End Item",D20,"Readiness Status","PMCS"),0) = 1,"PMCS",
  IF(IFERROR(GETPIVOTDATA("DailyEnditemStatus",'Daily Status Pivot Tables'!B6,"End Item",D20,"Readiness Status","PMCM"),0) = 1,"PMCM",
  IF(IFERROR(GETPIVOTDATA("DailyEnditemStatus",'Daily Status Pivot Tables'!B6,"End Item",D20,"Readiness Status","NMCS"),0) = 1,"NMCS",
  IF(IFERROR(GETPIVOTDATA("DailyEnditemStatus",'Daily Status Pivot Tables'!B6,"End Item",D20,"Readiness Status","SUST"),0) = 1,"SUST",
  IF(IFERROR(GETPIVOTDATA("DailyEnditemStatus",'Daily Status Pivot Tables'!B6,"End Item",D20,"Readiness Status","FIELD"),0) = 1,"FIELD",
  IF(IFERROR(GETPIVOTDATA("DailyEnditemStatus",'Daily Status Pivot Tables'!B6,"End Item",D20,"Readiness Status","DADE"),0) = 1,"DADE",
"")))))))</f>
        <v/>
      </c>
      <c r="G20" s="109" t="str">
        <f>IF(ISBLANK('Daily Status Report'!G20),"",'Daily Status Report'!G20)</f>
        <v/>
      </c>
      <c r="H20" s="109" t="str">
        <f>IF(ISBLANK('Daily Status Report'!H20),"",'Daily Status Report'!H20)</f>
        <v/>
      </c>
      <c r="I20" s="109" t="str">
        <f t="shared" ca="1" si="2"/>
        <v/>
      </c>
      <c r="J20" s="123" t="str">
        <f>IF(ISBLANK('Daily Status Report'!J20),"",'Daily Status Report'!J20)</f>
        <v>Error</v>
      </c>
      <c r="K20" s="123"/>
      <c r="L20" s="123"/>
      <c r="M20" s="123"/>
      <c r="N20" s="109" t="str">
        <f>IF(ISBLANK('Daily Status Report'!N20),"",'Daily Status Report'!N20)</f>
        <v>KBIF</v>
      </c>
      <c r="O20" s="109">
        <f>IF(ISBLANK(D20),"",IFERROR(GETPIVOTDATA("InspectionSchedule",'Inspection Pivot Tables'!$A$3,"InspectionSchedule-End Item",D20,"InspectionSchedule-Inspection No","A195"),0))</f>
        <v>0</v>
      </c>
      <c r="P20" s="109">
        <f>IF(ISBLANK(D20),"",IFERROR(GETPIVOTDATA("InspectionSchedule",'Inspection Pivot Tables'!$A$3,"InspectionSchedule-End Item",D20,"InspectionSchedule-Inspection No","A465"),0))</f>
        <v>0</v>
      </c>
      <c r="Q20" s="38">
        <f>IF(ISBLANK(D20),"",IFERROR(GETPIVOTDATA("PhaseFlowChart",'Phase Flow Chart Pivot Tables'!$D$3,"PhaseFlowChart-End Item",D20),0))</f>
        <v>0</v>
      </c>
      <c r="U20" s="9"/>
    </row>
    <row r="21" spans="2:23" ht="30" customHeight="1" x14ac:dyDescent="0.3">
      <c r="B21" s="163"/>
      <c r="C21" s="160"/>
      <c r="D21" s="56" t="s">
        <v>207</v>
      </c>
      <c r="E21" s="109"/>
      <c r="F21" s="109" t="str">
        <f>IF(IFERROR(GETPIVOTDATA("DailyEnditemStatus",'Daily Status Pivot Tables'!B7,"End Item",D21,"Readiness Status","FMC"),0) = 1,"FMC",
  IF(IFERROR(GETPIVOTDATA("DailyEnditemStatus",'Daily Status Pivot Tables'!B7,"End Item",D21,"Readiness Status","PMCS"),0) = 1,"PMCS",
  IF(IFERROR(GETPIVOTDATA("DailyEnditemStatus",'Daily Status Pivot Tables'!B7,"End Item",D21,"Readiness Status","PMCM"),0) = 1,"PMCM",
  IF(IFERROR(GETPIVOTDATA("DailyEnditemStatus",'Daily Status Pivot Tables'!B7,"End Item",D21,"Readiness Status","NMCS"),0) = 1,"NMCS",
  IF(IFERROR(GETPIVOTDATA("DailyEnditemStatus",'Daily Status Pivot Tables'!B7,"End Item",D21,"Readiness Status","SUST"),0) = 1,"SUST",
  IF(IFERROR(GETPIVOTDATA("DailyEnditemStatus",'Daily Status Pivot Tables'!B7,"End Item",D21,"Readiness Status","FIELD"),0) = 1,"FIELD",
  IF(IFERROR(GETPIVOTDATA("DailyEnditemStatus",'Daily Status Pivot Tables'!B7,"End Item",D21,"Readiness Status","DADE"),0) = 1,"DADE",
"")))))))</f>
        <v/>
      </c>
      <c r="G21" s="109" t="str">
        <f>IF(ISBLANK('Daily Status Report'!G21),"",'Daily Status Report'!G21)</f>
        <v/>
      </c>
      <c r="H21" s="109" t="str">
        <f>IF(ISBLANK('Daily Status Report'!H21),"",'Daily Status Report'!H21)</f>
        <v/>
      </c>
      <c r="I21" s="109" t="str">
        <f t="shared" ca="1" si="2"/>
        <v/>
      </c>
      <c r="J21" s="123" t="str">
        <f>IF(ISBLANK('Daily Status Report'!J21),"",'Daily Status Report'!J21)</f>
        <v>Error</v>
      </c>
      <c r="K21" s="123"/>
      <c r="L21" s="123"/>
      <c r="M21" s="123"/>
      <c r="N21" s="109" t="str">
        <f>IF(ISBLANK('Daily Status Report'!N21),"",'Daily Status Report'!N21)</f>
        <v>KBIF</v>
      </c>
      <c r="O21" s="109">
        <f>IF(ISBLANK(D21),"",IFERROR(GETPIVOTDATA("InspectionSchedule",'Inspection Pivot Tables'!$A$3,"InspectionSchedule-End Item",D21,"InspectionSchedule-Inspection No","A195"),0))</f>
        <v>0</v>
      </c>
      <c r="P21" s="109">
        <f>IF(ISBLANK(D21),"",IFERROR(GETPIVOTDATA("InspectionSchedule",'Inspection Pivot Tables'!$A$3,"InspectionSchedule-End Item",D21,"InspectionSchedule-Inspection No","A465"),0))</f>
        <v>0</v>
      </c>
      <c r="Q21" s="38">
        <f>IF(ISBLANK(D21),"",IFERROR(GETPIVOTDATA("PhaseFlowChart",'Phase Flow Chart Pivot Tables'!$D$3,"PhaseFlowChart-End Item",D21),0))</f>
        <v>0</v>
      </c>
    </row>
    <row r="22" spans="2:23" ht="30" customHeight="1" x14ac:dyDescent="0.3">
      <c r="B22" s="163"/>
      <c r="C22" s="160"/>
      <c r="D22" s="56" t="s">
        <v>217</v>
      </c>
      <c r="E22" s="109"/>
      <c r="F22" s="109" t="str">
        <f>IF(IFERROR(GETPIVOTDATA("DailyEnditemStatus",'Daily Status Pivot Tables'!B8,"End Item",D22,"Readiness Status","FMC"),0) = 1,"FMC",
  IF(IFERROR(GETPIVOTDATA("DailyEnditemStatus",'Daily Status Pivot Tables'!B8,"End Item",D22,"Readiness Status","PMCS"),0) = 1,"PMCS",
  IF(IFERROR(GETPIVOTDATA("DailyEnditemStatus",'Daily Status Pivot Tables'!B8,"End Item",D22,"Readiness Status","PMCM"),0) = 1,"PMCM",
  IF(IFERROR(GETPIVOTDATA("DailyEnditemStatus",'Daily Status Pivot Tables'!B8,"End Item",D22,"Readiness Status","NMCS"),0) = 1,"NMCS",
  IF(IFERROR(GETPIVOTDATA("DailyEnditemStatus",'Daily Status Pivot Tables'!B8,"End Item",D22,"Readiness Status","SUST"),0) = 1,"SUST",
  IF(IFERROR(GETPIVOTDATA("DailyEnditemStatus",'Daily Status Pivot Tables'!B8,"End Item",D22,"Readiness Status","FIELD"),0) = 1,"FIELD",
  IF(IFERROR(GETPIVOTDATA("DailyEnditemStatus",'Daily Status Pivot Tables'!B8,"End Item",D22,"Readiness Status","DADE"),0) = 1,"DADE",
"")))))))</f>
        <v/>
      </c>
      <c r="G22" s="109" t="str">
        <f>IF(ISBLANK('Daily Status Report'!G22),"",'Daily Status Report'!G22)</f>
        <v/>
      </c>
      <c r="H22" s="109" t="str">
        <f>IF(ISBLANK('Daily Status Report'!H22),"",'Daily Status Report'!H22)</f>
        <v/>
      </c>
      <c r="I22" s="109" t="str">
        <f t="shared" ca="1" si="2"/>
        <v/>
      </c>
      <c r="J22" s="123" t="str">
        <f>IF(ISBLANK('Daily Status Report'!J22),"",'Daily Status Report'!J22)</f>
        <v>Error</v>
      </c>
      <c r="K22" s="123"/>
      <c r="L22" s="123"/>
      <c r="M22" s="123"/>
      <c r="N22" s="109" t="str">
        <f>IF(ISBLANK('Daily Status Report'!N22),"",'Daily Status Report'!N22)</f>
        <v>KBIF</v>
      </c>
      <c r="O22" s="109">
        <f>IF(ISBLANK(D22),"",IFERROR(GETPIVOTDATA("InspectionSchedule",'Inspection Pivot Tables'!$A$3,"InspectionSchedule-End Item",D22,"InspectionSchedule-Inspection No","A195"),0))</f>
        <v>0</v>
      </c>
      <c r="P22" s="109">
        <f>IF(ISBLANK(D22),"",IFERROR(GETPIVOTDATA("InspectionSchedule",'Inspection Pivot Tables'!$A$3,"InspectionSchedule-End Item",D22,"InspectionSchedule-Inspection No","A465"),0))</f>
        <v>0</v>
      </c>
      <c r="Q22" s="38">
        <f>IF(ISBLANK(D22),"",IFERROR(GETPIVOTDATA("PhaseFlowChart",'Phase Flow Chart Pivot Tables'!$D$3,"PhaseFlowChart-End Item",D22),0))</f>
        <v>0</v>
      </c>
    </row>
    <row r="23" spans="2:23" ht="30" customHeight="1" x14ac:dyDescent="0.3">
      <c r="B23" s="163"/>
      <c r="C23" s="160"/>
      <c r="D23" s="56" t="s">
        <v>158</v>
      </c>
      <c r="E23" s="109"/>
      <c r="F23" s="109" t="str">
        <f>IF(IFERROR(GETPIVOTDATA("DailyEnditemStatus",'Daily Status Pivot Tables'!B9,"End Item",D23,"Readiness Status","FMC"),0) = 1,"FMC",
  IF(IFERROR(GETPIVOTDATA("DailyEnditemStatus",'Daily Status Pivot Tables'!B9,"End Item",D23,"Readiness Status","PMCS"),0) = 1,"PMCS",
  IF(IFERROR(GETPIVOTDATA("DailyEnditemStatus",'Daily Status Pivot Tables'!B9,"End Item",D23,"Readiness Status","PMCM"),0) = 1,"PMCM",
  IF(IFERROR(GETPIVOTDATA("DailyEnditemStatus",'Daily Status Pivot Tables'!B9,"End Item",D23,"Readiness Status","NMCS"),0) = 1,"NMCS",
  IF(IFERROR(GETPIVOTDATA("DailyEnditemStatus",'Daily Status Pivot Tables'!B9,"End Item",D23,"Readiness Status","SUST"),0) = 1,"SUST",
  IF(IFERROR(GETPIVOTDATA("DailyEnditemStatus",'Daily Status Pivot Tables'!B9,"End Item",D23,"Readiness Status","FIELD"),0) = 1,"FIELD",
  IF(IFERROR(GETPIVOTDATA("DailyEnditemStatus",'Daily Status Pivot Tables'!B9,"End Item",D23,"Readiness Status","DADE"),0) = 1,"DADE",
"")))))))</f>
        <v/>
      </c>
      <c r="G23" s="109" t="str">
        <f>IF(ISBLANK('Daily Status Report'!G23),"",'Daily Status Report'!G23)</f>
        <v/>
      </c>
      <c r="H23" s="109" t="str">
        <f>IF(ISBLANK('Daily Status Report'!H23),"",'Daily Status Report'!H23)</f>
        <v/>
      </c>
      <c r="I23" s="109" t="str">
        <f t="shared" ca="1" si="2"/>
        <v/>
      </c>
      <c r="J23" s="123" t="str">
        <f>IF(ISBLANK('Daily Status Report'!J23),"",'Daily Status Report'!J23)</f>
        <v>Error</v>
      </c>
      <c r="K23" s="123"/>
      <c r="L23" s="123"/>
      <c r="M23" s="123"/>
      <c r="N23" s="109" t="str">
        <f>IF(ISBLANK('Daily Status Report'!N23),"",'Daily Status Report'!N23)</f>
        <v>KBIF</v>
      </c>
      <c r="O23" s="109">
        <f>IF(ISBLANK(D23),"",IFERROR(GETPIVOTDATA("InspectionSchedule",'Inspection Pivot Tables'!$A$3,"InspectionSchedule-End Item",D23,"InspectionSchedule-Inspection No","A195"),0))</f>
        <v>0</v>
      </c>
      <c r="P23" s="109">
        <f>IF(ISBLANK(D23),"",IFERROR(GETPIVOTDATA("InspectionSchedule",'Inspection Pivot Tables'!$A$3,"InspectionSchedule-End Item",D23,"InspectionSchedule-Inspection No","A465"),0))</f>
        <v>0</v>
      </c>
      <c r="Q23" s="38">
        <f>IF(ISBLANK(D23),"",IFERROR(GETPIVOTDATA("PhaseFlowChart",'Phase Flow Chart Pivot Tables'!$D$3,"PhaseFlowChart-End Item",D23),0))</f>
        <v>0</v>
      </c>
    </row>
    <row r="24" spans="2:23" ht="30" customHeight="1" thickBot="1" x14ac:dyDescent="0.35">
      <c r="B24" s="169"/>
      <c r="C24" s="170"/>
      <c r="D24" s="57"/>
      <c r="E24" s="91"/>
      <c r="F24" s="91" t="str">
        <f>IF(IFERROR(GETPIVOTDATA("DailyEnditemStatus",'Daily Status Pivot Tables'!B10,"End Item",D24,"Readiness Status","FMC"),0) = 1,"FMC",
  IF(IFERROR(GETPIVOTDATA("DailyEnditemStatus",'Daily Status Pivot Tables'!B10,"End Item",D24,"Readiness Status","PMCS"),0) = 1,"PMCS",
  IF(IFERROR(GETPIVOTDATA("DailyEnditemStatus",'Daily Status Pivot Tables'!B10,"End Item",D24,"Readiness Status","PMCM"),0) = 1,"PMCM",
  IF(IFERROR(GETPIVOTDATA("DailyEnditemStatus",'Daily Status Pivot Tables'!B10,"End Item",D24,"Readiness Status","NMCS"),0) = 1,"NMCS",
  IF(IFERROR(GETPIVOTDATA("DailyEnditemStatus",'Daily Status Pivot Tables'!B10,"End Item",D24,"Readiness Status","SUST"),0) = 1,"SUST",
  IF(IFERROR(GETPIVOTDATA("DailyEnditemStatus",'Daily Status Pivot Tables'!B10,"End Item",D24,"Readiness Status","FIELD"),0) = 1,"FIELD",
  IF(IFERROR(GETPIVOTDATA("DailyEnditemStatus",'Daily Status Pivot Tables'!B10,"End Item",D24,"Readiness Status","DADE"),0) = 1,"DADE",
"")))))))</f>
        <v/>
      </c>
      <c r="G24" s="91" t="str">
        <f>IF(ISBLANK('Daily Status Report'!G24),"",'Daily Status Report'!G24)</f>
        <v/>
      </c>
      <c r="H24" s="91" t="str">
        <f>IF(ISBLANK('Daily Status Report'!H24),"",'Daily Status Report'!H24)</f>
        <v/>
      </c>
      <c r="I24" s="91" t="str">
        <f t="shared" ca="1" si="2"/>
        <v/>
      </c>
      <c r="J24" s="155" t="str">
        <f>IF(ISBLANK('Daily Status Report'!J24),"",'Daily Status Report'!J24)</f>
        <v/>
      </c>
      <c r="K24" s="155"/>
      <c r="L24" s="155"/>
      <c r="M24" s="155"/>
      <c r="N24" s="91" t="str">
        <f>IF(ISBLANK('Daily Status Report'!N24),"",'Daily Status Report'!N24)</f>
        <v/>
      </c>
      <c r="O24" s="91" t="str">
        <f>IF(ISBLANK(D24),"",IFERROR(GETPIVOTDATA("InspectionSchedule",'Inspection Pivot Tables'!$A$3,"InspectionSchedule-End Item",D24,"InspectionSchedule-Inspection No","A195"),0))</f>
        <v/>
      </c>
      <c r="P24" s="91" t="str">
        <f>IF(ISBLANK(D24),"",IFERROR(GETPIVOTDATA("InspectionSchedule",'Inspection Pivot Tables'!$A$3,"InspectionSchedule-End Item",D24,"InspectionSchedule-Inspection No","A465"),0))</f>
        <v/>
      </c>
      <c r="Q24" s="41" t="str">
        <f>IF(ISBLANK(D24),"",IFERROR(GETPIVOTDATA("PhaseFlowChart",'Phase Flow Chart Pivot Tables'!$D$3,"PhaseFlowChart-End Item",D24),0))</f>
        <v/>
      </c>
    </row>
    <row r="25" spans="2:23" ht="29.4" thickBot="1" x14ac:dyDescent="0.35">
      <c r="B25" s="28" t="s">
        <v>22</v>
      </c>
      <c r="C25" s="111" t="s">
        <v>12</v>
      </c>
      <c r="D25" s="111" t="s">
        <v>23</v>
      </c>
      <c r="E25" s="189" t="s">
        <v>169</v>
      </c>
      <c r="F25" s="189"/>
      <c r="G25" s="111" t="s">
        <v>170</v>
      </c>
      <c r="H25" s="111" t="s">
        <v>171</v>
      </c>
      <c r="I25" s="111" t="s">
        <v>172</v>
      </c>
      <c r="J25" s="111" t="s">
        <v>154</v>
      </c>
      <c r="K25" s="111" t="s">
        <v>173</v>
      </c>
      <c r="L25" s="111" t="s">
        <v>155</v>
      </c>
      <c r="M25" s="111" t="s">
        <v>31</v>
      </c>
      <c r="N25" s="111"/>
      <c r="O25" s="111" t="s">
        <v>174</v>
      </c>
      <c r="P25" s="30" t="s">
        <v>175</v>
      </c>
      <c r="Q25" s="31" t="s">
        <v>205</v>
      </c>
      <c r="T25" s="9"/>
      <c r="U25" s="9"/>
      <c r="V25" s="9"/>
    </row>
    <row r="26" spans="2:23" ht="15.75" customHeight="1" x14ac:dyDescent="0.3">
      <c r="B26" s="162" t="s">
        <v>147</v>
      </c>
      <c r="C26" s="159" t="s">
        <v>148</v>
      </c>
      <c r="D26" s="118" t="s">
        <v>149</v>
      </c>
      <c r="E26" s="104">
        <f>IF(ISBLANK(D26),"",IFERROR(GETPIVOTDATA("InspectionSchedule-Till Due",'Inspection Pivot Tables'!$A$3,"InspectionSchedule-End Item",D26,"InspectionSchedule-Inspection No","A025","InspectionSchedule-Tracker Display Name"," Aircraft Hours"),0))</f>
        <v>0</v>
      </c>
      <c r="F26" s="33" t="str">
        <f ca="1">IF(ISBLANK(D26),"",IFERROR(TODAY()+GETPIVOTDATA("InspectionSchedule-Till Due",'Inspection Pivot Tables'!$A$3,"InspectionSchedule-End Item",D26,"InspectionSchedule-Inspection No","A025","InspectionSchedule-Tracker Display Name"," Days "),"Error"))</f>
        <v>Error</v>
      </c>
      <c r="G26" s="33" t="str">
        <f ca="1">IF(ISBLANK(D26),"",IFERROR(TODAY()+GETPIVOTDATA("InspectionSchedule-Till Due",'Inspection Pivot Tables'!$A$3,"InspectionSchedule-End Item",D26,"InspectionSchedule-Inspection No","A215","InspectionSchedule-Tracker Display Name"," Days "),"Error"))</f>
        <v>Error</v>
      </c>
      <c r="H26" s="33" t="str">
        <f ca="1">IF(ISBLANK(D26),"",IFERROR(TODAY()+GETPIVOTDATA("InspectionSchedule-Till Due",'Inspection Pivot Tables'!$A$3,"InspectionSchedule-End Item",D26,"InspectionSchedule-Inspection No","A216","InspectionSchedule-Tracker Display Name"," Days "),"Error"))</f>
        <v>Error</v>
      </c>
      <c r="I26" s="104" t="str">
        <f>IF(ISBLANK(D26),"",IFERROR(GETPIVOTDATA("InspectionSchedule",'Inspection Pivot Tables'!$A$3,"InspectionSchedule-End Item",D26,"InspectionSchedule-Inspection No","A135"),"Error"))</f>
        <v>Error</v>
      </c>
      <c r="J26" s="109">
        <f>IF(ISBLANK(D26),"",IFERROR(GETPIVOTDATA("InspectionSchedule",'Inspection Pivot Tables'!$A$3,"InspectionSchedule-End Item",D26,"InspectionSchedule-Inspection No","A195"),0))</f>
        <v>0</v>
      </c>
      <c r="K26" s="34" t="str">
        <f ca="1">IF(ISBLANK(D26),"",IFERROR(TODAY()+GETPIVOTDATA("InspectionSchedule-Till Due",'Inspection Pivot Tables'!$A$3,"InspectionSchedule-End Item",D26,"InspectionSchedule-Inspection No","A261","InspectionSchedule-Tracker Display Name"," Days "),"Error"))</f>
        <v>Error</v>
      </c>
      <c r="L26" s="109">
        <f>IF(ISBLANK(D26),"",IFERROR(GETPIVOTDATA("InspectionSchedule",'Inspection Pivot Tables'!$A$3,"InspectionSchedule-End Item",D26,"InspectionSchedule-Inspection No","A465"),0))</f>
        <v>0</v>
      </c>
      <c r="M26" s="109">
        <f>IF(ISBLANK(D26),"",IFERROR(GETPIVOTDATA("PhaseFlowChart",'Phase Flow Chart Pivot Tables'!$D$3,"PhaseFlowChart-End Item",D26),0))</f>
        <v>0</v>
      </c>
      <c r="N26" s="104"/>
      <c r="O26" s="33" t="str">
        <f ca="1">IF(ISBLANK(D26),"",IFERROR(TODAY()+GETPIVOTDATA("InspectionSchedule-Till Due",'Inspection Pivot Tables'!$A$3,"InspectionSchedule-End Item",D26,"InspectionSchedule-Inspection No","A801","InspectionSchedule-Tracker Display Name"," Days "),"Error"))</f>
        <v>Error</v>
      </c>
      <c r="P26" s="35" t="str">
        <f ca="1">IF(ISBLANK(D26),"",IFERROR(TODAY()+GETPIVOTDATA("InspectionSchedule-Till Due",'Inspection Pivot Tables'!$A$3,"InspectionSchedule-End Item",D26,"InspectionSchedule-Inspection No","A649","InspectionSchedule-Tracker Display Name"," Days "),"Error"))</f>
        <v>Error</v>
      </c>
      <c r="Q26" s="100" t="str">
        <f ca="1">IF(ISBLANK(D26),"",IFERROR(TODAY()+GETPIVOTDATA("InspectionSchedule-Till Due",'Inspection Pivot Tables'!$A$3,"InspectionSchedule-End Item",D26,"InspectionSchedule-Inspection No","A177","InspectionSchedule-Tracker Display Name"," Days "),"Error"))</f>
        <v>Error</v>
      </c>
      <c r="W26" s="15" t="s">
        <v>24</v>
      </c>
    </row>
    <row r="27" spans="2:23" ht="15" customHeight="1" x14ac:dyDescent="0.3">
      <c r="B27" s="163"/>
      <c r="C27" s="160"/>
      <c r="D27" s="56" t="s">
        <v>156</v>
      </c>
      <c r="E27" s="109">
        <f>IF(ISBLANK(D27),"",IFERROR(GETPIVOTDATA("InspectionSchedule-Till Due",'Inspection Pivot Tables'!$A$3,"InspectionSchedule-End Item",D27,"InspectionSchedule-Inspection No","A025","InspectionSchedule-Tracker Display Name"," Aircraft Hours"),0))</f>
        <v>0</v>
      </c>
      <c r="F27" s="37" t="str">
        <f ca="1">IF(ISBLANK(D27),"",IFERROR(TODAY()+GETPIVOTDATA("InspectionSchedule-Till Due",'Inspection Pivot Tables'!$A$3,"InspectionSchedule-End Item",D27,"InspectionSchedule-Inspection No","A025","InspectionSchedule-Tracker Display Name"," Days "),"Error"))</f>
        <v>Error</v>
      </c>
      <c r="G27" s="37" t="str">
        <f ca="1">IF(ISBLANK(D27),"",IFERROR(TODAY()+GETPIVOTDATA("InspectionSchedule-Till Due",'Inspection Pivot Tables'!$A$3,"InspectionSchedule-End Item",D27,"InspectionSchedule-Inspection No","A215","InspectionSchedule-Tracker Display Name"," Days "),"Error"))</f>
        <v>Error</v>
      </c>
      <c r="H27" s="37" t="str">
        <f ca="1">IF(ISBLANK(D27),"",IFERROR(TODAY()+GETPIVOTDATA("InspectionSchedule-Till Due",'Inspection Pivot Tables'!$A$3,"InspectionSchedule-End Item",D27,"InspectionSchedule-Inspection No","A216","InspectionSchedule-Tracker Display Name"," Days "),"Error"))</f>
        <v>Error</v>
      </c>
      <c r="I27" s="109" t="str">
        <f>IF(ISBLANK(D27),"",IFERROR(GETPIVOTDATA("InspectionSchedule",'Inspection Pivot Tables'!$A$3,"InspectionSchedule-End Item",D27,"InspectionSchedule-Inspection No","A135"),"Error"))</f>
        <v>Error</v>
      </c>
      <c r="J27" s="109">
        <f>IF(ISBLANK(D27),"",IFERROR(GETPIVOTDATA("InspectionSchedule",'Inspection Pivot Tables'!$A$3,"InspectionSchedule-End Item",D27,"InspectionSchedule-Inspection No","A195"),0))</f>
        <v>0</v>
      </c>
      <c r="K27" s="34" t="str">
        <f ca="1">IF(ISBLANK(D27),"",IFERROR(TODAY()+GETPIVOTDATA("InspectionSchedule-Till Due",'Inspection Pivot Tables'!$A$3,"InspectionSchedule-End Item",D27,"InspectionSchedule-Inspection No","A261","InspectionSchedule-Tracker Display Name"," Days "),"Error"))</f>
        <v>Error</v>
      </c>
      <c r="L27" s="109">
        <f>IF(ISBLANK(D27),"",IFERROR(GETPIVOTDATA("InspectionSchedule",'Inspection Pivot Tables'!$A$3,"InspectionSchedule-End Item",D27,"InspectionSchedule-Inspection No","A465"),0))</f>
        <v>0</v>
      </c>
      <c r="M27" s="109">
        <f>IF(ISBLANK(D27),"",IFERROR(GETPIVOTDATA("PhaseFlowChart",'Phase Flow Chart Pivot Tables'!$D$3,"PhaseFlowChart-End Item",D27),0))</f>
        <v>0</v>
      </c>
      <c r="N27" s="109"/>
      <c r="O27" s="37" t="str">
        <f ca="1">IF(ISBLANK(D27),"",IFERROR(TODAY()+GETPIVOTDATA("InspectionSchedule-Till Due",'Inspection Pivot Tables'!$A$3,"InspectionSchedule-End Item",D27,"InspectionSchedule-Inspection No","A801","InspectionSchedule-Tracker Display Name"," Days "),"Error"))</f>
        <v>Error</v>
      </c>
      <c r="P27" s="34" t="str">
        <f ca="1">IF(ISBLANK(D27),"",IFERROR(TODAY()+GETPIVOTDATA("InspectionSchedule-Till Due",'Inspection Pivot Tables'!$A$3,"InspectionSchedule-End Item",D27,"InspectionSchedule-Inspection No","A649","InspectionSchedule-Tracker Display Name"," Days "),"Error"))</f>
        <v>Error</v>
      </c>
      <c r="Q27" s="101" t="str">
        <f ca="1">IF(ISBLANK(D27),"",IFERROR(TODAY()+GETPIVOTDATA("InspectionSchedule-Till Due",'Inspection Pivot Tables'!$A$3,"InspectionSchedule-End Item",D27,"InspectionSchedule-Inspection No","A177","InspectionSchedule-Tracker Display Name"," Days "),"Error"))</f>
        <v>Error</v>
      </c>
      <c r="W27" s="16" t="s">
        <v>32</v>
      </c>
    </row>
    <row r="28" spans="2:23" ht="15" customHeight="1" x14ac:dyDescent="0.3">
      <c r="B28" s="163"/>
      <c r="C28" s="160"/>
      <c r="D28" s="56" t="s">
        <v>157</v>
      </c>
      <c r="E28" s="109">
        <f>IF(ISBLANK(D28),"",IFERROR(GETPIVOTDATA("InspectionSchedule-Till Due",'Inspection Pivot Tables'!$A$3,"InspectionSchedule-End Item",D28,"InspectionSchedule-Inspection No","A025","InspectionSchedule-Tracker Display Name"," Aircraft Hours"),0))</f>
        <v>0</v>
      </c>
      <c r="F28" s="37" t="str">
        <f ca="1">IF(ISBLANK(D28),"",IFERROR(TODAY()+GETPIVOTDATA("InspectionSchedule-Till Due",'Inspection Pivot Tables'!$A$3,"InspectionSchedule-End Item",D28,"InspectionSchedule-Inspection No","A025","InspectionSchedule-Tracker Display Name"," Days "),"Error"))</f>
        <v>Error</v>
      </c>
      <c r="G28" s="37" t="str">
        <f ca="1">IF(ISBLANK(D28),"",IFERROR(TODAY()+GETPIVOTDATA("InspectionSchedule-Till Due",'Inspection Pivot Tables'!$A$3,"InspectionSchedule-End Item",D28,"InspectionSchedule-Inspection No","A215","InspectionSchedule-Tracker Display Name"," Days "),"Error"))</f>
        <v>Error</v>
      </c>
      <c r="H28" s="37" t="str">
        <f ca="1">IF(ISBLANK(D28),"",IFERROR(TODAY()+GETPIVOTDATA("InspectionSchedule-Till Due",'Inspection Pivot Tables'!$A$3,"InspectionSchedule-End Item",D28,"InspectionSchedule-Inspection No","A216","InspectionSchedule-Tracker Display Name"," Days "),"Error"))</f>
        <v>Error</v>
      </c>
      <c r="I28" s="109" t="str">
        <f>IF(ISBLANK(D28),"",IFERROR(GETPIVOTDATA("InspectionSchedule",'Inspection Pivot Tables'!$A$3,"InspectionSchedule-End Item",D28,"InspectionSchedule-Inspection No","A135"),"Error"))</f>
        <v>Error</v>
      </c>
      <c r="J28" s="109">
        <f>IF(ISBLANK(D28),"",IFERROR(GETPIVOTDATA("InspectionSchedule",'Inspection Pivot Tables'!$A$3,"InspectionSchedule-End Item",D28,"InspectionSchedule-Inspection No","A195"),0))</f>
        <v>0</v>
      </c>
      <c r="K28" s="34" t="str">
        <f ca="1">IF(ISBLANK(D28),"",IFERROR(TODAY()+GETPIVOTDATA("InspectionSchedule-Till Due",'Inspection Pivot Tables'!$A$3,"InspectionSchedule-End Item",D28,"InspectionSchedule-Inspection No","A261","InspectionSchedule-Tracker Display Name"," Days "),"Error"))</f>
        <v>Error</v>
      </c>
      <c r="L28" s="109">
        <f>IF(ISBLANK(D28),"",IFERROR(GETPIVOTDATA("InspectionSchedule",'Inspection Pivot Tables'!$A$3,"InspectionSchedule-End Item",D28,"InspectionSchedule-Inspection No","A465"),0))</f>
        <v>0</v>
      </c>
      <c r="M28" s="109">
        <f>IF(ISBLANK(D28),"",IFERROR(GETPIVOTDATA("PhaseFlowChart",'Phase Flow Chart Pivot Tables'!$D$3,"PhaseFlowChart-End Item",D28),0))</f>
        <v>0</v>
      </c>
      <c r="N28" s="109"/>
      <c r="O28" s="37" t="str">
        <f ca="1">IF(ISBLANK(D28),"",IFERROR(TODAY()+GETPIVOTDATA("InspectionSchedule-Till Due",'Inspection Pivot Tables'!$A$3,"InspectionSchedule-End Item",D28,"InspectionSchedule-Inspection No","A801","InspectionSchedule-Tracker Display Name"," Days "),"Error"))</f>
        <v>Error</v>
      </c>
      <c r="P28" s="34" t="str">
        <f ca="1">IF(ISBLANK(D28),"",IFERROR(TODAY()+GETPIVOTDATA("InspectionSchedule-Till Due",'Inspection Pivot Tables'!$A$3,"InspectionSchedule-End Item",D28,"InspectionSchedule-Inspection No","A649","InspectionSchedule-Tracker Display Name"," Days "),"Error"))</f>
        <v>Error</v>
      </c>
      <c r="Q28" s="101" t="str">
        <f ca="1">IF(ISBLANK(D28),"",IFERROR(TODAY()+GETPIVOTDATA("InspectionSchedule-Till Due",'Inspection Pivot Tables'!$A$3,"InspectionSchedule-End Item",D28,"InspectionSchedule-Inspection No","A177","InspectionSchedule-Tracker Display Name"," Days "),"Error"))</f>
        <v>Error</v>
      </c>
      <c r="W28" s="17" t="s">
        <v>33</v>
      </c>
    </row>
    <row r="29" spans="2:23" ht="15.75" customHeight="1" x14ac:dyDescent="0.3">
      <c r="B29" s="163"/>
      <c r="C29" s="160"/>
      <c r="D29" s="56" t="s">
        <v>159</v>
      </c>
      <c r="E29" s="109">
        <f>IF(ISBLANK(D29),"",IFERROR(GETPIVOTDATA("InspectionSchedule-Till Due",'Inspection Pivot Tables'!$A$3,"InspectionSchedule-End Item",D29,"InspectionSchedule-Inspection No","A025","InspectionSchedule-Tracker Display Name"," Aircraft Hours"),0))</f>
        <v>0</v>
      </c>
      <c r="F29" s="37" t="str">
        <f ca="1">IF(ISBLANK(D29),"",IFERROR(TODAY()+GETPIVOTDATA("InspectionSchedule-Till Due",'Inspection Pivot Tables'!$A$3,"InspectionSchedule-End Item",D29,"InspectionSchedule-Inspection No","A025","InspectionSchedule-Tracker Display Name"," Days "),"Error"))</f>
        <v>Error</v>
      </c>
      <c r="G29" s="37" t="str">
        <f ca="1">IF(ISBLANK(D29),"",IFERROR(TODAY()+GETPIVOTDATA("InspectionSchedule-Till Due",'Inspection Pivot Tables'!$A$3,"InspectionSchedule-End Item",D29,"InspectionSchedule-Inspection No","A215","InspectionSchedule-Tracker Display Name"," Days "),"Error"))</f>
        <v>Error</v>
      </c>
      <c r="H29" s="37" t="str">
        <f ca="1">IF(ISBLANK(D29),"",IFERROR(TODAY()+GETPIVOTDATA("InspectionSchedule-Till Due",'Inspection Pivot Tables'!$A$3,"InspectionSchedule-End Item",D29,"InspectionSchedule-Inspection No","A216","InspectionSchedule-Tracker Display Name"," Days "),"Error"))</f>
        <v>Error</v>
      </c>
      <c r="I29" s="109" t="str">
        <f>IF(ISBLANK(D29),"",IFERROR(GETPIVOTDATA("InspectionSchedule",'Inspection Pivot Tables'!$A$3,"InspectionSchedule-End Item",D29,"InspectionSchedule-Inspection No","A135"),"Error"))</f>
        <v>Error</v>
      </c>
      <c r="J29" s="109">
        <f>IF(ISBLANK(D29),"",IFERROR(GETPIVOTDATA("InspectionSchedule",'Inspection Pivot Tables'!$A$3,"InspectionSchedule-End Item",D29,"InspectionSchedule-Inspection No","A195"),0))</f>
        <v>0</v>
      </c>
      <c r="K29" s="34" t="str">
        <f ca="1">IF(ISBLANK(D29),"",IFERROR(TODAY()+GETPIVOTDATA("InspectionSchedule-Till Due",'Inspection Pivot Tables'!$A$3,"InspectionSchedule-End Item",D29,"InspectionSchedule-Inspection No","A261","InspectionSchedule-Tracker Display Name"," Days "),"Error"))</f>
        <v>Error</v>
      </c>
      <c r="L29" s="109">
        <f>IF(ISBLANK(D29),"",IFERROR(GETPIVOTDATA("InspectionSchedule",'Inspection Pivot Tables'!$A$3,"InspectionSchedule-End Item",D29,"InspectionSchedule-Inspection No","A465"),0))</f>
        <v>0</v>
      </c>
      <c r="M29" s="109">
        <f>IF(ISBLANK(D29),"",IFERROR(GETPIVOTDATA("PhaseFlowChart",'Phase Flow Chart Pivot Tables'!$D$3,"PhaseFlowChart-End Item",D29),0))</f>
        <v>0</v>
      </c>
      <c r="N29" s="109"/>
      <c r="O29" s="37" t="str">
        <f ca="1">IF(ISBLANK(D29),"",IFERROR(TODAY()+GETPIVOTDATA("InspectionSchedule-Till Due",'Inspection Pivot Tables'!$A$3,"InspectionSchedule-End Item",D29,"InspectionSchedule-Inspection No","A801","InspectionSchedule-Tracker Display Name"," Days "),"Error"))</f>
        <v>Error</v>
      </c>
      <c r="P29" s="34" t="str">
        <f ca="1">IF(ISBLANK(D29),"",IFERROR(TODAY()+GETPIVOTDATA("InspectionSchedule-Till Due",'Inspection Pivot Tables'!$A$3,"InspectionSchedule-End Item",D29,"InspectionSchedule-Inspection No","A649","InspectionSchedule-Tracker Display Name"," Days "),"Error"))</f>
        <v>Error</v>
      </c>
      <c r="Q29" s="101" t="str">
        <f ca="1">IF(ISBLANK(D29),"",IFERROR(TODAY()+GETPIVOTDATA("InspectionSchedule-Till Due",'Inspection Pivot Tables'!$A$3,"InspectionSchedule-End Item",D29,"InspectionSchedule-Inspection No","A177","InspectionSchedule-Tracker Display Name"," Days "),"Error"))</f>
        <v>Error</v>
      </c>
    </row>
    <row r="30" spans="2:23" ht="15.75" customHeight="1" x14ac:dyDescent="0.3">
      <c r="B30" s="163"/>
      <c r="C30" s="160"/>
      <c r="D30" s="56" t="s">
        <v>207</v>
      </c>
      <c r="E30" s="109">
        <f>IF(ISBLANK(D30),"",IFERROR(GETPIVOTDATA("InspectionSchedule-Till Due",'Inspection Pivot Tables'!$A$3,"InspectionSchedule-End Item",D30,"InspectionSchedule-Inspection No","A025","InspectionSchedule-Tracker Display Name"," Aircraft Hours"),0))</f>
        <v>0</v>
      </c>
      <c r="F30" s="37" t="str">
        <f ca="1">IF(ISBLANK(D30),"",IFERROR(TODAY()+GETPIVOTDATA("InspectionSchedule-Till Due",'Inspection Pivot Tables'!$A$3,"InspectionSchedule-End Item",D30,"InspectionSchedule-Inspection No","A025","InspectionSchedule-Tracker Display Name"," Days "),"Error"))</f>
        <v>Error</v>
      </c>
      <c r="G30" s="37" t="str">
        <f ca="1">IF(ISBLANK(D30),"",IFERROR(TODAY()+GETPIVOTDATA("InspectionSchedule-Till Due",'Inspection Pivot Tables'!$A$3,"InspectionSchedule-End Item",D30,"InspectionSchedule-Inspection No","A215","InspectionSchedule-Tracker Display Name"," Days "),"Error"))</f>
        <v>Error</v>
      </c>
      <c r="H30" s="37" t="str">
        <f ca="1">IF(ISBLANK(D30),"",IFERROR(TODAY()+GETPIVOTDATA("InspectionSchedule-Till Due",'Inspection Pivot Tables'!$A$3,"InspectionSchedule-End Item",D30,"InspectionSchedule-Inspection No","A216","InspectionSchedule-Tracker Display Name"," Days "),"Error"))</f>
        <v>Error</v>
      </c>
      <c r="I30" s="109" t="str">
        <f>IF(ISBLANK(D30),"",IFERROR(GETPIVOTDATA("InspectionSchedule",'Inspection Pivot Tables'!$A$3,"InspectionSchedule-End Item",D30,"InspectionSchedule-Inspection No","A135"),"Error"))</f>
        <v>Error</v>
      </c>
      <c r="J30" s="109">
        <f>IF(ISBLANK(D30),"",IFERROR(GETPIVOTDATA("InspectionSchedule",'Inspection Pivot Tables'!$A$3,"InspectionSchedule-End Item",D30,"InspectionSchedule-Inspection No","A195"),0))</f>
        <v>0</v>
      </c>
      <c r="K30" s="34" t="str">
        <f ca="1">IF(ISBLANK(D30),"",IFERROR(TODAY()+GETPIVOTDATA("InspectionSchedule-Till Due",'Inspection Pivot Tables'!$A$3,"InspectionSchedule-End Item",D30,"InspectionSchedule-Inspection No","A261","InspectionSchedule-Tracker Display Name"," Days "),"Error"))</f>
        <v>Error</v>
      </c>
      <c r="L30" s="109">
        <f>IF(ISBLANK(D30),"",IFERROR(GETPIVOTDATA("InspectionSchedule",'Inspection Pivot Tables'!$A$3,"InspectionSchedule-End Item",D30,"InspectionSchedule-Inspection No","A465"),0))</f>
        <v>0</v>
      </c>
      <c r="M30" s="109">
        <f>IF(ISBLANK(D30),"",IFERROR(GETPIVOTDATA("PhaseFlowChart",'Phase Flow Chart Pivot Tables'!$D$3,"PhaseFlowChart-End Item",D30),0))</f>
        <v>0</v>
      </c>
      <c r="N30" s="109"/>
      <c r="O30" s="37" t="str">
        <f ca="1">IF(ISBLANK(D30),"",IFERROR(TODAY()+GETPIVOTDATA("InspectionSchedule-Till Due",'Inspection Pivot Tables'!$A$3,"InspectionSchedule-End Item",D30,"InspectionSchedule-Inspection No","A801","InspectionSchedule-Tracker Display Name"," Days "),"Error"))</f>
        <v>Error</v>
      </c>
      <c r="P30" s="34" t="str">
        <f ca="1">IF(ISBLANK(D30),"",IFERROR(TODAY()+GETPIVOTDATA("InspectionSchedule-Till Due",'Inspection Pivot Tables'!$A$3,"InspectionSchedule-End Item",D30,"InspectionSchedule-Inspection No","A649","InspectionSchedule-Tracker Display Name"," Days "),"Error"))</f>
        <v>Error</v>
      </c>
      <c r="Q30" s="101" t="str">
        <f ca="1">IF(ISBLANK(D30),"",IFERROR(TODAY()+GETPIVOTDATA("InspectionSchedule-Till Due",'Inspection Pivot Tables'!$A$3,"InspectionSchedule-End Item",D30,"InspectionSchedule-Inspection No","A177","InspectionSchedule-Tracker Display Name"," Days "),"Error"))</f>
        <v>Error</v>
      </c>
    </row>
    <row r="31" spans="2:23" ht="15" customHeight="1" x14ac:dyDescent="0.3">
      <c r="B31" s="163"/>
      <c r="C31" s="160"/>
      <c r="D31" s="56" t="s">
        <v>217</v>
      </c>
      <c r="E31" s="109">
        <f>IF(ISBLANK(D31),"",IFERROR(GETPIVOTDATA("InspectionSchedule-Till Due",'Inspection Pivot Tables'!$A$3,"InspectionSchedule-End Item",D31,"InspectionSchedule-Inspection No","A025","InspectionSchedule-Tracker Display Name"," Aircraft Hours"),0))</f>
        <v>0</v>
      </c>
      <c r="F31" s="37" t="str">
        <f ca="1">IF(ISBLANK(D31),"",IFERROR(TODAY()+GETPIVOTDATA("InspectionSchedule-Till Due",'Inspection Pivot Tables'!$A$3,"InspectionSchedule-End Item",D31,"InspectionSchedule-Inspection No","A025","InspectionSchedule-Tracker Display Name"," Days "),"Error"))</f>
        <v>Error</v>
      </c>
      <c r="G31" s="37" t="str">
        <f ca="1">IF(ISBLANK(D31),"",IFERROR(TODAY()+GETPIVOTDATA("InspectionSchedule-Till Due",'Inspection Pivot Tables'!$A$3,"InspectionSchedule-End Item",D31,"InspectionSchedule-Inspection No","A215","InspectionSchedule-Tracker Display Name"," Days "),"Error"))</f>
        <v>Error</v>
      </c>
      <c r="H31" s="37" t="str">
        <f ca="1">IF(ISBLANK(D31),"",IFERROR(TODAY()+GETPIVOTDATA("InspectionSchedule-Till Due",'Inspection Pivot Tables'!$A$3,"InspectionSchedule-End Item",D31,"InspectionSchedule-Inspection No","A216","InspectionSchedule-Tracker Display Name"," Days "),"Error"))</f>
        <v>Error</v>
      </c>
      <c r="I31" s="109" t="str">
        <f>IF(ISBLANK(D31),"",IFERROR(GETPIVOTDATA("InspectionSchedule",'Inspection Pivot Tables'!$A$3,"InspectionSchedule-End Item",D31,"InspectionSchedule-Inspection No","A135"),"Error"))</f>
        <v>Error</v>
      </c>
      <c r="J31" s="109">
        <f>IF(ISBLANK(D31),"",IFERROR(GETPIVOTDATA("InspectionSchedule",'Inspection Pivot Tables'!$A$3,"InspectionSchedule-End Item",D31,"InspectionSchedule-Inspection No","A195"),0))</f>
        <v>0</v>
      </c>
      <c r="K31" s="34" t="str">
        <f ca="1">IF(ISBLANK(D31),"",IFERROR(TODAY()+GETPIVOTDATA("InspectionSchedule-Till Due",'Inspection Pivot Tables'!$A$3,"InspectionSchedule-End Item",D31,"InspectionSchedule-Inspection No","A261","InspectionSchedule-Tracker Display Name"," Days "),"Error"))</f>
        <v>Error</v>
      </c>
      <c r="L31" s="109">
        <f>IF(ISBLANK(D31),"",IFERROR(GETPIVOTDATA("InspectionSchedule",'Inspection Pivot Tables'!$A$3,"InspectionSchedule-End Item",D31,"InspectionSchedule-Inspection No","A465"),0))</f>
        <v>0</v>
      </c>
      <c r="M31" s="109">
        <f>IF(ISBLANK(D31),"",IFERROR(GETPIVOTDATA("PhaseFlowChart",'Phase Flow Chart Pivot Tables'!$D$3,"PhaseFlowChart-End Item",D31),0))</f>
        <v>0</v>
      </c>
      <c r="N31" s="109"/>
      <c r="O31" s="37" t="str">
        <f ca="1">IF(ISBLANK(D31),"",IFERROR(TODAY()+GETPIVOTDATA("InspectionSchedule-Till Due",'Inspection Pivot Tables'!$A$3,"InspectionSchedule-End Item",D31,"InspectionSchedule-Inspection No","A801","InspectionSchedule-Tracker Display Name"," Days "),"Error"))</f>
        <v>Error</v>
      </c>
      <c r="P31" s="34" t="str">
        <f ca="1">IF(ISBLANK(D31),"",IFERROR(TODAY()+GETPIVOTDATA("InspectionSchedule-Till Due",'Inspection Pivot Tables'!$A$3,"InspectionSchedule-End Item",D31,"InspectionSchedule-Inspection No","A649","InspectionSchedule-Tracker Display Name"," Days "),"Error"))</f>
        <v>Error</v>
      </c>
      <c r="Q31" s="101" t="str">
        <f ca="1">IF(ISBLANK(D31),"",IFERROR(TODAY()+GETPIVOTDATA("InspectionSchedule-Till Due",'Inspection Pivot Tables'!$A$3,"InspectionSchedule-End Item",D31,"InspectionSchedule-Inspection No","A177","InspectionSchedule-Tracker Display Name"," Days "),"Error"))</f>
        <v>Error</v>
      </c>
    </row>
    <row r="32" spans="2:23" ht="15.75" customHeight="1" x14ac:dyDescent="0.3">
      <c r="B32" s="163"/>
      <c r="C32" s="160"/>
      <c r="D32" s="56" t="s">
        <v>158</v>
      </c>
      <c r="E32" s="109">
        <f>IF(ISBLANK(D32),"",IFERROR(GETPIVOTDATA("InspectionSchedule-Till Due",'Inspection Pivot Tables'!$A$3,"InspectionSchedule-End Item",D32,"InspectionSchedule-Inspection No","A025","InspectionSchedule-Tracker Display Name"," Aircraft Hours"),0))</f>
        <v>0</v>
      </c>
      <c r="F32" s="37" t="str">
        <f ca="1">IF(ISBLANK(D32),"",IFERROR(TODAY()+GETPIVOTDATA("InspectionSchedule-Till Due",'Inspection Pivot Tables'!$A$3,"InspectionSchedule-End Item",D32,"InspectionSchedule-Inspection No","A025","InspectionSchedule-Tracker Display Name"," Days "),"Error"))</f>
        <v>Error</v>
      </c>
      <c r="G32" s="37" t="str">
        <f ca="1">IF(ISBLANK(D32),"",IFERROR(TODAY()+GETPIVOTDATA("InspectionSchedule-Till Due",'Inspection Pivot Tables'!$A$3,"InspectionSchedule-End Item",D32,"InspectionSchedule-Inspection No","A215","InspectionSchedule-Tracker Display Name"," Days "),"Error"))</f>
        <v>Error</v>
      </c>
      <c r="H32" s="37" t="str">
        <f ca="1">IF(ISBLANK(D32),"",IFERROR(TODAY()+GETPIVOTDATA("InspectionSchedule-Till Due",'Inspection Pivot Tables'!$A$3,"InspectionSchedule-End Item",D32,"InspectionSchedule-Inspection No","A216","InspectionSchedule-Tracker Display Name"," Days "),"Error"))</f>
        <v>Error</v>
      </c>
      <c r="I32" s="109" t="str">
        <f>IF(ISBLANK(D32),"",IFERROR(GETPIVOTDATA("InspectionSchedule",'Inspection Pivot Tables'!$A$3,"InspectionSchedule-End Item",D32,"InspectionSchedule-Inspection No","A135"),"Error"))</f>
        <v>Error</v>
      </c>
      <c r="J32" s="109">
        <f>IF(ISBLANK(D32),"",IFERROR(GETPIVOTDATA("InspectionSchedule",'Inspection Pivot Tables'!$A$3,"InspectionSchedule-End Item",D32,"InspectionSchedule-Inspection No","A195"),0))</f>
        <v>0</v>
      </c>
      <c r="K32" s="34" t="str">
        <f ca="1">IF(ISBLANK(D32),"",IFERROR(TODAY()+GETPIVOTDATA("InspectionSchedule-Till Due",'Inspection Pivot Tables'!$A$3,"InspectionSchedule-End Item",D32,"InspectionSchedule-Inspection No","A261","InspectionSchedule-Tracker Display Name"," Days "),"Error"))</f>
        <v>Error</v>
      </c>
      <c r="L32" s="109">
        <f>IF(ISBLANK(D32),"",IFERROR(GETPIVOTDATA("InspectionSchedule",'Inspection Pivot Tables'!$A$3,"InspectionSchedule-End Item",D32,"InspectionSchedule-Inspection No","A465"),0))</f>
        <v>0</v>
      </c>
      <c r="M32" s="109">
        <f>IF(ISBLANK(D32),"",IFERROR(GETPIVOTDATA("PhaseFlowChart",'Phase Flow Chart Pivot Tables'!$D$3,"PhaseFlowChart-End Item",D32),0))</f>
        <v>0</v>
      </c>
      <c r="N32" s="109"/>
      <c r="O32" s="37" t="str">
        <f ca="1">IF(ISBLANK(D32),"",IFERROR(TODAY()+GETPIVOTDATA("InspectionSchedule-Till Due",'Inspection Pivot Tables'!$A$3,"InspectionSchedule-End Item",D32,"InspectionSchedule-Inspection No","A801","InspectionSchedule-Tracker Display Name"," Days "),"Error"))</f>
        <v>Error</v>
      </c>
      <c r="P32" s="34" t="str">
        <f ca="1">IF(ISBLANK(D32),"",IFERROR(TODAY()+GETPIVOTDATA("InspectionSchedule-Till Due",'Inspection Pivot Tables'!$A$3,"InspectionSchedule-End Item",D32,"InspectionSchedule-Inspection No","A649","InspectionSchedule-Tracker Display Name"," Days "),"Error"))</f>
        <v>Error</v>
      </c>
      <c r="Q32" s="101" t="str">
        <f ca="1">IF(ISBLANK(D32),"",IFERROR(TODAY()+GETPIVOTDATA("InspectionSchedule-Till Due",'Inspection Pivot Tables'!$A$3,"InspectionSchedule-End Item",D32,"InspectionSchedule-Inspection No","A177","InspectionSchedule-Tracker Display Name"," Days "),"Error"))</f>
        <v>Error</v>
      </c>
    </row>
    <row r="33" spans="2:22" ht="15.75" customHeight="1" thickBot="1" x14ac:dyDescent="0.35">
      <c r="B33" s="169"/>
      <c r="C33" s="170"/>
      <c r="D33" s="6"/>
      <c r="E33" s="91" t="str">
        <f>IF(ISBLANK(D33),"",IFERROR(GETPIVOTDATA("InspectionSchedule-Till Due",'Inspection Pivot Tables'!$A$3,"InspectionSchedule-End Item",D33,"InspectionSchedule-Inspection No","A025","InspectionSchedule-Tracker Display Name"," Aircraft Hours"),0))</f>
        <v/>
      </c>
      <c r="F33" s="39" t="str">
        <f ca="1">IF(ISBLANK(D33),"",IFERROR(TODAY()+GETPIVOTDATA("InspectionSchedule-Till Due",'Inspection Pivot Tables'!$A$3,"InspectionSchedule-End Item",D33,"InspectionSchedule-Inspection No","A025","InspectionSchedule-Tracker Display Name"," Days "),"Error"))</f>
        <v/>
      </c>
      <c r="G33" s="39" t="str">
        <f ca="1">IF(ISBLANK(D33),"",IFERROR(TODAY()+GETPIVOTDATA("InspectionSchedule-Till Due",'Inspection Pivot Tables'!$A$3,"InspectionSchedule-End Item",D33,"InspectionSchedule-Inspection No","A215","InspectionSchedule-Tracker Display Name"," Days "),"Error"))</f>
        <v/>
      </c>
      <c r="H33" s="39" t="str">
        <f ca="1">IF(ISBLANK(D33),"",IFERROR(TODAY()+GETPIVOTDATA("InspectionSchedule-Till Due",'Inspection Pivot Tables'!$A$3,"InspectionSchedule-End Item",D33,"InspectionSchedule-Inspection No","A216","InspectionSchedule-Tracker Display Name"," Days "),"Error"))</f>
        <v/>
      </c>
      <c r="I33" s="91" t="str">
        <f>IF(ISBLANK(D33),"",IFERROR(GETPIVOTDATA("InspectionSchedule",'Inspection Pivot Tables'!$A$3,"InspectionSchedule-End Item",D33,"InspectionSchedule-Inspection No","A135"),"Error"))</f>
        <v/>
      </c>
      <c r="J33" s="91" t="str">
        <f>IF(ISBLANK(D33),"",IFERROR(GETPIVOTDATA("InspectionSchedule",'Inspection Pivot Tables'!$A$3,"InspectionSchedule-End Item",D33,"InspectionSchedule-Inspection No","A195"),0))</f>
        <v/>
      </c>
      <c r="K33" s="40" t="str">
        <f ca="1">IF(ISBLANK(D33),"",IFERROR(TODAY()+GETPIVOTDATA("InspectionSchedule-Till Due",'Inspection Pivot Tables'!$A$3,"InspectionSchedule-End Item",D33,"InspectionSchedule-Inspection No","A261","InspectionSchedule-Tracker Display Name"," Days "),"Error"))</f>
        <v/>
      </c>
      <c r="L33" s="91" t="str">
        <f>IF(ISBLANK(D33),"",IFERROR(GETPIVOTDATA("InspectionSchedule",'Inspection Pivot Tables'!$A$3,"InspectionSchedule-End Item",D33,"InspectionSchedule-Inspection No","A465"),0))</f>
        <v/>
      </c>
      <c r="M33" s="91" t="str">
        <f>IF(ISBLANK(D33),"",IFERROR(GETPIVOTDATA("PhaseFlowChart",'Phase Flow Chart Pivot Tables'!$D$3,"PhaseFlowChart-End Item",D33),0))</f>
        <v/>
      </c>
      <c r="N33" s="91"/>
      <c r="O33" s="39" t="str">
        <f ca="1">IF(ISBLANK(D33),"",IFERROR(TODAY()+GETPIVOTDATA("InspectionSchedule-Till Due",'Inspection Pivot Tables'!$A$3,"InspectionSchedule-End Item",D33,"InspectionSchedule-Inspection No","A801","InspectionSchedule-Tracker Display Name"," Days "),"Error"))</f>
        <v/>
      </c>
      <c r="P33" s="40" t="str">
        <f ca="1">IF(ISBLANK(D33),"",IFERROR(TODAY()+GETPIVOTDATA("InspectionSchedule-Till Due",'Inspection Pivot Tables'!$A$3,"InspectionSchedule-End Item",D33,"InspectionSchedule-Inspection No","A649","InspectionSchedule-Tracker Display Name"," Days "),"Error"))</f>
        <v/>
      </c>
      <c r="Q33" s="102" t="str">
        <f ca="1">IF(ISBLANK(D33),"",IFERROR(TODAY()+GETPIVOTDATA("InspectionSchedule-Till Due",'Inspection Pivot Tables'!$A$3,"InspectionSchedule-End Item",D33,"InspectionSchedule-Inspection No","A177","InspectionSchedule-Tracker Display Name"," Days "),"Error"))</f>
        <v/>
      </c>
    </row>
    <row r="34" spans="2:22" ht="29.4" thickBot="1" x14ac:dyDescent="0.35">
      <c r="B34" s="28" t="s">
        <v>22</v>
      </c>
      <c r="C34" s="111" t="s">
        <v>12</v>
      </c>
      <c r="D34" s="29" t="s">
        <v>23</v>
      </c>
      <c r="E34" s="30" t="s">
        <v>176</v>
      </c>
      <c r="F34" s="30" t="s">
        <v>177</v>
      </c>
      <c r="G34" s="30" t="s">
        <v>178</v>
      </c>
      <c r="H34" s="32">
        <v>14336</v>
      </c>
      <c r="I34" s="30" t="s">
        <v>179</v>
      </c>
      <c r="J34" s="30" t="s">
        <v>180</v>
      </c>
      <c r="K34" s="30" t="s">
        <v>181</v>
      </c>
      <c r="L34" s="30" t="s">
        <v>182</v>
      </c>
      <c r="M34" s="30" t="s">
        <v>183</v>
      </c>
      <c r="N34" s="30" t="s">
        <v>203</v>
      </c>
      <c r="O34" s="30" t="s">
        <v>204</v>
      </c>
      <c r="P34" s="30" t="s">
        <v>185</v>
      </c>
      <c r="Q34" s="42" t="s">
        <v>184</v>
      </c>
      <c r="T34" s="9"/>
      <c r="U34" s="9"/>
      <c r="V34" s="9"/>
    </row>
    <row r="35" spans="2:22" ht="15.75" customHeight="1" x14ac:dyDescent="0.3">
      <c r="B35" s="162" t="s">
        <v>147</v>
      </c>
      <c r="C35" s="159" t="s">
        <v>148</v>
      </c>
      <c r="D35" s="118" t="s">
        <v>149</v>
      </c>
      <c r="E35" s="33" t="str">
        <f ca="1">IF(ISBLANK(D35),"",IFERROR(TODAY()+GETPIVOTDATA("InspectionSchedule-Till Due",'Inspection Pivot Tables'!$A$3,"InspectionSchedule-End Item",D35,"InspectionSchedule-Inspection No","W401","InspectionSchedule-Tracker Display Name"," Days "),"Error"))</f>
        <v>Error</v>
      </c>
      <c r="F35" s="33" t="str">
        <f ca="1">IF(ISBLANK(D35),"",IFERROR(TODAY()+GETPIVOTDATA("InspectionSchedule-Till Due",'Inspection Pivot Tables'!$A$3,"InspectionSchedule-End Item",D35,"InspectionSchedule-Inspection No","W250","InspectionSchedule-Tracker Display Name"," Days "),"Error"))</f>
        <v>Error</v>
      </c>
      <c r="G35" s="33" t="str">
        <f ca="1">IF(ISBLANK(D35),"",IFERROR(TODAY()+GETPIVOTDATA("InspectionSchedule-Till Due",'Inspection Pivot Tables'!$A$3,"InspectionSchedule-End Item",D35,"InspectionSchedule-Inspection No","E245","InspectionSchedule-Tracker Display Name"," Days "),"Error"))</f>
        <v>Error</v>
      </c>
      <c r="H35" s="33" t="str">
        <f ca="1">IF(ISBLANK(D35),"",IFERROR(TODAY()+GETPIVOTDATA("InspectionSchedule-Till Due",'Inspection Pivot Tables'!$A$3,"InspectionSchedule-End Item",D35,"InspectionSchedule-Inspection No","E095","InspectionSchedule-Tracker Display Name"," Days "),"Error"))</f>
        <v>Error</v>
      </c>
      <c r="I35" s="35" t="str">
        <f ca="1">IF(ISBLANK(D35),"",IFERROR(TODAY()+GETPIVOTDATA("InspectionSchedule-Till Due",'Inspection Pivot Tables'!$A$3,"InspectionSchedule-End Item",D35,"InspectionSchedule-Inspection No","W405","InspectionSchedule-Tracker Display Name"," Days "),"Error"))</f>
        <v>Error</v>
      </c>
      <c r="J35" s="35" t="str">
        <f ca="1">IF(ISBLANK(D35),"",IFERROR(TODAY()+GETPIVOTDATA("InspectionSchedule-Till Due",'Inspection Pivot Tables'!$A$3,"InspectionSchedule-End Item",D35,"InspectionSchedule-Inspection No","W415","InspectionSchedule-Tracker Display Name"," Days "),"Error"))</f>
        <v>Error</v>
      </c>
      <c r="K35" s="35" t="str">
        <f ca="1">IF(ISBLANK(D35),"",IFERROR(TODAY()+GETPIVOTDATA("InspectionSchedule-Till Due",'Inspection Pivot Tables'!$A$3,"InspectionSchedule-End Item",D35,"InspectionSchedule-Inspection No","A533","InspectionSchedule-Tracker Display Name"," Days "),"Error"))</f>
        <v>Error</v>
      </c>
      <c r="L35" s="35" t="str">
        <f ca="1">IF(ISBLANK(D35),"",IFERROR(TODAY()+GETPIVOTDATA("InspectionSchedule-Till Due",'Inspection Pivot Tables'!$A$3,"InspectionSchedule-End Item",D35,"InspectionSchedule-Inspection No","A570","InspectionSchedule-Tracker Display Name"," Days "),"Error"))</f>
        <v>Error</v>
      </c>
      <c r="M35" s="35" t="str">
        <f ca="1">IF(ISBLANK(D35),"",IFERROR(TODAY()+GETPIVOTDATA("InspectionSchedule-Till Due",'Inspection Pivot Tables'!$A$3,"InspectionSchedule-End Item",D35,"InspectionSchedule-Inspection No","E155","InspectionSchedule-Tracker Display Name"," Days "),"Error"))</f>
        <v>Error</v>
      </c>
      <c r="N35" s="35" t="str">
        <f ca="1">IF(ISBLANK(D35),"",IFERROR(TODAY()+GETPIVOTDATA("InspectionSchedule-Till Due",'Inspection Pivot Tables'!$A$3,"InspectionSchedule-End Item",D35,"InspectionSchedule-Inspection No","E133","InspectionSchedule-Tracker Display Name"," Days "),"Error"))</f>
        <v>Error</v>
      </c>
      <c r="O35" s="35" t="str">
        <f ca="1">IF(ISBLANK(D35),"",IFERROR(TODAY()+GETPIVOTDATA("InspectionSchedule-Till Due",'Inspection Pivot Tables'!$A$3,"InspectionSchedule-End Item",D35,"InspectionSchedule-Inspection No","E134","InspectionSchedule-Tracker Display Name"," Days "),"Error"))</f>
        <v>Error</v>
      </c>
      <c r="P35" s="35" t="str">
        <f ca="1">IF(ISBLANK(D35),"",IFERROR(TODAY()+GETPIVOTDATA("InspectionSchedule-Till Due",'Inspection Pivot Tables'!$A$3,"InspectionSchedule-End Item",D35,"InspectionSchedule-Inspection No","E357","InspectionSchedule-Tracker Display Name"," Days "),"Error"))</f>
        <v>Error</v>
      </c>
      <c r="Q35" s="97" t="str">
        <f ca="1">IF(ISBLANK(D35),"",IFERROR(TODAY()+GETPIVOTDATA("InspectionSchedule-Till Due",'Inspection Pivot Tables'!$A$3,"InspectionSchedule-End Item",D35,"InspectionSchedule-Inspection No","E220","InspectionSchedule-Tracker Display Name"," Days "),"Error"))</f>
        <v>Error</v>
      </c>
    </row>
    <row r="36" spans="2:22" ht="15.75" customHeight="1" x14ac:dyDescent="0.3">
      <c r="B36" s="163"/>
      <c r="C36" s="160"/>
      <c r="D36" s="56" t="s">
        <v>156</v>
      </c>
      <c r="E36" s="37" t="str">
        <f ca="1">IF(ISBLANK(D36),"",IFERROR(TODAY()+GETPIVOTDATA("InspectionSchedule-Till Due",'Inspection Pivot Tables'!$A$3,"InspectionSchedule-End Item",D36,"InspectionSchedule-Inspection No","W401","InspectionSchedule-Tracker Display Name"," Days "),"Error"))</f>
        <v>Error</v>
      </c>
      <c r="F36" s="37" t="str">
        <f ca="1">IF(ISBLANK(D36),"",IFERROR(TODAY()+GETPIVOTDATA("InspectionSchedule-Till Due",'Inspection Pivot Tables'!$A$3,"InspectionSchedule-End Item",D36,"InspectionSchedule-Inspection No","W250","InspectionSchedule-Tracker Display Name"," Days "),"Error"))</f>
        <v>Error</v>
      </c>
      <c r="G36" s="37" t="str">
        <f ca="1">IF(ISBLANK(D36),"",IFERROR(TODAY()+GETPIVOTDATA("InspectionSchedule-Till Due",'Inspection Pivot Tables'!$A$3,"InspectionSchedule-End Item",D36,"InspectionSchedule-Inspection No","E245","InspectionSchedule-Tracker Display Name"," Days "),"Error"))</f>
        <v>Error</v>
      </c>
      <c r="H36" s="37" t="str">
        <f ca="1">IF(ISBLANK(D36),"",IFERROR(TODAY()+GETPIVOTDATA("InspectionSchedule-Till Due",'Inspection Pivot Tables'!$A$3,"InspectionSchedule-End Item",D36,"InspectionSchedule-Inspection No","E095","InspectionSchedule-Tracker Display Name"," Days "),"Error"))</f>
        <v>Error</v>
      </c>
      <c r="I36" s="34" t="str">
        <f ca="1">IF(ISBLANK(D36),"",IFERROR(TODAY()+GETPIVOTDATA("InspectionSchedule-Till Due",'Inspection Pivot Tables'!$A$3,"InspectionSchedule-End Item",D36,"InspectionSchedule-Inspection No","W405","InspectionSchedule-Tracker Display Name"," Days "),"Error"))</f>
        <v>Error</v>
      </c>
      <c r="J36" s="34" t="str">
        <f ca="1">IF(ISBLANK(D36),"",IFERROR(TODAY()+GETPIVOTDATA("InspectionSchedule-Till Due",'Inspection Pivot Tables'!$A$3,"InspectionSchedule-End Item",D36,"InspectionSchedule-Inspection No","W415","InspectionSchedule-Tracker Display Name"," Days "),"Error"))</f>
        <v>Error</v>
      </c>
      <c r="K36" s="34" t="str">
        <f ca="1">IF(ISBLANK(D36),"",IFERROR(TODAY()+GETPIVOTDATA("InspectionSchedule-Till Due",'Inspection Pivot Tables'!$A$3,"InspectionSchedule-End Item",D36,"InspectionSchedule-Inspection No","A533","InspectionSchedule-Tracker Display Name"," Days "),"Error"))</f>
        <v>Error</v>
      </c>
      <c r="L36" s="34" t="str">
        <f ca="1">IF(ISBLANK(D36),"",IFERROR(TODAY()+GETPIVOTDATA("InspectionSchedule-Till Due",'Inspection Pivot Tables'!$A$3,"InspectionSchedule-End Item",D36,"InspectionSchedule-Inspection No","A570","InspectionSchedule-Tracker Display Name"," Days "),"Error"))</f>
        <v>Error</v>
      </c>
      <c r="M36" s="34" t="str">
        <f ca="1">IF(ISBLANK(D36),"",IFERROR(TODAY()+GETPIVOTDATA("InspectionSchedule-Till Due",'Inspection Pivot Tables'!$A$3,"InspectionSchedule-End Item",D36,"InspectionSchedule-Inspection No","E155","InspectionSchedule-Tracker Display Name"," Days "),"Error"))</f>
        <v>Error</v>
      </c>
      <c r="N36" s="34" t="str">
        <f ca="1">IF(ISBLANK(D36),"",IFERROR(TODAY()+GETPIVOTDATA("InspectionSchedule-Till Due",'Inspection Pivot Tables'!$A$3,"InspectionSchedule-End Item",D36,"InspectionSchedule-Inspection No","E133","InspectionSchedule-Tracker Display Name"," Days "),"Error"))</f>
        <v>Error</v>
      </c>
      <c r="O36" s="34" t="str">
        <f ca="1">IF(ISBLANK(D36),"",IFERROR(TODAY()+GETPIVOTDATA("InspectionSchedule-Till Due",'Inspection Pivot Tables'!$A$3,"InspectionSchedule-End Item",D36,"InspectionSchedule-Inspection No","E134","InspectionSchedule-Tracker Display Name"," Days "),"Error"))</f>
        <v>Error</v>
      </c>
      <c r="P36" s="34" t="str">
        <f ca="1">IF(ISBLANK(D36),"",IFERROR(TODAY()+GETPIVOTDATA("InspectionSchedule-Till Due",'Inspection Pivot Tables'!$A$3,"InspectionSchedule-End Item",D36,"InspectionSchedule-Inspection No","E357","InspectionSchedule-Tracker Display Name"," Days "),"Error"))</f>
        <v>Error</v>
      </c>
      <c r="Q36" s="98" t="str">
        <f ca="1">IF(ISBLANK(D36),"",IFERROR(TODAY()+GETPIVOTDATA("InspectionSchedule-Till Due",'Inspection Pivot Tables'!$A$3,"InspectionSchedule-End Item",D36,"InspectionSchedule-Inspection No","E220","InspectionSchedule-Tracker Display Name"," Days "),"Error"))</f>
        <v>Error</v>
      </c>
    </row>
    <row r="37" spans="2:22" ht="15.75" customHeight="1" x14ac:dyDescent="0.3">
      <c r="B37" s="163"/>
      <c r="C37" s="160"/>
      <c r="D37" s="56" t="s">
        <v>157</v>
      </c>
      <c r="E37" s="37" t="str">
        <f ca="1">IF(ISBLANK(D37),"",IFERROR(TODAY()+GETPIVOTDATA("InspectionSchedule-Till Due",'Inspection Pivot Tables'!$A$3,"InspectionSchedule-End Item",D37,"InspectionSchedule-Inspection No","W401","InspectionSchedule-Tracker Display Name"," Days "),"Error"))</f>
        <v>Error</v>
      </c>
      <c r="F37" s="37" t="str">
        <f ca="1">IF(ISBLANK(D37),"",IFERROR(TODAY()+GETPIVOTDATA("InspectionSchedule-Till Due",'Inspection Pivot Tables'!$A$3,"InspectionSchedule-End Item",D37,"InspectionSchedule-Inspection No","W250","InspectionSchedule-Tracker Display Name"," Days "),"Error"))</f>
        <v>Error</v>
      </c>
      <c r="G37" s="37" t="str">
        <f ca="1">IF(ISBLANK(D37),"",IFERROR(TODAY()+GETPIVOTDATA("InspectionSchedule-Till Due",'Inspection Pivot Tables'!$A$3,"InspectionSchedule-End Item",D37,"InspectionSchedule-Inspection No","E245","InspectionSchedule-Tracker Display Name"," Days "),"Error"))</f>
        <v>Error</v>
      </c>
      <c r="H37" s="37" t="str">
        <f ca="1">IF(ISBLANK(D37),"",IFERROR(TODAY()+GETPIVOTDATA("InspectionSchedule-Till Due",'Inspection Pivot Tables'!$A$3,"InspectionSchedule-End Item",D37,"InspectionSchedule-Inspection No","E095","InspectionSchedule-Tracker Display Name"," Days "),"Error"))</f>
        <v>Error</v>
      </c>
      <c r="I37" s="34" t="str">
        <f ca="1">IF(ISBLANK(D37),"",IFERROR(TODAY()+GETPIVOTDATA("InspectionSchedule-Till Due",'Inspection Pivot Tables'!$A$3,"InspectionSchedule-End Item",D37,"InspectionSchedule-Inspection No","W405","InspectionSchedule-Tracker Display Name"," Days "),"Error"))</f>
        <v>Error</v>
      </c>
      <c r="J37" s="34" t="str">
        <f ca="1">IF(ISBLANK(D37),"",IFERROR(TODAY()+GETPIVOTDATA("InspectionSchedule-Till Due",'Inspection Pivot Tables'!$A$3,"InspectionSchedule-End Item",D37,"InspectionSchedule-Inspection No","W415","InspectionSchedule-Tracker Display Name"," Days "),"Error"))</f>
        <v>Error</v>
      </c>
      <c r="K37" s="34" t="str">
        <f ca="1">IF(ISBLANK(D37),"",IFERROR(TODAY()+GETPIVOTDATA("InspectionSchedule-Till Due",'Inspection Pivot Tables'!$A$3,"InspectionSchedule-End Item",D37,"InspectionSchedule-Inspection No","A533","InspectionSchedule-Tracker Display Name"," Days "),"Error"))</f>
        <v>Error</v>
      </c>
      <c r="L37" s="34" t="str">
        <f ca="1">IF(ISBLANK(D37),"",IFERROR(TODAY()+GETPIVOTDATA("InspectionSchedule-Till Due",'Inspection Pivot Tables'!$A$3,"InspectionSchedule-End Item",D37,"InspectionSchedule-Inspection No","A570","InspectionSchedule-Tracker Display Name"," Days "),"Error"))</f>
        <v>Error</v>
      </c>
      <c r="M37" s="34" t="str">
        <f ca="1">IF(ISBLANK(D37),"",IFERROR(TODAY()+GETPIVOTDATA("InspectionSchedule-Till Due",'Inspection Pivot Tables'!$A$3,"InspectionSchedule-End Item",D37,"InspectionSchedule-Inspection No","E155","InspectionSchedule-Tracker Display Name"," Days "),"Error"))</f>
        <v>Error</v>
      </c>
      <c r="N37" s="34" t="str">
        <f ca="1">IF(ISBLANK(D37),"",IFERROR(TODAY()+GETPIVOTDATA("InspectionSchedule-Till Due",'Inspection Pivot Tables'!$A$3,"InspectionSchedule-End Item",D37,"InspectionSchedule-Inspection No","E133","InspectionSchedule-Tracker Display Name"," Days "),"Error"))</f>
        <v>Error</v>
      </c>
      <c r="O37" s="34" t="str">
        <f ca="1">IF(ISBLANK(D37),"",IFERROR(TODAY()+GETPIVOTDATA("InspectionSchedule-Till Due",'Inspection Pivot Tables'!$A$3,"InspectionSchedule-End Item",D37,"InspectionSchedule-Inspection No","E134","InspectionSchedule-Tracker Display Name"," Days "),"Error"))</f>
        <v>Error</v>
      </c>
      <c r="P37" s="34" t="str">
        <f ca="1">IF(ISBLANK(D37),"",IFERROR(TODAY()+GETPIVOTDATA("InspectionSchedule-Till Due",'Inspection Pivot Tables'!$A$3,"InspectionSchedule-End Item",D37,"InspectionSchedule-Inspection No","E357","InspectionSchedule-Tracker Display Name"," Days "),"Error"))</f>
        <v>Error</v>
      </c>
      <c r="Q37" s="98" t="str">
        <f ca="1">IF(ISBLANK(D37),"",IFERROR(TODAY()+GETPIVOTDATA("InspectionSchedule-Till Due",'Inspection Pivot Tables'!$A$3,"InspectionSchedule-End Item",D37,"InspectionSchedule-Inspection No","E220","InspectionSchedule-Tracker Display Name"," Days "),"Error"))</f>
        <v>Error</v>
      </c>
    </row>
    <row r="38" spans="2:22" ht="15.75" customHeight="1" x14ac:dyDescent="0.3">
      <c r="B38" s="163"/>
      <c r="C38" s="160"/>
      <c r="D38" s="56" t="s">
        <v>159</v>
      </c>
      <c r="E38" s="37" t="str">
        <f ca="1">IF(ISBLANK(D38),"",IFERROR(TODAY()+GETPIVOTDATA("InspectionSchedule-Till Due",'Inspection Pivot Tables'!$A$3,"InspectionSchedule-End Item",D38,"InspectionSchedule-Inspection No","W401","InspectionSchedule-Tracker Display Name"," Days "),"Error"))</f>
        <v>Error</v>
      </c>
      <c r="F38" s="37" t="str">
        <f ca="1">IF(ISBLANK(D38),"",IFERROR(TODAY()+GETPIVOTDATA("InspectionSchedule-Till Due",'Inspection Pivot Tables'!$A$3,"InspectionSchedule-End Item",D38,"InspectionSchedule-Inspection No","W250","InspectionSchedule-Tracker Display Name"," Days "),"Error"))</f>
        <v>Error</v>
      </c>
      <c r="G38" s="37" t="str">
        <f ca="1">IF(ISBLANK(D38),"",IFERROR(TODAY()+GETPIVOTDATA("InspectionSchedule-Till Due",'Inspection Pivot Tables'!$A$3,"InspectionSchedule-End Item",D38,"InspectionSchedule-Inspection No","E245","InspectionSchedule-Tracker Display Name"," Days "),"Error"))</f>
        <v>Error</v>
      </c>
      <c r="H38" s="37" t="str">
        <f ca="1">IF(ISBLANK(D38),"",IFERROR(TODAY()+GETPIVOTDATA("InspectionSchedule-Till Due",'Inspection Pivot Tables'!$A$3,"InspectionSchedule-End Item",D38,"InspectionSchedule-Inspection No","E095","InspectionSchedule-Tracker Display Name"," Days "),"Error"))</f>
        <v>Error</v>
      </c>
      <c r="I38" s="34" t="str">
        <f ca="1">IF(ISBLANK(D38),"",IFERROR(TODAY()+GETPIVOTDATA("InspectionSchedule-Till Due",'Inspection Pivot Tables'!$A$3,"InspectionSchedule-End Item",D38,"InspectionSchedule-Inspection No","W405","InspectionSchedule-Tracker Display Name"," Days "),"Error"))</f>
        <v>Error</v>
      </c>
      <c r="J38" s="34" t="str">
        <f ca="1">IF(ISBLANK(D38),"",IFERROR(TODAY()+GETPIVOTDATA("InspectionSchedule-Till Due",'Inspection Pivot Tables'!$A$3,"InspectionSchedule-End Item",D38,"InspectionSchedule-Inspection No","W415","InspectionSchedule-Tracker Display Name"," Days "),"Error"))</f>
        <v>Error</v>
      </c>
      <c r="K38" s="34" t="str">
        <f ca="1">IF(ISBLANK(D38),"",IFERROR(TODAY()+GETPIVOTDATA("InspectionSchedule-Till Due",'Inspection Pivot Tables'!$A$3,"InspectionSchedule-End Item",D38,"InspectionSchedule-Inspection No","A533","InspectionSchedule-Tracker Display Name"," Days "),"Error"))</f>
        <v>Error</v>
      </c>
      <c r="L38" s="34" t="str">
        <f ca="1">IF(ISBLANK(D38),"",IFERROR(TODAY()+GETPIVOTDATA("InspectionSchedule-Till Due",'Inspection Pivot Tables'!$A$3,"InspectionSchedule-End Item",D38,"InspectionSchedule-Inspection No","A570","InspectionSchedule-Tracker Display Name"," Days "),"Error"))</f>
        <v>Error</v>
      </c>
      <c r="M38" s="34" t="str">
        <f ca="1">IF(ISBLANK(D38),"",IFERROR(TODAY()+GETPIVOTDATA("InspectionSchedule-Till Due",'Inspection Pivot Tables'!$A$3,"InspectionSchedule-End Item",D38,"InspectionSchedule-Inspection No","E155","InspectionSchedule-Tracker Display Name"," Days "),"Error"))</f>
        <v>Error</v>
      </c>
      <c r="N38" s="34" t="str">
        <f ca="1">IF(ISBLANK(D38),"",IFERROR(TODAY()+GETPIVOTDATA("InspectionSchedule-Till Due",'Inspection Pivot Tables'!$A$3,"InspectionSchedule-End Item",D38,"InspectionSchedule-Inspection No","E133","InspectionSchedule-Tracker Display Name"," Days "),"Error"))</f>
        <v>Error</v>
      </c>
      <c r="O38" s="34" t="str">
        <f ca="1">IF(ISBLANK(D38),"",IFERROR(TODAY()+GETPIVOTDATA("InspectionSchedule-Till Due",'Inspection Pivot Tables'!$A$3,"InspectionSchedule-End Item",D38,"InspectionSchedule-Inspection No","E134","InspectionSchedule-Tracker Display Name"," Days "),"Error"))</f>
        <v>Error</v>
      </c>
      <c r="P38" s="34" t="str">
        <f ca="1">IF(ISBLANK(D38),"",IFERROR(TODAY()+GETPIVOTDATA("InspectionSchedule-Till Due",'Inspection Pivot Tables'!$A$3,"InspectionSchedule-End Item",D38,"InspectionSchedule-Inspection No","E357","InspectionSchedule-Tracker Display Name"," Days "),"Error"))</f>
        <v>Error</v>
      </c>
      <c r="Q38" s="98" t="str">
        <f ca="1">IF(ISBLANK(D38),"",IFERROR(TODAY()+GETPIVOTDATA("InspectionSchedule-Till Due",'Inspection Pivot Tables'!$A$3,"InspectionSchedule-End Item",D38,"InspectionSchedule-Inspection No","E220","InspectionSchedule-Tracker Display Name"," Days "),"Error"))</f>
        <v>Error</v>
      </c>
    </row>
    <row r="39" spans="2:22" ht="15.75" customHeight="1" x14ac:dyDescent="0.3">
      <c r="B39" s="163"/>
      <c r="C39" s="160"/>
      <c r="D39" s="56" t="s">
        <v>207</v>
      </c>
      <c r="E39" s="37" t="str">
        <f ca="1">IF(ISBLANK(D39),"",IFERROR(TODAY()+GETPIVOTDATA("InspectionSchedule-Till Due",'Inspection Pivot Tables'!$A$3,"InspectionSchedule-End Item",D39,"InspectionSchedule-Inspection No","W401","InspectionSchedule-Tracker Display Name"," Days "),"Error"))</f>
        <v>Error</v>
      </c>
      <c r="F39" s="37" t="str">
        <f ca="1">IF(ISBLANK(D39),"",IFERROR(TODAY()+GETPIVOTDATA("InspectionSchedule-Till Due",'Inspection Pivot Tables'!$A$3,"InspectionSchedule-End Item",D39,"InspectionSchedule-Inspection No","W250","InspectionSchedule-Tracker Display Name"," Days "),"Error"))</f>
        <v>Error</v>
      </c>
      <c r="G39" s="37" t="str">
        <f ca="1">IF(ISBLANK(D39),"",IFERROR(TODAY()+GETPIVOTDATA("InspectionSchedule-Till Due",'Inspection Pivot Tables'!$A$3,"InspectionSchedule-End Item",D39,"InspectionSchedule-Inspection No","E245","InspectionSchedule-Tracker Display Name"," Days "),"Error"))</f>
        <v>Error</v>
      </c>
      <c r="H39" s="37" t="str">
        <f ca="1">IF(ISBLANK(D39),"",IFERROR(TODAY()+GETPIVOTDATA("InspectionSchedule-Till Due",'Inspection Pivot Tables'!$A$3,"InspectionSchedule-End Item",D39,"InspectionSchedule-Inspection No","E095","InspectionSchedule-Tracker Display Name"," Days "),"Error"))</f>
        <v>Error</v>
      </c>
      <c r="I39" s="34" t="str">
        <f ca="1">IF(ISBLANK(D39),"",IFERROR(TODAY()+GETPIVOTDATA("InspectionSchedule-Till Due",'Inspection Pivot Tables'!$A$3,"InspectionSchedule-End Item",D39,"InspectionSchedule-Inspection No","W405","InspectionSchedule-Tracker Display Name"," Days "),"Error"))</f>
        <v>Error</v>
      </c>
      <c r="J39" s="34" t="str">
        <f ca="1">IF(ISBLANK(D39),"",IFERROR(TODAY()+GETPIVOTDATA("InspectionSchedule-Till Due",'Inspection Pivot Tables'!$A$3,"InspectionSchedule-End Item",D39,"InspectionSchedule-Inspection No","W415","InspectionSchedule-Tracker Display Name"," Days "),"Error"))</f>
        <v>Error</v>
      </c>
      <c r="K39" s="34" t="str">
        <f ca="1">IF(ISBLANK(D39),"",IFERROR(TODAY()+GETPIVOTDATA("InspectionSchedule-Till Due",'Inspection Pivot Tables'!$A$3,"InspectionSchedule-End Item",D39,"InspectionSchedule-Inspection No","A533","InspectionSchedule-Tracker Display Name"," Days "),"Error"))</f>
        <v>Error</v>
      </c>
      <c r="L39" s="34" t="str">
        <f ca="1">IF(ISBLANK(D39),"",IFERROR(TODAY()+GETPIVOTDATA("InspectionSchedule-Till Due",'Inspection Pivot Tables'!$A$3,"InspectionSchedule-End Item",D39,"InspectionSchedule-Inspection No","A570","InspectionSchedule-Tracker Display Name"," Days "),"Error"))</f>
        <v>Error</v>
      </c>
      <c r="M39" s="34" t="str">
        <f ca="1">IF(ISBLANK(D39),"",IFERROR(TODAY()+GETPIVOTDATA("InspectionSchedule-Till Due",'Inspection Pivot Tables'!$A$3,"InspectionSchedule-End Item",D39,"InspectionSchedule-Inspection No","E155","InspectionSchedule-Tracker Display Name"," Days "),"Error"))</f>
        <v>Error</v>
      </c>
      <c r="N39" s="34" t="str">
        <f ca="1">IF(ISBLANK(D39),"",IFERROR(TODAY()+GETPIVOTDATA("InspectionSchedule-Till Due",'Inspection Pivot Tables'!$A$3,"InspectionSchedule-End Item",D39,"InspectionSchedule-Inspection No","E133","InspectionSchedule-Tracker Display Name"," Days "),"Error"))</f>
        <v>Error</v>
      </c>
      <c r="O39" s="34" t="str">
        <f ca="1">IF(ISBLANK(D39),"",IFERROR(TODAY()+GETPIVOTDATA("InspectionSchedule-Till Due",'Inspection Pivot Tables'!$A$3,"InspectionSchedule-End Item",D39,"InspectionSchedule-Inspection No","E134","InspectionSchedule-Tracker Display Name"," Days "),"Error"))</f>
        <v>Error</v>
      </c>
      <c r="P39" s="34" t="str">
        <f ca="1">IF(ISBLANK(D39),"",IFERROR(TODAY()+GETPIVOTDATA("InspectionSchedule-Till Due",'Inspection Pivot Tables'!$A$3,"InspectionSchedule-End Item",D39,"InspectionSchedule-Inspection No","E357","InspectionSchedule-Tracker Display Name"," Days "),"Error"))</f>
        <v>Error</v>
      </c>
      <c r="Q39" s="98" t="str">
        <f ca="1">IF(ISBLANK(D39),"",IFERROR(TODAY()+GETPIVOTDATA("InspectionSchedule-Till Due",'Inspection Pivot Tables'!$A$3,"InspectionSchedule-End Item",D39,"InspectionSchedule-Inspection No","E220","InspectionSchedule-Tracker Display Name"," Days "),"Error"))</f>
        <v>Error</v>
      </c>
    </row>
    <row r="40" spans="2:22" ht="15" customHeight="1" x14ac:dyDescent="0.3">
      <c r="B40" s="163"/>
      <c r="C40" s="160"/>
      <c r="D40" s="56" t="s">
        <v>217</v>
      </c>
      <c r="E40" s="37" t="str">
        <f ca="1">IF(ISBLANK(D40),"",IFERROR(TODAY()+GETPIVOTDATA("InspectionSchedule-Till Due",'Inspection Pivot Tables'!$A$3,"InspectionSchedule-End Item",D40,"InspectionSchedule-Inspection No","W401","InspectionSchedule-Tracker Display Name"," Days "),"Error"))</f>
        <v>Error</v>
      </c>
      <c r="F40" s="37" t="str">
        <f ca="1">IF(ISBLANK(D40),"",IFERROR(TODAY()+GETPIVOTDATA("InspectionSchedule-Till Due",'Inspection Pivot Tables'!$A$3,"InspectionSchedule-End Item",D40,"InspectionSchedule-Inspection No","W250","InspectionSchedule-Tracker Display Name"," Days "),"Error"))</f>
        <v>Error</v>
      </c>
      <c r="G40" s="37" t="str">
        <f ca="1">IF(ISBLANK(D40),"",IFERROR(TODAY()+GETPIVOTDATA("InspectionSchedule-Till Due",'Inspection Pivot Tables'!$A$3,"InspectionSchedule-End Item",D40,"InspectionSchedule-Inspection No","E245","InspectionSchedule-Tracker Display Name"," Days "),"Error"))</f>
        <v>Error</v>
      </c>
      <c r="H40" s="37" t="str">
        <f ca="1">IF(ISBLANK(D40),"",IFERROR(TODAY()+GETPIVOTDATA("InspectionSchedule-Till Due",'Inspection Pivot Tables'!$A$3,"InspectionSchedule-End Item",D40,"InspectionSchedule-Inspection No","E095","InspectionSchedule-Tracker Display Name"," Days "),"Error"))</f>
        <v>Error</v>
      </c>
      <c r="I40" s="34" t="str">
        <f ca="1">IF(ISBLANK(D40),"",IFERROR(TODAY()+GETPIVOTDATA("InspectionSchedule-Till Due",'Inspection Pivot Tables'!$A$3,"InspectionSchedule-End Item",D40,"InspectionSchedule-Inspection No","W405","InspectionSchedule-Tracker Display Name"," Days "),"Error"))</f>
        <v>Error</v>
      </c>
      <c r="J40" s="34" t="str">
        <f ca="1">IF(ISBLANK(D40),"",IFERROR(TODAY()+GETPIVOTDATA("InspectionSchedule-Till Due",'Inspection Pivot Tables'!$A$3,"InspectionSchedule-End Item",D40,"InspectionSchedule-Inspection No","W415","InspectionSchedule-Tracker Display Name"," Days "),"Error"))</f>
        <v>Error</v>
      </c>
      <c r="K40" s="34" t="str">
        <f ca="1">IF(ISBLANK(D40),"",IFERROR(TODAY()+GETPIVOTDATA("InspectionSchedule-Till Due",'Inspection Pivot Tables'!$A$3,"InspectionSchedule-End Item",D40,"InspectionSchedule-Inspection No","A533","InspectionSchedule-Tracker Display Name"," Days "),"Error"))</f>
        <v>Error</v>
      </c>
      <c r="L40" s="34" t="str">
        <f ca="1">IF(ISBLANK(D40),"",IFERROR(TODAY()+GETPIVOTDATA("InspectionSchedule-Till Due",'Inspection Pivot Tables'!$A$3,"InspectionSchedule-End Item",D40,"InspectionSchedule-Inspection No","A570","InspectionSchedule-Tracker Display Name"," Days "),"Error"))</f>
        <v>Error</v>
      </c>
      <c r="M40" s="34" t="str">
        <f ca="1">IF(ISBLANK(D40),"",IFERROR(TODAY()+GETPIVOTDATA("InspectionSchedule-Till Due",'Inspection Pivot Tables'!$A$3,"InspectionSchedule-End Item",D40,"InspectionSchedule-Inspection No","E155","InspectionSchedule-Tracker Display Name"," Days "),"Error"))</f>
        <v>Error</v>
      </c>
      <c r="N40" s="34" t="str">
        <f ca="1">IF(ISBLANK(D40),"",IFERROR(TODAY()+GETPIVOTDATA("InspectionSchedule-Till Due",'Inspection Pivot Tables'!$A$3,"InspectionSchedule-End Item",D40,"InspectionSchedule-Inspection No","E133","InspectionSchedule-Tracker Display Name"," Days "),"Error"))</f>
        <v>Error</v>
      </c>
      <c r="O40" s="34" t="str">
        <f ca="1">IF(ISBLANK(D40),"",IFERROR(TODAY()+GETPIVOTDATA("InspectionSchedule-Till Due",'Inspection Pivot Tables'!$A$3,"InspectionSchedule-End Item",D40,"InspectionSchedule-Inspection No","E134","InspectionSchedule-Tracker Display Name"," Days "),"Error"))</f>
        <v>Error</v>
      </c>
      <c r="P40" s="34" t="str">
        <f ca="1">IF(ISBLANK(D40),"",IFERROR(TODAY()+GETPIVOTDATA("InspectionSchedule-Till Due",'Inspection Pivot Tables'!$A$3,"InspectionSchedule-End Item",D40,"InspectionSchedule-Inspection No","E357","InspectionSchedule-Tracker Display Name"," Days "),"Error"))</f>
        <v>Error</v>
      </c>
      <c r="Q40" s="98" t="str">
        <f ca="1">IF(ISBLANK(D40),"",IFERROR(TODAY()+GETPIVOTDATA("InspectionSchedule-Till Due",'Inspection Pivot Tables'!$A$3,"InspectionSchedule-End Item",D40,"InspectionSchedule-Inspection No","E220","InspectionSchedule-Tracker Display Name"," Days "),"Error"))</f>
        <v>Error</v>
      </c>
    </row>
    <row r="41" spans="2:22" ht="14.4" customHeight="1" x14ac:dyDescent="0.3">
      <c r="B41" s="163"/>
      <c r="C41" s="160"/>
      <c r="D41" s="56" t="s">
        <v>158</v>
      </c>
      <c r="E41" s="37" t="str">
        <f ca="1">IF(ISBLANK(D41),"",IFERROR(TODAY()+GETPIVOTDATA("InspectionSchedule-Till Due",'Inspection Pivot Tables'!$A$3,"InspectionSchedule-End Item",D41,"InspectionSchedule-Inspection No","W401","InspectionSchedule-Tracker Display Name"," Days "),"Error"))</f>
        <v>Error</v>
      </c>
      <c r="F41" s="37" t="str">
        <f ca="1">IF(ISBLANK(D41),"",IFERROR(TODAY()+GETPIVOTDATA("InspectionSchedule-Till Due",'Inspection Pivot Tables'!$A$3,"InspectionSchedule-End Item",D41,"InspectionSchedule-Inspection No","W250","InspectionSchedule-Tracker Display Name"," Days "),"Error"))</f>
        <v>Error</v>
      </c>
      <c r="G41" s="37" t="str">
        <f ca="1">IF(ISBLANK(D41),"",IFERROR(TODAY()+GETPIVOTDATA("InspectionSchedule-Till Due",'Inspection Pivot Tables'!$A$3,"InspectionSchedule-End Item",D41,"InspectionSchedule-Inspection No","E245","InspectionSchedule-Tracker Display Name"," Days "),"Error"))</f>
        <v>Error</v>
      </c>
      <c r="H41" s="37" t="str">
        <f ca="1">IF(ISBLANK(D41),"",IFERROR(TODAY()+GETPIVOTDATA("InspectionSchedule-Till Due",'Inspection Pivot Tables'!$A$3,"InspectionSchedule-End Item",D41,"InspectionSchedule-Inspection No","E095","InspectionSchedule-Tracker Display Name"," Days "),"Error"))</f>
        <v>Error</v>
      </c>
      <c r="I41" s="34" t="str">
        <f ca="1">IF(ISBLANK(D41),"",IFERROR(TODAY()+GETPIVOTDATA("InspectionSchedule-Till Due",'Inspection Pivot Tables'!$A$3,"InspectionSchedule-End Item",D41,"InspectionSchedule-Inspection No","W405","InspectionSchedule-Tracker Display Name"," Days "),"Error"))</f>
        <v>Error</v>
      </c>
      <c r="J41" s="34" t="str">
        <f ca="1">IF(ISBLANK(D41),"",IFERROR(TODAY()+GETPIVOTDATA("InspectionSchedule-Till Due",'Inspection Pivot Tables'!$A$3,"InspectionSchedule-End Item",D41,"InspectionSchedule-Inspection No","W415","InspectionSchedule-Tracker Display Name"," Days "),"Error"))</f>
        <v>Error</v>
      </c>
      <c r="K41" s="34" t="str">
        <f ca="1">IF(ISBLANK(D41),"",IFERROR(TODAY()+GETPIVOTDATA("InspectionSchedule-Till Due",'Inspection Pivot Tables'!$A$3,"InspectionSchedule-End Item",D41,"InspectionSchedule-Inspection No","A533","InspectionSchedule-Tracker Display Name"," Days "),"Error"))</f>
        <v>Error</v>
      </c>
      <c r="L41" s="34" t="str">
        <f ca="1">IF(ISBLANK(D41),"",IFERROR(TODAY()+GETPIVOTDATA("InspectionSchedule-Till Due",'Inspection Pivot Tables'!$A$3,"InspectionSchedule-End Item",D41,"InspectionSchedule-Inspection No","A570","InspectionSchedule-Tracker Display Name"," Days "),"Error"))</f>
        <v>Error</v>
      </c>
      <c r="M41" s="34" t="str">
        <f ca="1">IF(ISBLANK(D41),"",IFERROR(TODAY()+GETPIVOTDATA("InspectionSchedule-Till Due",'Inspection Pivot Tables'!$A$3,"InspectionSchedule-End Item",D41,"InspectionSchedule-Inspection No","E155","InspectionSchedule-Tracker Display Name"," Days "),"Error"))</f>
        <v>Error</v>
      </c>
      <c r="N41" s="34" t="str">
        <f ca="1">IF(ISBLANK(D41),"",IFERROR(TODAY()+GETPIVOTDATA("InspectionSchedule-Till Due",'Inspection Pivot Tables'!$A$3,"InspectionSchedule-End Item",D41,"InspectionSchedule-Inspection No","E133","InspectionSchedule-Tracker Display Name"," Days "),"Error"))</f>
        <v>Error</v>
      </c>
      <c r="O41" s="34" t="str">
        <f ca="1">IF(ISBLANK(D41),"",IFERROR(TODAY()+GETPIVOTDATA("InspectionSchedule-Till Due",'Inspection Pivot Tables'!$A$3,"InspectionSchedule-End Item",D41,"InspectionSchedule-Inspection No","E134","InspectionSchedule-Tracker Display Name"," Days "),"Error"))</f>
        <v>Error</v>
      </c>
      <c r="P41" s="34" t="str">
        <f ca="1">IF(ISBLANK(D41),"",IFERROR(TODAY()+GETPIVOTDATA("InspectionSchedule-Till Due",'Inspection Pivot Tables'!$A$3,"InspectionSchedule-End Item",D41,"InspectionSchedule-Inspection No","E357","InspectionSchedule-Tracker Display Name"," Days "),"Error"))</f>
        <v>Error</v>
      </c>
      <c r="Q41" s="98" t="str">
        <f ca="1">IF(ISBLANK(D41),"",IFERROR(TODAY()+GETPIVOTDATA("InspectionSchedule-Till Due",'Inspection Pivot Tables'!$A$3,"InspectionSchedule-End Item",D41,"InspectionSchedule-Inspection No","E220","InspectionSchedule-Tracker Display Name"," Days "),"Error"))</f>
        <v>Error</v>
      </c>
    </row>
    <row r="42" spans="2:22" ht="15.75" customHeight="1" thickBot="1" x14ac:dyDescent="0.35">
      <c r="B42" s="164"/>
      <c r="C42" s="161"/>
      <c r="D42" s="6"/>
      <c r="E42" s="49" t="str">
        <f ca="1">IF(ISBLANK(D42),"",IFERROR(TODAY()+GETPIVOTDATA("InspectionSchedule-Till Due",'Inspection Pivot Tables'!$A$3,"InspectionSchedule-End Item",D42,"InspectionSchedule-Inspection No","W401","InspectionSchedule-Tracker Display Name"," Days "),"Error"))</f>
        <v/>
      </c>
      <c r="F42" s="49" t="str">
        <f ca="1">IF(ISBLANK(D42),"",IFERROR(TODAY()+GETPIVOTDATA("InspectionSchedule-Till Due",'Inspection Pivot Tables'!$A$3,"InspectionSchedule-End Item",D42,"InspectionSchedule-Inspection No","W250","InspectionSchedule-Tracker Display Name"," Days "),"Error"))</f>
        <v/>
      </c>
      <c r="G42" s="49" t="str">
        <f ca="1">IF(ISBLANK(D42),"",IFERROR(TODAY()+GETPIVOTDATA("InspectionSchedule-Till Due",'Inspection Pivot Tables'!$A$3,"InspectionSchedule-End Item",D42,"InspectionSchedule-Inspection No","E245","InspectionSchedule-Tracker Display Name"," Days "),"Error"))</f>
        <v/>
      </c>
      <c r="H42" s="49" t="str">
        <f ca="1">IF(ISBLANK(D42),"",IFERROR(TODAY()+GETPIVOTDATA("InspectionSchedule-Till Due",'Inspection Pivot Tables'!$A$3,"InspectionSchedule-End Item",D42,"InspectionSchedule-Inspection No","E095","InspectionSchedule-Tracker Display Name"," Days "),"Error"))</f>
        <v/>
      </c>
      <c r="I42" s="50" t="str">
        <f ca="1">IF(ISBLANK(D42),"",IFERROR(TODAY()+GETPIVOTDATA("InspectionSchedule-Till Due",'Inspection Pivot Tables'!$A$3,"InspectionSchedule-End Item",D42,"InspectionSchedule-Inspection No","W405","InspectionSchedule-Tracker Display Name"," Days "),"Error"))</f>
        <v/>
      </c>
      <c r="J42" s="50" t="str">
        <f ca="1">IF(ISBLANK(D42),"",IFERROR(TODAY()+GETPIVOTDATA("InspectionSchedule-Till Due",'Inspection Pivot Tables'!$A$3,"InspectionSchedule-End Item",D42,"InspectionSchedule-Inspection No","W415","InspectionSchedule-Tracker Display Name"," Days "),"Error"))</f>
        <v/>
      </c>
      <c r="K42" s="50" t="str">
        <f ca="1">IF(ISBLANK(D42),"",IFERROR(TODAY()+GETPIVOTDATA("InspectionSchedule-Till Due",'Inspection Pivot Tables'!$A$3,"InspectionSchedule-End Item",D42,"InspectionSchedule-Inspection No","A533","InspectionSchedule-Tracker Display Name"," Days "),"Error"))</f>
        <v/>
      </c>
      <c r="L42" s="50" t="str">
        <f ca="1">IF(ISBLANK(D42),"",IFERROR(TODAY()+GETPIVOTDATA("InspectionSchedule-Till Due",'Inspection Pivot Tables'!$A$3,"InspectionSchedule-End Item",D42,"InspectionSchedule-Inspection No","A570","InspectionSchedule-Tracker Display Name"," Days "),"Error"))</f>
        <v/>
      </c>
      <c r="M42" s="50" t="str">
        <f ca="1">IF(ISBLANK(D42),"",IFERROR(TODAY()+GETPIVOTDATA("InspectionSchedule-Till Due",'Inspection Pivot Tables'!$A$3,"InspectionSchedule-End Item",D42,"InspectionSchedule-Inspection No","E155","InspectionSchedule-Tracker Display Name"," Days "),"Error"))</f>
        <v/>
      </c>
      <c r="N42" s="50" t="str">
        <f ca="1">IF(ISBLANK(D42),"",IFERROR(TODAY()+GETPIVOTDATA("InspectionSchedule-Till Due",'Inspection Pivot Tables'!$A$3,"InspectionSchedule-End Item",D42,"InspectionSchedule-Inspection No","E133","InspectionSchedule-Tracker Display Name"," Days "),"Error"))</f>
        <v/>
      </c>
      <c r="O42" s="50" t="str">
        <f ca="1">IF(ISBLANK(D42),"",IFERROR(TODAY()+GETPIVOTDATA("InspectionSchedule-Till Due",'Inspection Pivot Tables'!$A$3,"InspectionSchedule-End Item",D42,"InspectionSchedule-Inspection No","E134","InspectionSchedule-Tracker Display Name"," Days "),"Error"))</f>
        <v/>
      </c>
      <c r="P42" s="50" t="str">
        <f ca="1">IF(ISBLANK(D42),"",IFERROR(TODAY()+GETPIVOTDATA("InspectionSchedule-Till Due",'Inspection Pivot Tables'!$A$3,"InspectionSchedule-End Item",D42,"InspectionSchedule-Inspection No","E357","InspectionSchedule-Tracker Display Name"," Days "),"Error"))</f>
        <v/>
      </c>
      <c r="Q42" s="99" t="str">
        <f ca="1">IF(ISBLANK(D42),"",IFERROR(TODAY()+GETPIVOTDATA("InspectionSchedule-Till Due",'Inspection Pivot Tables'!$A$3,"InspectionSchedule-End Item",D42,"InspectionSchedule-Inspection No","E220","InspectionSchedule-Tracker Display Name"," Days "),"Error"))</f>
        <v/>
      </c>
    </row>
    <row r="43" spans="2:22" x14ac:dyDescent="0.3">
      <c r="B43" s="72"/>
      <c r="C43" s="73"/>
      <c r="D43" s="74"/>
      <c r="E43" s="74"/>
      <c r="F43" s="74"/>
      <c r="G43" s="74"/>
      <c r="H43" s="74"/>
      <c r="I43" s="74"/>
      <c r="J43" s="74"/>
      <c r="K43" s="74"/>
      <c r="L43" s="74"/>
      <c r="M43" s="74"/>
      <c r="N43" s="74"/>
      <c r="O43" s="74"/>
      <c r="P43" s="74"/>
      <c r="Q43" s="75"/>
    </row>
    <row r="44" spans="2:22" ht="14.4" customHeight="1" x14ac:dyDescent="0.3">
      <c r="B44" s="76"/>
      <c r="C44" s="74"/>
      <c r="D44" s="74"/>
      <c r="E44" s="74"/>
      <c r="F44" s="74"/>
      <c r="G44" s="74"/>
      <c r="H44" s="74"/>
      <c r="I44" s="74"/>
      <c r="J44" s="74"/>
      <c r="K44" s="74"/>
      <c r="L44" s="74"/>
      <c r="M44" s="74"/>
      <c r="N44" s="74"/>
      <c r="O44" s="74"/>
      <c r="P44" s="74"/>
      <c r="Q44" s="75"/>
    </row>
    <row r="45" spans="2:22" x14ac:dyDescent="0.3">
      <c r="B45" s="72"/>
      <c r="C45" s="73"/>
      <c r="D45" s="74"/>
      <c r="E45" s="74"/>
      <c r="F45" s="74"/>
      <c r="G45" s="74"/>
      <c r="H45" s="74"/>
      <c r="I45" s="74"/>
      <c r="J45" s="74"/>
      <c r="K45" s="74"/>
      <c r="L45" s="74"/>
      <c r="M45" s="74"/>
      <c r="N45" s="74"/>
      <c r="O45" s="74"/>
      <c r="P45" s="74"/>
      <c r="Q45" s="75"/>
    </row>
    <row r="46" spans="2:22" x14ac:dyDescent="0.3">
      <c r="B46" s="72"/>
      <c r="C46" s="73"/>
      <c r="D46" s="74"/>
      <c r="E46" s="74"/>
      <c r="F46" s="74"/>
      <c r="G46" s="74"/>
      <c r="H46" s="74"/>
      <c r="I46" s="74"/>
      <c r="J46" s="74"/>
      <c r="K46" s="74"/>
      <c r="L46" s="74"/>
      <c r="M46" s="74"/>
      <c r="N46" s="74"/>
      <c r="O46" s="74"/>
      <c r="P46" s="74"/>
      <c r="Q46" s="75"/>
    </row>
    <row r="47" spans="2:22" x14ac:dyDescent="0.3">
      <c r="B47" s="72"/>
      <c r="C47" s="73"/>
      <c r="D47" s="74"/>
      <c r="E47" s="74"/>
      <c r="F47" s="74"/>
      <c r="G47" s="74"/>
      <c r="H47" s="74"/>
      <c r="I47" s="74"/>
      <c r="J47" s="74"/>
      <c r="K47" s="74"/>
      <c r="L47" s="74"/>
      <c r="M47" s="74"/>
      <c r="N47" s="74"/>
      <c r="O47" s="74"/>
      <c r="P47" s="74"/>
      <c r="Q47" s="75"/>
    </row>
    <row r="48" spans="2:22" ht="15" customHeight="1" x14ac:dyDescent="0.3">
      <c r="B48" s="76"/>
      <c r="C48" s="74"/>
      <c r="D48" s="74"/>
      <c r="E48" s="74"/>
      <c r="F48" s="74"/>
      <c r="G48" s="74"/>
      <c r="H48" s="74"/>
      <c r="I48" s="74"/>
      <c r="J48" s="74"/>
      <c r="K48" s="74"/>
      <c r="L48" s="74"/>
      <c r="M48" s="74"/>
      <c r="N48" s="74"/>
      <c r="O48" s="74"/>
      <c r="P48" s="74"/>
      <c r="Q48" s="75"/>
    </row>
    <row r="49" spans="2:17" ht="14.4" customHeight="1" x14ac:dyDescent="0.3">
      <c r="B49" s="76"/>
      <c r="C49" s="74"/>
      <c r="D49" s="74"/>
      <c r="E49" s="74"/>
      <c r="F49" s="74"/>
      <c r="G49" s="74"/>
      <c r="H49" s="74"/>
      <c r="I49" s="74"/>
      <c r="J49" s="74"/>
      <c r="K49" s="74"/>
      <c r="L49" s="74"/>
      <c r="M49" s="74"/>
      <c r="N49" s="74"/>
      <c r="O49" s="74"/>
      <c r="P49" s="74"/>
      <c r="Q49" s="75"/>
    </row>
    <row r="50" spans="2:17" ht="14.4" customHeight="1" x14ac:dyDescent="0.3">
      <c r="B50" s="76"/>
      <c r="C50" s="74"/>
      <c r="D50" s="74"/>
      <c r="E50" s="74"/>
      <c r="F50" s="74"/>
      <c r="G50" s="74"/>
      <c r="H50" s="74"/>
      <c r="I50" s="74"/>
      <c r="J50" s="74"/>
      <c r="K50" s="74"/>
      <c r="L50" s="74"/>
      <c r="M50" s="74"/>
      <c r="N50" s="74"/>
      <c r="O50" s="74"/>
      <c r="P50" s="74"/>
      <c r="Q50" s="75"/>
    </row>
    <row r="51" spans="2:17" ht="15" customHeight="1" x14ac:dyDescent="0.3">
      <c r="B51" s="76"/>
      <c r="C51" s="74"/>
      <c r="D51" s="74"/>
      <c r="E51" s="74"/>
      <c r="F51" s="74"/>
      <c r="G51" s="74"/>
      <c r="H51" s="74"/>
      <c r="I51" s="74"/>
      <c r="J51" s="74"/>
      <c r="K51" s="74"/>
      <c r="L51" s="74"/>
      <c r="M51" s="74"/>
      <c r="N51" s="74"/>
      <c r="O51" s="74"/>
      <c r="P51" s="74"/>
      <c r="Q51" s="75"/>
    </row>
    <row r="52" spans="2:17" ht="15" customHeight="1" x14ac:dyDescent="0.3">
      <c r="B52" s="76"/>
      <c r="C52" s="74"/>
      <c r="D52" s="74"/>
      <c r="E52" s="74"/>
      <c r="F52" s="74"/>
      <c r="G52" s="77"/>
      <c r="H52" s="77"/>
      <c r="I52" s="77"/>
      <c r="J52" s="77"/>
      <c r="K52" s="77"/>
      <c r="L52" s="77"/>
      <c r="M52" s="77"/>
      <c r="N52" s="74"/>
      <c r="O52" s="74"/>
      <c r="P52" s="74"/>
      <c r="Q52" s="75"/>
    </row>
    <row r="53" spans="2:17" ht="14.4" customHeight="1" x14ac:dyDescent="0.3">
      <c r="B53" s="76"/>
      <c r="C53" s="74"/>
      <c r="D53" s="74"/>
      <c r="E53" s="74"/>
      <c r="F53" s="74"/>
      <c r="G53" s="74"/>
      <c r="H53" s="74"/>
      <c r="I53" s="74"/>
      <c r="J53" s="74"/>
      <c r="K53" s="74"/>
      <c r="L53" s="74"/>
      <c r="M53" s="74"/>
      <c r="N53" s="74"/>
      <c r="O53" s="74"/>
      <c r="P53" s="74"/>
      <c r="Q53" s="75"/>
    </row>
    <row r="54" spans="2:17" x14ac:dyDescent="0.3">
      <c r="B54" s="72"/>
      <c r="C54" s="73"/>
      <c r="D54" s="74"/>
      <c r="E54" s="74"/>
      <c r="F54" s="74"/>
      <c r="G54" s="74"/>
      <c r="H54" s="74"/>
      <c r="I54" s="74"/>
      <c r="J54" s="74"/>
      <c r="K54" s="74"/>
      <c r="L54" s="74"/>
      <c r="M54" s="74"/>
      <c r="N54" s="74"/>
      <c r="O54" s="74"/>
      <c r="P54" s="74"/>
      <c r="Q54" s="75"/>
    </row>
    <row r="55" spans="2:17" ht="15" customHeight="1" x14ac:dyDescent="0.3">
      <c r="B55" s="76"/>
      <c r="C55" s="74"/>
      <c r="D55" s="74"/>
      <c r="E55" s="74"/>
      <c r="F55" s="74"/>
      <c r="G55" s="74"/>
      <c r="H55" s="74"/>
      <c r="I55" s="74"/>
      <c r="J55" s="74"/>
      <c r="K55" s="74"/>
      <c r="L55" s="74"/>
      <c r="M55" s="74"/>
      <c r="N55" s="74"/>
      <c r="O55" s="74"/>
      <c r="P55" s="74"/>
      <c r="Q55" s="75"/>
    </row>
    <row r="56" spans="2:17" ht="14.4" customHeight="1" x14ac:dyDescent="0.3">
      <c r="B56" s="76"/>
      <c r="C56" s="74"/>
      <c r="D56" s="74"/>
      <c r="E56" s="74"/>
      <c r="F56" s="74"/>
      <c r="G56" s="74"/>
      <c r="H56" s="74"/>
      <c r="I56" s="74"/>
      <c r="J56" s="74"/>
      <c r="K56" s="74"/>
      <c r="L56" s="74"/>
      <c r="M56" s="74"/>
      <c r="N56" s="74"/>
      <c r="O56" s="74"/>
      <c r="P56" s="74"/>
      <c r="Q56" s="75"/>
    </row>
    <row r="57" spans="2:17" x14ac:dyDescent="0.3">
      <c r="B57" s="72"/>
      <c r="C57" s="73"/>
      <c r="D57" s="74"/>
      <c r="E57" s="74"/>
      <c r="F57" s="74"/>
      <c r="G57" s="74"/>
      <c r="H57" s="74"/>
      <c r="I57" s="74"/>
      <c r="J57" s="74"/>
      <c r="K57" s="74"/>
      <c r="L57" s="74"/>
      <c r="M57" s="74"/>
      <c r="N57" s="74"/>
      <c r="O57" s="74"/>
      <c r="P57" s="74"/>
      <c r="Q57" s="75"/>
    </row>
    <row r="58" spans="2:17" ht="15" customHeight="1" x14ac:dyDescent="0.3">
      <c r="B58" s="76"/>
      <c r="C58" s="74"/>
      <c r="D58" s="74"/>
      <c r="E58" s="74"/>
      <c r="F58" s="74"/>
      <c r="G58" s="74"/>
      <c r="H58" s="74"/>
      <c r="I58" s="74"/>
      <c r="J58" s="74"/>
      <c r="K58" s="74"/>
      <c r="L58" s="74"/>
      <c r="M58" s="74"/>
      <c r="N58" s="74"/>
      <c r="O58" s="74"/>
      <c r="P58" s="74"/>
      <c r="Q58" s="75"/>
    </row>
    <row r="59" spans="2:17" ht="14.4" customHeight="1" x14ac:dyDescent="0.3">
      <c r="B59" s="76"/>
      <c r="C59" s="74"/>
      <c r="D59" s="74"/>
      <c r="E59" s="74"/>
      <c r="F59" s="74"/>
      <c r="G59" s="74"/>
      <c r="H59" s="74"/>
      <c r="I59" s="74"/>
      <c r="J59" s="74"/>
      <c r="K59" s="74"/>
      <c r="L59" s="74"/>
      <c r="M59" s="74"/>
      <c r="N59" s="74"/>
      <c r="O59" s="74"/>
      <c r="P59" s="74"/>
      <c r="Q59" s="75"/>
    </row>
    <row r="60" spans="2:17" x14ac:dyDescent="0.3">
      <c r="B60" s="72"/>
      <c r="C60" s="73"/>
      <c r="D60" s="74"/>
      <c r="E60" s="74"/>
      <c r="F60" s="74"/>
      <c r="G60" s="74"/>
      <c r="H60" s="74"/>
      <c r="I60" s="74"/>
      <c r="J60" s="74"/>
      <c r="K60" s="74"/>
      <c r="L60" s="74"/>
      <c r="M60" s="74"/>
      <c r="N60" s="74"/>
      <c r="O60" s="74"/>
      <c r="P60" s="74"/>
      <c r="Q60" s="75"/>
    </row>
    <row r="61" spans="2:17" ht="15" customHeight="1" x14ac:dyDescent="0.3">
      <c r="B61" s="76"/>
      <c r="C61" s="74"/>
      <c r="D61" s="74"/>
      <c r="E61" s="74"/>
      <c r="F61" s="74"/>
      <c r="G61" s="74"/>
      <c r="H61" s="74"/>
      <c r="I61" s="74"/>
      <c r="J61" s="74"/>
      <c r="K61" s="74"/>
      <c r="L61" s="74"/>
      <c r="M61" s="74"/>
      <c r="N61" s="74"/>
      <c r="O61" s="74"/>
      <c r="P61" s="74"/>
      <c r="Q61" s="75"/>
    </row>
    <row r="62" spans="2:17" x14ac:dyDescent="0.3">
      <c r="B62" s="72"/>
      <c r="C62" s="73"/>
      <c r="D62" s="74"/>
      <c r="E62" s="74"/>
      <c r="F62" s="74"/>
      <c r="G62" s="74"/>
      <c r="H62" s="74"/>
      <c r="I62" s="74"/>
      <c r="J62" s="74"/>
      <c r="K62" s="74"/>
      <c r="L62" s="74"/>
      <c r="M62" s="74"/>
      <c r="N62" s="74"/>
      <c r="O62" s="74"/>
      <c r="P62" s="74"/>
      <c r="Q62" s="75"/>
    </row>
    <row r="63" spans="2:17" ht="15" thickBot="1" x14ac:dyDescent="0.35">
      <c r="B63" s="78"/>
      <c r="C63" s="79"/>
      <c r="D63" s="80"/>
      <c r="E63" s="80"/>
      <c r="F63" s="80"/>
      <c r="G63" s="80"/>
      <c r="H63" s="80"/>
      <c r="I63" s="80"/>
      <c r="J63" s="80"/>
      <c r="K63" s="80"/>
      <c r="L63" s="80"/>
      <c r="M63" s="80"/>
      <c r="N63" s="80"/>
      <c r="O63" s="80"/>
      <c r="P63" s="80"/>
      <c r="Q63" s="81"/>
    </row>
    <row r="64" spans="2:17" ht="15" thickBot="1" x14ac:dyDescent="0.35">
      <c r="B64" s="78"/>
      <c r="C64" s="79"/>
      <c r="D64" s="80"/>
      <c r="E64" s="80"/>
      <c r="F64" s="80"/>
      <c r="G64" s="80"/>
      <c r="H64" s="80"/>
      <c r="I64" s="80"/>
      <c r="J64" s="80"/>
      <c r="K64" s="80"/>
      <c r="L64" s="80"/>
      <c r="M64" s="80"/>
      <c r="N64" s="80"/>
      <c r="O64" s="80"/>
      <c r="P64" s="80"/>
      <c r="Q64" s="81"/>
    </row>
  </sheetData>
  <mergeCells count="58">
    <mergeCell ref="M8:M9"/>
    <mergeCell ref="N8:N9"/>
    <mergeCell ref="E25:F25"/>
    <mergeCell ref="B26:B33"/>
    <mergeCell ref="C26:C33"/>
    <mergeCell ref="B12:C13"/>
    <mergeCell ref="D12:E13"/>
    <mergeCell ref="F12:G12"/>
    <mergeCell ref="F13:G13"/>
    <mergeCell ref="B14:C15"/>
    <mergeCell ref="D14:E15"/>
    <mergeCell ref="F14:G14"/>
    <mergeCell ref="F15:G15"/>
    <mergeCell ref="B35:B42"/>
    <mergeCell ref="C35:C42"/>
    <mergeCell ref="J16:M16"/>
    <mergeCell ref="B17:B24"/>
    <mergeCell ref="C17:C24"/>
    <mergeCell ref="J17:M17"/>
    <mergeCell ref="J18:M18"/>
    <mergeCell ref="J19:M19"/>
    <mergeCell ref="J20:M20"/>
    <mergeCell ref="J21:M21"/>
    <mergeCell ref="J22:M22"/>
    <mergeCell ref="J23:M23"/>
    <mergeCell ref="J24:M24"/>
    <mergeCell ref="B5:C5"/>
    <mergeCell ref="B7:Q7"/>
    <mergeCell ref="B10:C11"/>
    <mergeCell ref="D10:E11"/>
    <mergeCell ref="F10:G10"/>
    <mergeCell ref="F11:G11"/>
    <mergeCell ref="B8:C9"/>
    <mergeCell ref="D8:E9"/>
    <mergeCell ref="F8:G9"/>
    <mergeCell ref="H8:H9"/>
    <mergeCell ref="I8:I9"/>
    <mergeCell ref="O8:O9"/>
    <mergeCell ref="P8:P9"/>
    <mergeCell ref="J8:J9"/>
    <mergeCell ref="K8:K9"/>
    <mergeCell ref="L8:L9"/>
    <mergeCell ref="D5:E5"/>
    <mergeCell ref="B6:C6"/>
    <mergeCell ref="D6:E6"/>
    <mergeCell ref="B1:Q1"/>
    <mergeCell ref="B2:Q2"/>
    <mergeCell ref="B3:Q3"/>
    <mergeCell ref="B4:E4"/>
    <mergeCell ref="G4:G5"/>
    <mergeCell ref="H4:H5"/>
    <mergeCell ref="I4:I5"/>
    <mergeCell ref="J4:K4"/>
    <mergeCell ref="L4:L5"/>
    <mergeCell ref="M4:M5"/>
    <mergeCell ref="N4:O4"/>
    <mergeCell ref="P4:P5"/>
    <mergeCell ref="Q4:Q5"/>
  </mergeCells>
  <conditionalFormatting sqref="F17:F24">
    <cfRule type="cellIs" dxfId="65" priority="10" operator="equal">
      <formula>"FMC"</formula>
    </cfRule>
    <cfRule type="cellIs" dxfId="64" priority="11" operator="equal">
      <formula>"SUST"</formula>
    </cfRule>
    <cfRule type="cellIs" dxfId="63" priority="12" operator="equal">
      <formula>"FIELD"</formula>
    </cfRule>
    <cfRule type="cellIs" dxfId="62" priority="13" operator="equal">
      <formula>"NMCS"</formula>
    </cfRule>
    <cfRule type="cellIs" dxfId="61" priority="14" operator="equal">
      <formula>"PMCS"</formula>
    </cfRule>
    <cfRule type="cellIs" dxfId="60" priority="15" operator="equal">
      <formula>"PMCM"</formula>
    </cfRule>
  </conditionalFormatting>
  <conditionalFormatting sqref="F43:F1048576 F2:F5 F7:F8">
    <cfRule type="cellIs" dxfId="59" priority="16" operator="equal">
      <formula>"DADE"</formula>
    </cfRule>
  </conditionalFormatting>
  <conditionalFormatting sqref="F14:F24">
    <cfRule type="cellIs" dxfId="58" priority="17" operator="equal">
      <formula>"DADE"</formula>
    </cfRule>
  </conditionalFormatting>
  <conditionalFormatting sqref="P18:P24">
    <cfRule type="cellIs" dxfId="57" priority="18" operator="lessThan">
      <formula>6</formula>
    </cfRule>
  </conditionalFormatting>
  <conditionalFormatting sqref="Q18:Q24">
    <cfRule type="cellIs" dxfId="56" priority="19" operator="lessThan">
      <formula>6</formula>
    </cfRule>
  </conditionalFormatting>
  <conditionalFormatting sqref="O18:O24">
    <cfRule type="cellIs" dxfId="55" priority="20" operator="lessThan">
      <formula>6</formula>
    </cfRule>
  </conditionalFormatting>
  <conditionalFormatting sqref="F12:F13">
    <cfRule type="cellIs" dxfId="54" priority="21" operator="equal">
      <formula>"DADE"</formula>
    </cfRule>
  </conditionalFormatting>
  <conditionalFormatting sqref="F10:F11">
    <cfRule type="cellIs" dxfId="53" priority="22" operator="equal">
      <formula>"DADE"</formula>
    </cfRule>
  </conditionalFormatting>
  <conditionalFormatting sqref="P17">
    <cfRule type="cellIs" dxfId="52" priority="7" operator="lessThan">
      <formula>6</formula>
    </cfRule>
  </conditionalFormatting>
  <conditionalFormatting sqref="Q17">
    <cfRule type="cellIs" dxfId="51" priority="8" operator="lessThan">
      <formula>6</formula>
    </cfRule>
  </conditionalFormatting>
  <conditionalFormatting sqref="O17">
    <cfRule type="cellIs" dxfId="50" priority="9" operator="lessThan">
      <formula>6</formula>
    </cfRule>
  </conditionalFormatting>
  <conditionalFormatting sqref="I25">
    <cfRule type="cellIs" dxfId="49" priority="6" operator="equal">
      <formula>"DADE"</formula>
    </cfRule>
  </conditionalFormatting>
  <conditionalFormatting sqref="F6">
    <cfRule type="cellIs" dxfId="48" priority="3" operator="equal">
      <formula>"DADE"</formula>
    </cfRule>
  </conditionalFormatting>
  <dataValidations disablePrompts="1" count="1">
    <dataValidation type="list" allowBlank="1" showInputMessage="1" showErrorMessage="1" sqref="E17:E24">
      <formula1>$W$27:$W$28</formula1>
    </dataValidation>
  </dataValidations>
  <printOptions horizontalCentered="1"/>
  <pageMargins left="0.25" right="0.25" top="0.75" bottom="0.75" header="0.3" footer="0.3"/>
  <pageSetup scale="59" orientation="portrait" r:id="rId1"/>
  <ignoredErrors>
    <ignoredError sqref="L10:L13 L14 Q12 Q14" formula="1"/>
  </ignoredErrors>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cellIs" priority="131" operator="lessThan" id="{EBAD01C2-3C9E-4291-ABF1-4AC2444BF0ED}">
            <xm:f>'Daily Status Report'!$T$7</xm:f>
            <x14:dxf>
              <font>
                <color rgb="FF9C0006"/>
              </font>
              <fill>
                <patternFill>
                  <bgColor rgb="FFFFC7CE"/>
                </patternFill>
              </fill>
            </x14:dxf>
          </x14:cfRule>
          <xm:sqref>E35:H39 F26:H30 O26:O30</xm:sqref>
        </x14:conditionalFormatting>
        <x14:conditionalFormatting xmlns:xm="http://schemas.microsoft.com/office/excel/2006/main">
          <x14:cfRule type="cellIs" priority="134" operator="lessThan" id="{540A8542-2970-4AD3-B8DF-1C1304334489}">
            <xm:f>'Daily Status Report'!$U$7</xm:f>
            <x14:dxf>
              <font>
                <color rgb="FF9C0006"/>
              </font>
              <fill>
                <patternFill>
                  <bgColor rgb="FFFFC7CE"/>
                </patternFill>
              </fill>
            </x14:dxf>
          </x14:cfRule>
          <xm:sqref>I35:M39 P26:P30 K26:K30 P35:P39</xm:sqref>
        </x14:conditionalFormatting>
        <x14:conditionalFormatting xmlns:xm="http://schemas.microsoft.com/office/excel/2006/main">
          <x14:cfRule type="cellIs" priority="2" operator="lessThan" id="{8D82A5B0-C09B-445F-B12B-65D72BD1D20D}">
            <xm:f>'Daily Status Report'!$T$7</xm:f>
            <x14:dxf>
              <font>
                <color rgb="FF9C0006"/>
              </font>
              <fill>
                <patternFill>
                  <bgColor rgb="FFFFC7CE"/>
                </patternFill>
              </fill>
            </x14:dxf>
          </x14:cfRule>
          <xm:sqref>N35:O42 Q26:Q33</xm:sqref>
        </x14:conditionalFormatting>
        <x14:conditionalFormatting xmlns:xm="http://schemas.microsoft.com/office/excel/2006/main">
          <x14:cfRule type="cellIs" priority="1" operator="lessThan" id="{F100D68F-1880-4DB4-987F-B41A57DFEBB5}">
            <xm:f>'Daily Status Report'!$U$7</xm:f>
            <x14:dxf>
              <font>
                <color rgb="FF9C0006"/>
              </font>
              <fill>
                <patternFill>
                  <bgColor rgb="FFFFC7CE"/>
                </patternFill>
              </fill>
            </x14:dxf>
          </x14:cfRule>
          <xm:sqref>Q35:Q42</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W64"/>
  <sheetViews>
    <sheetView zoomScaleNormal="100" workbookViewId="0"/>
  </sheetViews>
  <sheetFormatPr defaultColWidth="9.109375" defaultRowHeight="14.4" x14ac:dyDescent="0.3"/>
  <cols>
    <col min="1" max="1" width="8.88671875" style="92" customWidth="1"/>
    <col min="2" max="3" width="10.6640625" style="18" customWidth="1"/>
    <col min="4" max="16" width="10.6640625" style="92" customWidth="1"/>
    <col min="17" max="17" width="12" style="92" bestFit="1" customWidth="1"/>
    <col min="18" max="18" width="9.109375" style="92"/>
    <col min="19" max="19" width="97.109375" style="92" bestFit="1" customWidth="1"/>
    <col min="20" max="22" width="9.109375" style="92"/>
    <col min="23" max="23" width="6.33203125" style="92" bestFit="1" customWidth="1"/>
    <col min="24" max="16384" width="9.109375" style="92"/>
  </cols>
  <sheetData>
    <row r="1" spans="2:22" ht="56.4" customHeight="1" thickBot="1" x14ac:dyDescent="0.35">
      <c r="B1" s="134"/>
      <c r="C1" s="134"/>
      <c r="D1" s="134"/>
      <c r="E1" s="134"/>
      <c r="F1" s="134"/>
      <c r="G1" s="134"/>
      <c r="H1" s="134"/>
      <c r="I1" s="134"/>
      <c r="J1" s="134"/>
      <c r="K1" s="134"/>
      <c r="L1" s="134"/>
      <c r="M1" s="134"/>
      <c r="N1" s="134"/>
      <c r="O1" s="134"/>
      <c r="P1" s="134"/>
      <c r="Q1" s="134"/>
      <c r="S1" s="92" t="s">
        <v>143</v>
      </c>
    </row>
    <row r="2" spans="2:22" ht="18" customHeight="1" thickBot="1" x14ac:dyDescent="0.5">
      <c r="B2" s="141" t="s">
        <v>140</v>
      </c>
      <c r="C2" s="142"/>
      <c r="D2" s="142"/>
      <c r="E2" s="142"/>
      <c r="F2" s="142"/>
      <c r="G2" s="142"/>
      <c r="H2" s="142"/>
      <c r="I2" s="142"/>
      <c r="J2" s="142"/>
      <c r="K2" s="142"/>
      <c r="L2" s="142"/>
      <c r="M2" s="142"/>
      <c r="N2" s="142"/>
      <c r="O2" s="142"/>
      <c r="P2" s="142"/>
      <c r="Q2" s="143"/>
      <c r="S2" s="92" t="s">
        <v>144</v>
      </c>
    </row>
    <row r="3" spans="2:22" ht="18" customHeight="1" x14ac:dyDescent="0.45">
      <c r="B3" s="144" t="s">
        <v>0</v>
      </c>
      <c r="C3" s="145"/>
      <c r="D3" s="145"/>
      <c r="E3" s="145"/>
      <c r="F3" s="145"/>
      <c r="G3" s="145"/>
      <c r="H3" s="145"/>
      <c r="I3" s="145"/>
      <c r="J3" s="145"/>
      <c r="K3" s="145"/>
      <c r="L3" s="145"/>
      <c r="M3" s="145"/>
      <c r="N3" s="145"/>
      <c r="O3" s="145"/>
      <c r="P3" s="145"/>
      <c r="Q3" s="146"/>
      <c r="S3" s="92" t="s">
        <v>145</v>
      </c>
    </row>
    <row r="4" spans="2:22" ht="14.4" customHeight="1" x14ac:dyDescent="0.3">
      <c r="B4" s="126" t="str">
        <f>"Date " &amp; TEXT(IFERROR(GETPIVOTDATA("DailyStatus-Daily Date Max",'Daily Status Pivot Tables'!S3),0),"mm/dd/yyyy")</f>
        <v>Date 01/00/1900</v>
      </c>
      <c r="C4" s="127"/>
      <c r="D4" s="127"/>
      <c r="E4" s="127"/>
      <c r="F4" s="106" t="s">
        <v>1</v>
      </c>
      <c r="G4" s="147" t="s">
        <v>2</v>
      </c>
      <c r="H4" s="148" t="s">
        <v>3</v>
      </c>
      <c r="I4" s="148" t="s">
        <v>4</v>
      </c>
      <c r="J4" s="148" t="s">
        <v>5</v>
      </c>
      <c r="K4" s="148"/>
      <c r="L4" s="148" t="s">
        <v>6</v>
      </c>
      <c r="M4" s="148" t="s">
        <v>7</v>
      </c>
      <c r="N4" s="153" t="s">
        <v>8</v>
      </c>
      <c r="O4" s="154"/>
      <c r="P4" s="151" t="s">
        <v>9</v>
      </c>
      <c r="Q4" s="149" t="s">
        <v>10</v>
      </c>
      <c r="S4" s="92" t="s">
        <v>146</v>
      </c>
    </row>
    <row r="5" spans="2:22" x14ac:dyDescent="0.3">
      <c r="B5" s="126" t="s">
        <v>11</v>
      </c>
      <c r="C5" s="127"/>
      <c r="D5" s="127" t="s">
        <v>12</v>
      </c>
      <c r="E5" s="127"/>
      <c r="F5" s="106">
        <v>24</v>
      </c>
      <c r="G5" s="147"/>
      <c r="H5" s="148"/>
      <c r="I5" s="148"/>
      <c r="J5" s="106" t="s">
        <v>13</v>
      </c>
      <c r="K5" s="106" t="s">
        <v>14</v>
      </c>
      <c r="L5" s="148"/>
      <c r="M5" s="148"/>
      <c r="N5" s="8" t="s">
        <v>15</v>
      </c>
      <c r="O5" s="106" t="s">
        <v>16</v>
      </c>
      <c r="P5" s="152"/>
      <c r="Q5" s="150"/>
    </row>
    <row r="6" spans="2:22" ht="15" thickBot="1" x14ac:dyDescent="0.35">
      <c r="B6" s="171" t="s">
        <v>152</v>
      </c>
      <c r="C6" s="172"/>
      <c r="D6" s="165" t="s">
        <v>17</v>
      </c>
      <c r="E6" s="165"/>
      <c r="F6" s="5">
        <f>'Daily Status Report'!F6</f>
        <v>20</v>
      </c>
      <c r="G6" s="4">
        <f>'Daily Status Report'!G6</f>
        <v>0</v>
      </c>
      <c r="H6" s="4">
        <f>I6+J6+K6</f>
        <v>0</v>
      </c>
      <c r="I6" s="4">
        <f>IFERROR(GETPIVOTDATA("Readiness",ORRate!$A$3,"Readiness Status",I4),0)</f>
        <v>0</v>
      </c>
      <c r="J6" s="4">
        <f>IFERROR(GETPIVOTDATA("Readiness",ORRate!$A$3,"Readiness Status",J5),0)</f>
        <v>0</v>
      </c>
      <c r="K6" s="4">
        <f>IFERROR(GETPIVOTDATA("Readiness",ORRate!$A$3,"Readiness Status",K5),0)</f>
        <v>0</v>
      </c>
      <c r="L6" s="4">
        <f>M6+N6+O6</f>
        <v>0</v>
      </c>
      <c r="M6" s="4">
        <f>IFERROR(GETPIVOTDATA("Readiness",ORRate!$A$3,"Readiness Status",M4),0)</f>
        <v>0</v>
      </c>
      <c r="N6" s="4">
        <f>IFERROR(GETPIVOTDATA("Readiness",ORRate!$A$3,"Readiness Status",N5),0)</f>
        <v>0</v>
      </c>
      <c r="O6" s="4">
        <f>IFERROR(GETPIVOTDATA("Readiness",ORRate!$A$3,"Readiness Status",O5),0)</f>
        <v>0</v>
      </c>
      <c r="P6" s="4">
        <f>IFERROR(GETPIVOTDATA("Readiness",ORRate!$A$3,"Readiness Status",P4),0)</f>
        <v>0</v>
      </c>
      <c r="Q6" s="2">
        <f>SUM('Daily Status Report'!Q11,'Daily Status Report'!Q13,'Daily Status Report'!Q15)</f>
        <v>0</v>
      </c>
    </row>
    <row r="7" spans="2:22" ht="17.399999999999999" customHeight="1" thickBot="1" x14ac:dyDescent="0.35">
      <c r="B7" s="173" t="s">
        <v>18</v>
      </c>
      <c r="C7" s="174"/>
      <c r="D7" s="174"/>
      <c r="E7" s="174"/>
      <c r="F7" s="174"/>
      <c r="G7" s="174"/>
      <c r="H7" s="174"/>
      <c r="I7" s="174"/>
      <c r="J7" s="174"/>
      <c r="K7" s="174"/>
      <c r="L7" s="174"/>
      <c r="M7" s="174"/>
      <c r="N7" s="174"/>
      <c r="O7" s="174"/>
      <c r="P7" s="174"/>
      <c r="Q7" s="175"/>
      <c r="T7" s="9"/>
      <c r="U7" s="9"/>
      <c r="V7" s="9"/>
    </row>
    <row r="8" spans="2:22" ht="17.399999999999999" customHeight="1" x14ac:dyDescent="0.3">
      <c r="B8" s="176" t="s">
        <v>11</v>
      </c>
      <c r="C8" s="177"/>
      <c r="D8" s="180" t="s">
        <v>12</v>
      </c>
      <c r="E8" s="177"/>
      <c r="F8" s="180" t="s">
        <v>19</v>
      </c>
      <c r="G8" s="177"/>
      <c r="H8" s="182" t="str">
        <f>H4</f>
        <v>MC</v>
      </c>
      <c r="I8" s="182" t="str">
        <f>I4</f>
        <v>FMC</v>
      </c>
      <c r="J8" s="182" t="str">
        <f>J5</f>
        <v>PMCS</v>
      </c>
      <c r="K8" s="182" t="str">
        <f>K5</f>
        <v>PMCM</v>
      </c>
      <c r="L8" s="182" t="str">
        <f>L4</f>
        <v>NMC</v>
      </c>
      <c r="M8" s="182" t="str">
        <f>M4</f>
        <v>NMCS</v>
      </c>
      <c r="N8" s="182" t="str">
        <f>N5</f>
        <v>SUST</v>
      </c>
      <c r="O8" s="182" t="str">
        <f>O5</f>
        <v>FIELD</v>
      </c>
      <c r="P8" s="184" t="str">
        <f>P4</f>
        <v>DADE</v>
      </c>
      <c r="Q8" s="95" t="s">
        <v>2</v>
      </c>
      <c r="T8" s="9"/>
      <c r="U8" s="9"/>
      <c r="V8" s="9"/>
    </row>
    <row r="9" spans="2:22" ht="14.4" customHeight="1" thickBot="1" x14ac:dyDescent="0.35">
      <c r="B9" s="178"/>
      <c r="C9" s="179"/>
      <c r="D9" s="181"/>
      <c r="E9" s="179"/>
      <c r="F9" s="181"/>
      <c r="G9" s="179"/>
      <c r="H9" s="183"/>
      <c r="I9" s="183"/>
      <c r="J9" s="183"/>
      <c r="K9" s="183"/>
      <c r="L9" s="183"/>
      <c r="M9" s="183"/>
      <c r="N9" s="183"/>
      <c r="O9" s="183"/>
      <c r="P9" s="185"/>
      <c r="Q9" s="96" t="s">
        <v>10</v>
      </c>
      <c r="T9" s="9"/>
      <c r="U9" s="9"/>
      <c r="V9" s="9"/>
    </row>
    <row r="10" spans="2:22" ht="14.4" customHeight="1" x14ac:dyDescent="0.3">
      <c r="B10" s="137" t="s">
        <v>147</v>
      </c>
      <c r="C10" s="138"/>
      <c r="D10" s="138" t="s">
        <v>148</v>
      </c>
      <c r="E10" s="138"/>
      <c r="F10" s="124" t="s">
        <v>20</v>
      </c>
      <c r="G10" s="124"/>
      <c r="H10" s="86">
        <f t="shared" ref="H10:H15" si="0">I10+J10+K10</f>
        <v>0</v>
      </c>
      <c r="I10" s="86">
        <f>IFERROR(I11/SUM($H$8,$L$8),0)</f>
        <v>0</v>
      </c>
      <c r="J10" s="86">
        <f>IFERROR(J11/SUM($H$8,$L$8),0)</f>
        <v>0</v>
      </c>
      <c r="K10" s="86">
        <f>IFERROR(K11/SUM($H$8,$L$8),0)</f>
        <v>0</v>
      </c>
      <c r="L10" s="86">
        <f>SUM(M10:O10)</f>
        <v>0</v>
      </c>
      <c r="M10" s="86">
        <f>IFERROR(M11/SUM($H$8,$L$8),0)</f>
        <v>0</v>
      </c>
      <c r="N10" s="86">
        <f>IFERROR(N11/SUM($H$8,$L$8),0)</f>
        <v>0</v>
      </c>
      <c r="O10" s="86">
        <f>IFERROR(O11/SUM($H$8,$L$8),0)</f>
        <v>0</v>
      </c>
      <c r="P10" s="86">
        <f>IFERROR(P11/SUM($H$8,$L$8),0)</f>
        <v>0</v>
      </c>
      <c r="Q10" s="87">
        <f>0.01*IFERROR(GETPIVOTDATA("BankTime",BankPercentage!B6,"UIC",B10,"Model",D10),0)</f>
        <v>0</v>
      </c>
      <c r="T10" s="9"/>
      <c r="U10" s="9"/>
      <c r="V10" s="9"/>
    </row>
    <row r="11" spans="2:22" ht="14.4" customHeight="1" thickBot="1" x14ac:dyDescent="0.35">
      <c r="B11" s="139"/>
      <c r="C11" s="140"/>
      <c r="D11" s="140"/>
      <c r="E11" s="140"/>
      <c r="F11" s="125" t="s">
        <v>21</v>
      </c>
      <c r="G11" s="125"/>
      <c r="H11" s="44">
        <f t="shared" si="0"/>
        <v>0</v>
      </c>
      <c r="I11" s="44">
        <f>'Daily Status Report'!I11</f>
        <v>0</v>
      </c>
      <c r="J11" s="44">
        <f>'Daily Status Report'!J11</f>
        <v>0</v>
      </c>
      <c r="K11" s="44">
        <f>'Daily Status Report'!K11</f>
        <v>0</v>
      </c>
      <c r="L11" s="44">
        <f>SUM(M11,N11,O11,P11)</f>
        <v>0</v>
      </c>
      <c r="M11" s="44">
        <f>'Daily Status Report'!M11</f>
        <v>0</v>
      </c>
      <c r="N11" s="44">
        <f>'Daily Status Report'!N11</f>
        <v>0</v>
      </c>
      <c r="O11" s="44">
        <f>'Daily Status Report'!O11</f>
        <v>0</v>
      </c>
      <c r="P11" s="44">
        <f>'Daily Status Report'!P11</f>
        <v>0</v>
      </c>
      <c r="Q11" s="88">
        <f>IFERROR(GETPIVOTDATA("Hours Flown",ORRate!N6,"Readiness-End Item Model",D10,"Readiness-UIC",B10),0)</f>
        <v>0</v>
      </c>
      <c r="T11" s="9"/>
      <c r="U11" s="9"/>
      <c r="V11" s="9"/>
    </row>
    <row r="12" spans="2:22" ht="14.4" customHeight="1" x14ac:dyDescent="0.3">
      <c r="B12" s="137" t="s">
        <v>150</v>
      </c>
      <c r="C12" s="138"/>
      <c r="D12" s="138" t="s">
        <v>148</v>
      </c>
      <c r="E12" s="138"/>
      <c r="F12" s="124" t="s">
        <v>20</v>
      </c>
      <c r="G12" s="124"/>
      <c r="H12" s="86">
        <f t="shared" si="0"/>
        <v>0</v>
      </c>
      <c r="I12" s="86">
        <f>IFERROR(I13/SUM($H$10,$L$10),0)</f>
        <v>0</v>
      </c>
      <c r="J12" s="86">
        <f>IFERROR(J13/SUM($H$10,$L$10),0)</f>
        <v>0</v>
      </c>
      <c r="K12" s="86">
        <f>IFERROR(K13/SUM($H$10,$L$10),0)</f>
        <v>0</v>
      </c>
      <c r="L12" s="86">
        <f t="shared" ref="L12:L14" si="1">SUM(M12:O12)</f>
        <v>0</v>
      </c>
      <c r="M12" s="86">
        <f>IFERROR(M13/SUM($H$10,$L$10),0)</f>
        <v>0</v>
      </c>
      <c r="N12" s="86">
        <f>IFERROR(N13/SUM($H$10,$L$10),0)</f>
        <v>0</v>
      </c>
      <c r="O12" s="86">
        <f>IFERROR(O13/SUM($H$10,$L$10),0)</f>
        <v>0</v>
      </c>
      <c r="P12" s="86">
        <f>IFERROR(P13/SUM($H$10,$L$10),0)</f>
        <v>0</v>
      </c>
      <c r="Q12" s="87">
        <f>0.01*IFERROR(GETPIVOTDATA("BankTime",BankPercentage!B8,"UIC",B12,"Model",D12),0)</f>
        <v>0</v>
      </c>
      <c r="T12" s="9"/>
      <c r="U12" s="9"/>
      <c r="V12" s="9"/>
    </row>
    <row r="13" spans="2:22" ht="14.4" customHeight="1" thickBot="1" x14ac:dyDescent="0.35">
      <c r="B13" s="139"/>
      <c r="C13" s="140"/>
      <c r="D13" s="140"/>
      <c r="E13" s="140"/>
      <c r="F13" s="125" t="s">
        <v>21</v>
      </c>
      <c r="G13" s="125"/>
      <c r="H13" s="44">
        <f t="shared" si="0"/>
        <v>0</v>
      </c>
      <c r="I13" s="44">
        <f>'Daily Status Report'!I13</f>
        <v>0</v>
      </c>
      <c r="J13" s="44">
        <f>'Daily Status Report'!J13</f>
        <v>0</v>
      </c>
      <c r="K13" s="44">
        <f>'Daily Status Report'!K13</f>
        <v>0</v>
      </c>
      <c r="L13" s="44">
        <f>SUM(M13,N13,O13,P13)</f>
        <v>0</v>
      </c>
      <c r="M13" s="44">
        <f>'Daily Status Report'!M13</f>
        <v>0</v>
      </c>
      <c r="N13" s="44">
        <f>'Daily Status Report'!N13</f>
        <v>0</v>
      </c>
      <c r="O13" s="44">
        <f>'Daily Status Report'!O13</f>
        <v>0</v>
      </c>
      <c r="P13" s="44">
        <f>'Daily Status Report'!P13</f>
        <v>0</v>
      </c>
      <c r="Q13" s="88">
        <f>IFERROR(GETPIVOTDATA("Hours Flown",ORRate!N6,"Readiness-End Item Model",D12,"Readiness-UIC",B12),0)</f>
        <v>0</v>
      </c>
      <c r="T13" s="9"/>
      <c r="U13" s="9"/>
      <c r="V13" s="9"/>
    </row>
    <row r="14" spans="2:22" ht="14.4" customHeight="1" x14ac:dyDescent="0.3">
      <c r="B14" s="190" t="s">
        <v>153</v>
      </c>
      <c r="C14" s="191"/>
      <c r="D14" s="191" t="s">
        <v>148</v>
      </c>
      <c r="E14" s="191"/>
      <c r="F14" s="192" t="s">
        <v>20</v>
      </c>
      <c r="G14" s="192"/>
      <c r="H14" s="93">
        <f t="shared" si="0"/>
        <v>0</v>
      </c>
      <c r="I14" s="93">
        <f>IFERROR(I15/SUM($H$12,$L$12),0)</f>
        <v>0</v>
      </c>
      <c r="J14" s="93">
        <f>IFERROR(J15/SUM($H$12,$L$12),0)</f>
        <v>0</v>
      </c>
      <c r="K14" s="93">
        <f>IFERROR(K15/SUM($H$12,$L$12),0)</f>
        <v>0</v>
      </c>
      <c r="L14" s="93">
        <f t="shared" si="1"/>
        <v>0</v>
      </c>
      <c r="M14" s="93">
        <f>IFERROR(M15/SUM($H$12,$L$12),0)</f>
        <v>0</v>
      </c>
      <c r="N14" s="93">
        <f>IFERROR(N15/SUM($H$12,$L$12),0)</f>
        <v>0</v>
      </c>
      <c r="O14" s="93">
        <f>IFERROR(O15/SUM($H$12,$L$12),0)</f>
        <v>0</v>
      </c>
      <c r="P14" s="93">
        <f>IFERROR(P15/SUM($H$12,$L$12),0)</f>
        <v>0</v>
      </c>
      <c r="Q14" s="94">
        <f>0.01*IFERROR(GETPIVOTDATA("BankTime",BankPercentage!B10,"UIC",B14,"Model",D14),0)</f>
        <v>0</v>
      </c>
      <c r="T14" s="9"/>
      <c r="U14" s="9"/>
      <c r="V14" s="9"/>
    </row>
    <row r="15" spans="2:22" ht="14.4" customHeight="1" thickBot="1" x14ac:dyDescent="0.35">
      <c r="B15" s="139"/>
      <c r="C15" s="140"/>
      <c r="D15" s="140"/>
      <c r="E15" s="140"/>
      <c r="F15" s="125" t="s">
        <v>21</v>
      </c>
      <c r="G15" s="125"/>
      <c r="H15" s="44">
        <f t="shared" si="0"/>
        <v>0</v>
      </c>
      <c r="I15" s="44">
        <f>'Daily Status Report'!I15</f>
        <v>0</v>
      </c>
      <c r="J15" s="44">
        <f>'Daily Status Report'!J15</f>
        <v>0</v>
      </c>
      <c r="K15" s="44">
        <f>'Daily Status Report'!K15</f>
        <v>0</v>
      </c>
      <c r="L15" s="44">
        <f>SUM(M15,N15,O15,P15)</f>
        <v>0</v>
      </c>
      <c r="M15" s="44">
        <f>'Daily Status Report'!M15</f>
        <v>0</v>
      </c>
      <c r="N15" s="44">
        <f>'Daily Status Report'!N15</f>
        <v>0</v>
      </c>
      <c r="O15" s="44">
        <f>'Daily Status Report'!O15</f>
        <v>0</v>
      </c>
      <c r="P15" s="44">
        <f>'Daily Status Report'!P15</f>
        <v>0</v>
      </c>
      <c r="Q15" s="1">
        <f>IFERROR(GETPIVOTDATA("Hours Flown",ORRate!N6,"Readiness-End Item Model",D14,"Readiness-UIC",B14),0)</f>
        <v>0</v>
      </c>
      <c r="T15" s="9"/>
      <c r="U15" s="9"/>
      <c r="V15" s="9"/>
    </row>
    <row r="16" spans="2:22" ht="15" customHeight="1" thickBot="1" x14ac:dyDescent="0.35">
      <c r="B16" s="10" t="s">
        <v>22</v>
      </c>
      <c r="C16" s="11" t="s">
        <v>12</v>
      </c>
      <c r="D16" s="12" t="s">
        <v>23</v>
      </c>
      <c r="E16" s="12" t="s">
        <v>24</v>
      </c>
      <c r="F16" s="12" t="s">
        <v>25</v>
      </c>
      <c r="G16" s="12" t="s">
        <v>26</v>
      </c>
      <c r="H16" s="12" t="s">
        <v>27</v>
      </c>
      <c r="I16" s="12" t="s">
        <v>28</v>
      </c>
      <c r="J16" s="186" t="s">
        <v>29</v>
      </c>
      <c r="K16" s="187"/>
      <c r="L16" s="187"/>
      <c r="M16" s="188"/>
      <c r="N16" s="13" t="s">
        <v>30</v>
      </c>
      <c r="O16" s="110" t="s">
        <v>154</v>
      </c>
      <c r="P16" s="12" t="s">
        <v>155</v>
      </c>
      <c r="Q16" s="14" t="s">
        <v>31</v>
      </c>
      <c r="T16" s="9"/>
      <c r="U16" s="9"/>
      <c r="V16" s="9"/>
    </row>
    <row r="17" spans="2:23" ht="30" customHeight="1" x14ac:dyDescent="0.3">
      <c r="B17" s="162" t="s">
        <v>150</v>
      </c>
      <c r="C17" s="159" t="s">
        <v>148</v>
      </c>
      <c r="D17" s="58" t="s">
        <v>151</v>
      </c>
      <c r="E17" s="104"/>
      <c r="F17" s="104" t="str">
        <f>IF(IFERROR(GETPIVOTDATA("DailyEnditemStatus",'Daily Status Pivot Tables'!B3,"End Item",D17,"Readiness Status","FMC"),0) = 1,"FMC",
  IF(IFERROR(GETPIVOTDATA("DailyEnditemStatus",'Daily Status Pivot Tables'!B3,"End Item",D17,"Readiness Status","PMCS"),0) = 1,"PMCS",
  IF(IFERROR(GETPIVOTDATA("DailyEnditemStatus",'Daily Status Pivot Tables'!B3,"End Item",D17,"Readiness Status","PMCM"),0) = 1,"PMCM",
  IF(IFERROR(GETPIVOTDATA("DailyEnditemStatus",'Daily Status Pivot Tables'!B3,"End Item",D17,"Readiness Status","NMCS"),0) = 1,"NMCS",
  IF(IFERROR(GETPIVOTDATA("DailyEnditemStatus",'Daily Status Pivot Tables'!B3,"End Item",D17,"Readiness Status","SUST"),0) = 1,"SUST",
  IF(IFERROR(GETPIVOTDATA("DailyEnditemStatus",'Daily Status Pivot Tables'!B3,"End Item",D17,"Readiness Status","FIELD"),0) = 1,"FIELD",
  IF(IFERROR(GETPIVOTDATA("DailyEnditemStatus",'Daily Status Pivot Tables'!B3,"End Item",D17,"Readiness Status","DADE"),0) = 1,"DADE",
"")))))))</f>
        <v/>
      </c>
      <c r="G17" s="104" t="str">
        <f>IF(ISBLANK('Daily Status Report'!G26),"",'Daily Status Report'!G26)</f>
        <v/>
      </c>
      <c r="H17" s="104" t="str">
        <f>IF(ISBLANK('Daily Status Report'!H26),"",'Daily Status Report'!H26)</f>
        <v/>
      </c>
      <c r="I17" s="104" t="str">
        <f t="shared" ref="I17:I24" ca="1" si="2">IFERROR(DATEDIF(G17,TODAY(),"d"),"")</f>
        <v/>
      </c>
      <c r="J17" s="136" t="str">
        <f>IF(ISBLANK('Daily Status Report'!J26),"",'Daily Status Report'!J26)</f>
        <v>Error</v>
      </c>
      <c r="K17" s="136"/>
      <c r="L17" s="136"/>
      <c r="M17" s="136"/>
      <c r="N17" s="104" t="str">
        <f>IF(ISBLANK('Daily Status Report'!N26),"",'Daily Status Report'!N26)</f>
        <v>KBIF</v>
      </c>
      <c r="O17" s="104">
        <f>IF(ISBLANK(D17),"",IFERROR(GETPIVOTDATA("InspectionSchedule",'Inspection Pivot Tables'!$A$3,"InspectionSchedule-End Item",D17,"InspectionSchedule-Inspection No","A195"),0))</f>
        <v>0</v>
      </c>
      <c r="P17" s="104">
        <f>IF(ISBLANK(D17),"",IFERROR(GETPIVOTDATA("InspectionSchedule",'Inspection Pivot Tables'!$A$3,"InspectionSchedule-End Item",D17,"InspectionSchedule-Inspection No","A465"),0))</f>
        <v>0</v>
      </c>
      <c r="Q17" s="36">
        <f>IF(ISBLANK(D17),"",IFERROR(GETPIVOTDATA("PhaseFlowChart",'Phase Flow Chart Pivot Tables'!$D$3,"PhaseFlowChart-End Item",D17),0))</f>
        <v>0</v>
      </c>
      <c r="T17" s="9"/>
      <c r="U17" s="9"/>
      <c r="V17" s="9"/>
    </row>
    <row r="18" spans="2:23" ht="30" customHeight="1" x14ac:dyDescent="0.3">
      <c r="B18" s="163"/>
      <c r="C18" s="160"/>
      <c r="D18" s="59" t="s">
        <v>160</v>
      </c>
      <c r="E18" s="109"/>
      <c r="F18" s="109" t="str">
        <f>IF(IFERROR(GETPIVOTDATA("DailyEnditemStatus",'Daily Status Pivot Tables'!B4,"End Item",D18,"Readiness Status","FMC"),0) = 1,"FMC",
  IF(IFERROR(GETPIVOTDATA("DailyEnditemStatus",'Daily Status Pivot Tables'!B4,"End Item",D18,"Readiness Status","PMCS"),0) = 1,"PMCS",
  IF(IFERROR(GETPIVOTDATA("DailyEnditemStatus",'Daily Status Pivot Tables'!B4,"End Item",D18,"Readiness Status","PMCM"),0) = 1,"PMCM",
  IF(IFERROR(GETPIVOTDATA("DailyEnditemStatus",'Daily Status Pivot Tables'!B4,"End Item",D18,"Readiness Status","NMCS"),0) = 1,"NMCS",
  IF(IFERROR(GETPIVOTDATA("DailyEnditemStatus",'Daily Status Pivot Tables'!B4,"End Item",D18,"Readiness Status","SUST"),0) = 1,"SUST",
  IF(IFERROR(GETPIVOTDATA("DailyEnditemStatus",'Daily Status Pivot Tables'!B4,"End Item",D18,"Readiness Status","FIELD"),0) = 1,"FIELD",
  IF(IFERROR(GETPIVOTDATA("DailyEnditemStatus",'Daily Status Pivot Tables'!B4,"End Item",D18,"Readiness Status","DADE"),0) = 1,"DADE",
"")))))))</f>
        <v/>
      </c>
      <c r="G18" s="109" t="str">
        <f>IF(ISBLANK('Daily Status Report'!G27),"",'Daily Status Report'!G27)</f>
        <v/>
      </c>
      <c r="H18" s="109" t="str">
        <f>IF(ISBLANK('Daily Status Report'!H27),"",'Daily Status Report'!H27)</f>
        <v/>
      </c>
      <c r="I18" s="109" t="str">
        <f t="shared" ca="1" si="2"/>
        <v/>
      </c>
      <c r="J18" s="123" t="str">
        <f>IF(ISBLANK('Daily Status Report'!J27),"",'Daily Status Report'!J27)</f>
        <v>Error</v>
      </c>
      <c r="K18" s="123"/>
      <c r="L18" s="123"/>
      <c r="M18" s="123"/>
      <c r="N18" s="109" t="str">
        <f>IF(ISBLANK('Daily Status Report'!N27),"",'Daily Status Report'!N27)</f>
        <v>KBIF</v>
      </c>
      <c r="O18" s="109">
        <f>IF(ISBLANK(D18),"",IFERROR(GETPIVOTDATA("InspectionSchedule",'Inspection Pivot Tables'!$A$3,"InspectionSchedule-End Item",D18,"InspectionSchedule-Inspection No","A195"),0))</f>
        <v>0</v>
      </c>
      <c r="P18" s="109">
        <f>IF(ISBLANK(D18),"",IFERROR(GETPIVOTDATA("InspectionSchedule",'Inspection Pivot Tables'!$A$3,"InspectionSchedule-End Item",D18,"InspectionSchedule-Inspection No","A465"),0))</f>
        <v>0</v>
      </c>
      <c r="Q18" s="38">
        <f>IF(ISBLANK(D18),"",IFERROR(GETPIVOTDATA("PhaseFlowChart",'Phase Flow Chart Pivot Tables'!$D$3,"PhaseFlowChart-End Item",D18),0))</f>
        <v>0</v>
      </c>
      <c r="T18" s="9"/>
      <c r="U18" s="9"/>
      <c r="V18" s="9"/>
    </row>
    <row r="19" spans="2:23" ht="30" customHeight="1" x14ac:dyDescent="0.3">
      <c r="B19" s="163"/>
      <c r="C19" s="160"/>
      <c r="D19" s="59" t="s">
        <v>161</v>
      </c>
      <c r="E19" s="109"/>
      <c r="F19" s="109" t="str">
        <f>IF(IFERROR(GETPIVOTDATA("DailyEnditemStatus",'Daily Status Pivot Tables'!B5,"End Item",D19,"Readiness Status","FMC"),0) = 1,"FMC",
  IF(IFERROR(GETPIVOTDATA("DailyEnditemStatus",'Daily Status Pivot Tables'!B5,"End Item",D19,"Readiness Status","PMCS"),0) = 1,"PMCS",
  IF(IFERROR(GETPIVOTDATA("DailyEnditemStatus",'Daily Status Pivot Tables'!B5,"End Item",D19,"Readiness Status","PMCM"),0) = 1,"PMCM",
  IF(IFERROR(GETPIVOTDATA("DailyEnditemStatus",'Daily Status Pivot Tables'!B5,"End Item",D19,"Readiness Status","NMCS"),0) = 1,"NMCS",
  IF(IFERROR(GETPIVOTDATA("DailyEnditemStatus",'Daily Status Pivot Tables'!B5,"End Item",D19,"Readiness Status","SUST"),0) = 1,"SUST",
  IF(IFERROR(GETPIVOTDATA("DailyEnditemStatus",'Daily Status Pivot Tables'!B5,"End Item",D19,"Readiness Status","FIELD"),0) = 1,"FIELD",
  IF(IFERROR(GETPIVOTDATA("DailyEnditemStatus",'Daily Status Pivot Tables'!B5,"End Item",D19,"Readiness Status","DADE"),0) = 1,"DADE",
"")))))))</f>
        <v/>
      </c>
      <c r="G19" s="109" t="str">
        <f>IF(ISBLANK('Daily Status Report'!G28),"",'Daily Status Report'!G28)</f>
        <v/>
      </c>
      <c r="H19" s="109" t="str">
        <f>IF(ISBLANK('Daily Status Report'!H28),"",'Daily Status Report'!H28)</f>
        <v/>
      </c>
      <c r="I19" s="109" t="str">
        <f t="shared" ca="1" si="2"/>
        <v/>
      </c>
      <c r="J19" s="123" t="str">
        <f>IF(ISBLANK('Daily Status Report'!J28),"",'Daily Status Report'!J28)</f>
        <v>Error</v>
      </c>
      <c r="K19" s="123"/>
      <c r="L19" s="123"/>
      <c r="M19" s="123"/>
      <c r="N19" s="109" t="str">
        <f>IF(ISBLANK('Daily Status Report'!N28),"",'Daily Status Report'!N28)</f>
        <v>KBIF</v>
      </c>
      <c r="O19" s="109">
        <f>IF(ISBLANK(D19),"",IFERROR(GETPIVOTDATA("InspectionSchedule",'Inspection Pivot Tables'!$A$3,"InspectionSchedule-End Item",D19,"InspectionSchedule-Inspection No","A195"),0))</f>
        <v>0</v>
      </c>
      <c r="P19" s="109">
        <f>IF(ISBLANK(D19),"",IFERROR(GETPIVOTDATA("InspectionSchedule",'Inspection Pivot Tables'!$A$3,"InspectionSchedule-End Item",D19,"InspectionSchedule-Inspection No","A465"),0))</f>
        <v>0</v>
      </c>
      <c r="Q19" s="38">
        <f>IF(ISBLANK(D19),"",IFERROR(GETPIVOTDATA("PhaseFlowChart",'Phase Flow Chart Pivot Tables'!$D$3,"PhaseFlowChart-End Item",D19),0))</f>
        <v>0</v>
      </c>
      <c r="T19" s="9"/>
      <c r="U19" s="9"/>
      <c r="V19" s="9"/>
    </row>
    <row r="20" spans="2:23" ht="30" customHeight="1" x14ac:dyDescent="0.3">
      <c r="B20" s="163"/>
      <c r="C20" s="160"/>
      <c r="D20" s="59" t="s">
        <v>162</v>
      </c>
      <c r="E20" s="109"/>
      <c r="F20" s="109" t="str">
        <f>IF(IFERROR(GETPIVOTDATA("DailyEnditemStatus",'Daily Status Pivot Tables'!B6,"End Item",D20,"Readiness Status","FMC"),0) = 1,"FMC",
  IF(IFERROR(GETPIVOTDATA("DailyEnditemStatus",'Daily Status Pivot Tables'!B6,"End Item",D20,"Readiness Status","PMCS"),0) = 1,"PMCS",
  IF(IFERROR(GETPIVOTDATA("DailyEnditemStatus",'Daily Status Pivot Tables'!B6,"End Item",D20,"Readiness Status","PMCM"),0) = 1,"PMCM",
  IF(IFERROR(GETPIVOTDATA("DailyEnditemStatus",'Daily Status Pivot Tables'!B6,"End Item",D20,"Readiness Status","NMCS"),0) = 1,"NMCS",
  IF(IFERROR(GETPIVOTDATA("DailyEnditemStatus",'Daily Status Pivot Tables'!B6,"End Item",D20,"Readiness Status","SUST"),0) = 1,"SUST",
  IF(IFERROR(GETPIVOTDATA("DailyEnditemStatus",'Daily Status Pivot Tables'!B6,"End Item",D20,"Readiness Status","FIELD"),0) = 1,"FIELD",
  IF(IFERROR(GETPIVOTDATA("DailyEnditemStatus",'Daily Status Pivot Tables'!B6,"End Item",D20,"Readiness Status","DADE"),0) = 1,"DADE",
"")))))))</f>
        <v/>
      </c>
      <c r="G20" s="109" t="str">
        <f>IF(ISBLANK('Daily Status Report'!G29),"",'Daily Status Report'!G29)</f>
        <v/>
      </c>
      <c r="H20" s="109" t="str">
        <f>IF(ISBLANK('Daily Status Report'!H29),"",'Daily Status Report'!H29)</f>
        <v/>
      </c>
      <c r="I20" s="109" t="str">
        <f t="shared" ca="1" si="2"/>
        <v/>
      </c>
      <c r="J20" s="123" t="str">
        <f>IF(ISBLANK('Daily Status Report'!J29),"",'Daily Status Report'!J29)</f>
        <v>Error</v>
      </c>
      <c r="K20" s="123"/>
      <c r="L20" s="123"/>
      <c r="M20" s="123"/>
      <c r="N20" s="109" t="str">
        <f>IF(ISBLANK('Daily Status Report'!N29),"",'Daily Status Report'!N29)</f>
        <v>KBIF</v>
      </c>
      <c r="O20" s="109">
        <f>IF(ISBLANK(D20),"",IFERROR(GETPIVOTDATA("InspectionSchedule",'Inspection Pivot Tables'!$A$3,"InspectionSchedule-End Item",D20,"InspectionSchedule-Inspection No","A195"),0))</f>
        <v>0</v>
      </c>
      <c r="P20" s="109">
        <f>IF(ISBLANK(D20),"",IFERROR(GETPIVOTDATA("InspectionSchedule",'Inspection Pivot Tables'!$A$3,"InspectionSchedule-End Item",D20,"InspectionSchedule-Inspection No","A465"),0))</f>
        <v>0</v>
      </c>
      <c r="Q20" s="38">
        <f>IF(ISBLANK(D20),"",IFERROR(GETPIVOTDATA("PhaseFlowChart",'Phase Flow Chart Pivot Tables'!$D$3,"PhaseFlowChart-End Item",D20),0))</f>
        <v>0</v>
      </c>
      <c r="U20" s="9"/>
    </row>
    <row r="21" spans="2:23" ht="30" customHeight="1" x14ac:dyDescent="0.3">
      <c r="B21" s="163"/>
      <c r="C21" s="160"/>
      <c r="D21" s="59" t="s">
        <v>218</v>
      </c>
      <c r="E21" s="109"/>
      <c r="F21" s="109" t="str">
        <f>IF(IFERROR(GETPIVOTDATA("DailyEnditemStatus",'Daily Status Pivot Tables'!B7,"End Item",D21,"Readiness Status","FMC"),0) = 1,"FMC",
  IF(IFERROR(GETPIVOTDATA("DailyEnditemStatus",'Daily Status Pivot Tables'!B7,"End Item",D21,"Readiness Status","PMCS"),0) = 1,"PMCS",
  IF(IFERROR(GETPIVOTDATA("DailyEnditemStatus",'Daily Status Pivot Tables'!B7,"End Item",D21,"Readiness Status","PMCM"),0) = 1,"PMCM",
  IF(IFERROR(GETPIVOTDATA("DailyEnditemStatus",'Daily Status Pivot Tables'!B7,"End Item",D21,"Readiness Status","NMCS"),0) = 1,"NMCS",
  IF(IFERROR(GETPIVOTDATA("DailyEnditemStatus",'Daily Status Pivot Tables'!B7,"End Item",D21,"Readiness Status","SUST"),0) = 1,"SUST",
  IF(IFERROR(GETPIVOTDATA("DailyEnditemStatus",'Daily Status Pivot Tables'!B7,"End Item",D21,"Readiness Status","FIELD"),0) = 1,"FIELD",
  IF(IFERROR(GETPIVOTDATA("DailyEnditemStatus",'Daily Status Pivot Tables'!B7,"End Item",D21,"Readiness Status","DADE"),0) = 1,"DADE",
"")))))))</f>
        <v/>
      </c>
      <c r="G21" s="109" t="str">
        <f>IF(ISBLANK('Daily Status Report'!G30),"",'Daily Status Report'!G30)</f>
        <v/>
      </c>
      <c r="H21" s="109" t="str">
        <f>IF(ISBLANK('Daily Status Report'!H30),"",'Daily Status Report'!H30)</f>
        <v/>
      </c>
      <c r="I21" s="109" t="str">
        <f t="shared" ca="1" si="2"/>
        <v/>
      </c>
      <c r="J21" s="123" t="str">
        <f>IF(ISBLANK('Daily Status Report'!J30),"",'Daily Status Report'!J30)</f>
        <v>Error</v>
      </c>
      <c r="K21" s="123"/>
      <c r="L21" s="123"/>
      <c r="M21" s="123"/>
      <c r="N21" s="109" t="str">
        <f>IF(ISBLANK('Daily Status Report'!N30),"",'Daily Status Report'!N30)</f>
        <v>KBIF</v>
      </c>
      <c r="O21" s="109">
        <f>IF(ISBLANK(D21),"",IFERROR(GETPIVOTDATA("InspectionSchedule",'Inspection Pivot Tables'!$A$3,"InspectionSchedule-End Item",D21,"InspectionSchedule-Inspection No","A195"),0))</f>
        <v>0</v>
      </c>
      <c r="P21" s="109">
        <f>IF(ISBLANK(D21),"",IFERROR(GETPIVOTDATA("InspectionSchedule",'Inspection Pivot Tables'!$A$3,"InspectionSchedule-End Item",D21,"InspectionSchedule-Inspection No","A465"),0))</f>
        <v>0</v>
      </c>
      <c r="Q21" s="38">
        <f>IF(ISBLANK(D21),"",IFERROR(GETPIVOTDATA("PhaseFlowChart",'Phase Flow Chart Pivot Tables'!$D$3,"PhaseFlowChart-End Item",D21),0))</f>
        <v>0</v>
      </c>
    </row>
    <row r="22" spans="2:23" ht="30" customHeight="1" x14ac:dyDescent="0.3">
      <c r="B22" s="163"/>
      <c r="C22" s="160"/>
      <c r="D22" s="59" t="s">
        <v>163</v>
      </c>
      <c r="E22" s="109"/>
      <c r="F22" s="109" t="str">
        <f>IF(IFERROR(GETPIVOTDATA("DailyEnditemStatus",'Daily Status Pivot Tables'!B8,"End Item",D22,"Readiness Status","FMC"),0) = 1,"FMC",
  IF(IFERROR(GETPIVOTDATA("DailyEnditemStatus",'Daily Status Pivot Tables'!B8,"End Item",D22,"Readiness Status","PMCS"),0) = 1,"PMCS",
  IF(IFERROR(GETPIVOTDATA("DailyEnditemStatus",'Daily Status Pivot Tables'!B8,"End Item",D22,"Readiness Status","PMCM"),0) = 1,"PMCM",
  IF(IFERROR(GETPIVOTDATA("DailyEnditemStatus",'Daily Status Pivot Tables'!B8,"End Item",D22,"Readiness Status","NMCS"),0) = 1,"NMCS",
  IF(IFERROR(GETPIVOTDATA("DailyEnditemStatus",'Daily Status Pivot Tables'!B8,"End Item",D22,"Readiness Status","SUST"),0) = 1,"SUST",
  IF(IFERROR(GETPIVOTDATA("DailyEnditemStatus",'Daily Status Pivot Tables'!B8,"End Item",D22,"Readiness Status","FIELD"),0) = 1,"FIELD",
  IF(IFERROR(GETPIVOTDATA("DailyEnditemStatus",'Daily Status Pivot Tables'!B8,"End Item",D22,"Readiness Status","DADE"),0) = 1,"DADE",
"")))))))</f>
        <v/>
      </c>
      <c r="G22" s="109" t="str">
        <f>IF(ISBLANK('Daily Status Report'!G31),"",'Daily Status Report'!G31)</f>
        <v/>
      </c>
      <c r="H22" s="109" t="str">
        <f>IF(ISBLANK('Daily Status Report'!H31),"",'Daily Status Report'!H31)</f>
        <v/>
      </c>
      <c r="I22" s="109" t="str">
        <f t="shared" ca="1" si="2"/>
        <v/>
      </c>
      <c r="J22" s="123" t="str">
        <f>IF(ISBLANK('Daily Status Report'!J31),"",'Daily Status Report'!J31)</f>
        <v>Error</v>
      </c>
      <c r="K22" s="123"/>
      <c r="L22" s="123"/>
      <c r="M22" s="123"/>
      <c r="N22" s="109" t="str">
        <f>IF(ISBLANK('Daily Status Report'!N31),"",'Daily Status Report'!N31)</f>
        <v>KBIF</v>
      </c>
      <c r="O22" s="109">
        <f>IF(ISBLANK(D22),"",IFERROR(GETPIVOTDATA("InspectionSchedule",'Inspection Pivot Tables'!$A$3,"InspectionSchedule-End Item",D22,"InspectionSchedule-Inspection No","A195"),0))</f>
        <v>0</v>
      </c>
      <c r="P22" s="109">
        <f>IF(ISBLANK(D22),"",IFERROR(GETPIVOTDATA("InspectionSchedule",'Inspection Pivot Tables'!$A$3,"InspectionSchedule-End Item",D22,"InspectionSchedule-Inspection No","A465"),0))</f>
        <v>0</v>
      </c>
      <c r="Q22" s="38">
        <f>IF(ISBLANK(D22),"",IFERROR(GETPIVOTDATA("PhaseFlowChart",'Phase Flow Chart Pivot Tables'!$D$3,"PhaseFlowChart-End Item",D22),0))</f>
        <v>0</v>
      </c>
    </row>
    <row r="23" spans="2:23" ht="30" customHeight="1" x14ac:dyDescent="0.3">
      <c r="B23" s="163"/>
      <c r="C23" s="160"/>
      <c r="D23" s="56"/>
      <c r="E23" s="109"/>
      <c r="F23" s="109" t="str">
        <f>IF(IFERROR(GETPIVOTDATA("DailyEnditemStatus",'Daily Status Pivot Tables'!B9,"End Item",D23,"Readiness Status","FMC"),0) = 1,"FMC",
  IF(IFERROR(GETPIVOTDATA("DailyEnditemStatus",'Daily Status Pivot Tables'!B9,"End Item",D23,"Readiness Status","PMCS"),0) = 1,"PMCS",
  IF(IFERROR(GETPIVOTDATA("DailyEnditemStatus",'Daily Status Pivot Tables'!B9,"End Item",D23,"Readiness Status","PMCM"),0) = 1,"PMCM",
  IF(IFERROR(GETPIVOTDATA("DailyEnditemStatus",'Daily Status Pivot Tables'!B9,"End Item",D23,"Readiness Status","NMCS"),0) = 1,"NMCS",
  IF(IFERROR(GETPIVOTDATA("DailyEnditemStatus",'Daily Status Pivot Tables'!B9,"End Item",D23,"Readiness Status","SUST"),0) = 1,"SUST",
  IF(IFERROR(GETPIVOTDATA("DailyEnditemStatus",'Daily Status Pivot Tables'!B9,"End Item",D23,"Readiness Status","FIELD"),0) = 1,"FIELD",
  IF(IFERROR(GETPIVOTDATA("DailyEnditemStatus",'Daily Status Pivot Tables'!B9,"End Item",D23,"Readiness Status","DADE"),0) = 1,"DADE",
"")))))))</f>
        <v/>
      </c>
      <c r="G23" s="109" t="str">
        <f>IF(ISBLANK('Daily Status Report'!G32),"",'Daily Status Report'!G32)</f>
        <v/>
      </c>
      <c r="H23" s="109" t="str">
        <f>IF(ISBLANK('Daily Status Report'!H32),"",'Daily Status Report'!H32)</f>
        <v/>
      </c>
      <c r="I23" s="109" t="str">
        <f t="shared" ca="1" si="2"/>
        <v/>
      </c>
      <c r="J23" s="123" t="str">
        <f>IF(ISBLANK('Daily Status Report'!J32),"",'Daily Status Report'!J32)</f>
        <v/>
      </c>
      <c r="K23" s="123"/>
      <c r="L23" s="123"/>
      <c r="M23" s="123"/>
      <c r="N23" s="109" t="str">
        <f>IF(ISBLANK('Daily Status Report'!N32),"",'Daily Status Report'!N32)</f>
        <v/>
      </c>
      <c r="O23" s="109" t="str">
        <f>IF(ISBLANK(D23),"",IFERROR(GETPIVOTDATA("InspectionSchedule",'Inspection Pivot Tables'!$A$3,"InspectionSchedule-End Item",D23,"InspectionSchedule-Inspection No","A195"),0))</f>
        <v/>
      </c>
      <c r="P23" s="109" t="str">
        <f>IF(ISBLANK(D23),"",IFERROR(GETPIVOTDATA("InspectionSchedule",'Inspection Pivot Tables'!$A$3,"InspectionSchedule-End Item",D23,"InspectionSchedule-Inspection No","A465"),0))</f>
        <v/>
      </c>
      <c r="Q23" s="38" t="str">
        <f>IF(ISBLANK(D23),"",IFERROR(GETPIVOTDATA("PhaseFlowChart",'Phase Flow Chart Pivot Tables'!$D$3,"PhaseFlowChart-End Item",D23),0))</f>
        <v/>
      </c>
    </row>
    <row r="24" spans="2:23" ht="30" customHeight="1" thickBot="1" x14ac:dyDescent="0.35">
      <c r="B24" s="169"/>
      <c r="C24" s="170"/>
      <c r="D24" s="57"/>
      <c r="E24" s="91"/>
      <c r="F24" s="91" t="str">
        <f>IF(IFERROR(GETPIVOTDATA("DailyEnditemStatus",'Daily Status Pivot Tables'!B10,"End Item",D24,"Readiness Status","FMC"),0) = 1,"FMC",
  IF(IFERROR(GETPIVOTDATA("DailyEnditemStatus",'Daily Status Pivot Tables'!B10,"End Item",D24,"Readiness Status","PMCS"),0) = 1,"PMCS",
  IF(IFERROR(GETPIVOTDATA("DailyEnditemStatus",'Daily Status Pivot Tables'!B10,"End Item",D24,"Readiness Status","PMCM"),0) = 1,"PMCM",
  IF(IFERROR(GETPIVOTDATA("DailyEnditemStatus",'Daily Status Pivot Tables'!B10,"End Item",D24,"Readiness Status","NMCS"),0) = 1,"NMCS",
  IF(IFERROR(GETPIVOTDATA("DailyEnditemStatus",'Daily Status Pivot Tables'!B10,"End Item",D24,"Readiness Status","SUST"),0) = 1,"SUST",
  IF(IFERROR(GETPIVOTDATA("DailyEnditemStatus",'Daily Status Pivot Tables'!B10,"End Item",D24,"Readiness Status","FIELD"),0) = 1,"FIELD",
  IF(IFERROR(GETPIVOTDATA("DailyEnditemStatus",'Daily Status Pivot Tables'!B10,"End Item",D24,"Readiness Status","DADE"),0) = 1,"DADE",
"")))))))</f>
        <v/>
      </c>
      <c r="G24" s="91" t="str">
        <f>IF(ISBLANK('Daily Status Report'!G33),"",'Daily Status Report'!G33)</f>
        <v/>
      </c>
      <c r="H24" s="91" t="str">
        <f>IF(ISBLANK('Daily Status Report'!H33),"",'Daily Status Report'!H33)</f>
        <v/>
      </c>
      <c r="I24" s="91" t="str">
        <f t="shared" ca="1" si="2"/>
        <v/>
      </c>
      <c r="J24" s="155" t="str">
        <f>IF(ISBLANK('Daily Status Report'!J33),"",'Daily Status Report'!J33)</f>
        <v/>
      </c>
      <c r="K24" s="155"/>
      <c r="L24" s="155"/>
      <c r="M24" s="155"/>
      <c r="N24" s="91" t="str">
        <f>IF(ISBLANK('Daily Status Report'!N33),"",'Daily Status Report'!N33)</f>
        <v/>
      </c>
      <c r="O24" s="91" t="str">
        <f>IF(ISBLANK(D24),"",IFERROR(GETPIVOTDATA("InspectionSchedule",'Inspection Pivot Tables'!$A$3,"InspectionSchedule-End Item",D24,"InspectionSchedule-Inspection No","A195"),0))</f>
        <v/>
      </c>
      <c r="P24" s="91" t="str">
        <f>IF(ISBLANK(D24),"",IFERROR(GETPIVOTDATA("InspectionSchedule",'Inspection Pivot Tables'!$A$3,"InspectionSchedule-End Item",D24,"InspectionSchedule-Inspection No","A465"),0))</f>
        <v/>
      </c>
      <c r="Q24" s="41" t="str">
        <f>IF(ISBLANK(D24),"",IFERROR(GETPIVOTDATA("PhaseFlowChart",'Phase Flow Chart Pivot Tables'!$D$3,"PhaseFlowChart-End Item",D24),0))</f>
        <v/>
      </c>
    </row>
    <row r="25" spans="2:23" ht="29.4" thickBot="1" x14ac:dyDescent="0.35">
      <c r="B25" s="28" t="s">
        <v>22</v>
      </c>
      <c r="C25" s="111" t="s">
        <v>12</v>
      </c>
      <c r="D25" s="111" t="s">
        <v>23</v>
      </c>
      <c r="E25" s="189" t="s">
        <v>169</v>
      </c>
      <c r="F25" s="189"/>
      <c r="G25" s="111" t="s">
        <v>170</v>
      </c>
      <c r="H25" s="111" t="s">
        <v>171</v>
      </c>
      <c r="I25" s="111" t="s">
        <v>172</v>
      </c>
      <c r="J25" s="111" t="s">
        <v>154</v>
      </c>
      <c r="K25" s="111" t="s">
        <v>173</v>
      </c>
      <c r="L25" s="111" t="s">
        <v>155</v>
      </c>
      <c r="M25" s="111" t="s">
        <v>31</v>
      </c>
      <c r="N25" s="111"/>
      <c r="O25" s="111" t="s">
        <v>174</v>
      </c>
      <c r="P25" s="30" t="s">
        <v>175</v>
      </c>
      <c r="Q25" s="31" t="s">
        <v>205</v>
      </c>
      <c r="T25" s="9"/>
      <c r="U25" s="9"/>
      <c r="V25" s="9"/>
    </row>
    <row r="26" spans="2:23" ht="15.75" customHeight="1" x14ac:dyDescent="0.3">
      <c r="B26" s="162" t="s">
        <v>150</v>
      </c>
      <c r="C26" s="159" t="s">
        <v>148</v>
      </c>
      <c r="D26" s="58" t="s">
        <v>151</v>
      </c>
      <c r="E26" s="104">
        <f>IF(ISBLANK(D26),"",IFERROR(GETPIVOTDATA("InspectionSchedule-Till Due",'Inspection Pivot Tables'!$A$3,"InspectionSchedule-End Item",D26,"InspectionSchedule-Inspection No","A025","InspectionSchedule-Tracker Display Name"," Aircraft Hours"),0))</f>
        <v>0</v>
      </c>
      <c r="F26" s="33" t="str">
        <f ca="1">IF(ISBLANK(D26),"",IFERROR(TODAY()+GETPIVOTDATA("InspectionSchedule-Till Due",'Inspection Pivot Tables'!$A$3,"InspectionSchedule-End Item",D26,"InspectionSchedule-Inspection No","A025","InspectionSchedule-Tracker Display Name"," Days "),"Error"))</f>
        <v>Error</v>
      </c>
      <c r="G26" s="33" t="str">
        <f ca="1">IF(ISBLANK(D26),"",IFERROR(TODAY()+GETPIVOTDATA("InspectionSchedule-Till Due",'Inspection Pivot Tables'!$A$3,"InspectionSchedule-End Item",D26,"InspectionSchedule-Inspection No","A215","InspectionSchedule-Tracker Display Name"," Days "),"Error"))</f>
        <v>Error</v>
      </c>
      <c r="H26" s="33" t="str">
        <f ca="1">IF(ISBLANK(D26),"",IFERROR(TODAY()+GETPIVOTDATA("InspectionSchedule-Till Due",'Inspection Pivot Tables'!$A$3,"InspectionSchedule-End Item",D26,"InspectionSchedule-Inspection No","A216","InspectionSchedule-Tracker Display Name"," Days "),"Error"))</f>
        <v>Error</v>
      </c>
      <c r="I26" s="104" t="str">
        <f>IF(ISBLANK(D26),"",IFERROR(GETPIVOTDATA("InspectionSchedule",'Inspection Pivot Tables'!$A$3,"InspectionSchedule-End Item",D26,"InspectionSchedule-Inspection No","A135"),"Error"))</f>
        <v>Error</v>
      </c>
      <c r="J26" s="109">
        <f>IF(ISBLANK(D26),"",IFERROR(GETPIVOTDATA("InspectionSchedule",'Inspection Pivot Tables'!$A$3,"InspectionSchedule-End Item",D26,"InspectionSchedule-Inspection No","A195"),0))</f>
        <v>0</v>
      </c>
      <c r="K26" s="34" t="str">
        <f ca="1">IF(ISBLANK(D26),"",IFERROR(TODAY()+GETPIVOTDATA("InspectionSchedule-Till Due",'Inspection Pivot Tables'!$A$3,"InspectionSchedule-End Item",D26,"InspectionSchedule-Inspection No","A261","InspectionSchedule-Tracker Display Name"," Days "),"Error"))</f>
        <v>Error</v>
      </c>
      <c r="L26" s="109">
        <f>IF(ISBLANK(D26),"",IFERROR(GETPIVOTDATA("InspectionSchedule",'Inspection Pivot Tables'!$A$3,"InspectionSchedule-End Item",D26,"InspectionSchedule-Inspection No","A465"),0))</f>
        <v>0</v>
      </c>
      <c r="M26" s="109">
        <f>IF(ISBLANK(D26),"",IFERROR(GETPIVOTDATA("PhaseFlowChart",'Phase Flow Chart Pivot Tables'!$D$3,"PhaseFlowChart-End Item",D26),0))</f>
        <v>0</v>
      </c>
      <c r="N26" s="104"/>
      <c r="O26" s="33" t="str">
        <f ca="1">IF(ISBLANK(D26),"",IFERROR(TODAY()+GETPIVOTDATA("InspectionSchedule-Till Due",'Inspection Pivot Tables'!$A$3,"InspectionSchedule-End Item",D26,"InspectionSchedule-Inspection No","A801","InspectionSchedule-Tracker Display Name"," Days "),"Error"))</f>
        <v>Error</v>
      </c>
      <c r="P26" s="35" t="str">
        <f ca="1">IF(ISBLANK(D26),"",IFERROR(TODAY()+GETPIVOTDATA("InspectionSchedule-Till Due",'Inspection Pivot Tables'!$A$3,"InspectionSchedule-End Item",D26,"InspectionSchedule-Inspection No","A649","InspectionSchedule-Tracker Display Name"," Days "),"Error"))</f>
        <v>Error</v>
      </c>
      <c r="Q26" s="100" t="str">
        <f ca="1">IF(ISBLANK(D26),"",IFERROR(TODAY()+GETPIVOTDATA("InspectionSchedule-Till Due",'Inspection Pivot Tables'!$A$3,"InspectionSchedule-End Item",D26,"InspectionSchedule-Inspection No","A177","InspectionSchedule-Tracker Display Name"," Days "),"Error"))</f>
        <v>Error</v>
      </c>
      <c r="W26" s="15" t="s">
        <v>24</v>
      </c>
    </row>
    <row r="27" spans="2:23" ht="15" customHeight="1" x14ac:dyDescent="0.3">
      <c r="B27" s="163"/>
      <c r="C27" s="160"/>
      <c r="D27" s="59" t="s">
        <v>160</v>
      </c>
      <c r="E27" s="109">
        <f>IF(ISBLANK(D27),"",IFERROR(GETPIVOTDATA("InspectionSchedule-Till Due",'Inspection Pivot Tables'!$A$3,"InspectionSchedule-End Item",D27,"InspectionSchedule-Inspection No","A025","InspectionSchedule-Tracker Display Name"," Aircraft Hours"),0))</f>
        <v>0</v>
      </c>
      <c r="F27" s="37" t="str">
        <f ca="1">IF(ISBLANK(D27),"",IFERROR(TODAY()+GETPIVOTDATA("InspectionSchedule-Till Due",'Inspection Pivot Tables'!$A$3,"InspectionSchedule-End Item",D27,"InspectionSchedule-Inspection No","A025","InspectionSchedule-Tracker Display Name"," Days "),"Error"))</f>
        <v>Error</v>
      </c>
      <c r="G27" s="37" t="str">
        <f ca="1">IF(ISBLANK(D27),"",IFERROR(TODAY()+GETPIVOTDATA("InspectionSchedule-Till Due",'Inspection Pivot Tables'!$A$3,"InspectionSchedule-End Item",D27,"InspectionSchedule-Inspection No","A215","InspectionSchedule-Tracker Display Name"," Days "),"Error"))</f>
        <v>Error</v>
      </c>
      <c r="H27" s="37" t="str">
        <f ca="1">IF(ISBLANK(D27),"",IFERROR(TODAY()+GETPIVOTDATA("InspectionSchedule-Till Due",'Inspection Pivot Tables'!$A$3,"InspectionSchedule-End Item",D27,"InspectionSchedule-Inspection No","A216","InspectionSchedule-Tracker Display Name"," Days "),"Error"))</f>
        <v>Error</v>
      </c>
      <c r="I27" s="109" t="str">
        <f>IF(ISBLANK(D27),"",IFERROR(GETPIVOTDATA("InspectionSchedule",'Inspection Pivot Tables'!$A$3,"InspectionSchedule-End Item",D27,"InspectionSchedule-Inspection No","A135"),"Error"))</f>
        <v>Error</v>
      </c>
      <c r="J27" s="109">
        <f>IF(ISBLANK(D27),"",IFERROR(GETPIVOTDATA("InspectionSchedule",'Inspection Pivot Tables'!$A$3,"InspectionSchedule-End Item",D27,"InspectionSchedule-Inspection No","A195"),0))</f>
        <v>0</v>
      </c>
      <c r="K27" s="34" t="str">
        <f ca="1">IF(ISBLANK(D27),"",IFERROR(TODAY()+GETPIVOTDATA("InspectionSchedule-Till Due",'Inspection Pivot Tables'!$A$3,"InspectionSchedule-End Item",D27,"InspectionSchedule-Inspection No","A261","InspectionSchedule-Tracker Display Name"," Days "),"Error"))</f>
        <v>Error</v>
      </c>
      <c r="L27" s="109">
        <f>IF(ISBLANK(D27),"",IFERROR(GETPIVOTDATA("InspectionSchedule",'Inspection Pivot Tables'!$A$3,"InspectionSchedule-End Item",D27,"InspectionSchedule-Inspection No","A465"),0))</f>
        <v>0</v>
      </c>
      <c r="M27" s="109">
        <f>IF(ISBLANK(D27),"",IFERROR(GETPIVOTDATA("PhaseFlowChart",'Phase Flow Chart Pivot Tables'!$D$3,"PhaseFlowChart-End Item",D27),0))</f>
        <v>0</v>
      </c>
      <c r="N27" s="109"/>
      <c r="O27" s="37" t="str">
        <f ca="1">IF(ISBLANK(D27),"",IFERROR(TODAY()+GETPIVOTDATA("InspectionSchedule-Till Due",'Inspection Pivot Tables'!$A$3,"InspectionSchedule-End Item",D27,"InspectionSchedule-Inspection No","A801","InspectionSchedule-Tracker Display Name"," Days "),"Error"))</f>
        <v>Error</v>
      </c>
      <c r="P27" s="34" t="str">
        <f ca="1">IF(ISBLANK(D27),"",IFERROR(TODAY()+GETPIVOTDATA("InspectionSchedule-Till Due",'Inspection Pivot Tables'!$A$3,"InspectionSchedule-End Item",D27,"InspectionSchedule-Inspection No","A649","InspectionSchedule-Tracker Display Name"," Days "),"Error"))</f>
        <v>Error</v>
      </c>
      <c r="Q27" s="101" t="str">
        <f ca="1">IF(ISBLANK(D27),"",IFERROR(TODAY()+GETPIVOTDATA("InspectionSchedule-Till Due",'Inspection Pivot Tables'!$A$3,"InspectionSchedule-End Item",D27,"InspectionSchedule-Inspection No","A177","InspectionSchedule-Tracker Display Name"," Days "),"Error"))</f>
        <v>Error</v>
      </c>
      <c r="W27" s="16" t="s">
        <v>32</v>
      </c>
    </row>
    <row r="28" spans="2:23" ht="15" customHeight="1" x14ac:dyDescent="0.3">
      <c r="B28" s="163"/>
      <c r="C28" s="160"/>
      <c r="D28" s="59" t="s">
        <v>161</v>
      </c>
      <c r="E28" s="109">
        <f>IF(ISBLANK(D28),"",IFERROR(GETPIVOTDATA("InspectionSchedule-Till Due",'Inspection Pivot Tables'!$A$3,"InspectionSchedule-End Item",D28,"InspectionSchedule-Inspection No","A025","InspectionSchedule-Tracker Display Name"," Aircraft Hours"),0))</f>
        <v>0</v>
      </c>
      <c r="F28" s="37" t="str">
        <f ca="1">IF(ISBLANK(D28),"",IFERROR(TODAY()+GETPIVOTDATA("InspectionSchedule-Till Due",'Inspection Pivot Tables'!$A$3,"InspectionSchedule-End Item",D28,"InspectionSchedule-Inspection No","A025","InspectionSchedule-Tracker Display Name"," Days "),"Error"))</f>
        <v>Error</v>
      </c>
      <c r="G28" s="37" t="str">
        <f ca="1">IF(ISBLANK(D28),"",IFERROR(TODAY()+GETPIVOTDATA("InspectionSchedule-Till Due",'Inspection Pivot Tables'!$A$3,"InspectionSchedule-End Item",D28,"InspectionSchedule-Inspection No","A215","InspectionSchedule-Tracker Display Name"," Days "),"Error"))</f>
        <v>Error</v>
      </c>
      <c r="H28" s="37" t="str">
        <f ca="1">IF(ISBLANK(D28),"",IFERROR(TODAY()+GETPIVOTDATA("InspectionSchedule-Till Due",'Inspection Pivot Tables'!$A$3,"InspectionSchedule-End Item",D28,"InspectionSchedule-Inspection No","A216","InspectionSchedule-Tracker Display Name"," Days "),"Error"))</f>
        <v>Error</v>
      </c>
      <c r="I28" s="109" t="str">
        <f>IF(ISBLANK(D28),"",IFERROR(GETPIVOTDATA("InspectionSchedule",'Inspection Pivot Tables'!$A$3,"InspectionSchedule-End Item",D28,"InspectionSchedule-Inspection No","A135"),"Error"))</f>
        <v>Error</v>
      </c>
      <c r="J28" s="109">
        <f>IF(ISBLANK(D28),"",IFERROR(GETPIVOTDATA("InspectionSchedule",'Inspection Pivot Tables'!$A$3,"InspectionSchedule-End Item",D28,"InspectionSchedule-Inspection No","A195"),0))</f>
        <v>0</v>
      </c>
      <c r="K28" s="34" t="str">
        <f ca="1">IF(ISBLANK(D28),"",IFERROR(TODAY()+GETPIVOTDATA("InspectionSchedule-Till Due",'Inspection Pivot Tables'!$A$3,"InspectionSchedule-End Item",D28,"InspectionSchedule-Inspection No","A261","InspectionSchedule-Tracker Display Name"," Days "),"Error"))</f>
        <v>Error</v>
      </c>
      <c r="L28" s="109">
        <f>IF(ISBLANK(D28),"",IFERROR(GETPIVOTDATA("InspectionSchedule",'Inspection Pivot Tables'!$A$3,"InspectionSchedule-End Item",D28,"InspectionSchedule-Inspection No","A465"),0))</f>
        <v>0</v>
      </c>
      <c r="M28" s="109">
        <f>IF(ISBLANK(D28),"",IFERROR(GETPIVOTDATA("PhaseFlowChart",'Phase Flow Chart Pivot Tables'!$D$3,"PhaseFlowChart-End Item",D28),0))</f>
        <v>0</v>
      </c>
      <c r="N28" s="109"/>
      <c r="O28" s="37" t="str">
        <f ca="1">IF(ISBLANK(D28),"",IFERROR(TODAY()+GETPIVOTDATA("InspectionSchedule-Till Due",'Inspection Pivot Tables'!$A$3,"InspectionSchedule-End Item",D28,"InspectionSchedule-Inspection No","A801","InspectionSchedule-Tracker Display Name"," Days "),"Error"))</f>
        <v>Error</v>
      </c>
      <c r="P28" s="34" t="str">
        <f ca="1">IF(ISBLANK(D28),"",IFERROR(TODAY()+GETPIVOTDATA("InspectionSchedule-Till Due",'Inspection Pivot Tables'!$A$3,"InspectionSchedule-End Item",D28,"InspectionSchedule-Inspection No","A649","InspectionSchedule-Tracker Display Name"," Days "),"Error"))</f>
        <v>Error</v>
      </c>
      <c r="Q28" s="101" t="str">
        <f ca="1">IF(ISBLANK(D28),"",IFERROR(TODAY()+GETPIVOTDATA("InspectionSchedule-Till Due",'Inspection Pivot Tables'!$A$3,"InspectionSchedule-End Item",D28,"InspectionSchedule-Inspection No","A177","InspectionSchedule-Tracker Display Name"," Days "),"Error"))</f>
        <v>Error</v>
      </c>
      <c r="W28" s="17" t="s">
        <v>33</v>
      </c>
    </row>
    <row r="29" spans="2:23" ht="15.75" customHeight="1" x14ac:dyDescent="0.3">
      <c r="B29" s="163"/>
      <c r="C29" s="160"/>
      <c r="D29" s="59" t="s">
        <v>162</v>
      </c>
      <c r="E29" s="109">
        <f>IF(ISBLANK(D29),"",IFERROR(GETPIVOTDATA("InspectionSchedule-Till Due",'Inspection Pivot Tables'!$A$3,"InspectionSchedule-End Item",D29,"InspectionSchedule-Inspection No","A025","InspectionSchedule-Tracker Display Name"," Aircraft Hours"),0))</f>
        <v>0</v>
      </c>
      <c r="F29" s="37" t="str">
        <f ca="1">IF(ISBLANK(D29),"",IFERROR(TODAY()+GETPIVOTDATA("InspectionSchedule-Till Due",'Inspection Pivot Tables'!$A$3,"InspectionSchedule-End Item",D29,"InspectionSchedule-Inspection No","A025","InspectionSchedule-Tracker Display Name"," Days "),"Error"))</f>
        <v>Error</v>
      </c>
      <c r="G29" s="37" t="str">
        <f ca="1">IF(ISBLANK(D29),"",IFERROR(TODAY()+GETPIVOTDATA("InspectionSchedule-Till Due",'Inspection Pivot Tables'!$A$3,"InspectionSchedule-End Item",D29,"InspectionSchedule-Inspection No","A215","InspectionSchedule-Tracker Display Name"," Days "),"Error"))</f>
        <v>Error</v>
      </c>
      <c r="H29" s="37" t="str">
        <f ca="1">IF(ISBLANK(D29),"",IFERROR(TODAY()+GETPIVOTDATA("InspectionSchedule-Till Due",'Inspection Pivot Tables'!$A$3,"InspectionSchedule-End Item",D29,"InspectionSchedule-Inspection No","A216","InspectionSchedule-Tracker Display Name"," Days "),"Error"))</f>
        <v>Error</v>
      </c>
      <c r="I29" s="109" t="str">
        <f>IF(ISBLANK(D29),"",IFERROR(GETPIVOTDATA("InspectionSchedule",'Inspection Pivot Tables'!$A$3,"InspectionSchedule-End Item",D29,"InspectionSchedule-Inspection No","A135"),"Error"))</f>
        <v>Error</v>
      </c>
      <c r="J29" s="109">
        <f>IF(ISBLANK(D29),"",IFERROR(GETPIVOTDATA("InspectionSchedule",'Inspection Pivot Tables'!$A$3,"InspectionSchedule-End Item",D29,"InspectionSchedule-Inspection No","A195"),0))</f>
        <v>0</v>
      </c>
      <c r="K29" s="34" t="str">
        <f ca="1">IF(ISBLANK(D29),"",IFERROR(TODAY()+GETPIVOTDATA("InspectionSchedule-Till Due",'Inspection Pivot Tables'!$A$3,"InspectionSchedule-End Item",D29,"InspectionSchedule-Inspection No","A261","InspectionSchedule-Tracker Display Name"," Days "),"Error"))</f>
        <v>Error</v>
      </c>
      <c r="L29" s="109">
        <f>IF(ISBLANK(D29),"",IFERROR(GETPIVOTDATA("InspectionSchedule",'Inspection Pivot Tables'!$A$3,"InspectionSchedule-End Item",D29,"InspectionSchedule-Inspection No","A465"),0))</f>
        <v>0</v>
      </c>
      <c r="M29" s="109">
        <f>IF(ISBLANK(D29),"",IFERROR(GETPIVOTDATA("PhaseFlowChart",'Phase Flow Chart Pivot Tables'!$D$3,"PhaseFlowChart-End Item",D29),0))</f>
        <v>0</v>
      </c>
      <c r="N29" s="109"/>
      <c r="O29" s="37" t="str">
        <f ca="1">IF(ISBLANK(D29),"",IFERROR(TODAY()+GETPIVOTDATA("InspectionSchedule-Till Due",'Inspection Pivot Tables'!$A$3,"InspectionSchedule-End Item",D29,"InspectionSchedule-Inspection No","A801","InspectionSchedule-Tracker Display Name"," Days "),"Error"))</f>
        <v>Error</v>
      </c>
      <c r="P29" s="34" t="str">
        <f ca="1">IF(ISBLANK(D29),"",IFERROR(TODAY()+GETPIVOTDATA("InspectionSchedule-Till Due",'Inspection Pivot Tables'!$A$3,"InspectionSchedule-End Item",D29,"InspectionSchedule-Inspection No","A649","InspectionSchedule-Tracker Display Name"," Days "),"Error"))</f>
        <v>Error</v>
      </c>
      <c r="Q29" s="101" t="str">
        <f ca="1">IF(ISBLANK(D29),"",IFERROR(TODAY()+GETPIVOTDATA("InspectionSchedule-Till Due",'Inspection Pivot Tables'!$A$3,"InspectionSchedule-End Item",D29,"InspectionSchedule-Inspection No","A177","InspectionSchedule-Tracker Display Name"," Days "),"Error"))</f>
        <v>Error</v>
      </c>
    </row>
    <row r="30" spans="2:23" ht="15.75" customHeight="1" x14ac:dyDescent="0.3">
      <c r="B30" s="163"/>
      <c r="C30" s="160"/>
      <c r="D30" s="59" t="s">
        <v>218</v>
      </c>
      <c r="E30" s="109">
        <f>IF(ISBLANK(D30),"",IFERROR(GETPIVOTDATA("InspectionSchedule-Till Due",'Inspection Pivot Tables'!$A$3,"InspectionSchedule-End Item",D30,"InspectionSchedule-Inspection No","A025","InspectionSchedule-Tracker Display Name"," Aircraft Hours"),0))</f>
        <v>0</v>
      </c>
      <c r="F30" s="37" t="str">
        <f ca="1">IF(ISBLANK(D30),"",IFERROR(TODAY()+GETPIVOTDATA("InspectionSchedule-Till Due",'Inspection Pivot Tables'!$A$3,"InspectionSchedule-End Item",D30,"InspectionSchedule-Inspection No","A025","InspectionSchedule-Tracker Display Name"," Days "),"Error"))</f>
        <v>Error</v>
      </c>
      <c r="G30" s="37" t="str">
        <f ca="1">IF(ISBLANK(D30),"",IFERROR(TODAY()+GETPIVOTDATA("InspectionSchedule-Till Due",'Inspection Pivot Tables'!$A$3,"InspectionSchedule-End Item",D30,"InspectionSchedule-Inspection No","A215","InspectionSchedule-Tracker Display Name"," Days "),"Error"))</f>
        <v>Error</v>
      </c>
      <c r="H30" s="37" t="str">
        <f ca="1">IF(ISBLANK(D30),"",IFERROR(TODAY()+GETPIVOTDATA("InspectionSchedule-Till Due",'Inspection Pivot Tables'!$A$3,"InspectionSchedule-End Item",D30,"InspectionSchedule-Inspection No","A216","InspectionSchedule-Tracker Display Name"," Days "),"Error"))</f>
        <v>Error</v>
      </c>
      <c r="I30" s="109" t="str">
        <f>IF(ISBLANK(D30),"",IFERROR(GETPIVOTDATA("InspectionSchedule",'Inspection Pivot Tables'!$A$3,"InspectionSchedule-End Item",D30,"InspectionSchedule-Inspection No","A135"),"Error"))</f>
        <v>Error</v>
      </c>
      <c r="J30" s="109">
        <f>IF(ISBLANK(D30),"",IFERROR(GETPIVOTDATA("InspectionSchedule",'Inspection Pivot Tables'!$A$3,"InspectionSchedule-End Item",D30,"InspectionSchedule-Inspection No","A195"),0))</f>
        <v>0</v>
      </c>
      <c r="K30" s="34" t="str">
        <f ca="1">IF(ISBLANK(D30),"",IFERROR(TODAY()+GETPIVOTDATA("InspectionSchedule-Till Due",'Inspection Pivot Tables'!$A$3,"InspectionSchedule-End Item",D30,"InspectionSchedule-Inspection No","A261","InspectionSchedule-Tracker Display Name"," Days "),"Error"))</f>
        <v>Error</v>
      </c>
      <c r="L30" s="109">
        <f>IF(ISBLANK(D30),"",IFERROR(GETPIVOTDATA("InspectionSchedule",'Inspection Pivot Tables'!$A$3,"InspectionSchedule-End Item",D30,"InspectionSchedule-Inspection No","A465"),0))</f>
        <v>0</v>
      </c>
      <c r="M30" s="109">
        <f>IF(ISBLANK(D30),"",IFERROR(GETPIVOTDATA("PhaseFlowChart",'Phase Flow Chart Pivot Tables'!$D$3,"PhaseFlowChart-End Item",D30),0))</f>
        <v>0</v>
      </c>
      <c r="N30" s="109"/>
      <c r="O30" s="37" t="str">
        <f ca="1">IF(ISBLANK(D30),"",IFERROR(TODAY()+GETPIVOTDATA("InspectionSchedule-Till Due",'Inspection Pivot Tables'!$A$3,"InspectionSchedule-End Item",D30,"InspectionSchedule-Inspection No","A801","InspectionSchedule-Tracker Display Name"," Days "),"Error"))</f>
        <v>Error</v>
      </c>
      <c r="P30" s="34" t="str">
        <f ca="1">IF(ISBLANK(D30),"",IFERROR(TODAY()+GETPIVOTDATA("InspectionSchedule-Till Due",'Inspection Pivot Tables'!$A$3,"InspectionSchedule-End Item",D30,"InspectionSchedule-Inspection No","A649","InspectionSchedule-Tracker Display Name"," Days "),"Error"))</f>
        <v>Error</v>
      </c>
      <c r="Q30" s="101" t="str">
        <f ca="1">IF(ISBLANK(D30),"",IFERROR(TODAY()+GETPIVOTDATA("InspectionSchedule-Till Due",'Inspection Pivot Tables'!$A$3,"InspectionSchedule-End Item",D30,"InspectionSchedule-Inspection No","A177","InspectionSchedule-Tracker Display Name"," Days "),"Error"))</f>
        <v>Error</v>
      </c>
    </row>
    <row r="31" spans="2:23" ht="15" customHeight="1" x14ac:dyDescent="0.3">
      <c r="B31" s="163"/>
      <c r="C31" s="160"/>
      <c r="D31" s="59" t="s">
        <v>163</v>
      </c>
      <c r="E31" s="109">
        <f>IF(ISBLANK(D31),"",IFERROR(GETPIVOTDATA("InspectionSchedule-Till Due",'Inspection Pivot Tables'!$A$3,"InspectionSchedule-End Item",D31,"InspectionSchedule-Inspection No","A025","InspectionSchedule-Tracker Display Name"," Aircraft Hours"),0))</f>
        <v>0</v>
      </c>
      <c r="F31" s="37" t="str">
        <f ca="1">IF(ISBLANK(D31),"",IFERROR(TODAY()+GETPIVOTDATA("InspectionSchedule-Till Due",'Inspection Pivot Tables'!$A$3,"InspectionSchedule-End Item",D31,"InspectionSchedule-Inspection No","A025","InspectionSchedule-Tracker Display Name"," Days "),"Error"))</f>
        <v>Error</v>
      </c>
      <c r="G31" s="37" t="str">
        <f ca="1">IF(ISBLANK(D31),"",IFERROR(TODAY()+GETPIVOTDATA("InspectionSchedule-Till Due",'Inspection Pivot Tables'!$A$3,"InspectionSchedule-End Item",D31,"InspectionSchedule-Inspection No","A215","InspectionSchedule-Tracker Display Name"," Days "),"Error"))</f>
        <v>Error</v>
      </c>
      <c r="H31" s="37" t="str">
        <f ca="1">IF(ISBLANK(D31),"",IFERROR(TODAY()+GETPIVOTDATA("InspectionSchedule-Till Due",'Inspection Pivot Tables'!$A$3,"InspectionSchedule-End Item",D31,"InspectionSchedule-Inspection No","A216","InspectionSchedule-Tracker Display Name"," Days "),"Error"))</f>
        <v>Error</v>
      </c>
      <c r="I31" s="109" t="str">
        <f>IF(ISBLANK(D31),"",IFERROR(GETPIVOTDATA("InspectionSchedule",'Inspection Pivot Tables'!$A$3,"InspectionSchedule-End Item",D31,"InspectionSchedule-Inspection No","A135"),"Error"))</f>
        <v>Error</v>
      </c>
      <c r="J31" s="109">
        <f>IF(ISBLANK(D31),"",IFERROR(GETPIVOTDATA("InspectionSchedule",'Inspection Pivot Tables'!$A$3,"InspectionSchedule-End Item",D31,"InspectionSchedule-Inspection No","A195"),0))</f>
        <v>0</v>
      </c>
      <c r="K31" s="34" t="str">
        <f ca="1">IF(ISBLANK(D31),"",IFERROR(TODAY()+GETPIVOTDATA("InspectionSchedule-Till Due",'Inspection Pivot Tables'!$A$3,"InspectionSchedule-End Item",D31,"InspectionSchedule-Inspection No","A261","InspectionSchedule-Tracker Display Name"," Days "),"Error"))</f>
        <v>Error</v>
      </c>
      <c r="L31" s="109">
        <f>IF(ISBLANK(D31),"",IFERROR(GETPIVOTDATA("InspectionSchedule",'Inspection Pivot Tables'!$A$3,"InspectionSchedule-End Item",D31,"InspectionSchedule-Inspection No","A465"),0))</f>
        <v>0</v>
      </c>
      <c r="M31" s="109">
        <f>IF(ISBLANK(D31),"",IFERROR(GETPIVOTDATA("PhaseFlowChart",'Phase Flow Chart Pivot Tables'!$D$3,"PhaseFlowChart-End Item",D31),0))</f>
        <v>0</v>
      </c>
      <c r="N31" s="109"/>
      <c r="O31" s="37" t="str">
        <f ca="1">IF(ISBLANK(D31),"",IFERROR(TODAY()+GETPIVOTDATA("InspectionSchedule-Till Due",'Inspection Pivot Tables'!$A$3,"InspectionSchedule-End Item",D31,"InspectionSchedule-Inspection No","A801","InspectionSchedule-Tracker Display Name"," Days "),"Error"))</f>
        <v>Error</v>
      </c>
      <c r="P31" s="34" t="str">
        <f ca="1">IF(ISBLANK(D31),"",IFERROR(TODAY()+GETPIVOTDATA("InspectionSchedule-Till Due",'Inspection Pivot Tables'!$A$3,"InspectionSchedule-End Item",D31,"InspectionSchedule-Inspection No","A649","InspectionSchedule-Tracker Display Name"," Days "),"Error"))</f>
        <v>Error</v>
      </c>
      <c r="Q31" s="101" t="str">
        <f ca="1">IF(ISBLANK(D31),"",IFERROR(TODAY()+GETPIVOTDATA("InspectionSchedule-Till Due",'Inspection Pivot Tables'!$A$3,"InspectionSchedule-End Item",D31,"InspectionSchedule-Inspection No","A177","InspectionSchedule-Tracker Display Name"," Days "),"Error"))</f>
        <v>Error</v>
      </c>
    </row>
    <row r="32" spans="2:23" ht="15.75" customHeight="1" x14ac:dyDescent="0.3">
      <c r="B32" s="163"/>
      <c r="C32" s="160"/>
      <c r="D32" s="5"/>
      <c r="E32" s="109" t="str">
        <f>IF(ISBLANK(D32),"",IFERROR(GETPIVOTDATA("InspectionSchedule-Till Due",'Inspection Pivot Tables'!$A$3,"InspectionSchedule-End Item",D32,"InspectionSchedule-Inspection No","A025","InspectionSchedule-Tracker Display Name"," Aircraft Hours"),0))</f>
        <v/>
      </c>
      <c r="F32" s="37" t="str">
        <f ca="1">IF(ISBLANK(D32),"",IFERROR(TODAY()+GETPIVOTDATA("InspectionSchedule-Till Due",'Inspection Pivot Tables'!$A$3,"InspectionSchedule-End Item",D32,"InspectionSchedule-Inspection No","A025","InspectionSchedule-Tracker Display Name"," Days "),"Error"))</f>
        <v/>
      </c>
      <c r="G32" s="37" t="str">
        <f ca="1">IF(ISBLANK(D32),"",IFERROR(TODAY()+GETPIVOTDATA("InspectionSchedule-Till Due",'Inspection Pivot Tables'!$A$3,"InspectionSchedule-End Item",D32,"InspectionSchedule-Inspection No","A215","InspectionSchedule-Tracker Display Name"," Days "),"Error"))</f>
        <v/>
      </c>
      <c r="H32" s="37" t="str">
        <f ca="1">IF(ISBLANK(D32),"",IFERROR(TODAY()+GETPIVOTDATA("InspectionSchedule-Till Due",'Inspection Pivot Tables'!$A$3,"InspectionSchedule-End Item",D32,"InspectionSchedule-Inspection No","A216","InspectionSchedule-Tracker Display Name"," Days "),"Error"))</f>
        <v/>
      </c>
      <c r="I32" s="109" t="str">
        <f>IF(ISBLANK(D32),"",IFERROR(GETPIVOTDATA("InspectionSchedule",'Inspection Pivot Tables'!$A$3,"InspectionSchedule-End Item",D32,"InspectionSchedule-Inspection No","A135"),"Error"))</f>
        <v/>
      </c>
      <c r="J32" s="109" t="str">
        <f>IF(ISBLANK(D32),"",IFERROR(GETPIVOTDATA("InspectionSchedule",'Inspection Pivot Tables'!$A$3,"InspectionSchedule-End Item",D32,"InspectionSchedule-Inspection No","A195"),0))</f>
        <v/>
      </c>
      <c r="K32" s="34" t="str">
        <f ca="1">IF(ISBLANK(D32),"",IFERROR(TODAY()+GETPIVOTDATA("InspectionSchedule-Till Due",'Inspection Pivot Tables'!$A$3,"InspectionSchedule-End Item",D32,"InspectionSchedule-Inspection No","A261","InspectionSchedule-Tracker Display Name"," Days "),"Error"))</f>
        <v/>
      </c>
      <c r="L32" s="109" t="str">
        <f>IF(ISBLANK(D32),"",IFERROR(GETPIVOTDATA("InspectionSchedule",'Inspection Pivot Tables'!$A$3,"InspectionSchedule-End Item",D32,"InspectionSchedule-Inspection No","A465"),0))</f>
        <v/>
      </c>
      <c r="M32" s="109" t="str">
        <f>IF(ISBLANK(D32),"",IFERROR(GETPIVOTDATA("PhaseFlowChart",'Phase Flow Chart Pivot Tables'!$D$3,"PhaseFlowChart-End Item",D32),0))</f>
        <v/>
      </c>
      <c r="N32" s="109"/>
      <c r="O32" s="37" t="str">
        <f ca="1">IF(ISBLANK(D32),"",IFERROR(TODAY()+GETPIVOTDATA("InspectionSchedule-Till Due",'Inspection Pivot Tables'!$A$3,"InspectionSchedule-End Item",D32,"InspectionSchedule-Inspection No","A801","InspectionSchedule-Tracker Display Name"," Days "),"Error"))</f>
        <v/>
      </c>
      <c r="P32" s="34" t="str">
        <f ca="1">IF(ISBLANK(D32),"",IFERROR(TODAY()+GETPIVOTDATA("InspectionSchedule-Till Due",'Inspection Pivot Tables'!$A$3,"InspectionSchedule-End Item",D32,"InspectionSchedule-Inspection No","A649","InspectionSchedule-Tracker Display Name"," Days "),"Error"))</f>
        <v/>
      </c>
      <c r="Q32" s="101" t="str">
        <f ca="1">IF(ISBLANK(D32),"",IFERROR(TODAY()+GETPIVOTDATA("InspectionSchedule-Till Due",'Inspection Pivot Tables'!$A$3,"InspectionSchedule-End Item",D32,"InspectionSchedule-Inspection No","A177","InspectionSchedule-Tracker Display Name"," Days "),"Error"))</f>
        <v/>
      </c>
    </row>
    <row r="33" spans="2:22" ht="15.75" customHeight="1" thickBot="1" x14ac:dyDescent="0.35">
      <c r="B33" s="169"/>
      <c r="C33" s="170"/>
      <c r="D33" s="6"/>
      <c r="E33" s="91" t="str">
        <f>IF(ISBLANK(D33),"",IFERROR(GETPIVOTDATA("InspectionSchedule-Till Due",'Inspection Pivot Tables'!$A$3,"InspectionSchedule-End Item",D33,"InspectionSchedule-Inspection No","A025","InspectionSchedule-Tracker Display Name"," Aircraft Hours"),0))</f>
        <v/>
      </c>
      <c r="F33" s="39" t="str">
        <f ca="1">IF(ISBLANK(D33),"",IFERROR(TODAY()+GETPIVOTDATA("InspectionSchedule-Till Due",'Inspection Pivot Tables'!$A$3,"InspectionSchedule-End Item",D33,"InspectionSchedule-Inspection No","A025","InspectionSchedule-Tracker Display Name"," Days "),"Error"))</f>
        <v/>
      </c>
      <c r="G33" s="39" t="str">
        <f ca="1">IF(ISBLANK(D33),"",IFERROR(TODAY()+GETPIVOTDATA("InspectionSchedule-Till Due",'Inspection Pivot Tables'!$A$3,"InspectionSchedule-End Item",D33,"InspectionSchedule-Inspection No","A215","InspectionSchedule-Tracker Display Name"," Days "),"Error"))</f>
        <v/>
      </c>
      <c r="H33" s="39" t="str">
        <f ca="1">IF(ISBLANK(D33),"",IFERROR(TODAY()+GETPIVOTDATA("InspectionSchedule-Till Due",'Inspection Pivot Tables'!$A$3,"InspectionSchedule-End Item",D33,"InspectionSchedule-Inspection No","A216","InspectionSchedule-Tracker Display Name"," Days "),"Error"))</f>
        <v/>
      </c>
      <c r="I33" s="91" t="str">
        <f>IF(ISBLANK(D33),"",IFERROR(GETPIVOTDATA("InspectionSchedule",'Inspection Pivot Tables'!$A$3,"InspectionSchedule-End Item",D33,"InspectionSchedule-Inspection No","A135"),"Error"))</f>
        <v/>
      </c>
      <c r="J33" s="91" t="str">
        <f>IF(ISBLANK(D33),"",IFERROR(GETPIVOTDATA("InspectionSchedule",'Inspection Pivot Tables'!$A$3,"InspectionSchedule-End Item",D33,"InspectionSchedule-Inspection No","A195"),0))</f>
        <v/>
      </c>
      <c r="K33" s="40" t="str">
        <f ca="1">IF(ISBLANK(D33),"",IFERROR(TODAY()+GETPIVOTDATA("InspectionSchedule-Till Due",'Inspection Pivot Tables'!$A$3,"InspectionSchedule-End Item",D33,"InspectionSchedule-Inspection No","A261","InspectionSchedule-Tracker Display Name"," Days "),"Error"))</f>
        <v/>
      </c>
      <c r="L33" s="91" t="str">
        <f>IF(ISBLANK(D33),"",IFERROR(GETPIVOTDATA("InspectionSchedule",'Inspection Pivot Tables'!$A$3,"InspectionSchedule-End Item",D33,"InspectionSchedule-Inspection No","A465"),0))</f>
        <v/>
      </c>
      <c r="M33" s="91" t="str">
        <f>IF(ISBLANK(D33),"",IFERROR(GETPIVOTDATA("PhaseFlowChart",'Phase Flow Chart Pivot Tables'!$D$3,"PhaseFlowChart-End Item",D33),0))</f>
        <v/>
      </c>
      <c r="N33" s="91"/>
      <c r="O33" s="39" t="str">
        <f ca="1">IF(ISBLANK(D33),"",IFERROR(TODAY()+GETPIVOTDATA("InspectionSchedule-Till Due",'Inspection Pivot Tables'!$A$3,"InspectionSchedule-End Item",D33,"InspectionSchedule-Inspection No","A801","InspectionSchedule-Tracker Display Name"," Days "),"Error"))</f>
        <v/>
      </c>
      <c r="P33" s="40" t="str">
        <f ca="1">IF(ISBLANK(D33),"",IFERROR(TODAY()+GETPIVOTDATA("InspectionSchedule-Till Due",'Inspection Pivot Tables'!$A$3,"InspectionSchedule-End Item",D33,"InspectionSchedule-Inspection No","A649","InspectionSchedule-Tracker Display Name"," Days "),"Error"))</f>
        <v/>
      </c>
      <c r="Q33" s="102" t="str">
        <f ca="1">IF(ISBLANK(D33),"",IFERROR(TODAY()+GETPIVOTDATA("InspectionSchedule-Till Due",'Inspection Pivot Tables'!$A$3,"InspectionSchedule-End Item",D33,"InspectionSchedule-Inspection No","A177","InspectionSchedule-Tracker Display Name"," Days "),"Error"))</f>
        <v/>
      </c>
    </row>
    <row r="34" spans="2:22" ht="29.4" thickBot="1" x14ac:dyDescent="0.35">
      <c r="B34" s="28" t="s">
        <v>22</v>
      </c>
      <c r="C34" s="111" t="s">
        <v>12</v>
      </c>
      <c r="D34" s="29" t="s">
        <v>23</v>
      </c>
      <c r="E34" s="30" t="s">
        <v>176</v>
      </c>
      <c r="F34" s="30" t="s">
        <v>177</v>
      </c>
      <c r="G34" s="30" t="s">
        <v>178</v>
      </c>
      <c r="H34" s="32">
        <v>14336</v>
      </c>
      <c r="I34" s="30" t="s">
        <v>179</v>
      </c>
      <c r="J34" s="30" t="s">
        <v>180</v>
      </c>
      <c r="K34" s="30" t="s">
        <v>181</v>
      </c>
      <c r="L34" s="30" t="s">
        <v>182</v>
      </c>
      <c r="M34" s="30" t="s">
        <v>183</v>
      </c>
      <c r="N34" s="30" t="s">
        <v>203</v>
      </c>
      <c r="O34" s="30" t="s">
        <v>204</v>
      </c>
      <c r="P34" s="30" t="s">
        <v>185</v>
      </c>
      <c r="Q34" s="42" t="s">
        <v>206</v>
      </c>
      <c r="T34" s="9"/>
      <c r="U34" s="9"/>
      <c r="V34" s="9"/>
    </row>
    <row r="35" spans="2:22" ht="15.75" customHeight="1" x14ac:dyDescent="0.3">
      <c r="B35" s="162" t="s">
        <v>150</v>
      </c>
      <c r="C35" s="159" t="s">
        <v>148</v>
      </c>
      <c r="D35" s="58" t="s">
        <v>151</v>
      </c>
      <c r="E35" s="33" t="str">
        <f ca="1">IF(ISBLANK(D35),"",IFERROR(TODAY()+GETPIVOTDATA("InspectionSchedule-Till Due",'Inspection Pivot Tables'!$A$3,"InspectionSchedule-End Item",D35,"InspectionSchedule-Inspection No","W401","InspectionSchedule-Tracker Display Name"," Days "),"Error"))</f>
        <v>Error</v>
      </c>
      <c r="F35" s="33" t="str">
        <f ca="1">IF(ISBLANK(D35),"",IFERROR(TODAY()+GETPIVOTDATA("InspectionSchedule-Till Due",'Inspection Pivot Tables'!$A$3,"InspectionSchedule-End Item",D35,"InspectionSchedule-Inspection No","W250","InspectionSchedule-Tracker Display Name"," Days "),"Error"))</f>
        <v>Error</v>
      </c>
      <c r="G35" s="33" t="str">
        <f ca="1">IF(ISBLANK(D35),"",IFERROR(TODAY()+GETPIVOTDATA("InspectionSchedule-Till Due",'Inspection Pivot Tables'!$A$3,"InspectionSchedule-End Item",D35,"InspectionSchedule-Inspection No","E245","InspectionSchedule-Tracker Display Name"," Days "),"Error"))</f>
        <v>Error</v>
      </c>
      <c r="H35" s="33" t="str">
        <f ca="1">IF(ISBLANK(D35),"",IFERROR(TODAY()+GETPIVOTDATA("InspectionSchedule-Till Due",'Inspection Pivot Tables'!$A$3,"InspectionSchedule-End Item",D35,"InspectionSchedule-Inspection No","E095","InspectionSchedule-Tracker Display Name"," Days "),"Error"))</f>
        <v>Error</v>
      </c>
      <c r="I35" s="35" t="str">
        <f ca="1">IF(ISBLANK(D35),"",IFERROR(TODAY()+GETPIVOTDATA("InspectionSchedule-Till Due",'Inspection Pivot Tables'!$A$3,"InspectionSchedule-End Item",D35,"InspectionSchedule-Inspection No","W405","InspectionSchedule-Tracker Display Name"," Days "),"Error"))</f>
        <v>Error</v>
      </c>
      <c r="J35" s="35" t="str">
        <f ca="1">IF(ISBLANK(D35),"",IFERROR(TODAY()+GETPIVOTDATA("InspectionSchedule-Till Due",'Inspection Pivot Tables'!$A$3,"InspectionSchedule-End Item",D35,"InspectionSchedule-Inspection No","W415","InspectionSchedule-Tracker Display Name"," Days "),"Error"))</f>
        <v>Error</v>
      </c>
      <c r="K35" s="35" t="str">
        <f ca="1">IF(ISBLANK(D35),"",IFERROR(TODAY()+GETPIVOTDATA("InspectionSchedule-Till Due",'Inspection Pivot Tables'!$A$3,"InspectionSchedule-End Item",D35,"InspectionSchedule-Inspection No","A533","InspectionSchedule-Tracker Display Name"," Days "),"Error"))</f>
        <v>Error</v>
      </c>
      <c r="L35" s="35" t="str">
        <f ca="1">IF(ISBLANK(D35),"",IFERROR(TODAY()+GETPIVOTDATA("InspectionSchedule-Till Due",'Inspection Pivot Tables'!$A$3,"InspectionSchedule-End Item",D35,"InspectionSchedule-Inspection No","A570","InspectionSchedule-Tracker Display Name"," Days "),"Error"))</f>
        <v>Error</v>
      </c>
      <c r="M35" s="35" t="str">
        <f ca="1">IF(ISBLANK(D35),"",IFERROR(TODAY()+GETPIVOTDATA("InspectionSchedule-Till Due",'Inspection Pivot Tables'!$A$3,"InspectionSchedule-End Item",D35,"InspectionSchedule-Inspection No","E155","InspectionSchedule-Tracker Display Name"," Days "),"Error"))</f>
        <v>Error</v>
      </c>
      <c r="N35" s="35" t="str">
        <f ca="1">IF(ISBLANK(D35),"",IFERROR(TODAY()+GETPIVOTDATA("InspectionSchedule-Till Due",'Inspection Pivot Tables'!$A$3,"InspectionSchedule-End Item",D35,"InspectionSchedule-Inspection No","E134","InspectionSchedule-Tracker Display Name"," Days "),"Error"))</f>
        <v>Error</v>
      </c>
      <c r="O35" s="35" t="str">
        <f ca="1">IF(ISBLANK(D35),"",IFERROR(TODAY()+GETPIVOTDATA("InspectionSchedule-Till Due",'Inspection Pivot Tables'!$A$3,"InspectionSchedule-End Item",D35,"InspectionSchedule-Inspection No","E133","InspectionSchedule-Tracker Display Name"," Days "),"Error"))</f>
        <v>Error</v>
      </c>
      <c r="P35" s="35" t="str">
        <f ca="1">IF(ISBLANK(D35),"",IFERROR(TODAY()+GETPIVOTDATA("InspectionSchedule-Till Due",'Inspection Pivot Tables'!$A$3,"InspectionSchedule-End Item",D35,"InspectionSchedule-Inspection No","E357","InspectionSchedule-Tracker Display Name"," Days "),"Error"))</f>
        <v>Error</v>
      </c>
      <c r="Q35" s="97" t="str">
        <f ca="1">IF(ISBLANK(D35),"",IFERROR(TODAY()+GETPIVOTDATA("InspectionSchedule-Till Due",'Inspection Pivot Tables'!$A$3,"InspectionSchedule-End Item",D35,"InspectionSchedule-Inspection No","E220","InspectionSchedule-Tracker Display Name"," Days "),"Error"))</f>
        <v>Error</v>
      </c>
    </row>
    <row r="36" spans="2:22" ht="15.75" customHeight="1" x14ac:dyDescent="0.3">
      <c r="B36" s="163"/>
      <c r="C36" s="160"/>
      <c r="D36" s="59" t="s">
        <v>160</v>
      </c>
      <c r="E36" s="37" t="str">
        <f ca="1">IF(ISBLANK(D36),"",IFERROR(TODAY()+GETPIVOTDATA("InspectionSchedule-Till Due",'Inspection Pivot Tables'!$A$3,"InspectionSchedule-End Item",D36,"InspectionSchedule-Inspection No","W401","InspectionSchedule-Tracker Display Name"," Days "),"Error"))</f>
        <v>Error</v>
      </c>
      <c r="F36" s="37" t="str">
        <f ca="1">IF(ISBLANK(D36),"",IFERROR(TODAY()+GETPIVOTDATA("InspectionSchedule-Till Due",'Inspection Pivot Tables'!$A$3,"InspectionSchedule-End Item",D36,"InspectionSchedule-Inspection No","W250","InspectionSchedule-Tracker Display Name"," Days "),"Error"))</f>
        <v>Error</v>
      </c>
      <c r="G36" s="37" t="str">
        <f ca="1">IF(ISBLANK(D36),"",IFERROR(TODAY()+GETPIVOTDATA("InspectionSchedule-Till Due",'Inspection Pivot Tables'!$A$3,"InspectionSchedule-End Item",D36,"InspectionSchedule-Inspection No","E245","InspectionSchedule-Tracker Display Name"," Days "),"Error"))</f>
        <v>Error</v>
      </c>
      <c r="H36" s="37" t="str">
        <f ca="1">IF(ISBLANK(D36),"",IFERROR(TODAY()+GETPIVOTDATA("InspectionSchedule-Till Due",'Inspection Pivot Tables'!$A$3,"InspectionSchedule-End Item",D36,"InspectionSchedule-Inspection No","E095","InspectionSchedule-Tracker Display Name"," Days "),"Error"))</f>
        <v>Error</v>
      </c>
      <c r="I36" s="34" t="str">
        <f ca="1">IF(ISBLANK(D36),"",IFERROR(TODAY()+GETPIVOTDATA("InspectionSchedule-Till Due",'Inspection Pivot Tables'!$A$3,"InspectionSchedule-End Item",D36,"InspectionSchedule-Inspection No","W405","InspectionSchedule-Tracker Display Name"," Days "),"Error"))</f>
        <v>Error</v>
      </c>
      <c r="J36" s="34" t="str">
        <f ca="1">IF(ISBLANK(D36),"",IFERROR(TODAY()+GETPIVOTDATA("InspectionSchedule-Till Due",'Inspection Pivot Tables'!$A$3,"InspectionSchedule-End Item",D36,"InspectionSchedule-Inspection No","W415","InspectionSchedule-Tracker Display Name"," Days "),"Error"))</f>
        <v>Error</v>
      </c>
      <c r="K36" s="34" t="str">
        <f ca="1">IF(ISBLANK(D36),"",IFERROR(TODAY()+GETPIVOTDATA("InspectionSchedule-Till Due",'Inspection Pivot Tables'!$A$3,"InspectionSchedule-End Item",D36,"InspectionSchedule-Inspection No","A533","InspectionSchedule-Tracker Display Name"," Days "),"Error"))</f>
        <v>Error</v>
      </c>
      <c r="L36" s="34" t="str">
        <f ca="1">IF(ISBLANK(D36),"",IFERROR(TODAY()+GETPIVOTDATA("InspectionSchedule-Till Due",'Inspection Pivot Tables'!$A$3,"InspectionSchedule-End Item",D36,"InspectionSchedule-Inspection No","A570","InspectionSchedule-Tracker Display Name"," Days "),"Error"))</f>
        <v>Error</v>
      </c>
      <c r="M36" s="34" t="str">
        <f ca="1">IF(ISBLANK(D36),"",IFERROR(TODAY()+GETPIVOTDATA("InspectionSchedule-Till Due",'Inspection Pivot Tables'!$A$3,"InspectionSchedule-End Item",D36,"InspectionSchedule-Inspection No","E155","InspectionSchedule-Tracker Display Name"," Days "),"Error"))</f>
        <v>Error</v>
      </c>
      <c r="N36" s="34" t="str">
        <f ca="1">IF(ISBLANK(D36),"",IFERROR(TODAY()+GETPIVOTDATA("InspectionSchedule-Till Due",'Inspection Pivot Tables'!$A$3,"InspectionSchedule-End Item",D36,"InspectionSchedule-Inspection No","E134","InspectionSchedule-Tracker Display Name"," Days "),"Error"))</f>
        <v>Error</v>
      </c>
      <c r="O36" s="34" t="str">
        <f ca="1">IF(ISBLANK(D36),"",IFERROR(TODAY()+GETPIVOTDATA("InspectionSchedule-Till Due",'Inspection Pivot Tables'!$A$3,"InspectionSchedule-End Item",D36,"InspectionSchedule-Inspection No","E133","InspectionSchedule-Tracker Display Name"," Days "),"Error"))</f>
        <v>Error</v>
      </c>
      <c r="P36" s="34" t="str">
        <f ca="1">IF(ISBLANK(D36),"",IFERROR(TODAY()+GETPIVOTDATA("InspectionSchedule-Till Due",'Inspection Pivot Tables'!$A$3,"InspectionSchedule-End Item",D36,"InspectionSchedule-Inspection No","E357","InspectionSchedule-Tracker Display Name"," Days "),"Error"))</f>
        <v>Error</v>
      </c>
      <c r="Q36" s="98" t="str">
        <f ca="1">IF(ISBLANK(D36),"",IFERROR(TODAY()+GETPIVOTDATA("InspectionSchedule-Till Due",'Inspection Pivot Tables'!$A$3,"InspectionSchedule-End Item",D36,"InspectionSchedule-Inspection No","E220","InspectionSchedule-Tracker Display Name"," Days "),"Error"))</f>
        <v>Error</v>
      </c>
    </row>
    <row r="37" spans="2:22" ht="15.75" customHeight="1" x14ac:dyDescent="0.3">
      <c r="B37" s="163"/>
      <c r="C37" s="160"/>
      <c r="D37" s="59" t="s">
        <v>161</v>
      </c>
      <c r="E37" s="37" t="str">
        <f ca="1">IF(ISBLANK(D37),"",IFERROR(TODAY()+GETPIVOTDATA("InspectionSchedule-Till Due",'Inspection Pivot Tables'!$A$3,"InspectionSchedule-End Item",D37,"InspectionSchedule-Inspection No","W401","InspectionSchedule-Tracker Display Name"," Days "),"Error"))</f>
        <v>Error</v>
      </c>
      <c r="F37" s="37" t="str">
        <f ca="1">IF(ISBLANK(D37),"",IFERROR(TODAY()+GETPIVOTDATA("InspectionSchedule-Till Due",'Inspection Pivot Tables'!$A$3,"InspectionSchedule-End Item",D37,"InspectionSchedule-Inspection No","W250","InspectionSchedule-Tracker Display Name"," Days "),"Error"))</f>
        <v>Error</v>
      </c>
      <c r="G37" s="37" t="str">
        <f ca="1">IF(ISBLANK(D37),"",IFERROR(TODAY()+GETPIVOTDATA("InspectionSchedule-Till Due",'Inspection Pivot Tables'!$A$3,"InspectionSchedule-End Item",D37,"InspectionSchedule-Inspection No","E245","InspectionSchedule-Tracker Display Name"," Days "),"Error"))</f>
        <v>Error</v>
      </c>
      <c r="H37" s="37" t="str">
        <f ca="1">IF(ISBLANK(D37),"",IFERROR(TODAY()+GETPIVOTDATA("InspectionSchedule-Till Due",'Inspection Pivot Tables'!$A$3,"InspectionSchedule-End Item",D37,"InspectionSchedule-Inspection No","E095","InspectionSchedule-Tracker Display Name"," Days "),"Error"))</f>
        <v>Error</v>
      </c>
      <c r="I37" s="34" t="str">
        <f ca="1">IF(ISBLANK(D37),"",IFERROR(TODAY()+GETPIVOTDATA("InspectionSchedule-Till Due",'Inspection Pivot Tables'!$A$3,"InspectionSchedule-End Item",D37,"InspectionSchedule-Inspection No","W405","InspectionSchedule-Tracker Display Name"," Days "),"Error"))</f>
        <v>Error</v>
      </c>
      <c r="J37" s="34" t="str">
        <f ca="1">IF(ISBLANK(D37),"",IFERROR(TODAY()+GETPIVOTDATA("InspectionSchedule-Till Due",'Inspection Pivot Tables'!$A$3,"InspectionSchedule-End Item",D37,"InspectionSchedule-Inspection No","W415","InspectionSchedule-Tracker Display Name"," Days "),"Error"))</f>
        <v>Error</v>
      </c>
      <c r="K37" s="34" t="str">
        <f ca="1">IF(ISBLANK(D37),"",IFERROR(TODAY()+GETPIVOTDATA("InspectionSchedule-Till Due",'Inspection Pivot Tables'!$A$3,"InspectionSchedule-End Item",D37,"InspectionSchedule-Inspection No","A533","InspectionSchedule-Tracker Display Name"," Days "),"Error"))</f>
        <v>Error</v>
      </c>
      <c r="L37" s="34" t="str">
        <f ca="1">IF(ISBLANK(D37),"",IFERROR(TODAY()+GETPIVOTDATA("InspectionSchedule-Till Due",'Inspection Pivot Tables'!$A$3,"InspectionSchedule-End Item",D37,"InspectionSchedule-Inspection No","A570","InspectionSchedule-Tracker Display Name"," Days "),"Error"))</f>
        <v>Error</v>
      </c>
      <c r="M37" s="34" t="str">
        <f ca="1">IF(ISBLANK(D37),"",IFERROR(TODAY()+GETPIVOTDATA("InspectionSchedule-Till Due",'Inspection Pivot Tables'!$A$3,"InspectionSchedule-End Item",D37,"InspectionSchedule-Inspection No","E155","InspectionSchedule-Tracker Display Name"," Days "),"Error"))</f>
        <v>Error</v>
      </c>
      <c r="N37" s="34" t="str">
        <f ca="1">IF(ISBLANK(D37),"",IFERROR(TODAY()+GETPIVOTDATA("InspectionSchedule-Till Due",'Inspection Pivot Tables'!$A$3,"InspectionSchedule-End Item",D37,"InspectionSchedule-Inspection No","E134","InspectionSchedule-Tracker Display Name"," Days "),"Error"))</f>
        <v>Error</v>
      </c>
      <c r="O37" s="34" t="str">
        <f ca="1">IF(ISBLANK(D37),"",IFERROR(TODAY()+GETPIVOTDATA("InspectionSchedule-Till Due",'Inspection Pivot Tables'!$A$3,"InspectionSchedule-End Item",D37,"InspectionSchedule-Inspection No","E133","InspectionSchedule-Tracker Display Name"," Days "),"Error"))</f>
        <v>Error</v>
      </c>
      <c r="P37" s="34" t="str">
        <f ca="1">IF(ISBLANK(D37),"",IFERROR(TODAY()+GETPIVOTDATA("InspectionSchedule-Till Due",'Inspection Pivot Tables'!$A$3,"InspectionSchedule-End Item",D37,"InspectionSchedule-Inspection No","E357","InspectionSchedule-Tracker Display Name"," Days "),"Error"))</f>
        <v>Error</v>
      </c>
      <c r="Q37" s="98" t="str">
        <f ca="1">IF(ISBLANK(D37),"",IFERROR(TODAY()+GETPIVOTDATA("InspectionSchedule-Till Due",'Inspection Pivot Tables'!$A$3,"InspectionSchedule-End Item",D37,"InspectionSchedule-Inspection No","E220","InspectionSchedule-Tracker Display Name"," Days "),"Error"))</f>
        <v>Error</v>
      </c>
    </row>
    <row r="38" spans="2:22" ht="15.75" customHeight="1" x14ac:dyDescent="0.3">
      <c r="B38" s="163"/>
      <c r="C38" s="160"/>
      <c r="D38" s="59" t="s">
        <v>162</v>
      </c>
      <c r="E38" s="37" t="str">
        <f ca="1">IF(ISBLANK(D38),"",IFERROR(TODAY()+GETPIVOTDATA("InspectionSchedule-Till Due",'Inspection Pivot Tables'!$A$3,"InspectionSchedule-End Item",D38,"InspectionSchedule-Inspection No","W401","InspectionSchedule-Tracker Display Name"," Days "),"Error"))</f>
        <v>Error</v>
      </c>
      <c r="F38" s="37" t="str">
        <f ca="1">IF(ISBLANK(D38),"",IFERROR(TODAY()+GETPIVOTDATA("InspectionSchedule-Till Due",'Inspection Pivot Tables'!$A$3,"InspectionSchedule-End Item",D38,"InspectionSchedule-Inspection No","W250","InspectionSchedule-Tracker Display Name"," Days "),"Error"))</f>
        <v>Error</v>
      </c>
      <c r="G38" s="37" t="str">
        <f ca="1">IF(ISBLANK(D38),"",IFERROR(TODAY()+GETPIVOTDATA("InspectionSchedule-Till Due",'Inspection Pivot Tables'!$A$3,"InspectionSchedule-End Item",D38,"InspectionSchedule-Inspection No","E245","InspectionSchedule-Tracker Display Name"," Days "),"Error"))</f>
        <v>Error</v>
      </c>
      <c r="H38" s="37" t="str">
        <f ca="1">IF(ISBLANK(D38),"",IFERROR(TODAY()+GETPIVOTDATA("InspectionSchedule-Till Due",'Inspection Pivot Tables'!$A$3,"InspectionSchedule-End Item",D38,"InspectionSchedule-Inspection No","E095","InspectionSchedule-Tracker Display Name"," Days "),"Error"))</f>
        <v>Error</v>
      </c>
      <c r="I38" s="34" t="str">
        <f ca="1">IF(ISBLANK(D38),"",IFERROR(TODAY()+GETPIVOTDATA("InspectionSchedule-Till Due",'Inspection Pivot Tables'!$A$3,"InspectionSchedule-End Item",D38,"InspectionSchedule-Inspection No","W405","InspectionSchedule-Tracker Display Name"," Days "),"Error"))</f>
        <v>Error</v>
      </c>
      <c r="J38" s="34" t="str">
        <f ca="1">IF(ISBLANK(D38),"",IFERROR(TODAY()+GETPIVOTDATA("InspectionSchedule-Till Due",'Inspection Pivot Tables'!$A$3,"InspectionSchedule-End Item",D38,"InspectionSchedule-Inspection No","W415","InspectionSchedule-Tracker Display Name"," Days "),"Error"))</f>
        <v>Error</v>
      </c>
      <c r="K38" s="34" t="str">
        <f ca="1">IF(ISBLANK(D38),"",IFERROR(TODAY()+GETPIVOTDATA("InspectionSchedule-Till Due",'Inspection Pivot Tables'!$A$3,"InspectionSchedule-End Item",D38,"InspectionSchedule-Inspection No","A533","InspectionSchedule-Tracker Display Name"," Days "),"Error"))</f>
        <v>Error</v>
      </c>
      <c r="L38" s="34" t="str">
        <f ca="1">IF(ISBLANK(D38),"",IFERROR(TODAY()+GETPIVOTDATA("InspectionSchedule-Till Due",'Inspection Pivot Tables'!$A$3,"InspectionSchedule-End Item",D38,"InspectionSchedule-Inspection No","A570","InspectionSchedule-Tracker Display Name"," Days "),"Error"))</f>
        <v>Error</v>
      </c>
      <c r="M38" s="34" t="str">
        <f ca="1">IF(ISBLANK(D38),"",IFERROR(TODAY()+GETPIVOTDATA("InspectionSchedule-Till Due",'Inspection Pivot Tables'!$A$3,"InspectionSchedule-End Item",D38,"InspectionSchedule-Inspection No","E155","InspectionSchedule-Tracker Display Name"," Days "),"Error"))</f>
        <v>Error</v>
      </c>
      <c r="N38" s="34" t="str">
        <f ca="1">IF(ISBLANK(D38),"",IFERROR(TODAY()+GETPIVOTDATA("InspectionSchedule-Till Due",'Inspection Pivot Tables'!$A$3,"InspectionSchedule-End Item",D38,"InspectionSchedule-Inspection No","E134","InspectionSchedule-Tracker Display Name"," Days "),"Error"))</f>
        <v>Error</v>
      </c>
      <c r="O38" s="34" t="str">
        <f ca="1">IF(ISBLANK(D38),"",IFERROR(TODAY()+GETPIVOTDATA("InspectionSchedule-Till Due",'Inspection Pivot Tables'!$A$3,"InspectionSchedule-End Item",D38,"InspectionSchedule-Inspection No","E133","InspectionSchedule-Tracker Display Name"," Days "),"Error"))</f>
        <v>Error</v>
      </c>
      <c r="P38" s="34" t="str">
        <f ca="1">IF(ISBLANK(D38),"",IFERROR(TODAY()+GETPIVOTDATA("InspectionSchedule-Till Due",'Inspection Pivot Tables'!$A$3,"InspectionSchedule-End Item",D38,"InspectionSchedule-Inspection No","E357","InspectionSchedule-Tracker Display Name"," Days "),"Error"))</f>
        <v>Error</v>
      </c>
      <c r="Q38" s="98" t="str">
        <f ca="1">IF(ISBLANK(D38),"",IFERROR(TODAY()+GETPIVOTDATA("InspectionSchedule-Till Due",'Inspection Pivot Tables'!$A$3,"InspectionSchedule-End Item",D38,"InspectionSchedule-Inspection No","E220","InspectionSchedule-Tracker Display Name"," Days "),"Error"))</f>
        <v>Error</v>
      </c>
    </row>
    <row r="39" spans="2:22" ht="15.75" customHeight="1" x14ac:dyDescent="0.3">
      <c r="B39" s="163"/>
      <c r="C39" s="160"/>
      <c r="D39" s="59" t="s">
        <v>218</v>
      </c>
      <c r="E39" s="37" t="str">
        <f ca="1">IF(ISBLANK(D39),"",IFERROR(TODAY()+GETPIVOTDATA("InspectionSchedule-Till Due",'Inspection Pivot Tables'!$A$3,"InspectionSchedule-End Item",D39,"InspectionSchedule-Inspection No","W401","InspectionSchedule-Tracker Display Name"," Days "),"Error"))</f>
        <v>Error</v>
      </c>
      <c r="F39" s="37" t="str">
        <f ca="1">IF(ISBLANK(D39),"",IFERROR(TODAY()+GETPIVOTDATA("InspectionSchedule-Till Due",'Inspection Pivot Tables'!$A$3,"InspectionSchedule-End Item",D39,"InspectionSchedule-Inspection No","W250","InspectionSchedule-Tracker Display Name"," Days "),"Error"))</f>
        <v>Error</v>
      </c>
      <c r="G39" s="37" t="str">
        <f ca="1">IF(ISBLANK(D39),"",IFERROR(TODAY()+GETPIVOTDATA("InspectionSchedule-Till Due",'Inspection Pivot Tables'!$A$3,"InspectionSchedule-End Item",D39,"InspectionSchedule-Inspection No","E245","InspectionSchedule-Tracker Display Name"," Days "),"Error"))</f>
        <v>Error</v>
      </c>
      <c r="H39" s="37" t="str">
        <f ca="1">IF(ISBLANK(D39),"",IFERROR(TODAY()+GETPIVOTDATA("InspectionSchedule-Till Due",'Inspection Pivot Tables'!$A$3,"InspectionSchedule-End Item",D39,"InspectionSchedule-Inspection No","E095","InspectionSchedule-Tracker Display Name"," Days "),"Error"))</f>
        <v>Error</v>
      </c>
      <c r="I39" s="34" t="str">
        <f ca="1">IF(ISBLANK(D39),"",IFERROR(TODAY()+GETPIVOTDATA("InspectionSchedule-Till Due",'Inspection Pivot Tables'!$A$3,"InspectionSchedule-End Item",D39,"InspectionSchedule-Inspection No","W405","InspectionSchedule-Tracker Display Name"," Days "),"Error"))</f>
        <v>Error</v>
      </c>
      <c r="J39" s="34" t="str">
        <f ca="1">IF(ISBLANK(D39),"",IFERROR(TODAY()+GETPIVOTDATA("InspectionSchedule-Till Due",'Inspection Pivot Tables'!$A$3,"InspectionSchedule-End Item",D39,"InspectionSchedule-Inspection No","W415","InspectionSchedule-Tracker Display Name"," Days "),"Error"))</f>
        <v>Error</v>
      </c>
      <c r="K39" s="34" t="str">
        <f ca="1">IF(ISBLANK(D39),"",IFERROR(TODAY()+GETPIVOTDATA("InspectionSchedule-Till Due",'Inspection Pivot Tables'!$A$3,"InspectionSchedule-End Item",D39,"InspectionSchedule-Inspection No","A533","InspectionSchedule-Tracker Display Name"," Days "),"Error"))</f>
        <v>Error</v>
      </c>
      <c r="L39" s="34" t="str">
        <f ca="1">IF(ISBLANK(D39),"",IFERROR(TODAY()+GETPIVOTDATA("InspectionSchedule-Till Due",'Inspection Pivot Tables'!$A$3,"InspectionSchedule-End Item",D39,"InspectionSchedule-Inspection No","A570","InspectionSchedule-Tracker Display Name"," Days "),"Error"))</f>
        <v>Error</v>
      </c>
      <c r="M39" s="34" t="str">
        <f ca="1">IF(ISBLANK(D39),"",IFERROR(TODAY()+GETPIVOTDATA("InspectionSchedule-Till Due",'Inspection Pivot Tables'!$A$3,"InspectionSchedule-End Item",D39,"InspectionSchedule-Inspection No","E155","InspectionSchedule-Tracker Display Name"," Days "),"Error"))</f>
        <v>Error</v>
      </c>
      <c r="N39" s="34" t="str">
        <f ca="1">IF(ISBLANK(D39),"",IFERROR(TODAY()+GETPIVOTDATA("InspectionSchedule-Till Due",'Inspection Pivot Tables'!$A$3,"InspectionSchedule-End Item",D39,"InspectionSchedule-Inspection No","E134","InspectionSchedule-Tracker Display Name"," Days "),"Error"))</f>
        <v>Error</v>
      </c>
      <c r="O39" s="34" t="str">
        <f ca="1">IF(ISBLANK(D39),"",IFERROR(TODAY()+GETPIVOTDATA("InspectionSchedule-Till Due",'Inspection Pivot Tables'!$A$3,"InspectionSchedule-End Item",D39,"InspectionSchedule-Inspection No","E133","InspectionSchedule-Tracker Display Name"," Days "),"Error"))</f>
        <v>Error</v>
      </c>
      <c r="P39" s="34" t="str">
        <f ca="1">IF(ISBLANK(D39),"",IFERROR(TODAY()+GETPIVOTDATA("InspectionSchedule-Till Due",'Inspection Pivot Tables'!$A$3,"InspectionSchedule-End Item",D39,"InspectionSchedule-Inspection No","E357","InspectionSchedule-Tracker Display Name"," Days "),"Error"))</f>
        <v>Error</v>
      </c>
      <c r="Q39" s="98" t="str">
        <f ca="1">IF(ISBLANK(D39),"",IFERROR(TODAY()+GETPIVOTDATA("InspectionSchedule-Till Due",'Inspection Pivot Tables'!$A$3,"InspectionSchedule-End Item",D39,"InspectionSchedule-Inspection No","E220","InspectionSchedule-Tracker Display Name"," Days "),"Error"))</f>
        <v>Error</v>
      </c>
    </row>
    <row r="40" spans="2:22" ht="15" customHeight="1" x14ac:dyDescent="0.3">
      <c r="B40" s="163"/>
      <c r="C40" s="160"/>
      <c r="D40" s="59" t="s">
        <v>163</v>
      </c>
      <c r="E40" s="37" t="str">
        <f ca="1">IF(ISBLANK(D40),"",IFERROR(TODAY()+GETPIVOTDATA("InspectionSchedule-Till Due",'Inspection Pivot Tables'!$A$3,"InspectionSchedule-End Item",D40,"InspectionSchedule-Inspection No","W401","InspectionSchedule-Tracker Display Name"," Days "),"Error"))</f>
        <v>Error</v>
      </c>
      <c r="F40" s="37" t="str">
        <f ca="1">IF(ISBLANK(D40),"",IFERROR(TODAY()+GETPIVOTDATA("InspectionSchedule-Till Due",'Inspection Pivot Tables'!$A$3,"InspectionSchedule-End Item",D40,"InspectionSchedule-Inspection No","W250","InspectionSchedule-Tracker Display Name"," Days "),"Error"))</f>
        <v>Error</v>
      </c>
      <c r="G40" s="37" t="str">
        <f ca="1">IF(ISBLANK(D40),"",IFERROR(TODAY()+GETPIVOTDATA("InspectionSchedule-Till Due",'Inspection Pivot Tables'!$A$3,"InspectionSchedule-End Item",D40,"InspectionSchedule-Inspection No","E245","InspectionSchedule-Tracker Display Name"," Days "),"Error"))</f>
        <v>Error</v>
      </c>
      <c r="H40" s="37" t="str">
        <f ca="1">IF(ISBLANK(D40),"",IFERROR(TODAY()+GETPIVOTDATA("InspectionSchedule-Till Due",'Inspection Pivot Tables'!$A$3,"InspectionSchedule-End Item",D40,"InspectionSchedule-Inspection No","E095","InspectionSchedule-Tracker Display Name"," Days "),"Error"))</f>
        <v>Error</v>
      </c>
      <c r="I40" s="34" t="str">
        <f ca="1">IF(ISBLANK(D40),"",IFERROR(TODAY()+GETPIVOTDATA("InspectionSchedule-Till Due",'Inspection Pivot Tables'!$A$3,"InspectionSchedule-End Item",D40,"InspectionSchedule-Inspection No","W405","InspectionSchedule-Tracker Display Name"," Days "),"Error"))</f>
        <v>Error</v>
      </c>
      <c r="J40" s="34" t="str">
        <f ca="1">IF(ISBLANK(D40),"",IFERROR(TODAY()+GETPIVOTDATA("InspectionSchedule-Till Due",'Inspection Pivot Tables'!$A$3,"InspectionSchedule-End Item",D40,"InspectionSchedule-Inspection No","W415","InspectionSchedule-Tracker Display Name"," Days "),"Error"))</f>
        <v>Error</v>
      </c>
      <c r="K40" s="34" t="str">
        <f ca="1">IF(ISBLANK(D40),"",IFERROR(TODAY()+GETPIVOTDATA("InspectionSchedule-Till Due",'Inspection Pivot Tables'!$A$3,"InspectionSchedule-End Item",D40,"InspectionSchedule-Inspection No","A533","InspectionSchedule-Tracker Display Name"," Days "),"Error"))</f>
        <v>Error</v>
      </c>
      <c r="L40" s="34" t="str">
        <f ca="1">IF(ISBLANK(D40),"",IFERROR(TODAY()+GETPIVOTDATA("InspectionSchedule-Till Due",'Inspection Pivot Tables'!$A$3,"InspectionSchedule-End Item",D40,"InspectionSchedule-Inspection No","A570","InspectionSchedule-Tracker Display Name"," Days "),"Error"))</f>
        <v>Error</v>
      </c>
      <c r="M40" s="34" t="str">
        <f ca="1">IF(ISBLANK(D40),"",IFERROR(TODAY()+GETPIVOTDATA("InspectionSchedule-Till Due",'Inspection Pivot Tables'!$A$3,"InspectionSchedule-End Item",D40,"InspectionSchedule-Inspection No","E155","InspectionSchedule-Tracker Display Name"," Days "),"Error"))</f>
        <v>Error</v>
      </c>
      <c r="N40" s="34" t="str">
        <f ca="1">IF(ISBLANK(D40),"",IFERROR(TODAY()+GETPIVOTDATA("InspectionSchedule-Till Due",'Inspection Pivot Tables'!$A$3,"InspectionSchedule-End Item",D40,"InspectionSchedule-Inspection No","E134","InspectionSchedule-Tracker Display Name"," Days "),"Error"))</f>
        <v>Error</v>
      </c>
      <c r="O40" s="34" t="str">
        <f ca="1">IF(ISBLANK(D40),"",IFERROR(TODAY()+GETPIVOTDATA("InspectionSchedule-Till Due",'Inspection Pivot Tables'!$A$3,"InspectionSchedule-End Item",D40,"InspectionSchedule-Inspection No","E133","InspectionSchedule-Tracker Display Name"," Days "),"Error"))</f>
        <v>Error</v>
      </c>
      <c r="P40" s="34" t="str">
        <f ca="1">IF(ISBLANK(D40),"",IFERROR(TODAY()+GETPIVOTDATA("InspectionSchedule-Till Due",'Inspection Pivot Tables'!$A$3,"InspectionSchedule-End Item",D40,"InspectionSchedule-Inspection No","E357","InspectionSchedule-Tracker Display Name"," Days "),"Error"))</f>
        <v>Error</v>
      </c>
      <c r="Q40" s="98" t="str">
        <f ca="1">IF(ISBLANK(D40),"",IFERROR(TODAY()+GETPIVOTDATA("InspectionSchedule-Till Due",'Inspection Pivot Tables'!$A$3,"InspectionSchedule-End Item",D40,"InspectionSchedule-Inspection No","E220","InspectionSchedule-Tracker Display Name"," Days "),"Error"))</f>
        <v>Error</v>
      </c>
    </row>
    <row r="41" spans="2:22" ht="14.4" customHeight="1" x14ac:dyDescent="0.3">
      <c r="B41" s="163"/>
      <c r="C41" s="160"/>
      <c r="D41" s="5"/>
      <c r="E41" s="37" t="str">
        <f ca="1">IF(ISBLANK(D41),"",IFERROR(TODAY()+GETPIVOTDATA("InspectionSchedule-Till Due",'Inspection Pivot Tables'!$A$3,"InspectionSchedule-End Item",D41,"InspectionSchedule-Inspection No","W401","InspectionSchedule-Tracker Display Name"," Days "),"Error"))</f>
        <v/>
      </c>
      <c r="F41" s="37" t="str">
        <f ca="1">IF(ISBLANK(D41),"",IFERROR(TODAY()+GETPIVOTDATA("InspectionSchedule-Till Due",'Inspection Pivot Tables'!$A$3,"InspectionSchedule-End Item",D41,"InspectionSchedule-Inspection No","W250","InspectionSchedule-Tracker Display Name"," Days "),"Error"))</f>
        <v/>
      </c>
      <c r="G41" s="37" t="str">
        <f ca="1">IF(ISBLANK(D41),"",IFERROR(TODAY()+GETPIVOTDATA("InspectionSchedule-Till Due",'Inspection Pivot Tables'!$A$3,"InspectionSchedule-End Item",D41,"InspectionSchedule-Inspection No","E245","InspectionSchedule-Tracker Display Name"," Days "),"Error"))</f>
        <v/>
      </c>
      <c r="H41" s="37" t="str">
        <f ca="1">IF(ISBLANK(D41),"",IFERROR(TODAY()+GETPIVOTDATA("InspectionSchedule-Till Due",'Inspection Pivot Tables'!$A$3,"InspectionSchedule-End Item",D41,"InspectionSchedule-Inspection No","E095","InspectionSchedule-Tracker Display Name"," Days "),"Error"))</f>
        <v/>
      </c>
      <c r="I41" s="34" t="str">
        <f ca="1">IF(ISBLANK(D41),"",IFERROR(TODAY()+GETPIVOTDATA("InspectionSchedule-Till Due",'Inspection Pivot Tables'!$A$3,"InspectionSchedule-End Item",D41,"InspectionSchedule-Inspection No","W405","InspectionSchedule-Tracker Display Name"," Days "),"Error"))</f>
        <v/>
      </c>
      <c r="J41" s="34" t="str">
        <f ca="1">IF(ISBLANK(D41),"",IFERROR(TODAY()+GETPIVOTDATA("InspectionSchedule-Till Due",'Inspection Pivot Tables'!$A$3,"InspectionSchedule-End Item",D41,"InspectionSchedule-Inspection No","W415","InspectionSchedule-Tracker Display Name"," Days "),"Error"))</f>
        <v/>
      </c>
      <c r="K41" s="34" t="str">
        <f ca="1">IF(ISBLANK(D41),"",IFERROR(TODAY()+GETPIVOTDATA("InspectionSchedule-Till Due",'Inspection Pivot Tables'!$A$3,"InspectionSchedule-End Item",D41,"InspectionSchedule-Inspection No","A533","InspectionSchedule-Tracker Display Name"," Days "),"Error"))</f>
        <v/>
      </c>
      <c r="L41" s="34" t="str">
        <f ca="1">IF(ISBLANK(D41),"",IFERROR(TODAY()+GETPIVOTDATA("InspectionSchedule-Till Due",'Inspection Pivot Tables'!$A$3,"InspectionSchedule-End Item",D41,"InspectionSchedule-Inspection No","A570","InspectionSchedule-Tracker Display Name"," Days "),"Error"))</f>
        <v/>
      </c>
      <c r="M41" s="34" t="str">
        <f ca="1">IF(ISBLANK(D41),"",IFERROR(TODAY()+GETPIVOTDATA("InspectionSchedule-Till Due",'Inspection Pivot Tables'!$A$3,"InspectionSchedule-End Item",D41,"InspectionSchedule-Inspection No","E155","InspectionSchedule-Tracker Display Name"," Days "),"Error"))</f>
        <v/>
      </c>
      <c r="N41" s="34" t="str">
        <f ca="1">IF(ISBLANK(D41),"",IFERROR(TODAY()+GETPIVOTDATA("InspectionSchedule-Till Due",'Inspection Pivot Tables'!$A$3,"InspectionSchedule-End Item",D41,"InspectionSchedule-Inspection No","E134","InspectionSchedule-Tracker Display Name"," Days "),"Error"))</f>
        <v/>
      </c>
      <c r="O41" s="34" t="str">
        <f ca="1">IF(ISBLANK(D41),"",IFERROR(TODAY()+GETPIVOTDATA("InspectionSchedule-Till Due",'Inspection Pivot Tables'!$A$3,"InspectionSchedule-End Item",D41,"InspectionSchedule-Inspection No","E133","InspectionSchedule-Tracker Display Name"," Days "),"Error"))</f>
        <v/>
      </c>
      <c r="P41" s="34" t="str">
        <f ca="1">IF(ISBLANK(D41),"",IFERROR(TODAY()+GETPIVOTDATA("InspectionSchedule-Till Due",'Inspection Pivot Tables'!$A$3,"InspectionSchedule-End Item",D41,"InspectionSchedule-Inspection No","E357","InspectionSchedule-Tracker Display Name"," Days "),"Error"))</f>
        <v/>
      </c>
      <c r="Q41" s="98" t="str">
        <f ca="1">IF(ISBLANK(D41),"",IFERROR(TODAY()+GETPIVOTDATA("InspectionSchedule-Till Due",'Inspection Pivot Tables'!$A$3,"InspectionSchedule-End Item",D41,"InspectionSchedule-Inspection No","E220","InspectionSchedule-Tracker Display Name"," Days "),"Error"))</f>
        <v/>
      </c>
    </row>
    <row r="42" spans="2:22" ht="15.75" customHeight="1" thickBot="1" x14ac:dyDescent="0.35">
      <c r="B42" s="164"/>
      <c r="C42" s="161"/>
      <c r="D42" s="6"/>
      <c r="E42" s="49" t="str">
        <f ca="1">IF(ISBLANK(D42),"",IFERROR(TODAY()+GETPIVOTDATA("InspectionSchedule-Till Due",'Inspection Pivot Tables'!$A$3,"InspectionSchedule-End Item",D42,"InspectionSchedule-Inspection No","W401","InspectionSchedule-Tracker Display Name"," Days "),"Error"))</f>
        <v/>
      </c>
      <c r="F42" s="49" t="str">
        <f ca="1">IF(ISBLANK(D42),"",IFERROR(TODAY()+GETPIVOTDATA("InspectionSchedule-Till Due",'Inspection Pivot Tables'!$A$3,"InspectionSchedule-End Item",D42,"InspectionSchedule-Inspection No","W250","InspectionSchedule-Tracker Display Name"," Days "),"Error"))</f>
        <v/>
      </c>
      <c r="G42" s="49" t="str">
        <f ca="1">IF(ISBLANK(D42),"",IFERROR(TODAY()+GETPIVOTDATA("InspectionSchedule-Till Due",'Inspection Pivot Tables'!$A$3,"InspectionSchedule-End Item",D42,"InspectionSchedule-Inspection No","E245","InspectionSchedule-Tracker Display Name"," Days "),"Error"))</f>
        <v/>
      </c>
      <c r="H42" s="49" t="str">
        <f ca="1">IF(ISBLANK(D42),"",IFERROR(TODAY()+GETPIVOTDATA("InspectionSchedule-Till Due",'Inspection Pivot Tables'!$A$3,"InspectionSchedule-End Item",D42,"InspectionSchedule-Inspection No","E095","InspectionSchedule-Tracker Display Name"," Days "),"Error"))</f>
        <v/>
      </c>
      <c r="I42" s="50" t="str">
        <f ca="1">IF(ISBLANK(D42),"",IFERROR(TODAY()+GETPIVOTDATA("InspectionSchedule-Till Due",'Inspection Pivot Tables'!$A$3,"InspectionSchedule-End Item",D42,"InspectionSchedule-Inspection No","W405","InspectionSchedule-Tracker Display Name"," Days "),"Error"))</f>
        <v/>
      </c>
      <c r="J42" s="50" t="str">
        <f ca="1">IF(ISBLANK(D42),"",IFERROR(TODAY()+GETPIVOTDATA("InspectionSchedule-Till Due",'Inspection Pivot Tables'!$A$3,"InspectionSchedule-End Item",D42,"InspectionSchedule-Inspection No","W415","InspectionSchedule-Tracker Display Name"," Days "),"Error"))</f>
        <v/>
      </c>
      <c r="K42" s="50" t="str">
        <f ca="1">IF(ISBLANK(D42),"",IFERROR(TODAY()+GETPIVOTDATA("InspectionSchedule-Till Due",'Inspection Pivot Tables'!$A$3,"InspectionSchedule-End Item",D42,"InspectionSchedule-Inspection No","A533","InspectionSchedule-Tracker Display Name"," Days "),"Error"))</f>
        <v/>
      </c>
      <c r="L42" s="50" t="str">
        <f ca="1">IF(ISBLANK(D42),"",IFERROR(TODAY()+GETPIVOTDATA("InspectionSchedule-Till Due",'Inspection Pivot Tables'!$A$3,"InspectionSchedule-End Item",D42,"InspectionSchedule-Inspection No","A570","InspectionSchedule-Tracker Display Name"," Days "),"Error"))</f>
        <v/>
      </c>
      <c r="M42" s="50" t="str">
        <f ca="1">IF(ISBLANK(D42),"",IFERROR(TODAY()+GETPIVOTDATA("InspectionSchedule-Till Due",'Inspection Pivot Tables'!$A$3,"InspectionSchedule-End Item",D42,"InspectionSchedule-Inspection No","E155","InspectionSchedule-Tracker Display Name"," Days "),"Error"))</f>
        <v/>
      </c>
      <c r="N42" s="50" t="str">
        <f ca="1">IF(ISBLANK(D42),"",IFERROR(TODAY()+GETPIVOTDATA("InspectionSchedule-Till Due",'Inspection Pivot Tables'!$A$3,"InspectionSchedule-End Item",D42,"InspectionSchedule-Inspection No","E134","InspectionSchedule-Tracker Display Name"," Days "),"Error"))</f>
        <v/>
      </c>
      <c r="O42" s="50" t="str">
        <f ca="1">IF(ISBLANK(D42),"",IFERROR(TODAY()+GETPIVOTDATA("InspectionSchedule-Till Due",'Inspection Pivot Tables'!$A$3,"InspectionSchedule-End Item",D42,"InspectionSchedule-Inspection No","E133","InspectionSchedule-Tracker Display Name"," Days "),"Error"))</f>
        <v/>
      </c>
      <c r="P42" s="50" t="str">
        <f ca="1">IF(ISBLANK(D42),"",IFERROR(TODAY()+GETPIVOTDATA("InspectionSchedule-Till Due",'Inspection Pivot Tables'!$A$3,"InspectionSchedule-End Item",D42,"InspectionSchedule-Inspection No","E357","InspectionSchedule-Tracker Display Name"," Days "),"Error"))</f>
        <v/>
      </c>
      <c r="Q42" s="99" t="str">
        <f ca="1">IF(ISBLANK(D42),"",IFERROR(TODAY()+GETPIVOTDATA("InspectionSchedule-Till Due",'Inspection Pivot Tables'!$A$3,"InspectionSchedule-End Item",D42,"InspectionSchedule-Inspection No","E220","InspectionSchedule-Tracker Display Name"," Days "),"Error"))</f>
        <v/>
      </c>
    </row>
    <row r="43" spans="2:22" x14ac:dyDescent="0.3">
      <c r="B43" s="72"/>
      <c r="C43" s="73"/>
      <c r="D43" s="74"/>
      <c r="E43" s="74"/>
      <c r="F43" s="74"/>
      <c r="G43" s="74"/>
      <c r="H43" s="74"/>
      <c r="I43" s="74"/>
      <c r="J43" s="74"/>
      <c r="K43" s="74"/>
      <c r="L43" s="74"/>
      <c r="M43" s="74"/>
      <c r="N43" s="74"/>
      <c r="O43" s="74"/>
      <c r="P43" s="74"/>
      <c r="Q43" s="75"/>
    </row>
    <row r="44" spans="2:22" ht="14.4" customHeight="1" x14ac:dyDescent="0.3">
      <c r="B44" s="76"/>
      <c r="C44" s="74"/>
      <c r="D44" s="74"/>
      <c r="E44" s="74"/>
      <c r="F44" s="74"/>
      <c r="G44" s="74"/>
      <c r="H44" s="74"/>
      <c r="I44" s="74"/>
      <c r="J44" s="74"/>
      <c r="K44" s="74"/>
      <c r="L44" s="74"/>
      <c r="M44" s="74"/>
      <c r="N44" s="74"/>
      <c r="O44" s="74"/>
      <c r="P44" s="74"/>
      <c r="Q44" s="75"/>
    </row>
    <row r="45" spans="2:22" x14ac:dyDescent="0.3">
      <c r="B45" s="72"/>
      <c r="C45" s="73"/>
      <c r="D45" s="74"/>
      <c r="E45" s="74"/>
      <c r="F45" s="74"/>
      <c r="G45" s="74"/>
      <c r="H45" s="74"/>
      <c r="I45" s="74"/>
      <c r="J45" s="74"/>
      <c r="K45" s="74"/>
      <c r="L45" s="74"/>
      <c r="M45" s="74"/>
      <c r="N45" s="74"/>
      <c r="O45" s="74"/>
      <c r="P45" s="74"/>
      <c r="Q45" s="75"/>
    </row>
    <row r="46" spans="2:22" x14ac:dyDescent="0.3">
      <c r="B46" s="72"/>
      <c r="C46" s="73"/>
      <c r="D46" s="74"/>
      <c r="E46" s="74"/>
      <c r="F46" s="74"/>
      <c r="G46" s="74"/>
      <c r="H46" s="74"/>
      <c r="I46" s="74"/>
      <c r="J46" s="74"/>
      <c r="K46" s="74"/>
      <c r="L46" s="74"/>
      <c r="M46" s="74"/>
      <c r="N46" s="74"/>
      <c r="O46" s="74"/>
      <c r="P46" s="74"/>
      <c r="Q46" s="75"/>
    </row>
    <row r="47" spans="2:22" x14ac:dyDescent="0.3">
      <c r="B47" s="72"/>
      <c r="C47" s="73"/>
      <c r="D47" s="74"/>
      <c r="E47" s="74"/>
      <c r="F47" s="74"/>
      <c r="G47" s="74"/>
      <c r="H47" s="74"/>
      <c r="I47" s="74"/>
      <c r="J47" s="74"/>
      <c r="K47" s="74"/>
      <c r="L47" s="74"/>
      <c r="M47" s="74"/>
      <c r="N47" s="74"/>
      <c r="O47" s="74"/>
      <c r="P47" s="74"/>
      <c r="Q47" s="75"/>
    </row>
    <row r="48" spans="2:22" ht="15" customHeight="1" x14ac:dyDescent="0.3">
      <c r="B48" s="76"/>
      <c r="C48" s="74"/>
      <c r="D48" s="74"/>
      <c r="E48" s="74"/>
      <c r="F48" s="74"/>
      <c r="G48" s="74"/>
      <c r="H48" s="74"/>
      <c r="I48" s="74"/>
      <c r="J48" s="74"/>
      <c r="K48" s="74"/>
      <c r="L48" s="74"/>
      <c r="M48" s="74"/>
      <c r="N48" s="74"/>
      <c r="O48" s="74"/>
      <c r="P48" s="74"/>
      <c r="Q48" s="75"/>
    </row>
    <row r="49" spans="2:17" ht="14.4" customHeight="1" x14ac:dyDescent="0.3">
      <c r="B49" s="76"/>
      <c r="C49" s="74"/>
      <c r="D49" s="74"/>
      <c r="E49" s="74"/>
      <c r="F49" s="74"/>
      <c r="G49" s="74"/>
      <c r="H49" s="74"/>
      <c r="I49" s="74"/>
      <c r="J49" s="74"/>
      <c r="K49" s="74"/>
      <c r="L49" s="74"/>
      <c r="M49" s="74"/>
      <c r="N49" s="74"/>
      <c r="O49" s="74"/>
      <c r="P49" s="74"/>
      <c r="Q49" s="75"/>
    </row>
    <row r="50" spans="2:17" ht="14.4" customHeight="1" x14ac:dyDescent="0.3">
      <c r="B50" s="76"/>
      <c r="C50" s="74"/>
      <c r="D50" s="74"/>
      <c r="E50" s="74"/>
      <c r="F50" s="74"/>
      <c r="G50" s="74"/>
      <c r="H50" s="74"/>
      <c r="I50" s="74"/>
      <c r="J50" s="74"/>
      <c r="K50" s="74"/>
      <c r="L50" s="74"/>
      <c r="M50" s="74"/>
      <c r="N50" s="74"/>
      <c r="O50" s="74"/>
      <c r="P50" s="74"/>
      <c r="Q50" s="75"/>
    </row>
    <row r="51" spans="2:17" ht="15" customHeight="1" x14ac:dyDescent="0.3">
      <c r="B51" s="76"/>
      <c r="C51" s="74"/>
      <c r="D51" s="74"/>
      <c r="E51" s="74"/>
      <c r="F51" s="74"/>
      <c r="G51" s="74"/>
      <c r="H51" s="74"/>
      <c r="I51" s="74"/>
      <c r="J51" s="74"/>
      <c r="K51" s="74"/>
      <c r="L51" s="74"/>
      <c r="M51" s="74"/>
      <c r="N51" s="74"/>
      <c r="O51" s="74"/>
      <c r="P51" s="74"/>
      <c r="Q51" s="75"/>
    </row>
    <row r="52" spans="2:17" ht="15" customHeight="1" x14ac:dyDescent="0.3">
      <c r="B52" s="76"/>
      <c r="C52" s="74"/>
      <c r="D52" s="74"/>
      <c r="E52" s="74"/>
      <c r="F52" s="74"/>
      <c r="G52" s="77"/>
      <c r="H52" s="77"/>
      <c r="I52" s="77"/>
      <c r="J52" s="77"/>
      <c r="K52" s="77"/>
      <c r="L52" s="77"/>
      <c r="M52" s="77"/>
      <c r="N52" s="74"/>
      <c r="O52" s="74"/>
      <c r="P52" s="74"/>
      <c r="Q52" s="75"/>
    </row>
    <row r="53" spans="2:17" ht="14.4" customHeight="1" x14ac:dyDescent="0.3">
      <c r="B53" s="76"/>
      <c r="C53" s="74"/>
      <c r="D53" s="74"/>
      <c r="E53" s="74"/>
      <c r="F53" s="74"/>
      <c r="G53" s="74"/>
      <c r="H53" s="74"/>
      <c r="I53" s="74"/>
      <c r="J53" s="74"/>
      <c r="K53" s="74"/>
      <c r="L53" s="74"/>
      <c r="M53" s="74"/>
      <c r="N53" s="74"/>
      <c r="O53" s="74"/>
      <c r="P53" s="74"/>
      <c r="Q53" s="75"/>
    </row>
    <row r="54" spans="2:17" x14ac:dyDescent="0.3">
      <c r="B54" s="72"/>
      <c r="C54" s="73"/>
      <c r="D54" s="74"/>
      <c r="E54" s="74"/>
      <c r="F54" s="74"/>
      <c r="G54" s="74"/>
      <c r="H54" s="74"/>
      <c r="I54" s="74"/>
      <c r="J54" s="74"/>
      <c r="K54" s="74"/>
      <c r="L54" s="74"/>
      <c r="M54" s="74"/>
      <c r="N54" s="74"/>
      <c r="O54" s="74"/>
      <c r="P54" s="74"/>
      <c r="Q54" s="75"/>
    </row>
    <row r="55" spans="2:17" ht="15" customHeight="1" x14ac:dyDescent="0.3">
      <c r="B55" s="76"/>
      <c r="C55" s="74"/>
      <c r="D55" s="74"/>
      <c r="E55" s="74"/>
      <c r="F55" s="74"/>
      <c r="G55" s="74"/>
      <c r="H55" s="74"/>
      <c r="I55" s="74"/>
      <c r="J55" s="74"/>
      <c r="K55" s="74"/>
      <c r="L55" s="74"/>
      <c r="M55" s="74"/>
      <c r="N55" s="74"/>
      <c r="O55" s="74"/>
      <c r="P55" s="74"/>
      <c r="Q55" s="75"/>
    </row>
    <row r="56" spans="2:17" ht="14.4" customHeight="1" x14ac:dyDescent="0.3">
      <c r="B56" s="76"/>
      <c r="C56" s="74"/>
      <c r="D56" s="74"/>
      <c r="E56" s="74"/>
      <c r="F56" s="74"/>
      <c r="G56" s="74"/>
      <c r="H56" s="74"/>
      <c r="I56" s="74"/>
      <c r="J56" s="74"/>
      <c r="K56" s="74"/>
      <c r="L56" s="74"/>
      <c r="M56" s="74"/>
      <c r="N56" s="74"/>
      <c r="O56" s="74"/>
      <c r="P56" s="74"/>
      <c r="Q56" s="75"/>
    </row>
    <row r="57" spans="2:17" x14ac:dyDescent="0.3">
      <c r="B57" s="72"/>
      <c r="C57" s="73"/>
      <c r="D57" s="74"/>
      <c r="E57" s="74"/>
      <c r="F57" s="74"/>
      <c r="G57" s="74"/>
      <c r="H57" s="74"/>
      <c r="I57" s="74"/>
      <c r="J57" s="74"/>
      <c r="K57" s="74"/>
      <c r="L57" s="74"/>
      <c r="M57" s="74"/>
      <c r="N57" s="74"/>
      <c r="O57" s="74"/>
      <c r="P57" s="74"/>
      <c r="Q57" s="75"/>
    </row>
    <row r="58" spans="2:17" ht="15" customHeight="1" x14ac:dyDescent="0.3">
      <c r="B58" s="76"/>
      <c r="C58" s="74"/>
      <c r="D58" s="74"/>
      <c r="E58" s="74"/>
      <c r="F58" s="74"/>
      <c r="G58" s="74"/>
      <c r="H58" s="74"/>
      <c r="I58" s="74"/>
      <c r="J58" s="74"/>
      <c r="K58" s="74"/>
      <c r="L58" s="74"/>
      <c r="M58" s="74"/>
      <c r="N58" s="74"/>
      <c r="O58" s="74"/>
      <c r="P58" s="74"/>
      <c r="Q58" s="75"/>
    </row>
    <row r="59" spans="2:17" ht="14.4" customHeight="1" x14ac:dyDescent="0.3">
      <c r="B59" s="76"/>
      <c r="C59" s="74"/>
      <c r="D59" s="74"/>
      <c r="E59" s="74"/>
      <c r="F59" s="74"/>
      <c r="G59" s="74"/>
      <c r="H59" s="74"/>
      <c r="I59" s="74"/>
      <c r="J59" s="74"/>
      <c r="K59" s="74"/>
      <c r="L59" s="74"/>
      <c r="M59" s="74"/>
      <c r="N59" s="74"/>
      <c r="O59" s="74"/>
      <c r="P59" s="74"/>
      <c r="Q59" s="75"/>
    </row>
    <row r="60" spans="2:17" x14ac:dyDescent="0.3">
      <c r="B60" s="72"/>
      <c r="C60" s="73"/>
      <c r="D60" s="74"/>
      <c r="E60" s="74"/>
      <c r="F60" s="74"/>
      <c r="G60" s="74"/>
      <c r="H60" s="74"/>
      <c r="I60" s="74"/>
      <c r="J60" s="74"/>
      <c r="K60" s="74"/>
      <c r="L60" s="74"/>
      <c r="M60" s="74"/>
      <c r="N60" s="74"/>
      <c r="O60" s="74"/>
      <c r="P60" s="74"/>
      <c r="Q60" s="75"/>
    </row>
    <row r="61" spans="2:17" ht="15" customHeight="1" x14ac:dyDescent="0.3">
      <c r="B61" s="76"/>
      <c r="C61" s="74"/>
      <c r="D61" s="74"/>
      <c r="E61" s="74"/>
      <c r="F61" s="74"/>
      <c r="G61" s="74"/>
      <c r="H61" s="74"/>
      <c r="I61" s="74"/>
      <c r="J61" s="74"/>
      <c r="K61" s="74"/>
      <c r="L61" s="74"/>
      <c r="M61" s="74"/>
      <c r="N61" s="74"/>
      <c r="O61" s="74"/>
      <c r="P61" s="74"/>
      <c r="Q61" s="75"/>
    </row>
    <row r="62" spans="2:17" x14ac:dyDescent="0.3">
      <c r="B62" s="72"/>
      <c r="C62" s="73"/>
      <c r="D62" s="74"/>
      <c r="E62" s="74"/>
      <c r="F62" s="74"/>
      <c r="G62" s="74"/>
      <c r="H62" s="74"/>
      <c r="I62" s="74"/>
      <c r="J62" s="74"/>
      <c r="K62" s="74"/>
      <c r="L62" s="74"/>
      <c r="M62" s="74"/>
      <c r="N62" s="74"/>
      <c r="O62" s="74"/>
      <c r="P62" s="74"/>
      <c r="Q62" s="75"/>
    </row>
    <row r="63" spans="2:17" ht="15" thickBot="1" x14ac:dyDescent="0.35">
      <c r="B63" s="78"/>
      <c r="C63" s="79"/>
      <c r="D63" s="80"/>
      <c r="E63" s="80"/>
      <c r="F63" s="80"/>
      <c r="G63" s="80"/>
      <c r="H63" s="80"/>
      <c r="I63" s="80"/>
      <c r="J63" s="80"/>
      <c r="K63" s="80"/>
      <c r="L63" s="80"/>
      <c r="M63" s="80"/>
      <c r="N63" s="80"/>
      <c r="O63" s="80"/>
      <c r="P63" s="80"/>
      <c r="Q63" s="81"/>
    </row>
    <row r="64" spans="2:17" ht="15" thickBot="1" x14ac:dyDescent="0.35">
      <c r="B64" s="78"/>
      <c r="C64" s="79"/>
      <c r="D64" s="80"/>
      <c r="E64" s="80"/>
      <c r="F64" s="80"/>
      <c r="G64" s="80"/>
      <c r="H64" s="80"/>
      <c r="I64" s="80"/>
      <c r="J64" s="80"/>
      <c r="K64" s="80"/>
      <c r="L64" s="80"/>
      <c r="M64" s="80"/>
      <c r="N64" s="80"/>
      <c r="O64" s="80"/>
      <c r="P64" s="80"/>
      <c r="Q64" s="81"/>
    </row>
  </sheetData>
  <mergeCells count="58">
    <mergeCell ref="E25:F25"/>
    <mergeCell ref="B26:B33"/>
    <mergeCell ref="C26:C33"/>
    <mergeCell ref="B35:B42"/>
    <mergeCell ref="C35:C42"/>
    <mergeCell ref="B17:B24"/>
    <mergeCell ref="C17:C24"/>
    <mergeCell ref="J17:M17"/>
    <mergeCell ref="J18:M18"/>
    <mergeCell ref="J19:M19"/>
    <mergeCell ref="J20:M20"/>
    <mergeCell ref="J21:M21"/>
    <mergeCell ref="J22:M22"/>
    <mergeCell ref="J23:M23"/>
    <mergeCell ref="J24:M24"/>
    <mergeCell ref="B14:C15"/>
    <mergeCell ref="D14:E15"/>
    <mergeCell ref="F14:G14"/>
    <mergeCell ref="F15:G15"/>
    <mergeCell ref="J16:M16"/>
    <mergeCell ref="N8:N9"/>
    <mergeCell ref="O8:O9"/>
    <mergeCell ref="B12:C13"/>
    <mergeCell ref="D12:E13"/>
    <mergeCell ref="F12:G12"/>
    <mergeCell ref="F13:G13"/>
    <mergeCell ref="B5:C5"/>
    <mergeCell ref="D5:E5"/>
    <mergeCell ref="B10:C11"/>
    <mergeCell ref="D10:E11"/>
    <mergeCell ref="F10:G10"/>
    <mergeCell ref="F11:G11"/>
    <mergeCell ref="B7:Q7"/>
    <mergeCell ref="B8:C9"/>
    <mergeCell ref="D8:E9"/>
    <mergeCell ref="F8:G9"/>
    <mergeCell ref="H8:H9"/>
    <mergeCell ref="I8:I9"/>
    <mergeCell ref="J8:J9"/>
    <mergeCell ref="K8:K9"/>
    <mergeCell ref="L8:L9"/>
    <mergeCell ref="M8:M9"/>
    <mergeCell ref="P8:P9"/>
    <mergeCell ref="B6:C6"/>
    <mergeCell ref="D6:E6"/>
    <mergeCell ref="B1:Q1"/>
    <mergeCell ref="B2:Q2"/>
    <mergeCell ref="B3:Q3"/>
    <mergeCell ref="B4:E4"/>
    <mergeCell ref="G4:G5"/>
    <mergeCell ref="H4:H5"/>
    <mergeCell ref="I4:I5"/>
    <mergeCell ref="J4:K4"/>
    <mergeCell ref="L4:L5"/>
    <mergeCell ref="M4:M5"/>
    <mergeCell ref="N4:O4"/>
    <mergeCell ref="P4:P5"/>
    <mergeCell ref="Q4:Q5"/>
  </mergeCells>
  <conditionalFormatting sqref="F17:F24">
    <cfRule type="cellIs" dxfId="43" priority="8" operator="equal">
      <formula>"FMC"</formula>
    </cfRule>
    <cfRule type="cellIs" dxfId="42" priority="9" operator="equal">
      <formula>"SUST"</formula>
    </cfRule>
    <cfRule type="cellIs" dxfId="41" priority="10" operator="equal">
      <formula>"FIELD"</formula>
    </cfRule>
    <cfRule type="cellIs" dxfId="40" priority="11" operator="equal">
      <formula>"NMCS"</formula>
    </cfRule>
    <cfRule type="cellIs" dxfId="39" priority="12" operator="equal">
      <formula>"PMCS"</formula>
    </cfRule>
    <cfRule type="cellIs" dxfId="38" priority="13" operator="equal">
      <formula>"PMCM"</formula>
    </cfRule>
  </conditionalFormatting>
  <conditionalFormatting sqref="F43:F1048576 F2:F5 F7:F8">
    <cfRule type="cellIs" dxfId="37" priority="14" operator="equal">
      <formula>"DADE"</formula>
    </cfRule>
  </conditionalFormatting>
  <conditionalFormatting sqref="F14:F24">
    <cfRule type="cellIs" dxfId="36" priority="15" operator="equal">
      <formula>"DADE"</formula>
    </cfRule>
  </conditionalFormatting>
  <conditionalFormatting sqref="P18:P24">
    <cfRule type="cellIs" dxfId="35" priority="16" operator="lessThan">
      <formula>6</formula>
    </cfRule>
  </conditionalFormatting>
  <conditionalFormatting sqref="Q18:Q24">
    <cfRule type="cellIs" dxfId="34" priority="17" operator="lessThan">
      <formula>6</formula>
    </cfRule>
  </conditionalFormatting>
  <conditionalFormatting sqref="O18:O24">
    <cfRule type="cellIs" dxfId="33" priority="18" operator="lessThan">
      <formula>6</formula>
    </cfRule>
  </conditionalFormatting>
  <conditionalFormatting sqref="F12:F13">
    <cfRule type="cellIs" dxfId="32" priority="19" operator="equal">
      <formula>"DADE"</formula>
    </cfRule>
  </conditionalFormatting>
  <conditionalFormatting sqref="F10:F11">
    <cfRule type="cellIs" dxfId="31" priority="20" operator="equal">
      <formula>"DADE"</formula>
    </cfRule>
  </conditionalFormatting>
  <conditionalFormatting sqref="P17">
    <cfRule type="cellIs" dxfId="30" priority="5" operator="lessThan">
      <formula>6</formula>
    </cfRule>
  </conditionalFormatting>
  <conditionalFormatting sqref="Q17">
    <cfRule type="cellIs" dxfId="29" priority="6" operator="lessThan">
      <formula>6</formula>
    </cfRule>
  </conditionalFormatting>
  <conditionalFormatting sqref="O17">
    <cfRule type="cellIs" dxfId="28" priority="7" operator="lessThan">
      <formula>6</formula>
    </cfRule>
  </conditionalFormatting>
  <conditionalFormatting sqref="I25">
    <cfRule type="cellIs" dxfId="27" priority="4" operator="equal">
      <formula>"DADE"</formula>
    </cfRule>
  </conditionalFormatting>
  <conditionalFormatting sqref="F6">
    <cfRule type="cellIs" dxfId="26" priority="3" operator="equal">
      <formula>"DADE"</formula>
    </cfRule>
  </conditionalFormatting>
  <dataValidations disablePrompts="1" count="1">
    <dataValidation type="list" allowBlank="1" showInputMessage="1" showErrorMessage="1" sqref="E17:E24">
      <formula1>$W$27:$W$28</formula1>
    </dataValidation>
  </dataValidations>
  <printOptions horizontalCentered="1"/>
  <pageMargins left="0.25" right="0.25" top="0.75" bottom="0.75" header="0.3" footer="0.3"/>
  <pageSetup scale="59" orientation="portrait" r:id="rId1"/>
  <ignoredErrors>
    <ignoredError sqref="Q12 Q14" formula="1"/>
    <ignoredError sqref="D23:D24" numberStoredAsText="1"/>
  </ignoredErrors>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cellIs" priority="21" operator="lessThan" id="{4D9CA4C5-7D81-4922-837A-C39D2D3ECCB2}">
            <xm:f>'Daily Status Report'!$T$7</xm:f>
            <x14:dxf>
              <font>
                <color rgb="FF9C0006"/>
              </font>
              <fill>
                <patternFill>
                  <bgColor rgb="FFFFC7CE"/>
                </patternFill>
              </fill>
            </x14:dxf>
          </x14:cfRule>
          <xm:sqref>E35:H39 F26:H30 O26:O30</xm:sqref>
        </x14:conditionalFormatting>
        <x14:conditionalFormatting xmlns:xm="http://schemas.microsoft.com/office/excel/2006/main">
          <x14:cfRule type="cellIs" priority="22" operator="lessThan" id="{C3530DF7-52FA-495F-A5B1-345DD8B1FAC6}">
            <xm:f>'Daily Status Report'!$U$7</xm:f>
            <x14:dxf>
              <font>
                <color rgb="FF9C0006"/>
              </font>
              <fill>
                <patternFill>
                  <bgColor rgb="FFFFC7CE"/>
                </patternFill>
              </fill>
            </x14:dxf>
          </x14:cfRule>
          <xm:sqref>I35:M39 P26:P30 K26:K30 P35:P39</xm:sqref>
        </x14:conditionalFormatting>
        <x14:conditionalFormatting xmlns:xm="http://schemas.microsoft.com/office/excel/2006/main">
          <x14:cfRule type="cellIs" priority="2" operator="lessThan" id="{2FADB3A3-B01C-4EDE-9E9A-4A417A8D9C96}">
            <xm:f>'Daily Status Report'!$T$7</xm:f>
            <x14:dxf>
              <font>
                <color rgb="FF9C0006"/>
              </font>
              <fill>
                <patternFill>
                  <bgColor rgb="FFFFC7CE"/>
                </patternFill>
              </fill>
            </x14:dxf>
          </x14:cfRule>
          <xm:sqref>N35:O42 Q26:Q33</xm:sqref>
        </x14:conditionalFormatting>
        <x14:conditionalFormatting xmlns:xm="http://schemas.microsoft.com/office/excel/2006/main">
          <x14:cfRule type="cellIs" priority="1" operator="lessThan" id="{47FCDFE3-0D04-41A0-93D8-650895807FFB}">
            <xm:f>'Daily Status Report'!$U$7</xm:f>
            <x14:dxf>
              <font>
                <color rgb="FF9C0006"/>
              </font>
              <fill>
                <patternFill>
                  <bgColor rgb="FFFFC7CE"/>
                </patternFill>
              </fill>
            </x14:dxf>
          </x14:cfRule>
          <xm:sqref>Q35:Q42</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W64"/>
  <sheetViews>
    <sheetView zoomScaleNormal="100" workbookViewId="0"/>
  </sheetViews>
  <sheetFormatPr defaultColWidth="9.109375" defaultRowHeight="14.4" x14ac:dyDescent="0.3"/>
  <cols>
    <col min="1" max="1" width="8.88671875" style="92" customWidth="1"/>
    <col min="2" max="3" width="10.6640625" style="18" customWidth="1"/>
    <col min="4" max="16" width="10.6640625" style="92" customWidth="1"/>
    <col min="17" max="17" width="12" style="92" bestFit="1" customWidth="1"/>
    <col min="18" max="18" width="9.109375" style="92"/>
    <col min="19" max="19" width="97.109375" style="92" bestFit="1" customWidth="1"/>
    <col min="20" max="22" width="9.109375" style="92"/>
    <col min="23" max="23" width="6.33203125" style="92" bestFit="1" customWidth="1"/>
    <col min="24" max="16384" width="9.109375" style="92"/>
  </cols>
  <sheetData>
    <row r="1" spans="2:22" ht="56.4" customHeight="1" thickBot="1" x14ac:dyDescent="0.35">
      <c r="B1" s="134"/>
      <c r="C1" s="134"/>
      <c r="D1" s="134"/>
      <c r="E1" s="134"/>
      <c r="F1" s="134"/>
      <c r="G1" s="134"/>
      <c r="H1" s="134"/>
      <c r="I1" s="134"/>
      <c r="J1" s="134"/>
      <c r="K1" s="134"/>
      <c r="L1" s="134"/>
      <c r="M1" s="134"/>
      <c r="N1" s="134"/>
      <c r="O1" s="134"/>
      <c r="P1" s="134"/>
      <c r="Q1" s="134"/>
      <c r="S1" s="92" t="s">
        <v>143</v>
      </c>
    </row>
    <row r="2" spans="2:22" ht="18" customHeight="1" thickBot="1" x14ac:dyDescent="0.5">
      <c r="B2" s="141" t="s">
        <v>140</v>
      </c>
      <c r="C2" s="142"/>
      <c r="D2" s="142"/>
      <c r="E2" s="142"/>
      <c r="F2" s="142"/>
      <c r="G2" s="142"/>
      <c r="H2" s="142"/>
      <c r="I2" s="142"/>
      <c r="J2" s="142"/>
      <c r="K2" s="142"/>
      <c r="L2" s="142"/>
      <c r="M2" s="142"/>
      <c r="N2" s="142"/>
      <c r="O2" s="142"/>
      <c r="P2" s="142"/>
      <c r="Q2" s="143"/>
      <c r="S2" s="92" t="s">
        <v>144</v>
      </c>
    </row>
    <row r="3" spans="2:22" ht="18" customHeight="1" x14ac:dyDescent="0.45">
      <c r="B3" s="144" t="s">
        <v>0</v>
      </c>
      <c r="C3" s="145"/>
      <c r="D3" s="145"/>
      <c r="E3" s="145"/>
      <c r="F3" s="145"/>
      <c r="G3" s="145"/>
      <c r="H3" s="145"/>
      <c r="I3" s="145"/>
      <c r="J3" s="145"/>
      <c r="K3" s="145"/>
      <c r="L3" s="145"/>
      <c r="M3" s="145"/>
      <c r="N3" s="145"/>
      <c r="O3" s="145"/>
      <c r="P3" s="145"/>
      <c r="Q3" s="146"/>
      <c r="S3" s="92" t="s">
        <v>145</v>
      </c>
    </row>
    <row r="4" spans="2:22" ht="14.4" customHeight="1" x14ac:dyDescent="0.3">
      <c r="B4" s="126" t="str">
        <f>"Date " &amp; TEXT(IFERROR(GETPIVOTDATA("DailyStatus-Daily Date Max",'Daily Status Pivot Tables'!S3),0),"mm/dd/yyyy")</f>
        <v>Date 01/00/1900</v>
      </c>
      <c r="C4" s="127"/>
      <c r="D4" s="127"/>
      <c r="E4" s="127"/>
      <c r="F4" s="106" t="s">
        <v>1</v>
      </c>
      <c r="G4" s="147" t="s">
        <v>2</v>
      </c>
      <c r="H4" s="148" t="s">
        <v>3</v>
      </c>
      <c r="I4" s="148" t="s">
        <v>4</v>
      </c>
      <c r="J4" s="148" t="s">
        <v>5</v>
      </c>
      <c r="K4" s="148"/>
      <c r="L4" s="148" t="s">
        <v>6</v>
      </c>
      <c r="M4" s="148" t="s">
        <v>7</v>
      </c>
      <c r="N4" s="153" t="s">
        <v>8</v>
      </c>
      <c r="O4" s="154"/>
      <c r="P4" s="151" t="s">
        <v>9</v>
      </c>
      <c r="Q4" s="149" t="s">
        <v>10</v>
      </c>
      <c r="S4" s="92" t="s">
        <v>146</v>
      </c>
    </row>
    <row r="5" spans="2:22" x14ac:dyDescent="0.3">
      <c r="B5" s="126" t="s">
        <v>11</v>
      </c>
      <c r="C5" s="127"/>
      <c r="D5" s="127" t="s">
        <v>12</v>
      </c>
      <c r="E5" s="127"/>
      <c r="F5" s="106">
        <v>24</v>
      </c>
      <c r="G5" s="147"/>
      <c r="H5" s="148"/>
      <c r="I5" s="148"/>
      <c r="J5" s="106" t="s">
        <v>13</v>
      </c>
      <c r="K5" s="106" t="s">
        <v>14</v>
      </c>
      <c r="L5" s="148"/>
      <c r="M5" s="148"/>
      <c r="N5" s="8" t="s">
        <v>15</v>
      </c>
      <c r="O5" s="106" t="s">
        <v>16</v>
      </c>
      <c r="P5" s="152"/>
      <c r="Q5" s="150"/>
    </row>
    <row r="6" spans="2:22" ht="15" thickBot="1" x14ac:dyDescent="0.35">
      <c r="B6" s="171" t="s">
        <v>152</v>
      </c>
      <c r="C6" s="172"/>
      <c r="D6" s="165" t="s">
        <v>17</v>
      </c>
      <c r="E6" s="165"/>
      <c r="F6" s="5">
        <f>'Daily Status Report'!F6</f>
        <v>20</v>
      </c>
      <c r="G6" s="4">
        <f>'Daily Status Report'!G6</f>
        <v>0</v>
      </c>
      <c r="H6" s="4">
        <f>I6+J6+K6</f>
        <v>0</v>
      </c>
      <c r="I6" s="4">
        <f>IFERROR(GETPIVOTDATA("Readiness",ORRate!$A$3,"Readiness Status",I4),0)</f>
        <v>0</v>
      </c>
      <c r="J6" s="4">
        <f>IFERROR(GETPIVOTDATA("Readiness",ORRate!$A$3,"Readiness Status",J5),0)</f>
        <v>0</v>
      </c>
      <c r="K6" s="4">
        <f>IFERROR(GETPIVOTDATA("Readiness",ORRate!$A$3,"Readiness Status",K5),0)</f>
        <v>0</v>
      </c>
      <c r="L6" s="4">
        <f>M6+N6+O6</f>
        <v>0</v>
      </c>
      <c r="M6" s="4">
        <f>IFERROR(GETPIVOTDATA("Readiness",ORRate!$A$3,"Readiness Status",M4),0)</f>
        <v>0</v>
      </c>
      <c r="N6" s="4">
        <f>IFERROR(GETPIVOTDATA("Readiness",ORRate!$A$3,"Readiness Status",N5),0)</f>
        <v>0</v>
      </c>
      <c r="O6" s="4">
        <f>IFERROR(GETPIVOTDATA("Readiness",ORRate!$A$3,"Readiness Status",O5),0)</f>
        <v>0</v>
      </c>
      <c r="P6" s="4">
        <f>IFERROR(GETPIVOTDATA("Readiness",ORRate!$A$3,"Readiness Status",P4),0)</f>
        <v>0</v>
      </c>
      <c r="Q6" s="2">
        <f>SUM('Daily Status Report'!Q11,'Daily Status Report'!Q13,'Daily Status Report'!Q15)</f>
        <v>0</v>
      </c>
    </row>
    <row r="7" spans="2:22" ht="17.399999999999999" customHeight="1" thickBot="1" x14ac:dyDescent="0.35">
      <c r="B7" s="173" t="s">
        <v>18</v>
      </c>
      <c r="C7" s="174"/>
      <c r="D7" s="174"/>
      <c r="E7" s="174"/>
      <c r="F7" s="174"/>
      <c r="G7" s="174"/>
      <c r="H7" s="174"/>
      <c r="I7" s="174"/>
      <c r="J7" s="174"/>
      <c r="K7" s="174"/>
      <c r="L7" s="174"/>
      <c r="M7" s="174"/>
      <c r="N7" s="174"/>
      <c r="O7" s="174"/>
      <c r="P7" s="174"/>
      <c r="Q7" s="175"/>
      <c r="T7" s="9"/>
      <c r="U7" s="9"/>
      <c r="V7" s="9"/>
    </row>
    <row r="8" spans="2:22" ht="17.399999999999999" customHeight="1" x14ac:dyDescent="0.3">
      <c r="B8" s="176" t="s">
        <v>11</v>
      </c>
      <c r="C8" s="177"/>
      <c r="D8" s="180" t="s">
        <v>12</v>
      </c>
      <c r="E8" s="177"/>
      <c r="F8" s="180" t="s">
        <v>19</v>
      </c>
      <c r="G8" s="177"/>
      <c r="H8" s="182" t="str">
        <f>H4</f>
        <v>MC</v>
      </c>
      <c r="I8" s="182" t="str">
        <f>I4</f>
        <v>FMC</v>
      </c>
      <c r="J8" s="182" t="str">
        <f>J5</f>
        <v>PMCS</v>
      </c>
      <c r="K8" s="182" t="str">
        <f>K5</f>
        <v>PMCM</v>
      </c>
      <c r="L8" s="182" t="str">
        <f>L4</f>
        <v>NMC</v>
      </c>
      <c r="M8" s="182" t="str">
        <f>M4</f>
        <v>NMCS</v>
      </c>
      <c r="N8" s="182" t="str">
        <f>N5</f>
        <v>SUST</v>
      </c>
      <c r="O8" s="182" t="str">
        <f>O5</f>
        <v>FIELD</v>
      </c>
      <c r="P8" s="184" t="str">
        <f>P4</f>
        <v>DADE</v>
      </c>
      <c r="Q8" s="95" t="s">
        <v>2</v>
      </c>
      <c r="T8" s="9"/>
      <c r="U8" s="9"/>
      <c r="V8" s="9"/>
    </row>
    <row r="9" spans="2:22" ht="14.4" customHeight="1" thickBot="1" x14ac:dyDescent="0.35">
      <c r="B9" s="178"/>
      <c r="C9" s="179"/>
      <c r="D9" s="181"/>
      <c r="E9" s="179"/>
      <c r="F9" s="181"/>
      <c r="G9" s="179"/>
      <c r="H9" s="183"/>
      <c r="I9" s="183"/>
      <c r="J9" s="183"/>
      <c r="K9" s="183"/>
      <c r="L9" s="183"/>
      <c r="M9" s="183"/>
      <c r="N9" s="183"/>
      <c r="O9" s="183"/>
      <c r="P9" s="185"/>
      <c r="Q9" s="96" t="s">
        <v>10</v>
      </c>
      <c r="T9" s="9"/>
      <c r="U9" s="9"/>
      <c r="V9" s="9"/>
    </row>
    <row r="10" spans="2:22" ht="14.4" customHeight="1" x14ac:dyDescent="0.3">
      <c r="B10" s="137" t="s">
        <v>147</v>
      </c>
      <c r="C10" s="138"/>
      <c r="D10" s="138" t="s">
        <v>148</v>
      </c>
      <c r="E10" s="138"/>
      <c r="F10" s="124" t="s">
        <v>20</v>
      </c>
      <c r="G10" s="124"/>
      <c r="H10" s="86">
        <f t="shared" ref="H10:H15" si="0">I10+J10+K10</f>
        <v>0</v>
      </c>
      <c r="I10" s="86">
        <f>IFERROR(I11/SUM($H$8,$L$8),0)</f>
        <v>0</v>
      </c>
      <c r="J10" s="86">
        <f>IFERROR(J11/SUM($H$8,$L$8),0)</f>
        <v>0</v>
      </c>
      <c r="K10" s="86">
        <f>IFERROR(K11/SUM($H$8,$L$8),0)</f>
        <v>0</v>
      </c>
      <c r="L10" s="86">
        <f>SUM(M10:O10)</f>
        <v>0</v>
      </c>
      <c r="M10" s="86">
        <f>IFERROR(M11/SUM($H$8,$L$8),0)</f>
        <v>0</v>
      </c>
      <c r="N10" s="86">
        <f>IFERROR(N11/SUM($H$8,$L$8),0)</f>
        <v>0</v>
      </c>
      <c r="O10" s="86">
        <f>IFERROR(O11/SUM($H$8,$L$8),0)</f>
        <v>0</v>
      </c>
      <c r="P10" s="86">
        <f>IFERROR(P11/SUM($H$8,$L$8),0)</f>
        <v>0</v>
      </c>
      <c r="Q10" s="87">
        <f>0.01*IFERROR(GETPIVOTDATA("BankTime",BankPercentage!B6,"UIC",B10,"Model",D10),0)</f>
        <v>0</v>
      </c>
      <c r="T10" s="9"/>
      <c r="U10" s="9"/>
      <c r="V10" s="9"/>
    </row>
    <row r="11" spans="2:22" ht="14.4" customHeight="1" thickBot="1" x14ac:dyDescent="0.35">
      <c r="B11" s="139"/>
      <c r="C11" s="140"/>
      <c r="D11" s="140"/>
      <c r="E11" s="140"/>
      <c r="F11" s="125" t="s">
        <v>21</v>
      </c>
      <c r="G11" s="125"/>
      <c r="H11" s="44">
        <f t="shared" si="0"/>
        <v>0</v>
      </c>
      <c r="I11" s="44">
        <f>'Daily Status Report'!I11</f>
        <v>0</v>
      </c>
      <c r="J11" s="44">
        <f>'Daily Status Report'!J11</f>
        <v>0</v>
      </c>
      <c r="K11" s="44">
        <f>'Daily Status Report'!K11</f>
        <v>0</v>
      </c>
      <c r="L11" s="44">
        <f>SUM(M11,N11,O11,P11)</f>
        <v>0</v>
      </c>
      <c r="M11" s="44">
        <f>'Daily Status Report'!M11</f>
        <v>0</v>
      </c>
      <c r="N11" s="44">
        <f>'Daily Status Report'!N11</f>
        <v>0</v>
      </c>
      <c r="O11" s="44">
        <f>'Daily Status Report'!O11</f>
        <v>0</v>
      </c>
      <c r="P11" s="44">
        <f>'Daily Status Report'!P11</f>
        <v>0</v>
      </c>
      <c r="Q11" s="88">
        <f>IFERROR(GETPIVOTDATA("Hours Flown",ORRate!N6,"Readiness-End Item Model",D10,"Readiness-UIC",B10),0)</f>
        <v>0</v>
      </c>
      <c r="T11" s="9"/>
      <c r="U11" s="9"/>
      <c r="V11" s="9"/>
    </row>
    <row r="12" spans="2:22" ht="14.4" customHeight="1" x14ac:dyDescent="0.3">
      <c r="B12" s="137" t="s">
        <v>150</v>
      </c>
      <c r="C12" s="138"/>
      <c r="D12" s="138" t="s">
        <v>148</v>
      </c>
      <c r="E12" s="138"/>
      <c r="F12" s="124" t="s">
        <v>20</v>
      </c>
      <c r="G12" s="124"/>
      <c r="H12" s="86">
        <f t="shared" si="0"/>
        <v>0</v>
      </c>
      <c r="I12" s="86">
        <f>IFERROR(I13/SUM($H$10,$L$10),0)</f>
        <v>0</v>
      </c>
      <c r="J12" s="86">
        <f>IFERROR(J13/SUM($H$10,$L$10),0)</f>
        <v>0</v>
      </c>
      <c r="K12" s="86">
        <f>IFERROR(K13/SUM($H$10,$L$10),0)</f>
        <v>0</v>
      </c>
      <c r="L12" s="86">
        <f t="shared" ref="L12:L14" si="1">SUM(M12:O12)</f>
        <v>0</v>
      </c>
      <c r="M12" s="86">
        <f>IFERROR(M13/SUM($H$10,$L$10),0)</f>
        <v>0</v>
      </c>
      <c r="N12" s="86">
        <f>IFERROR(N13/SUM($H$10,$L$10),0)</f>
        <v>0</v>
      </c>
      <c r="O12" s="86">
        <f>IFERROR(O13/SUM($H$10,$L$10),0)</f>
        <v>0</v>
      </c>
      <c r="P12" s="86">
        <f>IFERROR(P13/SUM($H$10,$L$10),0)</f>
        <v>0</v>
      </c>
      <c r="Q12" s="87">
        <f>0.01*IFERROR(GETPIVOTDATA("BankTime",BankPercentage!B8,"UIC",B12,"Model",D12),0)</f>
        <v>0</v>
      </c>
      <c r="T12" s="9"/>
      <c r="U12" s="9"/>
      <c r="V12" s="9"/>
    </row>
    <row r="13" spans="2:22" ht="14.4" customHeight="1" thickBot="1" x14ac:dyDescent="0.35">
      <c r="B13" s="139"/>
      <c r="C13" s="140"/>
      <c r="D13" s="140"/>
      <c r="E13" s="140"/>
      <c r="F13" s="125" t="s">
        <v>21</v>
      </c>
      <c r="G13" s="125"/>
      <c r="H13" s="44">
        <f t="shared" si="0"/>
        <v>0</v>
      </c>
      <c r="I13" s="44">
        <f>'Daily Status Report'!I13</f>
        <v>0</v>
      </c>
      <c r="J13" s="44">
        <f>'Daily Status Report'!J13</f>
        <v>0</v>
      </c>
      <c r="K13" s="44">
        <f>'Daily Status Report'!K13</f>
        <v>0</v>
      </c>
      <c r="L13" s="44">
        <f>SUM(M13,N13,O13,P13)</f>
        <v>0</v>
      </c>
      <c r="M13" s="44">
        <f>'Daily Status Report'!M13</f>
        <v>0</v>
      </c>
      <c r="N13" s="44">
        <f>'Daily Status Report'!N13</f>
        <v>0</v>
      </c>
      <c r="O13" s="44">
        <f>'Daily Status Report'!O13</f>
        <v>0</v>
      </c>
      <c r="P13" s="44">
        <f>'Daily Status Report'!P13</f>
        <v>0</v>
      </c>
      <c r="Q13" s="88">
        <f>IFERROR(GETPIVOTDATA("Hours Flown",ORRate!N6,"Readiness-End Item Model",D12,"Readiness-UIC",B12),0)</f>
        <v>0</v>
      </c>
      <c r="T13" s="9"/>
      <c r="U13" s="9"/>
      <c r="V13" s="9"/>
    </row>
    <row r="14" spans="2:22" ht="14.4" customHeight="1" x14ac:dyDescent="0.3">
      <c r="B14" s="190" t="s">
        <v>153</v>
      </c>
      <c r="C14" s="191"/>
      <c r="D14" s="191" t="s">
        <v>148</v>
      </c>
      <c r="E14" s="191"/>
      <c r="F14" s="192" t="s">
        <v>20</v>
      </c>
      <c r="G14" s="192"/>
      <c r="H14" s="93">
        <f t="shared" si="0"/>
        <v>0</v>
      </c>
      <c r="I14" s="93">
        <f>IFERROR(I15/SUM($H$12,$L$12),0)</f>
        <v>0</v>
      </c>
      <c r="J14" s="93">
        <f>IFERROR(J15/SUM($H$12,$L$12),0)</f>
        <v>0</v>
      </c>
      <c r="K14" s="93">
        <f>IFERROR(K15/SUM($H$12,$L$12),0)</f>
        <v>0</v>
      </c>
      <c r="L14" s="93">
        <f t="shared" si="1"/>
        <v>0</v>
      </c>
      <c r="M14" s="93">
        <f>IFERROR(M15/SUM($H$12,$L$12),0)</f>
        <v>0</v>
      </c>
      <c r="N14" s="93">
        <f>IFERROR(N15/SUM($H$12,$L$12),0)</f>
        <v>0</v>
      </c>
      <c r="O14" s="93">
        <f>IFERROR(O15/SUM($H$12,$L$12),0)</f>
        <v>0</v>
      </c>
      <c r="P14" s="93">
        <f>IFERROR(P15/SUM($H$12,$L$12),0)</f>
        <v>0</v>
      </c>
      <c r="Q14" s="94">
        <f>0.01*IFERROR(GETPIVOTDATA("BankTime",BankPercentage!B10,"UIC",B14,"Model",D14),0)</f>
        <v>0</v>
      </c>
      <c r="T14" s="9"/>
      <c r="U14" s="9"/>
      <c r="V14" s="9"/>
    </row>
    <row r="15" spans="2:22" ht="14.4" customHeight="1" thickBot="1" x14ac:dyDescent="0.35">
      <c r="B15" s="139"/>
      <c r="C15" s="140"/>
      <c r="D15" s="140"/>
      <c r="E15" s="140"/>
      <c r="F15" s="125" t="s">
        <v>21</v>
      </c>
      <c r="G15" s="125"/>
      <c r="H15" s="44">
        <f t="shared" si="0"/>
        <v>0</v>
      </c>
      <c r="I15" s="44">
        <f>'Daily Status Report'!I15</f>
        <v>0</v>
      </c>
      <c r="J15" s="44">
        <f>'Daily Status Report'!J15</f>
        <v>0</v>
      </c>
      <c r="K15" s="44">
        <f>'Daily Status Report'!K15</f>
        <v>0</v>
      </c>
      <c r="L15" s="44">
        <f>SUM(M15,N15,O15,P15)</f>
        <v>0</v>
      </c>
      <c r="M15" s="44">
        <f>'Daily Status Report'!M15</f>
        <v>0</v>
      </c>
      <c r="N15" s="44">
        <f>'Daily Status Report'!N15</f>
        <v>0</v>
      </c>
      <c r="O15" s="44">
        <f>'Daily Status Report'!O15</f>
        <v>0</v>
      </c>
      <c r="P15" s="44">
        <f>'Daily Status Report'!P15</f>
        <v>0</v>
      </c>
      <c r="Q15" s="1">
        <f>IFERROR(GETPIVOTDATA("Hours Flown",ORRate!N6,"Readiness-End Item Model",D14,"Readiness-UIC",B14),0)</f>
        <v>0</v>
      </c>
      <c r="T15" s="9"/>
      <c r="U15" s="9"/>
      <c r="V15" s="9"/>
    </row>
    <row r="16" spans="2:22" ht="15" customHeight="1" thickBot="1" x14ac:dyDescent="0.35">
      <c r="B16" s="10" t="s">
        <v>22</v>
      </c>
      <c r="C16" s="11" t="s">
        <v>12</v>
      </c>
      <c r="D16" s="12" t="s">
        <v>23</v>
      </c>
      <c r="E16" s="12" t="s">
        <v>24</v>
      </c>
      <c r="F16" s="12" t="s">
        <v>25</v>
      </c>
      <c r="G16" s="12" t="s">
        <v>26</v>
      </c>
      <c r="H16" s="12" t="s">
        <v>27</v>
      </c>
      <c r="I16" s="12" t="s">
        <v>28</v>
      </c>
      <c r="J16" s="186" t="s">
        <v>29</v>
      </c>
      <c r="K16" s="187"/>
      <c r="L16" s="187"/>
      <c r="M16" s="188"/>
      <c r="N16" s="13" t="s">
        <v>30</v>
      </c>
      <c r="O16" s="110" t="s">
        <v>154</v>
      </c>
      <c r="P16" s="12" t="s">
        <v>155</v>
      </c>
      <c r="Q16" s="14" t="s">
        <v>31</v>
      </c>
      <c r="T16" s="9"/>
      <c r="U16" s="9"/>
      <c r="V16" s="9"/>
    </row>
    <row r="17" spans="2:23" ht="30" customHeight="1" x14ac:dyDescent="0.3">
      <c r="B17" s="162" t="s">
        <v>153</v>
      </c>
      <c r="C17" s="159" t="s">
        <v>148</v>
      </c>
      <c r="D17" s="58" t="s">
        <v>164</v>
      </c>
      <c r="E17" s="104"/>
      <c r="F17" s="104" t="str">
        <f>IF(IFERROR(GETPIVOTDATA("DailyEnditemStatus",'Daily Status Pivot Tables'!B3,"End Item",D17,"Readiness Status","FMC"),0) = 1,"FMC",
  IF(IFERROR(GETPIVOTDATA("DailyEnditemStatus",'Daily Status Pivot Tables'!B3,"End Item",D17,"Readiness Status","PMCS"),0) = 1,"PMCS",
  IF(IFERROR(GETPIVOTDATA("DailyEnditemStatus",'Daily Status Pivot Tables'!B3,"End Item",D17,"Readiness Status","PMCM"),0) = 1,"PMCM",
  IF(IFERROR(GETPIVOTDATA("DailyEnditemStatus",'Daily Status Pivot Tables'!B3,"End Item",D17,"Readiness Status","NMCS"),0) = 1,"NMCS",
  IF(IFERROR(GETPIVOTDATA("DailyEnditemStatus",'Daily Status Pivot Tables'!B3,"End Item",D17,"Readiness Status","SUST"),0) = 1,"SUST",
  IF(IFERROR(GETPIVOTDATA("DailyEnditemStatus",'Daily Status Pivot Tables'!B3,"End Item",D17,"Readiness Status","FIELD"),0) = 1,"FIELD",
  IF(IFERROR(GETPIVOTDATA("DailyEnditemStatus",'Daily Status Pivot Tables'!B3,"End Item",D17,"Readiness Status","DADE"),0) = 1,"DADE",
"")))))))</f>
        <v/>
      </c>
      <c r="G17" s="104" t="str">
        <f>IF(ISBLANK('Daily Status Report'!G35),"",'Daily Status Report'!G35)</f>
        <v/>
      </c>
      <c r="H17" s="104" t="str">
        <f>IF(ISBLANK('Daily Status Report'!H35),"",'Daily Status Report'!H35)</f>
        <v/>
      </c>
      <c r="I17" s="104" t="str">
        <f t="shared" ref="I17:I24" ca="1" si="2">IFERROR(DATEDIF(G17,TODAY(),"d"),"")</f>
        <v/>
      </c>
      <c r="J17" s="136" t="str">
        <f>IF(ISBLANK('Daily Status Report'!J35),"",'Daily Status Report'!J35)</f>
        <v>Error</v>
      </c>
      <c r="K17" s="136"/>
      <c r="L17" s="136"/>
      <c r="M17" s="136"/>
      <c r="N17" s="104" t="str">
        <f>IF(ISBLANK('Daily Status Report'!N35),"",'Daily Status Report'!N35)</f>
        <v>KBIF</v>
      </c>
      <c r="O17" s="104">
        <f>IF(ISBLANK(D17),"",IFERROR(GETPIVOTDATA("InspectionSchedule",'Inspection Pivot Tables'!$A$3,"InspectionSchedule-End Item",D17,"InspectionSchedule-Inspection No","A195"),0))</f>
        <v>0</v>
      </c>
      <c r="P17" s="104">
        <f>IF(ISBLANK(D17),"",IFERROR(GETPIVOTDATA("InspectionSchedule",'Inspection Pivot Tables'!$A$3,"InspectionSchedule-End Item",D17,"InspectionSchedule-Inspection No","A465"),0))</f>
        <v>0</v>
      </c>
      <c r="Q17" s="36">
        <f>IF(ISBLANK(D17),"",IFERROR(GETPIVOTDATA("PhaseFlowChart",'Phase Flow Chart Pivot Tables'!$D$3,"PhaseFlowChart-End Item",D17),0))</f>
        <v>0</v>
      </c>
      <c r="T17" s="9"/>
      <c r="U17" s="9"/>
      <c r="V17" s="9"/>
    </row>
    <row r="18" spans="2:23" ht="30" customHeight="1" x14ac:dyDescent="0.3">
      <c r="B18" s="163"/>
      <c r="C18" s="160"/>
      <c r="D18" s="59" t="s">
        <v>209</v>
      </c>
      <c r="E18" s="109"/>
      <c r="F18" s="109" t="str">
        <f>IF(IFERROR(GETPIVOTDATA("DailyEnditemStatus",'Daily Status Pivot Tables'!B4,"End Item",D18,"Readiness Status","FMC"),0) = 1,"FMC",
  IF(IFERROR(GETPIVOTDATA("DailyEnditemStatus",'Daily Status Pivot Tables'!B4,"End Item",D18,"Readiness Status","PMCS"),0) = 1,"PMCS",
  IF(IFERROR(GETPIVOTDATA("DailyEnditemStatus",'Daily Status Pivot Tables'!B4,"End Item",D18,"Readiness Status","PMCM"),0) = 1,"PMCM",
  IF(IFERROR(GETPIVOTDATA("DailyEnditemStatus",'Daily Status Pivot Tables'!B4,"End Item",D18,"Readiness Status","NMCS"),0) = 1,"NMCS",
  IF(IFERROR(GETPIVOTDATA("DailyEnditemStatus",'Daily Status Pivot Tables'!B4,"End Item",D18,"Readiness Status","SUST"),0) = 1,"SUST",
  IF(IFERROR(GETPIVOTDATA("DailyEnditemStatus",'Daily Status Pivot Tables'!B4,"End Item",D18,"Readiness Status","FIELD"),0) = 1,"FIELD",
  IF(IFERROR(GETPIVOTDATA("DailyEnditemStatus",'Daily Status Pivot Tables'!B4,"End Item",D18,"Readiness Status","DADE"),0) = 1,"DADE",
"")))))))</f>
        <v/>
      </c>
      <c r="G18" s="109" t="str">
        <f>IF(ISBLANK('Daily Status Report'!G36),"",'Daily Status Report'!G36)</f>
        <v/>
      </c>
      <c r="H18" s="109" t="str">
        <f>IF(ISBLANK('Daily Status Report'!H36),"",'Daily Status Report'!H36)</f>
        <v/>
      </c>
      <c r="I18" s="109" t="str">
        <f t="shared" ca="1" si="2"/>
        <v/>
      </c>
      <c r="J18" s="123" t="str">
        <f>IF(ISBLANK('Daily Status Report'!J36),"",'Daily Status Report'!J36)</f>
        <v>Error</v>
      </c>
      <c r="K18" s="123"/>
      <c r="L18" s="123"/>
      <c r="M18" s="123"/>
      <c r="N18" s="109" t="str">
        <f>IF(ISBLANK('Daily Status Report'!N36),"",'Daily Status Report'!N36)</f>
        <v>KBIF</v>
      </c>
      <c r="O18" s="109">
        <f>IF(ISBLANK(D18),"",IFERROR(GETPIVOTDATA("InspectionSchedule",'Inspection Pivot Tables'!$A$3,"InspectionSchedule-End Item",D18,"InspectionSchedule-Inspection No","A195"),0))</f>
        <v>0</v>
      </c>
      <c r="P18" s="109">
        <f>IF(ISBLANK(D18),"",IFERROR(GETPIVOTDATA("InspectionSchedule",'Inspection Pivot Tables'!$A$3,"InspectionSchedule-End Item",D18,"InspectionSchedule-Inspection No","A465"),0))</f>
        <v>0</v>
      </c>
      <c r="Q18" s="38">
        <f>IF(ISBLANK(D18),"",IFERROR(GETPIVOTDATA("PhaseFlowChart",'Phase Flow Chart Pivot Tables'!$D$3,"PhaseFlowChart-End Item",D18),0))</f>
        <v>0</v>
      </c>
      <c r="T18" s="9"/>
      <c r="U18" s="9"/>
      <c r="V18" s="9"/>
    </row>
    <row r="19" spans="2:23" ht="30" customHeight="1" x14ac:dyDescent="0.3">
      <c r="B19" s="163"/>
      <c r="C19" s="160"/>
      <c r="D19" s="59" t="s">
        <v>165</v>
      </c>
      <c r="E19" s="109"/>
      <c r="F19" s="109" t="str">
        <f>IF(IFERROR(GETPIVOTDATA("DailyEnditemStatus",'Daily Status Pivot Tables'!B5,"End Item",D19,"Readiness Status","FMC"),0) = 1,"FMC",
  IF(IFERROR(GETPIVOTDATA("DailyEnditemStatus",'Daily Status Pivot Tables'!B5,"End Item",D19,"Readiness Status","PMCS"),0) = 1,"PMCS",
  IF(IFERROR(GETPIVOTDATA("DailyEnditemStatus",'Daily Status Pivot Tables'!B5,"End Item",D19,"Readiness Status","PMCM"),0) = 1,"PMCM",
  IF(IFERROR(GETPIVOTDATA("DailyEnditemStatus",'Daily Status Pivot Tables'!B5,"End Item",D19,"Readiness Status","NMCS"),0) = 1,"NMCS",
  IF(IFERROR(GETPIVOTDATA("DailyEnditemStatus",'Daily Status Pivot Tables'!B5,"End Item",D19,"Readiness Status","SUST"),0) = 1,"SUST",
  IF(IFERROR(GETPIVOTDATA("DailyEnditemStatus",'Daily Status Pivot Tables'!B5,"End Item",D19,"Readiness Status","FIELD"),0) = 1,"FIELD",
  IF(IFERROR(GETPIVOTDATA("DailyEnditemStatus",'Daily Status Pivot Tables'!B5,"End Item",D19,"Readiness Status","DADE"),0) = 1,"DADE",
"")))))))</f>
        <v/>
      </c>
      <c r="G19" s="109" t="str">
        <f>IF(ISBLANK('Daily Status Report'!G37),"",'Daily Status Report'!G37)</f>
        <v/>
      </c>
      <c r="H19" s="109" t="str">
        <f>IF(ISBLANK('Daily Status Report'!H37),"",'Daily Status Report'!H37)</f>
        <v/>
      </c>
      <c r="I19" s="109" t="str">
        <f t="shared" ca="1" si="2"/>
        <v/>
      </c>
      <c r="J19" s="123" t="str">
        <f>IF(ISBLANK('Daily Status Report'!J37),"",'Daily Status Report'!J37)</f>
        <v>Error</v>
      </c>
      <c r="K19" s="123"/>
      <c r="L19" s="123"/>
      <c r="M19" s="123"/>
      <c r="N19" s="109" t="str">
        <f>IF(ISBLANK('Daily Status Report'!N37),"",'Daily Status Report'!N37)</f>
        <v>KBIF</v>
      </c>
      <c r="O19" s="109">
        <f>IF(ISBLANK(D19),"",IFERROR(GETPIVOTDATA("InspectionSchedule",'Inspection Pivot Tables'!$A$3,"InspectionSchedule-End Item",D19,"InspectionSchedule-Inspection No","A195"),0))</f>
        <v>0</v>
      </c>
      <c r="P19" s="109">
        <f>IF(ISBLANK(D19),"",IFERROR(GETPIVOTDATA("InspectionSchedule",'Inspection Pivot Tables'!$A$3,"InspectionSchedule-End Item",D19,"InspectionSchedule-Inspection No","A465"),0))</f>
        <v>0</v>
      </c>
      <c r="Q19" s="38">
        <f>IF(ISBLANK(D19),"",IFERROR(GETPIVOTDATA("PhaseFlowChart",'Phase Flow Chart Pivot Tables'!$D$3,"PhaseFlowChart-End Item",D19),0))</f>
        <v>0</v>
      </c>
      <c r="T19" s="9"/>
      <c r="U19" s="9"/>
      <c r="V19" s="9"/>
    </row>
    <row r="20" spans="2:23" ht="30" customHeight="1" x14ac:dyDescent="0.3">
      <c r="B20" s="163"/>
      <c r="C20" s="160"/>
      <c r="D20" s="59" t="s">
        <v>166</v>
      </c>
      <c r="E20" s="109"/>
      <c r="F20" s="109" t="str">
        <f>IF(IFERROR(GETPIVOTDATA("DailyEnditemStatus",'Daily Status Pivot Tables'!B6,"End Item",D20,"Readiness Status","FMC"),0) = 1,"FMC",
  IF(IFERROR(GETPIVOTDATA("DailyEnditemStatus",'Daily Status Pivot Tables'!B6,"End Item",D20,"Readiness Status","PMCS"),0) = 1,"PMCS",
  IF(IFERROR(GETPIVOTDATA("DailyEnditemStatus",'Daily Status Pivot Tables'!B6,"End Item",D20,"Readiness Status","PMCM"),0) = 1,"PMCM",
  IF(IFERROR(GETPIVOTDATA("DailyEnditemStatus",'Daily Status Pivot Tables'!B6,"End Item",D20,"Readiness Status","NMCS"),0) = 1,"NMCS",
  IF(IFERROR(GETPIVOTDATA("DailyEnditemStatus",'Daily Status Pivot Tables'!B6,"End Item",D20,"Readiness Status","SUST"),0) = 1,"SUST",
  IF(IFERROR(GETPIVOTDATA("DailyEnditemStatus",'Daily Status Pivot Tables'!B6,"End Item",D20,"Readiness Status","FIELD"),0) = 1,"FIELD",
  IF(IFERROR(GETPIVOTDATA("DailyEnditemStatus",'Daily Status Pivot Tables'!B6,"End Item",D20,"Readiness Status","DADE"),0) = 1,"DADE",
"")))))))</f>
        <v/>
      </c>
      <c r="G20" s="109" t="str">
        <f>IF(ISBLANK('Daily Status Report'!G38),"",'Daily Status Report'!G38)</f>
        <v/>
      </c>
      <c r="H20" s="109" t="str">
        <f>IF(ISBLANK('Daily Status Report'!H38),"",'Daily Status Report'!H38)</f>
        <v/>
      </c>
      <c r="I20" s="109" t="str">
        <f t="shared" ca="1" si="2"/>
        <v/>
      </c>
      <c r="J20" s="123" t="str">
        <f>IF(ISBLANK('Daily Status Report'!J38),"",'Daily Status Report'!J38)</f>
        <v>Error</v>
      </c>
      <c r="K20" s="123"/>
      <c r="L20" s="123"/>
      <c r="M20" s="123"/>
      <c r="N20" s="109" t="str">
        <f>IF(ISBLANK('Daily Status Report'!N38),"",'Daily Status Report'!N38)</f>
        <v>KBIF</v>
      </c>
      <c r="O20" s="109">
        <f>IF(ISBLANK(D20),"",IFERROR(GETPIVOTDATA("InspectionSchedule",'Inspection Pivot Tables'!$A$3,"InspectionSchedule-End Item",D20,"InspectionSchedule-Inspection No","A195"),0))</f>
        <v>0</v>
      </c>
      <c r="P20" s="109">
        <f>IF(ISBLANK(D20),"",IFERROR(GETPIVOTDATA("InspectionSchedule",'Inspection Pivot Tables'!$A$3,"InspectionSchedule-End Item",D20,"InspectionSchedule-Inspection No","A465"),0))</f>
        <v>0</v>
      </c>
      <c r="Q20" s="38">
        <f>IF(ISBLANK(D20),"",IFERROR(GETPIVOTDATA("PhaseFlowChart",'Phase Flow Chart Pivot Tables'!$D$3,"PhaseFlowChart-End Item",D20),0))</f>
        <v>0</v>
      </c>
      <c r="U20" s="9"/>
    </row>
    <row r="21" spans="2:23" ht="30" customHeight="1" x14ac:dyDescent="0.3">
      <c r="B21" s="163"/>
      <c r="C21" s="160"/>
      <c r="D21" s="59" t="s">
        <v>167</v>
      </c>
      <c r="E21" s="109"/>
      <c r="F21" s="109" t="str">
        <f>IF(IFERROR(GETPIVOTDATA("DailyEnditemStatus",'Daily Status Pivot Tables'!B7,"End Item",D21,"Readiness Status","FMC"),0) = 1,"FMC",
  IF(IFERROR(GETPIVOTDATA("DailyEnditemStatus",'Daily Status Pivot Tables'!B7,"End Item",D21,"Readiness Status","PMCS"),0) = 1,"PMCS",
  IF(IFERROR(GETPIVOTDATA("DailyEnditemStatus",'Daily Status Pivot Tables'!B7,"End Item",D21,"Readiness Status","PMCM"),0) = 1,"PMCM",
  IF(IFERROR(GETPIVOTDATA("DailyEnditemStatus",'Daily Status Pivot Tables'!B7,"End Item",D21,"Readiness Status","NMCS"),0) = 1,"NMCS",
  IF(IFERROR(GETPIVOTDATA("DailyEnditemStatus",'Daily Status Pivot Tables'!B7,"End Item",D21,"Readiness Status","SUST"),0) = 1,"SUST",
  IF(IFERROR(GETPIVOTDATA("DailyEnditemStatus",'Daily Status Pivot Tables'!B7,"End Item",D21,"Readiness Status","FIELD"),0) = 1,"FIELD",
  IF(IFERROR(GETPIVOTDATA("DailyEnditemStatus",'Daily Status Pivot Tables'!B7,"End Item",D21,"Readiness Status","DADE"),0) = 1,"DADE",
"")))))))</f>
        <v/>
      </c>
      <c r="G21" s="109" t="str">
        <f>IF(ISBLANK('Daily Status Report'!G39),"",'Daily Status Report'!G39)</f>
        <v/>
      </c>
      <c r="H21" s="109" t="str">
        <f>IF(ISBLANK('Daily Status Report'!H39),"",'Daily Status Report'!H39)</f>
        <v/>
      </c>
      <c r="I21" s="109" t="str">
        <f t="shared" ca="1" si="2"/>
        <v/>
      </c>
      <c r="J21" s="123" t="str">
        <f>IF(ISBLANK('Daily Status Report'!J39),"",'Daily Status Report'!J39)</f>
        <v>Error</v>
      </c>
      <c r="K21" s="123"/>
      <c r="L21" s="123"/>
      <c r="M21" s="123"/>
      <c r="N21" s="109" t="str">
        <f>IF(ISBLANK('Daily Status Report'!N39),"",'Daily Status Report'!N39)</f>
        <v>KBIF</v>
      </c>
      <c r="O21" s="109">
        <f>IF(ISBLANK(D21),"",IFERROR(GETPIVOTDATA("InspectionSchedule",'Inspection Pivot Tables'!$A$3,"InspectionSchedule-End Item",D21,"InspectionSchedule-Inspection No","A195"),0))</f>
        <v>0</v>
      </c>
      <c r="P21" s="109">
        <f>IF(ISBLANK(D21),"",IFERROR(GETPIVOTDATA("InspectionSchedule",'Inspection Pivot Tables'!$A$3,"InspectionSchedule-End Item",D21,"InspectionSchedule-Inspection No","A465"),0))</f>
        <v>0</v>
      </c>
      <c r="Q21" s="38">
        <f>IF(ISBLANK(D21),"",IFERROR(GETPIVOTDATA("PhaseFlowChart",'Phase Flow Chart Pivot Tables'!$D$3,"PhaseFlowChart-End Item",D21),0))</f>
        <v>0</v>
      </c>
    </row>
    <row r="22" spans="2:23" ht="30" customHeight="1" x14ac:dyDescent="0.3">
      <c r="B22" s="163"/>
      <c r="C22" s="160"/>
      <c r="D22" s="59" t="s">
        <v>208</v>
      </c>
      <c r="E22" s="109"/>
      <c r="F22" s="109" t="str">
        <f>IF(IFERROR(GETPIVOTDATA("DailyEnditemStatus",'Daily Status Pivot Tables'!B8,"End Item",D22,"Readiness Status","FMC"),0) = 1,"FMC",
  IF(IFERROR(GETPIVOTDATA("DailyEnditemStatus",'Daily Status Pivot Tables'!B8,"End Item",D22,"Readiness Status","PMCS"),0) = 1,"PMCS",
  IF(IFERROR(GETPIVOTDATA("DailyEnditemStatus",'Daily Status Pivot Tables'!B8,"End Item",D22,"Readiness Status","PMCM"),0) = 1,"PMCM",
  IF(IFERROR(GETPIVOTDATA("DailyEnditemStatus",'Daily Status Pivot Tables'!B8,"End Item",D22,"Readiness Status","NMCS"),0) = 1,"NMCS",
  IF(IFERROR(GETPIVOTDATA("DailyEnditemStatus",'Daily Status Pivot Tables'!B8,"End Item",D22,"Readiness Status","SUST"),0) = 1,"SUST",
  IF(IFERROR(GETPIVOTDATA("DailyEnditemStatus",'Daily Status Pivot Tables'!B8,"End Item",D22,"Readiness Status","FIELD"),0) = 1,"FIELD",
  IF(IFERROR(GETPIVOTDATA("DailyEnditemStatus",'Daily Status Pivot Tables'!B8,"End Item",D22,"Readiness Status","DADE"),0) = 1,"DADE",
"")))))))</f>
        <v/>
      </c>
      <c r="G22" s="109" t="str">
        <f>IF(ISBLANK('Daily Status Report'!G40),"",'Daily Status Report'!G40)</f>
        <v/>
      </c>
      <c r="H22" s="109" t="str">
        <f>IF(ISBLANK('Daily Status Report'!H40),"",'Daily Status Report'!H40)</f>
        <v/>
      </c>
      <c r="I22" s="109" t="str">
        <f t="shared" ca="1" si="2"/>
        <v/>
      </c>
      <c r="J22" s="123" t="str">
        <f>IF(ISBLANK('Daily Status Report'!J40),"",'Daily Status Report'!J40)</f>
        <v>Error</v>
      </c>
      <c r="K22" s="123"/>
      <c r="L22" s="123"/>
      <c r="M22" s="123"/>
      <c r="N22" s="109" t="str">
        <f>IF(ISBLANK('Daily Status Report'!N40),"",'Daily Status Report'!N40)</f>
        <v>KBIF</v>
      </c>
      <c r="O22" s="109">
        <f>IF(ISBLANK(D22),"",IFERROR(GETPIVOTDATA("InspectionSchedule",'Inspection Pivot Tables'!$A$3,"InspectionSchedule-End Item",D22,"InspectionSchedule-Inspection No","A195"),0))</f>
        <v>0</v>
      </c>
      <c r="P22" s="109">
        <f>IF(ISBLANK(D22),"",IFERROR(GETPIVOTDATA("InspectionSchedule",'Inspection Pivot Tables'!$A$3,"InspectionSchedule-End Item",D22,"InspectionSchedule-Inspection No","A465"),0))</f>
        <v>0</v>
      </c>
      <c r="Q22" s="38">
        <f>IF(ISBLANK(D22),"",IFERROR(GETPIVOTDATA("PhaseFlowChart",'Phase Flow Chart Pivot Tables'!$D$3,"PhaseFlowChart-End Item",D22),0))</f>
        <v>0</v>
      </c>
    </row>
    <row r="23" spans="2:23" ht="30" customHeight="1" x14ac:dyDescent="0.3">
      <c r="B23" s="163"/>
      <c r="C23" s="160"/>
      <c r="D23" s="59" t="s">
        <v>168</v>
      </c>
      <c r="E23" s="109"/>
      <c r="F23" s="109" t="str">
        <f>IF(IFERROR(GETPIVOTDATA("DailyEnditemStatus",'Daily Status Pivot Tables'!B9,"End Item",D23,"Readiness Status","FMC"),0) = 1,"FMC",
  IF(IFERROR(GETPIVOTDATA("DailyEnditemStatus",'Daily Status Pivot Tables'!B9,"End Item",D23,"Readiness Status","PMCS"),0) = 1,"PMCS",
  IF(IFERROR(GETPIVOTDATA("DailyEnditemStatus",'Daily Status Pivot Tables'!B9,"End Item",D23,"Readiness Status","PMCM"),0) = 1,"PMCM",
  IF(IFERROR(GETPIVOTDATA("DailyEnditemStatus",'Daily Status Pivot Tables'!B9,"End Item",D23,"Readiness Status","NMCS"),0) = 1,"NMCS",
  IF(IFERROR(GETPIVOTDATA("DailyEnditemStatus",'Daily Status Pivot Tables'!B9,"End Item",D23,"Readiness Status","SUST"),0) = 1,"SUST",
  IF(IFERROR(GETPIVOTDATA("DailyEnditemStatus",'Daily Status Pivot Tables'!B9,"End Item",D23,"Readiness Status","FIELD"),0) = 1,"FIELD",
  IF(IFERROR(GETPIVOTDATA("DailyEnditemStatus",'Daily Status Pivot Tables'!B9,"End Item",D23,"Readiness Status","DADE"),0) = 1,"DADE",
"")))))))</f>
        <v/>
      </c>
      <c r="G23" s="109" t="str">
        <f>IF(ISBLANK('Daily Status Report'!G41),"",'Daily Status Report'!G41)</f>
        <v/>
      </c>
      <c r="H23" s="109" t="str">
        <f>IF(ISBLANK('Daily Status Report'!H41),"",'Daily Status Report'!H41)</f>
        <v/>
      </c>
      <c r="I23" s="109" t="str">
        <f t="shared" ca="1" si="2"/>
        <v/>
      </c>
      <c r="J23" s="123" t="str">
        <f>IF(ISBLANK('Daily Status Report'!J41),"",'Daily Status Report'!J41)</f>
        <v>Error</v>
      </c>
      <c r="K23" s="123"/>
      <c r="L23" s="123"/>
      <c r="M23" s="123"/>
      <c r="N23" s="109" t="str">
        <f>IF(ISBLANK('Daily Status Report'!N41),"",'Daily Status Report'!N41)</f>
        <v>KBIF</v>
      </c>
      <c r="O23" s="109">
        <f>IF(ISBLANK(D23),"",IFERROR(GETPIVOTDATA("InspectionSchedule",'Inspection Pivot Tables'!$A$3,"InspectionSchedule-End Item",D23,"InspectionSchedule-Inspection No","A195"),0))</f>
        <v>0</v>
      </c>
      <c r="P23" s="109">
        <f>IF(ISBLANK(D23),"",IFERROR(GETPIVOTDATA("InspectionSchedule",'Inspection Pivot Tables'!$A$3,"InspectionSchedule-End Item",D23,"InspectionSchedule-Inspection No","A465"),0))</f>
        <v>0</v>
      </c>
      <c r="Q23" s="38">
        <f>IF(ISBLANK(D23),"",IFERROR(GETPIVOTDATA("PhaseFlowChart",'Phase Flow Chart Pivot Tables'!$D$3,"PhaseFlowChart-End Item",D23),0))</f>
        <v>0</v>
      </c>
    </row>
    <row r="24" spans="2:23" ht="30" customHeight="1" thickBot="1" x14ac:dyDescent="0.35">
      <c r="B24" s="169"/>
      <c r="C24" s="170"/>
      <c r="D24" s="57"/>
      <c r="E24" s="91"/>
      <c r="F24" s="91" t="str">
        <f>IF(IFERROR(GETPIVOTDATA("DailyEnditemStatus",'Daily Status Pivot Tables'!B10,"End Item",D24,"Readiness Status","FMC"),0) = 1,"FMC",
  IF(IFERROR(GETPIVOTDATA("DailyEnditemStatus",'Daily Status Pivot Tables'!B10,"End Item",D24,"Readiness Status","PMCS"),0) = 1,"PMCS",
  IF(IFERROR(GETPIVOTDATA("DailyEnditemStatus",'Daily Status Pivot Tables'!B10,"End Item",D24,"Readiness Status","PMCM"),0) = 1,"PMCM",
  IF(IFERROR(GETPIVOTDATA("DailyEnditemStatus",'Daily Status Pivot Tables'!B10,"End Item",D24,"Readiness Status","NMCS"),0) = 1,"NMCS",
  IF(IFERROR(GETPIVOTDATA("DailyEnditemStatus",'Daily Status Pivot Tables'!B10,"End Item",D24,"Readiness Status","SUST"),0) = 1,"SUST",
  IF(IFERROR(GETPIVOTDATA("DailyEnditemStatus",'Daily Status Pivot Tables'!B10,"End Item",D24,"Readiness Status","FIELD"),0) = 1,"FIELD",
  IF(IFERROR(GETPIVOTDATA("DailyEnditemStatus",'Daily Status Pivot Tables'!B10,"End Item",D24,"Readiness Status","DADE"),0) = 1,"DADE",
"")))))))</f>
        <v/>
      </c>
      <c r="G24" s="91" t="str">
        <f>IF(ISBLANK('Daily Status Report'!G42),"",'Daily Status Report'!G42)</f>
        <v/>
      </c>
      <c r="H24" s="91" t="str">
        <f>IF(ISBLANK('Daily Status Report'!H42),"",'Daily Status Report'!H42)</f>
        <v/>
      </c>
      <c r="I24" s="91" t="str">
        <f t="shared" ca="1" si="2"/>
        <v/>
      </c>
      <c r="J24" s="155" t="str">
        <f>IF(ISBLANK('Daily Status Report'!J42),"",'Daily Status Report'!J42)</f>
        <v/>
      </c>
      <c r="K24" s="155"/>
      <c r="L24" s="155"/>
      <c r="M24" s="155"/>
      <c r="N24" s="91" t="str">
        <f>IF(ISBLANK('Daily Status Report'!N42),"",'Daily Status Report'!N42)</f>
        <v/>
      </c>
      <c r="O24" s="91" t="str">
        <f>IF(ISBLANK(D24),"",IFERROR(GETPIVOTDATA("InspectionSchedule",'Inspection Pivot Tables'!$A$3,"InspectionSchedule-End Item",D24,"InspectionSchedule-Inspection No","A195"),0))</f>
        <v/>
      </c>
      <c r="P24" s="91" t="str">
        <f>IF(ISBLANK(D24),"",IFERROR(GETPIVOTDATA("InspectionSchedule",'Inspection Pivot Tables'!$A$3,"InspectionSchedule-End Item",D24,"InspectionSchedule-Inspection No","A465"),0))</f>
        <v/>
      </c>
      <c r="Q24" s="41" t="str">
        <f>IF(ISBLANK(D24),"",IFERROR(GETPIVOTDATA("PhaseFlowChart",'Phase Flow Chart Pivot Tables'!$D$3,"PhaseFlowChart-End Item",D24),0))</f>
        <v/>
      </c>
    </row>
    <row r="25" spans="2:23" ht="29.4" thickBot="1" x14ac:dyDescent="0.35">
      <c r="B25" s="28" t="s">
        <v>22</v>
      </c>
      <c r="C25" s="111" t="s">
        <v>12</v>
      </c>
      <c r="D25" s="111" t="s">
        <v>23</v>
      </c>
      <c r="E25" s="189" t="s">
        <v>169</v>
      </c>
      <c r="F25" s="189"/>
      <c r="G25" s="111" t="s">
        <v>170</v>
      </c>
      <c r="H25" s="111" t="s">
        <v>171</v>
      </c>
      <c r="I25" s="111" t="s">
        <v>172</v>
      </c>
      <c r="J25" s="111" t="s">
        <v>154</v>
      </c>
      <c r="K25" s="111" t="s">
        <v>173</v>
      </c>
      <c r="L25" s="111" t="s">
        <v>155</v>
      </c>
      <c r="M25" s="111" t="s">
        <v>31</v>
      </c>
      <c r="N25" s="111"/>
      <c r="O25" s="111" t="s">
        <v>174</v>
      </c>
      <c r="P25" s="30" t="s">
        <v>175</v>
      </c>
      <c r="Q25" s="31" t="s">
        <v>205</v>
      </c>
      <c r="T25" s="9"/>
      <c r="U25" s="9"/>
      <c r="V25" s="9"/>
    </row>
    <row r="26" spans="2:23" ht="15.75" customHeight="1" x14ac:dyDescent="0.3">
      <c r="B26" s="162" t="s">
        <v>153</v>
      </c>
      <c r="C26" s="159" t="s">
        <v>148</v>
      </c>
      <c r="D26" s="58" t="s">
        <v>164</v>
      </c>
      <c r="E26" s="104">
        <f>IF(ISBLANK(D26),"",IFERROR(GETPIVOTDATA("InspectionSchedule-Till Due",'Inspection Pivot Tables'!$A$3,"InspectionSchedule-End Item",D26,"InspectionSchedule-Inspection No","A025","InspectionSchedule-Tracker Display Name"," Aircraft Hours"),0))</f>
        <v>0</v>
      </c>
      <c r="F26" s="33" t="str">
        <f ca="1">IF(ISBLANK(D26),"",IFERROR(TODAY()+GETPIVOTDATA("InspectionSchedule-Till Due",'Inspection Pivot Tables'!$A$3,"InspectionSchedule-End Item",D26,"InspectionSchedule-Inspection No","A025","InspectionSchedule-Tracker Display Name"," Days "),"Error"))</f>
        <v>Error</v>
      </c>
      <c r="G26" s="33" t="str">
        <f ca="1">IF(ISBLANK(D26),"",IFERROR(TODAY()+GETPIVOTDATA("InspectionSchedule-Till Due",'Inspection Pivot Tables'!$A$3,"InspectionSchedule-End Item",D26,"InspectionSchedule-Inspection No","A215","InspectionSchedule-Tracker Display Name"," Days "),"Error"))</f>
        <v>Error</v>
      </c>
      <c r="H26" s="33" t="str">
        <f ca="1">IF(ISBLANK(D26),"",IFERROR(TODAY()+GETPIVOTDATA("InspectionSchedule-Till Due",'Inspection Pivot Tables'!$A$3,"InspectionSchedule-End Item",D26,"InspectionSchedule-Inspection No","A216","InspectionSchedule-Tracker Display Name"," Days "),"Error"))</f>
        <v>Error</v>
      </c>
      <c r="I26" s="104" t="str">
        <f>IF(ISBLANK(D26),"",IFERROR(GETPIVOTDATA("InspectionSchedule",'Inspection Pivot Tables'!$A$3,"InspectionSchedule-End Item",D26,"InspectionSchedule-Inspection No","A135"),"Error"))</f>
        <v>Error</v>
      </c>
      <c r="J26" s="109">
        <f>IF(ISBLANK(D26),"",IFERROR(GETPIVOTDATA("InspectionSchedule",'Inspection Pivot Tables'!$A$3,"InspectionSchedule-End Item",D26,"InspectionSchedule-Inspection No","A195"),0))</f>
        <v>0</v>
      </c>
      <c r="K26" s="34" t="str">
        <f ca="1">IF(ISBLANK(D26),"",IFERROR(TODAY()+GETPIVOTDATA("InspectionSchedule-Till Due",'Inspection Pivot Tables'!$A$3,"InspectionSchedule-End Item",D26,"InspectionSchedule-Inspection No","A261","InspectionSchedule-Tracker Display Name"," Days "),"Error"))</f>
        <v>Error</v>
      </c>
      <c r="L26" s="109">
        <f>IF(ISBLANK(D26),"",IFERROR(GETPIVOTDATA("InspectionSchedule",'Inspection Pivot Tables'!$A$3,"InspectionSchedule-End Item",D26,"InspectionSchedule-Inspection No","A465"),0))</f>
        <v>0</v>
      </c>
      <c r="M26" s="109">
        <f>IF(ISBLANK(D26),"",IFERROR(GETPIVOTDATA("PhaseFlowChart",'Phase Flow Chart Pivot Tables'!$D$3,"PhaseFlowChart-End Item",D26),0))</f>
        <v>0</v>
      </c>
      <c r="N26" s="104"/>
      <c r="O26" s="33" t="str">
        <f ca="1">IF(ISBLANK(D26),"",IFERROR(TODAY()+GETPIVOTDATA("InspectionSchedule-Till Due",'Inspection Pivot Tables'!$A$3,"InspectionSchedule-End Item",D26,"InspectionSchedule-Inspection No","A801","InspectionSchedule-Tracker Display Name"," Days "),"Error"))</f>
        <v>Error</v>
      </c>
      <c r="P26" s="35" t="str">
        <f ca="1">IF(ISBLANK(D26),"",IFERROR(TODAY()+GETPIVOTDATA("InspectionSchedule-Till Due",'Inspection Pivot Tables'!$A$3,"InspectionSchedule-End Item",D26,"InspectionSchedule-Inspection No","A649","InspectionSchedule-Tracker Display Name"," Days "),"Error"))</f>
        <v>Error</v>
      </c>
      <c r="Q26" s="100" t="str">
        <f ca="1">IF(ISBLANK(D26),"",IFERROR(TODAY()+GETPIVOTDATA("InspectionSchedule-Till Due",'Inspection Pivot Tables'!$A$3,"InspectionSchedule-End Item",D26,"InspectionSchedule-Inspection No","A177","InspectionSchedule-Tracker Display Name"," Days "),"Error"))</f>
        <v>Error</v>
      </c>
      <c r="W26" s="15" t="s">
        <v>24</v>
      </c>
    </row>
    <row r="27" spans="2:23" ht="15" customHeight="1" x14ac:dyDescent="0.3">
      <c r="B27" s="163"/>
      <c r="C27" s="160"/>
      <c r="D27" s="59" t="s">
        <v>209</v>
      </c>
      <c r="E27" s="109">
        <f>IF(ISBLANK(D27),"",IFERROR(GETPIVOTDATA("InspectionSchedule-Till Due",'Inspection Pivot Tables'!$A$3,"InspectionSchedule-End Item",D27,"InspectionSchedule-Inspection No","A025","InspectionSchedule-Tracker Display Name"," Aircraft Hours"),0))</f>
        <v>0</v>
      </c>
      <c r="F27" s="37" t="str">
        <f ca="1">IF(ISBLANK(D27),"",IFERROR(TODAY()+GETPIVOTDATA("InspectionSchedule-Till Due",'Inspection Pivot Tables'!$A$3,"InspectionSchedule-End Item",D27,"InspectionSchedule-Inspection No","A025","InspectionSchedule-Tracker Display Name"," Days "),"Error"))</f>
        <v>Error</v>
      </c>
      <c r="G27" s="37" t="str">
        <f ca="1">IF(ISBLANK(D27),"",IFERROR(TODAY()+GETPIVOTDATA("InspectionSchedule-Till Due",'Inspection Pivot Tables'!$A$3,"InspectionSchedule-End Item",D27,"InspectionSchedule-Inspection No","A215","InspectionSchedule-Tracker Display Name"," Days "),"Error"))</f>
        <v>Error</v>
      </c>
      <c r="H27" s="37" t="str">
        <f ca="1">IF(ISBLANK(D27),"",IFERROR(TODAY()+GETPIVOTDATA("InspectionSchedule-Till Due",'Inspection Pivot Tables'!$A$3,"InspectionSchedule-End Item",D27,"InspectionSchedule-Inspection No","A216","InspectionSchedule-Tracker Display Name"," Days "),"Error"))</f>
        <v>Error</v>
      </c>
      <c r="I27" s="109" t="str">
        <f>IF(ISBLANK(D27),"",IFERROR(GETPIVOTDATA("InspectionSchedule",'Inspection Pivot Tables'!$A$3,"InspectionSchedule-End Item",D27,"InspectionSchedule-Inspection No","A135"),"Error"))</f>
        <v>Error</v>
      </c>
      <c r="J27" s="109">
        <f>IF(ISBLANK(D27),"",IFERROR(GETPIVOTDATA("InspectionSchedule",'Inspection Pivot Tables'!$A$3,"InspectionSchedule-End Item",D27,"InspectionSchedule-Inspection No","A195"),0))</f>
        <v>0</v>
      </c>
      <c r="K27" s="34" t="str">
        <f ca="1">IF(ISBLANK(D27),"",IFERROR(TODAY()+GETPIVOTDATA("InspectionSchedule-Till Due",'Inspection Pivot Tables'!$A$3,"InspectionSchedule-End Item",D27,"InspectionSchedule-Inspection No","A261","InspectionSchedule-Tracker Display Name"," Days "),"Error"))</f>
        <v>Error</v>
      </c>
      <c r="L27" s="109">
        <f>IF(ISBLANK(D27),"",IFERROR(GETPIVOTDATA("InspectionSchedule",'Inspection Pivot Tables'!$A$3,"InspectionSchedule-End Item",D27,"InspectionSchedule-Inspection No","A465"),0))</f>
        <v>0</v>
      </c>
      <c r="M27" s="109">
        <f>IF(ISBLANK(D27),"",IFERROR(GETPIVOTDATA("PhaseFlowChart",'Phase Flow Chart Pivot Tables'!$D$3,"PhaseFlowChart-End Item",D27),0))</f>
        <v>0</v>
      </c>
      <c r="N27" s="109"/>
      <c r="O27" s="37" t="str">
        <f ca="1">IF(ISBLANK(D27),"",IFERROR(TODAY()+GETPIVOTDATA("InspectionSchedule-Till Due",'Inspection Pivot Tables'!$A$3,"InspectionSchedule-End Item",D27,"InspectionSchedule-Inspection No","A801","InspectionSchedule-Tracker Display Name"," Days "),"Error"))</f>
        <v>Error</v>
      </c>
      <c r="P27" s="34" t="str">
        <f ca="1">IF(ISBLANK(D27),"",IFERROR(TODAY()+GETPIVOTDATA("InspectionSchedule-Till Due",'Inspection Pivot Tables'!$A$3,"InspectionSchedule-End Item",D27,"InspectionSchedule-Inspection No","A649","InspectionSchedule-Tracker Display Name"," Days "),"Error"))</f>
        <v>Error</v>
      </c>
      <c r="Q27" s="101" t="str">
        <f ca="1">IF(ISBLANK(D27),"",IFERROR(TODAY()+GETPIVOTDATA("InspectionSchedule-Till Due",'Inspection Pivot Tables'!$A$3,"InspectionSchedule-End Item",D27,"InspectionSchedule-Inspection No","A177","InspectionSchedule-Tracker Display Name"," Days "),"Error"))</f>
        <v>Error</v>
      </c>
      <c r="W27" s="16" t="s">
        <v>32</v>
      </c>
    </row>
    <row r="28" spans="2:23" ht="15" customHeight="1" x14ac:dyDescent="0.3">
      <c r="B28" s="163"/>
      <c r="C28" s="160"/>
      <c r="D28" s="59" t="s">
        <v>165</v>
      </c>
      <c r="E28" s="109">
        <f>IF(ISBLANK(D28),"",IFERROR(GETPIVOTDATA("InspectionSchedule-Till Due",'Inspection Pivot Tables'!$A$3,"InspectionSchedule-End Item",D28,"InspectionSchedule-Inspection No","A025","InspectionSchedule-Tracker Display Name"," Aircraft Hours"),0))</f>
        <v>0</v>
      </c>
      <c r="F28" s="37" t="str">
        <f ca="1">IF(ISBLANK(D28),"",IFERROR(TODAY()+GETPIVOTDATA("InspectionSchedule-Till Due",'Inspection Pivot Tables'!$A$3,"InspectionSchedule-End Item",D28,"InspectionSchedule-Inspection No","A025","InspectionSchedule-Tracker Display Name"," Days "),"Error"))</f>
        <v>Error</v>
      </c>
      <c r="G28" s="37" t="str">
        <f ca="1">IF(ISBLANK(D28),"",IFERROR(TODAY()+GETPIVOTDATA("InspectionSchedule-Till Due",'Inspection Pivot Tables'!$A$3,"InspectionSchedule-End Item",D28,"InspectionSchedule-Inspection No","A215","InspectionSchedule-Tracker Display Name"," Days "),"Error"))</f>
        <v>Error</v>
      </c>
      <c r="H28" s="37" t="str">
        <f ca="1">IF(ISBLANK(D28),"",IFERROR(TODAY()+GETPIVOTDATA("InspectionSchedule-Till Due",'Inspection Pivot Tables'!$A$3,"InspectionSchedule-End Item",D28,"InspectionSchedule-Inspection No","A216","InspectionSchedule-Tracker Display Name"," Days "),"Error"))</f>
        <v>Error</v>
      </c>
      <c r="I28" s="109" t="str">
        <f>IF(ISBLANK(D28),"",IFERROR(GETPIVOTDATA("InspectionSchedule",'Inspection Pivot Tables'!$A$3,"InspectionSchedule-End Item",D28,"InspectionSchedule-Inspection No","A135"),"Error"))</f>
        <v>Error</v>
      </c>
      <c r="J28" s="109">
        <f>IF(ISBLANK(D28),"",IFERROR(GETPIVOTDATA("InspectionSchedule",'Inspection Pivot Tables'!$A$3,"InspectionSchedule-End Item",D28,"InspectionSchedule-Inspection No","A195"),0))</f>
        <v>0</v>
      </c>
      <c r="K28" s="34" t="str">
        <f ca="1">IF(ISBLANK(D28),"",IFERROR(TODAY()+GETPIVOTDATA("InspectionSchedule-Till Due",'Inspection Pivot Tables'!$A$3,"InspectionSchedule-End Item",D28,"InspectionSchedule-Inspection No","A261","InspectionSchedule-Tracker Display Name"," Days "),"Error"))</f>
        <v>Error</v>
      </c>
      <c r="L28" s="109">
        <f>IF(ISBLANK(D28),"",IFERROR(GETPIVOTDATA("InspectionSchedule",'Inspection Pivot Tables'!$A$3,"InspectionSchedule-End Item",D28,"InspectionSchedule-Inspection No","A465"),0))</f>
        <v>0</v>
      </c>
      <c r="M28" s="109">
        <f>IF(ISBLANK(D28),"",IFERROR(GETPIVOTDATA("PhaseFlowChart",'Phase Flow Chart Pivot Tables'!$D$3,"PhaseFlowChart-End Item",D28),0))</f>
        <v>0</v>
      </c>
      <c r="N28" s="109"/>
      <c r="O28" s="37" t="str">
        <f ca="1">IF(ISBLANK(D28),"",IFERROR(TODAY()+GETPIVOTDATA("InspectionSchedule-Till Due",'Inspection Pivot Tables'!$A$3,"InspectionSchedule-End Item",D28,"InspectionSchedule-Inspection No","A801","InspectionSchedule-Tracker Display Name"," Days "),"Error"))</f>
        <v>Error</v>
      </c>
      <c r="P28" s="34" t="str">
        <f ca="1">IF(ISBLANK(D28),"",IFERROR(TODAY()+GETPIVOTDATA("InspectionSchedule-Till Due",'Inspection Pivot Tables'!$A$3,"InspectionSchedule-End Item",D28,"InspectionSchedule-Inspection No","A649","InspectionSchedule-Tracker Display Name"," Days "),"Error"))</f>
        <v>Error</v>
      </c>
      <c r="Q28" s="101" t="str">
        <f ca="1">IF(ISBLANK(D28),"",IFERROR(TODAY()+GETPIVOTDATA("InspectionSchedule-Till Due",'Inspection Pivot Tables'!$A$3,"InspectionSchedule-End Item",D28,"InspectionSchedule-Inspection No","A177","InspectionSchedule-Tracker Display Name"," Days "),"Error"))</f>
        <v>Error</v>
      </c>
      <c r="W28" s="17" t="s">
        <v>33</v>
      </c>
    </row>
    <row r="29" spans="2:23" ht="15.75" customHeight="1" x14ac:dyDescent="0.3">
      <c r="B29" s="163"/>
      <c r="C29" s="160"/>
      <c r="D29" s="59" t="s">
        <v>166</v>
      </c>
      <c r="E29" s="109">
        <f>IF(ISBLANK(D29),"",IFERROR(GETPIVOTDATA("InspectionSchedule-Till Due",'Inspection Pivot Tables'!$A$3,"InspectionSchedule-End Item",D29,"InspectionSchedule-Inspection No","A025","InspectionSchedule-Tracker Display Name"," Aircraft Hours"),0))</f>
        <v>0</v>
      </c>
      <c r="F29" s="37" t="str">
        <f ca="1">IF(ISBLANK(D29),"",IFERROR(TODAY()+GETPIVOTDATA("InspectionSchedule-Till Due",'Inspection Pivot Tables'!$A$3,"InspectionSchedule-End Item",D29,"InspectionSchedule-Inspection No","A025","InspectionSchedule-Tracker Display Name"," Days "),"Error"))</f>
        <v>Error</v>
      </c>
      <c r="G29" s="37" t="str">
        <f ca="1">IF(ISBLANK(D29),"",IFERROR(TODAY()+GETPIVOTDATA("InspectionSchedule-Till Due",'Inspection Pivot Tables'!$A$3,"InspectionSchedule-End Item",D29,"InspectionSchedule-Inspection No","A215","InspectionSchedule-Tracker Display Name"," Days "),"Error"))</f>
        <v>Error</v>
      </c>
      <c r="H29" s="37" t="str">
        <f ca="1">IF(ISBLANK(D29),"",IFERROR(TODAY()+GETPIVOTDATA("InspectionSchedule-Till Due",'Inspection Pivot Tables'!$A$3,"InspectionSchedule-End Item",D29,"InspectionSchedule-Inspection No","A216","InspectionSchedule-Tracker Display Name"," Days "),"Error"))</f>
        <v>Error</v>
      </c>
      <c r="I29" s="109" t="str">
        <f>IF(ISBLANK(D29),"",IFERROR(GETPIVOTDATA("InspectionSchedule",'Inspection Pivot Tables'!$A$3,"InspectionSchedule-End Item",D29,"InspectionSchedule-Inspection No","A135"),"Error"))</f>
        <v>Error</v>
      </c>
      <c r="J29" s="109">
        <f>IF(ISBLANK(D29),"",IFERROR(GETPIVOTDATA("InspectionSchedule",'Inspection Pivot Tables'!$A$3,"InspectionSchedule-End Item",D29,"InspectionSchedule-Inspection No","A195"),0))</f>
        <v>0</v>
      </c>
      <c r="K29" s="34" t="str">
        <f ca="1">IF(ISBLANK(D29),"",IFERROR(TODAY()+GETPIVOTDATA("InspectionSchedule-Till Due",'Inspection Pivot Tables'!$A$3,"InspectionSchedule-End Item",D29,"InspectionSchedule-Inspection No","A261","InspectionSchedule-Tracker Display Name"," Days "),"Error"))</f>
        <v>Error</v>
      </c>
      <c r="L29" s="109">
        <f>IF(ISBLANK(D29),"",IFERROR(GETPIVOTDATA("InspectionSchedule",'Inspection Pivot Tables'!$A$3,"InspectionSchedule-End Item",D29,"InspectionSchedule-Inspection No","A465"),0))</f>
        <v>0</v>
      </c>
      <c r="M29" s="109">
        <f>IF(ISBLANK(D29),"",IFERROR(GETPIVOTDATA("PhaseFlowChart",'Phase Flow Chart Pivot Tables'!$D$3,"PhaseFlowChart-End Item",D29),0))</f>
        <v>0</v>
      </c>
      <c r="N29" s="109"/>
      <c r="O29" s="37" t="str">
        <f ca="1">IF(ISBLANK(D29),"",IFERROR(TODAY()+GETPIVOTDATA("InspectionSchedule-Till Due",'Inspection Pivot Tables'!$A$3,"InspectionSchedule-End Item",D29,"InspectionSchedule-Inspection No","A801","InspectionSchedule-Tracker Display Name"," Days "),"Error"))</f>
        <v>Error</v>
      </c>
      <c r="P29" s="34" t="str">
        <f ca="1">IF(ISBLANK(D29),"",IFERROR(TODAY()+GETPIVOTDATA("InspectionSchedule-Till Due",'Inspection Pivot Tables'!$A$3,"InspectionSchedule-End Item",D29,"InspectionSchedule-Inspection No","A649","InspectionSchedule-Tracker Display Name"," Days "),"Error"))</f>
        <v>Error</v>
      </c>
      <c r="Q29" s="101" t="str">
        <f ca="1">IF(ISBLANK(D29),"",IFERROR(TODAY()+GETPIVOTDATA("InspectionSchedule-Till Due",'Inspection Pivot Tables'!$A$3,"InspectionSchedule-End Item",D29,"InspectionSchedule-Inspection No","A177","InspectionSchedule-Tracker Display Name"," Days "),"Error"))</f>
        <v>Error</v>
      </c>
    </row>
    <row r="30" spans="2:23" ht="15.75" customHeight="1" x14ac:dyDescent="0.3">
      <c r="B30" s="163"/>
      <c r="C30" s="160"/>
      <c r="D30" s="59" t="s">
        <v>167</v>
      </c>
      <c r="E30" s="109">
        <f>IF(ISBLANK(D30),"",IFERROR(GETPIVOTDATA("InspectionSchedule-Till Due",'Inspection Pivot Tables'!$A$3,"InspectionSchedule-End Item",D30,"InspectionSchedule-Inspection No","A025","InspectionSchedule-Tracker Display Name"," Aircraft Hours"),0))</f>
        <v>0</v>
      </c>
      <c r="F30" s="37" t="str">
        <f ca="1">IF(ISBLANK(D30),"",IFERROR(TODAY()+GETPIVOTDATA("InspectionSchedule-Till Due",'Inspection Pivot Tables'!$A$3,"InspectionSchedule-End Item",D30,"InspectionSchedule-Inspection No","A025","InspectionSchedule-Tracker Display Name"," Days "),"Error"))</f>
        <v>Error</v>
      </c>
      <c r="G30" s="37" t="str">
        <f ca="1">IF(ISBLANK(D30),"",IFERROR(TODAY()+GETPIVOTDATA("InspectionSchedule-Till Due",'Inspection Pivot Tables'!$A$3,"InspectionSchedule-End Item",D30,"InspectionSchedule-Inspection No","A215","InspectionSchedule-Tracker Display Name"," Days "),"Error"))</f>
        <v>Error</v>
      </c>
      <c r="H30" s="37" t="str">
        <f ca="1">IF(ISBLANK(D30),"",IFERROR(TODAY()+GETPIVOTDATA("InspectionSchedule-Till Due",'Inspection Pivot Tables'!$A$3,"InspectionSchedule-End Item",D30,"InspectionSchedule-Inspection No","A216","InspectionSchedule-Tracker Display Name"," Days "),"Error"))</f>
        <v>Error</v>
      </c>
      <c r="I30" s="109" t="str">
        <f>IF(ISBLANK(D30),"",IFERROR(GETPIVOTDATA("InspectionSchedule",'Inspection Pivot Tables'!$A$3,"InspectionSchedule-End Item",D30,"InspectionSchedule-Inspection No","A135"),"Error"))</f>
        <v>Error</v>
      </c>
      <c r="J30" s="109">
        <f>IF(ISBLANK(D30),"",IFERROR(GETPIVOTDATA("InspectionSchedule",'Inspection Pivot Tables'!$A$3,"InspectionSchedule-End Item",D30,"InspectionSchedule-Inspection No","A195"),0))</f>
        <v>0</v>
      </c>
      <c r="K30" s="34" t="str">
        <f ca="1">IF(ISBLANK(D30),"",IFERROR(TODAY()+GETPIVOTDATA("InspectionSchedule-Till Due",'Inspection Pivot Tables'!$A$3,"InspectionSchedule-End Item",D30,"InspectionSchedule-Inspection No","A261","InspectionSchedule-Tracker Display Name"," Days "),"Error"))</f>
        <v>Error</v>
      </c>
      <c r="L30" s="109">
        <f>IF(ISBLANK(D30),"",IFERROR(GETPIVOTDATA("InspectionSchedule",'Inspection Pivot Tables'!$A$3,"InspectionSchedule-End Item",D30,"InspectionSchedule-Inspection No","A465"),0))</f>
        <v>0</v>
      </c>
      <c r="M30" s="109">
        <f>IF(ISBLANK(D30),"",IFERROR(GETPIVOTDATA("PhaseFlowChart",'Phase Flow Chart Pivot Tables'!$D$3,"PhaseFlowChart-End Item",D30),0))</f>
        <v>0</v>
      </c>
      <c r="N30" s="109"/>
      <c r="O30" s="37" t="str">
        <f ca="1">IF(ISBLANK(D30),"",IFERROR(TODAY()+GETPIVOTDATA("InspectionSchedule-Till Due",'Inspection Pivot Tables'!$A$3,"InspectionSchedule-End Item",D30,"InspectionSchedule-Inspection No","A801","InspectionSchedule-Tracker Display Name"," Days "),"Error"))</f>
        <v>Error</v>
      </c>
      <c r="P30" s="34" t="str">
        <f ca="1">IF(ISBLANK(D30),"",IFERROR(TODAY()+GETPIVOTDATA("InspectionSchedule-Till Due",'Inspection Pivot Tables'!$A$3,"InspectionSchedule-End Item",D30,"InspectionSchedule-Inspection No","A649","InspectionSchedule-Tracker Display Name"," Days "),"Error"))</f>
        <v>Error</v>
      </c>
      <c r="Q30" s="101" t="str">
        <f ca="1">IF(ISBLANK(D30),"",IFERROR(TODAY()+GETPIVOTDATA("InspectionSchedule-Till Due",'Inspection Pivot Tables'!$A$3,"InspectionSchedule-End Item",D30,"InspectionSchedule-Inspection No","A177","InspectionSchedule-Tracker Display Name"," Days "),"Error"))</f>
        <v>Error</v>
      </c>
    </row>
    <row r="31" spans="2:23" ht="15" customHeight="1" x14ac:dyDescent="0.3">
      <c r="B31" s="163"/>
      <c r="C31" s="160"/>
      <c r="D31" s="59" t="s">
        <v>208</v>
      </c>
      <c r="E31" s="109">
        <f>IF(ISBLANK(D31),"",IFERROR(GETPIVOTDATA("InspectionSchedule-Till Due",'Inspection Pivot Tables'!$A$3,"InspectionSchedule-End Item",D31,"InspectionSchedule-Inspection No","A025","InspectionSchedule-Tracker Display Name"," Aircraft Hours"),0))</f>
        <v>0</v>
      </c>
      <c r="F31" s="37" t="str">
        <f ca="1">IF(ISBLANK(D31),"",IFERROR(TODAY()+GETPIVOTDATA("InspectionSchedule-Till Due",'Inspection Pivot Tables'!$A$3,"InspectionSchedule-End Item",D31,"InspectionSchedule-Inspection No","A025","InspectionSchedule-Tracker Display Name"," Days "),"Error"))</f>
        <v>Error</v>
      </c>
      <c r="G31" s="37" t="str">
        <f ca="1">IF(ISBLANK(D31),"",IFERROR(TODAY()+GETPIVOTDATA("InspectionSchedule-Till Due",'Inspection Pivot Tables'!$A$3,"InspectionSchedule-End Item",D31,"InspectionSchedule-Inspection No","A215","InspectionSchedule-Tracker Display Name"," Days "),"Error"))</f>
        <v>Error</v>
      </c>
      <c r="H31" s="37" t="str">
        <f ca="1">IF(ISBLANK(D31),"",IFERROR(TODAY()+GETPIVOTDATA("InspectionSchedule-Till Due",'Inspection Pivot Tables'!$A$3,"InspectionSchedule-End Item",D31,"InspectionSchedule-Inspection No","A216","InspectionSchedule-Tracker Display Name"," Days "),"Error"))</f>
        <v>Error</v>
      </c>
      <c r="I31" s="109" t="str">
        <f>IF(ISBLANK(D31),"",IFERROR(GETPIVOTDATA("InspectionSchedule",'Inspection Pivot Tables'!$A$3,"InspectionSchedule-End Item",D31,"InspectionSchedule-Inspection No","A135"),"Error"))</f>
        <v>Error</v>
      </c>
      <c r="J31" s="109">
        <f>IF(ISBLANK(D31),"",IFERROR(GETPIVOTDATA("InspectionSchedule",'Inspection Pivot Tables'!$A$3,"InspectionSchedule-End Item",D31,"InspectionSchedule-Inspection No","A195"),0))</f>
        <v>0</v>
      </c>
      <c r="K31" s="34" t="str">
        <f ca="1">IF(ISBLANK(D31),"",IFERROR(TODAY()+GETPIVOTDATA("InspectionSchedule-Till Due",'Inspection Pivot Tables'!$A$3,"InspectionSchedule-End Item",D31,"InspectionSchedule-Inspection No","A261","InspectionSchedule-Tracker Display Name"," Days "),"Error"))</f>
        <v>Error</v>
      </c>
      <c r="L31" s="109">
        <f>IF(ISBLANK(D31),"",IFERROR(GETPIVOTDATA("InspectionSchedule",'Inspection Pivot Tables'!$A$3,"InspectionSchedule-End Item",D31,"InspectionSchedule-Inspection No","A465"),0))</f>
        <v>0</v>
      </c>
      <c r="M31" s="109">
        <f>IF(ISBLANK(D31),"",IFERROR(GETPIVOTDATA("PhaseFlowChart",'Phase Flow Chart Pivot Tables'!$D$3,"PhaseFlowChart-End Item",D31),0))</f>
        <v>0</v>
      </c>
      <c r="N31" s="109"/>
      <c r="O31" s="37" t="str">
        <f ca="1">IF(ISBLANK(D31),"",IFERROR(TODAY()+GETPIVOTDATA("InspectionSchedule-Till Due",'Inspection Pivot Tables'!$A$3,"InspectionSchedule-End Item",D31,"InspectionSchedule-Inspection No","A801","InspectionSchedule-Tracker Display Name"," Days "),"Error"))</f>
        <v>Error</v>
      </c>
      <c r="P31" s="34" t="str">
        <f ca="1">IF(ISBLANK(D31),"",IFERROR(TODAY()+GETPIVOTDATA("InspectionSchedule-Till Due",'Inspection Pivot Tables'!$A$3,"InspectionSchedule-End Item",D31,"InspectionSchedule-Inspection No","A649","InspectionSchedule-Tracker Display Name"," Days "),"Error"))</f>
        <v>Error</v>
      </c>
      <c r="Q31" s="101" t="str">
        <f ca="1">IF(ISBLANK(D31),"",IFERROR(TODAY()+GETPIVOTDATA("InspectionSchedule-Till Due",'Inspection Pivot Tables'!$A$3,"InspectionSchedule-End Item",D31,"InspectionSchedule-Inspection No","A177","InspectionSchedule-Tracker Display Name"," Days "),"Error"))</f>
        <v>Error</v>
      </c>
    </row>
    <row r="32" spans="2:23" ht="15.75" customHeight="1" x14ac:dyDescent="0.3">
      <c r="B32" s="163"/>
      <c r="C32" s="160"/>
      <c r="D32" s="59" t="s">
        <v>168</v>
      </c>
      <c r="E32" s="109">
        <f>IF(ISBLANK(D32),"",IFERROR(GETPIVOTDATA("InspectionSchedule-Till Due",'Inspection Pivot Tables'!$A$3,"InspectionSchedule-End Item",D32,"InspectionSchedule-Inspection No","A025","InspectionSchedule-Tracker Display Name"," Aircraft Hours"),0))</f>
        <v>0</v>
      </c>
      <c r="F32" s="37" t="str">
        <f ca="1">IF(ISBLANK(D32),"",IFERROR(TODAY()+GETPIVOTDATA("InspectionSchedule-Till Due",'Inspection Pivot Tables'!$A$3,"InspectionSchedule-End Item",D32,"InspectionSchedule-Inspection No","A025","InspectionSchedule-Tracker Display Name"," Days "),"Error"))</f>
        <v>Error</v>
      </c>
      <c r="G32" s="37" t="str">
        <f ca="1">IF(ISBLANK(D32),"",IFERROR(TODAY()+GETPIVOTDATA("InspectionSchedule-Till Due",'Inspection Pivot Tables'!$A$3,"InspectionSchedule-End Item",D32,"InspectionSchedule-Inspection No","A215","InspectionSchedule-Tracker Display Name"," Days "),"Error"))</f>
        <v>Error</v>
      </c>
      <c r="H32" s="37" t="str">
        <f ca="1">IF(ISBLANK(D32),"",IFERROR(TODAY()+GETPIVOTDATA("InspectionSchedule-Till Due",'Inspection Pivot Tables'!$A$3,"InspectionSchedule-End Item",D32,"InspectionSchedule-Inspection No","A216","InspectionSchedule-Tracker Display Name"," Days "),"Error"))</f>
        <v>Error</v>
      </c>
      <c r="I32" s="109" t="str">
        <f>IF(ISBLANK(D32),"",IFERROR(GETPIVOTDATA("InspectionSchedule",'Inspection Pivot Tables'!$A$3,"InspectionSchedule-End Item",D32,"InspectionSchedule-Inspection No","A135"),"Error"))</f>
        <v>Error</v>
      </c>
      <c r="J32" s="109">
        <f>IF(ISBLANK(D32),"",IFERROR(GETPIVOTDATA("InspectionSchedule",'Inspection Pivot Tables'!$A$3,"InspectionSchedule-End Item",D32,"InspectionSchedule-Inspection No","A195"),0))</f>
        <v>0</v>
      </c>
      <c r="K32" s="34" t="str">
        <f ca="1">IF(ISBLANK(D32),"",IFERROR(TODAY()+GETPIVOTDATA("InspectionSchedule-Till Due",'Inspection Pivot Tables'!$A$3,"InspectionSchedule-End Item",D32,"InspectionSchedule-Inspection No","A261","InspectionSchedule-Tracker Display Name"," Days "),"Error"))</f>
        <v>Error</v>
      </c>
      <c r="L32" s="109">
        <f>IF(ISBLANK(D32),"",IFERROR(GETPIVOTDATA("InspectionSchedule",'Inspection Pivot Tables'!$A$3,"InspectionSchedule-End Item",D32,"InspectionSchedule-Inspection No","A465"),0))</f>
        <v>0</v>
      </c>
      <c r="M32" s="109">
        <f>IF(ISBLANK(D32),"",IFERROR(GETPIVOTDATA("PhaseFlowChart",'Phase Flow Chart Pivot Tables'!$D$3,"PhaseFlowChart-End Item",D32),0))</f>
        <v>0</v>
      </c>
      <c r="N32" s="109"/>
      <c r="O32" s="37" t="str">
        <f ca="1">IF(ISBLANK(D32),"",IFERROR(TODAY()+GETPIVOTDATA("InspectionSchedule-Till Due",'Inspection Pivot Tables'!$A$3,"InspectionSchedule-End Item",D32,"InspectionSchedule-Inspection No","A801","InspectionSchedule-Tracker Display Name"," Days "),"Error"))</f>
        <v>Error</v>
      </c>
      <c r="P32" s="34" t="str">
        <f ca="1">IF(ISBLANK(D32),"",IFERROR(TODAY()+GETPIVOTDATA("InspectionSchedule-Till Due",'Inspection Pivot Tables'!$A$3,"InspectionSchedule-End Item",D32,"InspectionSchedule-Inspection No","A649","InspectionSchedule-Tracker Display Name"," Days "),"Error"))</f>
        <v>Error</v>
      </c>
      <c r="Q32" s="101" t="str">
        <f ca="1">IF(ISBLANK(D32),"",IFERROR(TODAY()+GETPIVOTDATA("InspectionSchedule-Till Due",'Inspection Pivot Tables'!$A$3,"InspectionSchedule-End Item",D32,"InspectionSchedule-Inspection No","A177","InspectionSchedule-Tracker Display Name"," Days "),"Error"))</f>
        <v>Error</v>
      </c>
    </row>
    <row r="33" spans="2:22" ht="15.75" customHeight="1" thickBot="1" x14ac:dyDescent="0.35">
      <c r="B33" s="169"/>
      <c r="C33" s="170"/>
      <c r="D33" s="6"/>
      <c r="E33" s="91" t="str">
        <f>IF(ISBLANK(D33),"",IFERROR(GETPIVOTDATA("InspectionSchedule-Till Due",'Inspection Pivot Tables'!$A$3,"InspectionSchedule-End Item",D33,"InspectionSchedule-Inspection No","A025","InspectionSchedule-Tracker Display Name"," Aircraft Hours"),0))</f>
        <v/>
      </c>
      <c r="F33" s="39" t="str">
        <f ca="1">IF(ISBLANK(D33),"",IFERROR(TODAY()+GETPIVOTDATA("InspectionSchedule-Till Due",'Inspection Pivot Tables'!$A$3,"InspectionSchedule-End Item",D33,"InspectionSchedule-Inspection No","A025","InspectionSchedule-Tracker Display Name"," Days "),"Error"))</f>
        <v/>
      </c>
      <c r="G33" s="39" t="str">
        <f ca="1">IF(ISBLANK(D33),"",IFERROR(TODAY()+GETPIVOTDATA("InspectionSchedule-Till Due",'Inspection Pivot Tables'!$A$3,"InspectionSchedule-End Item",D33,"InspectionSchedule-Inspection No","A215","InspectionSchedule-Tracker Display Name"," Days "),"Error"))</f>
        <v/>
      </c>
      <c r="H33" s="39" t="str">
        <f ca="1">IF(ISBLANK(D33),"",IFERROR(TODAY()+GETPIVOTDATA("InspectionSchedule-Till Due",'Inspection Pivot Tables'!$A$3,"InspectionSchedule-End Item",D33,"InspectionSchedule-Inspection No","A216","InspectionSchedule-Tracker Display Name"," Days "),"Error"))</f>
        <v/>
      </c>
      <c r="I33" s="91" t="str">
        <f>IF(ISBLANK(D33),"",IFERROR(GETPIVOTDATA("InspectionSchedule",'Inspection Pivot Tables'!$A$3,"InspectionSchedule-End Item",D33,"InspectionSchedule-Inspection No","A135"),"Error"))</f>
        <v/>
      </c>
      <c r="J33" s="91" t="str">
        <f>IF(ISBLANK(D33),"",IFERROR(GETPIVOTDATA("InspectionSchedule",'Inspection Pivot Tables'!$A$3,"InspectionSchedule-End Item",D33,"InspectionSchedule-Inspection No","A195"),0))</f>
        <v/>
      </c>
      <c r="K33" s="40" t="str">
        <f ca="1">IF(ISBLANK(D33),"",IFERROR(TODAY()+GETPIVOTDATA("InspectionSchedule-Till Due",'Inspection Pivot Tables'!$A$3,"InspectionSchedule-End Item",D33,"InspectionSchedule-Inspection No","A261","InspectionSchedule-Tracker Display Name"," Days "),"Error"))</f>
        <v/>
      </c>
      <c r="L33" s="91" t="str">
        <f>IF(ISBLANK(D33),"",IFERROR(GETPIVOTDATA("InspectionSchedule",'Inspection Pivot Tables'!$A$3,"InspectionSchedule-End Item",D33,"InspectionSchedule-Inspection No","A465"),0))</f>
        <v/>
      </c>
      <c r="M33" s="91" t="str">
        <f>IF(ISBLANK(D33),"",IFERROR(GETPIVOTDATA("PhaseFlowChart",'Phase Flow Chart Pivot Tables'!$D$3,"PhaseFlowChart-End Item",D33),0))</f>
        <v/>
      </c>
      <c r="N33" s="91"/>
      <c r="O33" s="39" t="str">
        <f ca="1">IF(ISBLANK(D33),"",IFERROR(TODAY()+GETPIVOTDATA("InspectionSchedule-Till Due",'Inspection Pivot Tables'!$A$3,"InspectionSchedule-End Item",D33,"InspectionSchedule-Inspection No","A801","InspectionSchedule-Tracker Display Name"," Days "),"Error"))</f>
        <v/>
      </c>
      <c r="P33" s="40" t="str">
        <f ca="1">IF(ISBLANK(D33),"",IFERROR(TODAY()+GETPIVOTDATA("InspectionSchedule-Till Due",'Inspection Pivot Tables'!$A$3,"InspectionSchedule-End Item",D33,"InspectionSchedule-Inspection No","A649","InspectionSchedule-Tracker Display Name"," Days "),"Error"))</f>
        <v/>
      </c>
      <c r="Q33" s="102" t="str">
        <f ca="1">IF(ISBLANK(D33),"",IFERROR(TODAY()+GETPIVOTDATA("InspectionSchedule-Till Due",'Inspection Pivot Tables'!$A$3,"InspectionSchedule-End Item",D33,"InspectionSchedule-Inspection No","A177","InspectionSchedule-Tracker Display Name"," Days "),"Error"))</f>
        <v/>
      </c>
    </row>
    <row r="34" spans="2:22" ht="29.4" thickBot="1" x14ac:dyDescent="0.35">
      <c r="B34" s="28" t="s">
        <v>22</v>
      </c>
      <c r="C34" s="111" t="s">
        <v>12</v>
      </c>
      <c r="D34" s="29" t="s">
        <v>23</v>
      </c>
      <c r="E34" s="30" t="s">
        <v>176</v>
      </c>
      <c r="F34" s="30" t="s">
        <v>177</v>
      </c>
      <c r="G34" s="30" t="s">
        <v>178</v>
      </c>
      <c r="H34" s="32">
        <v>14336</v>
      </c>
      <c r="I34" s="30" t="s">
        <v>179</v>
      </c>
      <c r="J34" s="30" t="s">
        <v>180</v>
      </c>
      <c r="K34" s="30" t="s">
        <v>181</v>
      </c>
      <c r="L34" s="30" t="s">
        <v>182</v>
      </c>
      <c r="M34" s="30" t="s">
        <v>183</v>
      </c>
      <c r="N34" s="30" t="s">
        <v>203</v>
      </c>
      <c r="O34" s="30" t="s">
        <v>204</v>
      </c>
      <c r="P34" s="30" t="s">
        <v>185</v>
      </c>
      <c r="Q34" s="42" t="s">
        <v>206</v>
      </c>
      <c r="T34" s="9"/>
      <c r="U34" s="9"/>
      <c r="V34" s="9"/>
    </row>
    <row r="35" spans="2:22" ht="15.75" customHeight="1" x14ac:dyDescent="0.3">
      <c r="B35" s="162" t="s">
        <v>153</v>
      </c>
      <c r="C35" s="159" t="s">
        <v>148</v>
      </c>
      <c r="D35" s="58" t="s">
        <v>164</v>
      </c>
      <c r="E35" s="33" t="str">
        <f ca="1">IF(ISBLANK(D35),"",IFERROR(TODAY()+GETPIVOTDATA("InspectionSchedule-Till Due",'Inspection Pivot Tables'!$A$3,"InspectionSchedule-End Item",D35,"InspectionSchedule-Inspection No","W401","InspectionSchedule-Tracker Display Name"," Days "),"Error"))</f>
        <v>Error</v>
      </c>
      <c r="F35" s="33" t="str">
        <f ca="1">IF(ISBLANK(D35),"",IFERROR(TODAY()+GETPIVOTDATA("InspectionSchedule-Till Due",'Inspection Pivot Tables'!$A$3,"InspectionSchedule-End Item",D35,"InspectionSchedule-Inspection No","W250","InspectionSchedule-Tracker Display Name"," Days "),"Error"))</f>
        <v>Error</v>
      </c>
      <c r="G35" s="33" t="str">
        <f ca="1">IF(ISBLANK(D35),"",IFERROR(TODAY()+GETPIVOTDATA("InspectionSchedule-Till Due",'Inspection Pivot Tables'!$A$3,"InspectionSchedule-End Item",D35,"InspectionSchedule-Inspection No","E245","InspectionSchedule-Tracker Display Name"," Days "),"Error"))</f>
        <v>Error</v>
      </c>
      <c r="H35" s="33" t="str">
        <f ca="1">IF(ISBLANK(D35),"",IFERROR(TODAY()+GETPIVOTDATA("InspectionSchedule-Till Due",'Inspection Pivot Tables'!$A$3,"InspectionSchedule-End Item",D35,"InspectionSchedule-Inspection No","E095","InspectionSchedule-Tracker Display Name"," Days "),"Error"))</f>
        <v>Error</v>
      </c>
      <c r="I35" s="35" t="str">
        <f ca="1">IF(ISBLANK(D35),"",IFERROR(TODAY()+GETPIVOTDATA("InspectionSchedule-Till Due",'Inspection Pivot Tables'!$A$3,"InspectionSchedule-End Item",D35,"InspectionSchedule-Inspection No","W405","InspectionSchedule-Tracker Display Name"," Days "),"Error"))</f>
        <v>Error</v>
      </c>
      <c r="J35" s="35" t="str">
        <f ca="1">IF(ISBLANK(D35),"",IFERROR(TODAY()+GETPIVOTDATA("InspectionSchedule-Till Due",'Inspection Pivot Tables'!$A$3,"InspectionSchedule-End Item",D35,"InspectionSchedule-Inspection No","W415","InspectionSchedule-Tracker Display Name"," Days "),"Error"))</f>
        <v>Error</v>
      </c>
      <c r="K35" s="35" t="str">
        <f ca="1">IF(ISBLANK(D35),"",IFERROR(TODAY()+GETPIVOTDATA("InspectionSchedule-Till Due",'Inspection Pivot Tables'!$A$3,"InspectionSchedule-End Item",D35,"InspectionSchedule-Inspection No","A533","InspectionSchedule-Tracker Display Name"," Days "),"Error"))</f>
        <v>Error</v>
      </c>
      <c r="L35" s="35" t="str">
        <f ca="1">IF(ISBLANK(D35),"",IFERROR(TODAY()+GETPIVOTDATA("InspectionSchedule-Till Due",'Inspection Pivot Tables'!$A$3,"InspectionSchedule-End Item",D35,"InspectionSchedule-Inspection No","A570","InspectionSchedule-Tracker Display Name"," Days "),"Error"))</f>
        <v>Error</v>
      </c>
      <c r="M35" s="35" t="str">
        <f ca="1">IF(ISBLANK(D35),"",IFERROR(TODAY()+GETPIVOTDATA("InspectionSchedule-Till Due",'Inspection Pivot Tables'!$A$3,"InspectionSchedule-End Item",D35,"InspectionSchedule-Inspection No","E155","InspectionSchedule-Tracker Display Name"," Days "),"Error"))</f>
        <v>Error</v>
      </c>
      <c r="N35" s="35" t="str">
        <f ca="1">IF(ISBLANK(D35),"",IFERROR(TODAY()+GETPIVOTDATA("InspectionSchedule-Till Due",'Inspection Pivot Tables'!$A$3,"InspectionSchedule-End Item",D35,"InspectionSchedule-Inspection No","E134","InspectionSchedule-Tracker Display Name"," Days "),"Error"))</f>
        <v>Error</v>
      </c>
      <c r="O35" s="35" t="str">
        <f ca="1">IF(ISBLANK(D35),"",IFERROR(TODAY()+GETPIVOTDATA("InspectionSchedule-Till Due",'Inspection Pivot Tables'!$A$3,"InspectionSchedule-End Item",D35,"InspectionSchedule-Inspection No","E133","InspectionSchedule-Tracker Display Name"," Days "),"Error"))</f>
        <v>Error</v>
      </c>
      <c r="P35" s="35" t="str">
        <f ca="1">IF(ISBLANK(D35),"",IFERROR(TODAY()+GETPIVOTDATA("InspectionSchedule-Till Due",'Inspection Pivot Tables'!$A$3,"InspectionSchedule-End Item",D35,"InspectionSchedule-Inspection No","E357","InspectionSchedule-Tracker Display Name"," Days "),"Error"))</f>
        <v>Error</v>
      </c>
      <c r="Q35" s="97" t="str">
        <f ca="1">IF(ISBLANK(D35),"",IFERROR(TODAY()+GETPIVOTDATA("InspectionSchedule-Till Due",'Inspection Pivot Tables'!$A$3,"InspectionSchedule-End Item",D35,"InspectionSchedule-Inspection No","E220","InspectionSchedule-Tracker Display Name"," Days "),"Error"))</f>
        <v>Error</v>
      </c>
    </row>
    <row r="36" spans="2:22" ht="15.75" customHeight="1" x14ac:dyDescent="0.3">
      <c r="B36" s="163"/>
      <c r="C36" s="160"/>
      <c r="D36" s="59" t="s">
        <v>209</v>
      </c>
      <c r="E36" s="37" t="str">
        <f ca="1">IF(ISBLANK(D36),"",IFERROR(TODAY()+GETPIVOTDATA("InspectionSchedule-Till Due",'Inspection Pivot Tables'!$A$3,"InspectionSchedule-End Item",D36,"InspectionSchedule-Inspection No","W401","InspectionSchedule-Tracker Display Name"," Days "),"Error"))</f>
        <v>Error</v>
      </c>
      <c r="F36" s="37" t="str">
        <f ca="1">IF(ISBLANK(D36),"",IFERROR(TODAY()+GETPIVOTDATA("InspectionSchedule-Till Due",'Inspection Pivot Tables'!$A$3,"InspectionSchedule-End Item",D36,"InspectionSchedule-Inspection No","W250","InspectionSchedule-Tracker Display Name"," Days "),"Error"))</f>
        <v>Error</v>
      </c>
      <c r="G36" s="37" t="str">
        <f ca="1">IF(ISBLANK(D36),"",IFERROR(TODAY()+GETPIVOTDATA("InspectionSchedule-Till Due",'Inspection Pivot Tables'!$A$3,"InspectionSchedule-End Item",D36,"InspectionSchedule-Inspection No","E245","InspectionSchedule-Tracker Display Name"," Days "),"Error"))</f>
        <v>Error</v>
      </c>
      <c r="H36" s="37" t="str">
        <f ca="1">IF(ISBLANK(D36),"",IFERROR(TODAY()+GETPIVOTDATA("InspectionSchedule-Till Due",'Inspection Pivot Tables'!$A$3,"InspectionSchedule-End Item",D36,"InspectionSchedule-Inspection No","E095","InspectionSchedule-Tracker Display Name"," Days "),"Error"))</f>
        <v>Error</v>
      </c>
      <c r="I36" s="34" t="str">
        <f ca="1">IF(ISBLANK(D36),"",IFERROR(TODAY()+GETPIVOTDATA("InspectionSchedule-Till Due",'Inspection Pivot Tables'!$A$3,"InspectionSchedule-End Item",D36,"InspectionSchedule-Inspection No","W405","InspectionSchedule-Tracker Display Name"," Days "),"Error"))</f>
        <v>Error</v>
      </c>
      <c r="J36" s="34" t="str">
        <f ca="1">IF(ISBLANK(D36),"",IFERROR(TODAY()+GETPIVOTDATA("InspectionSchedule-Till Due",'Inspection Pivot Tables'!$A$3,"InspectionSchedule-End Item",D36,"InspectionSchedule-Inspection No","W415","InspectionSchedule-Tracker Display Name"," Days "),"Error"))</f>
        <v>Error</v>
      </c>
      <c r="K36" s="34" t="str">
        <f ca="1">IF(ISBLANK(D36),"",IFERROR(TODAY()+GETPIVOTDATA("InspectionSchedule-Till Due",'Inspection Pivot Tables'!$A$3,"InspectionSchedule-End Item",D36,"InspectionSchedule-Inspection No","A533","InspectionSchedule-Tracker Display Name"," Days "),"Error"))</f>
        <v>Error</v>
      </c>
      <c r="L36" s="34" t="str">
        <f ca="1">IF(ISBLANK(D36),"",IFERROR(TODAY()+GETPIVOTDATA("InspectionSchedule-Till Due",'Inspection Pivot Tables'!$A$3,"InspectionSchedule-End Item",D36,"InspectionSchedule-Inspection No","A570","InspectionSchedule-Tracker Display Name"," Days "),"Error"))</f>
        <v>Error</v>
      </c>
      <c r="M36" s="34" t="str">
        <f ca="1">IF(ISBLANK(D36),"",IFERROR(TODAY()+GETPIVOTDATA("InspectionSchedule-Till Due",'Inspection Pivot Tables'!$A$3,"InspectionSchedule-End Item",D36,"InspectionSchedule-Inspection No","E155","InspectionSchedule-Tracker Display Name"," Days "),"Error"))</f>
        <v>Error</v>
      </c>
      <c r="N36" s="34" t="str">
        <f ca="1">IF(ISBLANK(D36),"",IFERROR(TODAY()+GETPIVOTDATA("InspectionSchedule-Till Due",'Inspection Pivot Tables'!$A$3,"InspectionSchedule-End Item",D36,"InspectionSchedule-Inspection No","E134","InspectionSchedule-Tracker Display Name"," Days "),"Error"))</f>
        <v>Error</v>
      </c>
      <c r="O36" s="34" t="str">
        <f ca="1">IF(ISBLANK(D36),"",IFERROR(TODAY()+GETPIVOTDATA("InspectionSchedule-Till Due",'Inspection Pivot Tables'!$A$3,"InspectionSchedule-End Item",D36,"InspectionSchedule-Inspection No","E133","InspectionSchedule-Tracker Display Name"," Days "),"Error"))</f>
        <v>Error</v>
      </c>
      <c r="P36" s="34" t="str">
        <f ca="1">IF(ISBLANK(D36),"",IFERROR(TODAY()+GETPIVOTDATA("InspectionSchedule-Till Due",'Inspection Pivot Tables'!$A$3,"InspectionSchedule-End Item",D36,"InspectionSchedule-Inspection No","E357","InspectionSchedule-Tracker Display Name"," Days "),"Error"))</f>
        <v>Error</v>
      </c>
      <c r="Q36" s="98" t="str">
        <f ca="1">IF(ISBLANK(D36),"",IFERROR(TODAY()+GETPIVOTDATA("InspectionSchedule-Till Due",'Inspection Pivot Tables'!$A$3,"InspectionSchedule-End Item",D36,"InspectionSchedule-Inspection No","E220","InspectionSchedule-Tracker Display Name"," Days "),"Error"))</f>
        <v>Error</v>
      </c>
    </row>
    <row r="37" spans="2:22" ht="15.75" customHeight="1" x14ac:dyDescent="0.3">
      <c r="B37" s="163"/>
      <c r="C37" s="160"/>
      <c r="D37" s="59" t="s">
        <v>165</v>
      </c>
      <c r="E37" s="37" t="str">
        <f ca="1">IF(ISBLANK(D37),"",IFERROR(TODAY()+GETPIVOTDATA("InspectionSchedule-Till Due",'Inspection Pivot Tables'!$A$3,"InspectionSchedule-End Item",D37,"InspectionSchedule-Inspection No","W401","InspectionSchedule-Tracker Display Name"," Days "),"Error"))</f>
        <v>Error</v>
      </c>
      <c r="F37" s="37" t="str">
        <f ca="1">IF(ISBLANK(D37),"",IFERROR(TODAY()+GETPIVOTDATA("InspectionSchedule-Till Due",'Inspection Pivot Tables'!$A$3,"InspectionSchedule-End Item",D37,"InspectionSchedule-Inspection No","W250","InspectionSchedule-Tracker Display Name"," Days "),"Error"))</f>
        <v>Error</v>
      </c>
      <c r="G37" s="37" t="str">
        <f ca="1">IF(ISBLANK(D37),"",IFERROR(TODAY()+GETPIVOTDATA("InspectionSchedule-Till Due",'Inspection Pivot Tables'!$A$3,"InspectionSchedule-End Item",D37,"InspectionSchedule-Inspection No","E245","InspectionSchedule-Tracker Display Name"," Days "),"Error"))</f>
        <v>Error</v>
      </c>
      <c r="H37" s="37" t="str">
        <f ca="1">IF(ISBLANK(D37),"",IFERROR(TODAY()+GETPIVOTDATA("InspectionSchedule-Till Due",'Inspection Pivot Tables'!$A$3,"InspectionSchedule-End Item",D37,"InspectionSchedule-Inspection No","E095","InspectionSchedule-Tracker Display Name"," Days "),"Error"))</f>
        <v>Error</v>
      </c>
      <c r="I37" s="34" t="str">
        <f ca="1">IF(ISBLANK(D37),"",IFERROR(TODAY()+GETPIVOTDATA("InspectionSchedule-Till Due",'Inspection Pivot Tables'!$A$3,"InspectionSchedule-End Item",D37,"InspectionSchedule-Inspection No","W405","InspectionSchedule-Tracker Display Name"," Days "),"Error"))</f>
        <v>Error</v>
      </c>
      <c r="J37" s="34" t="str">
        <f ca="1">IF(ISBLANK(D37),"",IFERROR(TODAY()+GETPIVOTDATA("InspectionSchedule-Till Due",'Inspection Pivot Tables'!$A$3,"InspectionSchedule-End Item",D37,"InspectionSchedule-Inspection No","W415","InspectionSchedule-Tracker Display Name"," Days "),"Error"))</f>
        <v>Error</v>
      </c>
      <c r="K37" s="34" t="str">
        <f ca="1">IF(ISBLANK(D37),"",IFERROR(TODAY()+GETPIVOTDATA("InspectionSchedule-Till Due",'Inspection Pivot Tables'!$A$3,"InspectionSchedule-End Item",D37,"InspectionSchedule-Inspection No","A533","InspectionSchedule-Tracker Display Name"," Days "),"Error"))</f>
        <v>Error</v>
      </c>
      <c r="L37" s="34" t="str">
        <f ca="1">IF(ISBLANK(D37),"",IFERROR(TODAY()+GETPIVOTDATA("InspectionSchedule-Till Due",'Inspection Pivot Tables'!$A$3,"InspectionSchedule-End Item",D37,"InspectionSchedule-Inspection No","A570","InspectionSchedule-Tracker Display Name"," Days "),"Error"))</f>
        <v>Error</v>
      </c>
      <c r="M37" s="34" t="str">
        <f ca="1">IF(ISBLANK(D37),"",IFERROR(TODAY()+GETPIVOTDATA("InspectionSchedule-Till Due",'Inspection Pivot Tables'!$A$3,"InspectionSchedule-End Item",D37,"InspectionSchedule-Inspection No","E155","InspectionSchedule-Tracker Display Name"," Days "),"Error"))</f>
        <v>Error</v>
      </c>
      <c r="N37" s="34" t="str">
        <f ca="1">IF(ISBLANK(D37),"",IFERROR(TODAY()+GETPIVOTDATA("InspectionSchedule-Till Due",'Inspection Pivot Tables'!$A$3,"InspectionSchedule-End Item",D37,"InspectionSchedule-Inspection No","E134","InspectionSchedule-Tracker Display Name"," Days "),"Error"))</f>
        <v>Error</v>
      </c>
      <c r="O37" s="34" t="str">
        <f ca="1">IF(ISBLANK(D37),"",IFERROR(TODAY()+GETPIVOTDATA("InspectionSchedule-Till Due",'Inspection Pivot Tables'!$A$3,"InspectionSchedule-End Item",D37,"InspectionSchedule-Inspection No","E133","InspectionSchedule-Tracker Display Name"," Days "),"Error"))</f>
        <v>Error</v>
      </c>
      <c r="P37" s="34" t="str">
        <f ca="1">IF(ISBLANK(D37),"",IFERROR(TODAY()+GETPIVOTDATA("InspectionSchedule-Till Due",'Inspection Pivot Tables'!$A$3,"InspectionSchedule-End Item",D37,"InspectionSchedule-Inspection No","E357","InspectionSchedule-Tracker Display Name"," Days "),"Error"))</f>
        <v>Error</v>
      </c>
      <c r="Q37" s="98" t="str">
        <f ca="1">IF(ISBLANK(D37),"",IFERROR(TODAY()+GETPIVOTDATA("InspectionSchedule-Till Due",'Inspection Pivot Tables'!$A$3,"InspectionSchedule-End Item",D37,"InspectionSchedule-Inspection No","E220","InspectionSchedule-Tracker Display Name"," Days "),"Error"))</f>
        <v>Error</v>
      </c>
    </row>
    <row r="38" spans="2:22" ht="15.75" customHeight="1" x14ac:dyDescent="0.3">
      <c r="B38" s="163"/>
      <c r="C38" s="160"/>
      <c r="D38" s="59" t="s">
        <v>166</v>
      </c>
      <c r="E38" s="37" t="str">
        <f ca="1">IF(ISBLANK(D38),"",IFERROR(TODAY()+GETPIVOTDATA("InspectionSchedule-Till Due",'Inspection Pivot Tables'!$A$3,"InspectionSchedule-End Item",D38,"InspectionSchedule-Inspection No","W401","InspectionSchedule-Tracker Display Name"," Days "),"Error"))</f>
        <v>Error</v>
      </c>
      <c r="F38" s="37" t="str">
        <f ca="1">IF(ISBLANK(D38),"",IFERROR(TODAY()+GETPIVOTDATA("InspectionSchedule-Till Due",'Inspection Pivot Tables'!$A$3,"InspectionSchedule-End Item",D38,"InspectionSchedule-Inspection No","W250","InspectionSchedule-Tracker Display Name"," Days "),"Error"))</f>
        <v>Error</v>
      </c>
      <c r="G38" s="37" t="str">
        <f ca="1">IF(ISBLANK(D38),"",IFERROR(TODAY()+GETPIVOTDATA("InspectionSchedule-Till Due",'Inspection Pivot Tables'!$A$3,"InspectionSchedule-End Item",D38,"InspectionSchedule-Inspection No","E245","InspectionSchedule-Tracker Display Name"," Days "),"Error"))</f>
        <v>Error</v>
      </c>
      <c r="H38" s="37" t="str">
        <f ca="1">IF(ISBLANK(D38),"",IFERROR(TODAY()+GETPIVOTDATA("InspectionSchedule-Till Due",'Inspection Pivot Tables'!$A$3,"InspectionSchedule-End Item",D38,"InspectionSchedule-Inspection No","E095","InspectionSchedule-Tracker Display Name"," Days "),"Error"))</f>
        <v>Error</v>
      </c>
      <c r="I38" s="34" t="str">
        <f ca="1">IF(ISBLANK(D38),"",IFERROR(TODAY()+GETPIVOTDATA("InspectionSchedule-Till Due",'Inspection Pivot Tables'!$A$3,"InspectionSchedule-End Item",D38,"InspectionSchedule-Inspection No","W405","InspectionSchedule-Tracker Display Name"," Days "),"Error"))</f>
        <v>Error</v>
      </c>
      <c r="J38" s="34" t="str">
        <f ca="1">IF(ISBLANK(D38),"",IFERROR(TODAY()+GETPIVOTDATA("InspectionSchedule-Till Due",'Inspection Pivot Tables'!$A$3,"InspectionSchedule-End Item",D38,"InspectionSchedule-Inspection No","W415","InspectionSchedule-Tracker Display Name"," Days "),"Error"))</f>
        <v>Error</v>
      </c>
      <c r="K38" s="34" t="str">
        <f ca="1">IF(ISBLANK(D38),"",IFERROR(TODAY()+GETPIVOTDATA("InspectionSchedule-Till Due",'Inspection Pivot Tables'!$A$3,"InspectionSchedule-End Item",D38,"InspectionSchedule-Inspection No","A533","InspectionSchedule-Tracker Display Name"," Days "),"Error"))</f>
        <v>Error</v>
      </c>
      <c r="L38" s="34" t="str">
        <f ca="1">IF(ISBLANK(D38),"",IFERROR(TODAY()+GETPIVOTDATA("InspectionSchedule-Till Due",'Inspection Pivot Tables'!$A$3,"InspectionSchedule-End Item",D38,"InspectionSchedule-Inspection No","A570","InspectionSchedule-Tracker Display Name"," Days "),"Error"))</f>
        <v>Error</v>
      </c>
      <c r="M38" s="34" t="str">
        <f ca="1">IF(ISBLANK(D38),"",IFERROR(TODAY()+GETPIVOTDATA("InspectionSchedule-Till Due",'Inspection Pivot Tables'!$A$3,"InspectionSchedule-End Item",D38,"InspectionSchedule-Inspection No","E155","InspectionSchedule-Tracker Display Name"," Days "),"Error"))</f>
        <v>Error</v>
      </c>
      <c r="N38" s="34" t="str">
        <f ca="1">IF(ISBLANK(D38),"",IFERROR(TODAY()+GETPIVOTDATA("InspectionSchedule-Till Due",'Inspection Pivot Tables'!$A$3,"InspectionSchedule-End Item",D38,"InspectionSchedule-Inspection No","E134","InspectionSchedule-Tracker Display Name"," Days "),"Error"))</f>
        <v>Error</v>
      </c>
      <c r="O38" s="34" t="str">
        <f ca="1">IF(ISBLANK(D38),"",IFERROR(TODAY()+GETPIVOTDATA("InspectionSchedule-Till Due",'Inspection Pivot Tables'!$A$3,"InspectionSchedule-End Item",D38,"InspectionSchedule-Inspection No","E133","InspectionSchedule-Tracker Display Name"," Days "),"Error"))</f>
        <v>Error</v>
      </c>
      <c r="P38" s="34" t="str">
        <f ca="1">IF(ISBLANK(D38),"",IFERROR(TODAY()+GETPIVOTDATA("InspectionSchedule-Till Due",'Inspection Pivot Tables'!$A$3,"InspectionSchedule-End Item",D38,"InspectionSchedule-Inspection No","E357","InspectionSchedule-Tracker Display Name"," Days "),"Error"))</f>
        <v>Error</v>
      </c>
      <c r="Q38" s="98" t="str">
        <f ca="1">IF(ISBLANK(D38),"",IFERROR(TODAY()+GETPIVOTDATA("InspectionSchedule-Till Due",'Inspection Pivot Tables'!$A$3,"InspectionSchedule-End Item",D38,"InspectionSchedule-Inspection No","E220","InspectionSchedule-Tracker Display Name"," Days "),"Error"))</f>
        <v>Error</v>
      </c>
    </row>
    <row r="39" spans="2:22" ht="15.75" customHeight="1" x14ac:dyDescent="0.3">
      <c r="B39" s="163"/>
      <c r="C39" s="160"/>
      <c r="D39" s="59" t="s">
        <v>167</v>
      </c>
      <c r="E39" s="37" t="str">
        <f ca="1">IF(ISBLANK(D39),"",IFERROR(TODAY()+GETPIVOTDATA("InspectionSchedule-Till Due",'Inspection Pivot Tables'!$A$3,"InspectionSchedule-End Item",D39,"InspectionSchedule-Inspection No","W401","InspectionSchedule-Tracker Display Name"," Days "),"Error"))</f>
        <v>Error</v>
      </c>
      <c r="F39" s="37" t="str">
        <f ca="1">IF(ISBLANK(D39),"",IFERROR(TODAY()+GETPIVOTDATA("InspectionSchedule-Till Due",'Inspection Pivot Tables'!$A$3,"InspectionSchedule-End Item",D39,"InspectionSchedule-Inspection No","W250","InspectionSchedule-Tracker Display Name"," Days "),"Error"))</f>
        <v>Error</v>
      </c>
      <c r="G39" s="37" t="str">
        <f ca="1">IF(ISBLANK(D39),"",IFERROR(TODAY()+GETPIVOTDATA("InspectionSchedule-Till Due",'Inspection Pivot Tables'!$A$3,"InspectionSchedule-End Item",D39,"InspectionSchedule-Inspection No","E245","InspectionSchedule-Tracker Display Name"," Days "),"Error"))</f>
        <v>Error</v>
      </c>
      <c r="H39" s="37" t="str">
        <f ca="1">IF(ISBLANK(D39),"",IFERROR(TODAY()+GETPIVOTDATA("InspectionSchedule-Till Due",'Inspection Pivot Tables'!$A$3,"InspectionSchedule-End Item",D39,"InspectionSchedule-Inspection No","E095","InspectionSchedule-Tracker Display Name"," Days "),"Error"))</f>
        <v>Error</v>
      </c>
      <c r="I39" s="34" t="str">
        <f ca="1">IF(ISBLANK(D39),"",IFERROR(TODAY()+GETPIVOTDATA("InspectionSchedule-Till Due",'Inspection Pivot Tables'!$A$3,"InspectionSchedule-End Item",D39,"InspectionSchedule-Inspection No","W405","InspectionSchedule-Tracker Display Name"," Days "),"Error"))</f>
        <v>Error</v>
      </c>
      <c r="J39" s="34" t="str">
        <f ca="1">IF(ISBLANK(D39),"",IFERROR(TODAY()+GETPIVOTDATA("InspectionSchedule-Till Due",'Inspection Pivot Tables'!$A$3,"InspectionSchedule-End Item",D39,"InspectionSchedule-Inspection No","W415","InspectionSchedule-Tracker Display Name"," Days "),"Error"))</f>
        <v>Error</v>
      </c>
      <c r="K39" s="34" t="str">
        <f ca="1">IF(ISBLANK(D39),"",IFERROR(TODAY()+GETPIVOTDATA("InspectionSchedule-Till Due",'Inspection Pivot Tables'!$A$3,"InspectionSchedule-End Item",D39,"InspectionSchedule-Inspection No","A533","InspectionSchedule-Tracker Display Name"," Days "),"Error"))</f>
        <v>Error</v>
      </c>
      <c r="L39" s="34" t="str">
        <f ca="1">IF(ISBLANK(D39),"",IFERROR(TODAY()+GETPIVOTDATA("InspectionSchedule-Till Due",'Inspection Pivot Tables'!$A$3,"InspectionSchedule-End Item",D39,"InspectionSchedule-Inspection No","A570","InspectionSchedule-Tracker Display Name"," Days "),"Error"))</f>
        <v>Error</v>
      </c>
      <c r="M39" s="34" t="str">
        <f ca="1">IF(ISBLANK(D39),"",IFERROR(TODAY()+GETPIVOTDATA("InspectionSchedule-Till Due",'Inspection Pivot Tables'!$A$3,"InspectionSchedule-End Item",D39,"InspectionSchedule-Inspection No","E155","InspectionSchedule-Tracker Display Name"," Days "),"Error"))</f>
        <v>Error</v>
      </c>
      <c r="N39" s="34" t="str">
        <f ca="1">IF(ISBLANK(D39),"",IFERROR(TODAY()+GETPIVOTDATA("InspectionSchedule-Till Due",'Inspection Pivot Tables'!$A$3,"InspectionSchedule-End Item",D39,"InspectionSchedule-Inspection No","E134","InspectionSchedule-Tracker Display Name"," Days "),"Error"))</f>
        <v>Error</v>
      </c>
      <c r="O39" s="34" t="str">
        <f ca="1">IF(ISBLANK(D39),"",IFERROR(TODAY()+GETPIVOTDATA("InspectionSchedule-Till Due",'Inspection Pivot Tables'!$A$3,"InspectionSchedule-End Item",D39,"InspectionSchedule-Inspection No","E133","InspectionSchedule-Tracker Display Name"," Days "),"Error"))</f>
        <v>Error</v>
      </c>
      <c r="P39" s="34" t="str">
        <f ca="1">IF(ISBLANK(D39),"",IFERROR(TODAY()+GETPIVOTDATA("InspectionSchedule-Till Due",'Inspection Pivot Tables'!$A$3,"InspectionSchedule-End Item",D39,"InspectionSchedule-Inspection No","E357","InspectionSchedule-Tracker Display Name"," Days "),"Error"))</f>
        <v>Error</v>
      </c>
      <c r="Q39" s="98" t="str">
        <f ca="1">IF(ISBLANK(D39),"",IFERROR(TODAY()+GETPIVOTDATA("InspectionSchedule-Till Due",'Inspection Pivot Tables'!$A$3,"InspectionSchedule-End Item",D39,"InspectionSchedule-Inspection No","E220","InspectionSchedule-Tracker Display Name"," Days "),"Error"))</f>
        <v>Error</v>
      </c>
    </row>
    <row r="40" spans="2:22" ht="15" customHeight="1" x14ac:dyDescent="0.3">
      <c r="B40" s="163"/>
      <c r="C40" s="160"/>
      <c r="D40" s="59" t="s">
        <v>208</v>
      </c>
      <c r="E40" s="37" t="str">
        <f ca="1">IF(ISBLANK(D40),"",IFERROR(TODAY()+GETPIVOTDATA("InspectionSchedule-Till Due",'Inspection Pivot Tables'!$A$3,"InspectionSchedule-End Item",D40,"InspectionSchedule-Inspection No","W401","InspectionSchedule-Tracker Display Name"," Days "),"Error"))</f>
        <v>Error</v>
      </c>
      <c r="F40" s="37" t="str">
        <f ca="1">IF(ISBLANK(D40),"",IFERROR(TODAY()+GETPIVOTDATA("InspectionSchedule-Till Due",'Inspection Pivot Tables'!$A$3,"InspectionSchedule-End Item",D40,"InspectionSchedule-Inspection No","W250","InspectionSchedule-Tracker Display Name"," Days "),"Error"))</f>
        <v>Error</v>
      </c>
      <c r="G40" s="37" t="str">
        <f ca="1">IF(ISBLANK(D40),"",IFERROR(TODAY()+GETPIVOTDATA("InspectionSchedule-Till Due",'Inspection Pivot Tables'!$A$3,"InspectionSchedule-End Item",D40,"InspectionSchedule-Inspection No","E245","InspectionSchedule-Tracker Display Name"," Days "),"Error"))</f>
        <v>Error</v>
      </c>
      <c r="H40" s="37" t="str">
        <f ca="1">IF(ISBLANK(D40),"",IFERROR(TODAY()+GETPIVOTDATA("InspectionSchedule-Till Due",'Inspection Pivot Tables'!$A$3,"InspectionSchedule-End Item",D40,"InspectionSchedule-Inspection No","E095","InspectionSchedule-Tracker Display Name"," Days "),"Error"))</f>
        <v>Error</v>
      </c>
      <c r="I40" s="34" t="str">
        <f ca="1">IF(ISBLANK(D40),"",IFERROR(TODAY()+GETPIVOTDATA("InspectionSchedule-Till Due",'Inspection Pivot Tables'!$A$3,"InspectionSchedule-End Item",D40,"InspectionSchedule-Inspection No","W405","InspectionSchedule-Tracker Display Name"," Days "),"Error"))</f>
        <v>Error</v>
      </c>
      <c r="J40" s="34" t="str">
        <f ca="1">IF(ISBLANK(D40),"",IFERROR(TODAY()+GETPIVOTDATA("InspectionSchedule-Till Due",'Inspection Pivot Tables'!$A$3,"InspectionSchedule-End Item",D40,"InspectionSchedule-Inspection No","W415","InspectionSchedule-Tracker Display Name"," Days "),"Error"))</f>
        <v>Error</v>
      </c>
      <c r="K40" s="34" t="str">
        <f ca="1">IF(ISBLANK(D40),"",IFERROR(TODAY()+GETPIVOTDATA("InspectionSchedule-Till Due",'Inspection Pivot Tables'!$A$3,"InspectionSchedule-End Item",D40,"InspectionSchedule-Inspection No","A533","InspectionSchedule-Tracker Display Name"," Days "),"Error"))</f>
        <v>Error</v>
      </c>
      <c r="L40" s="34" t="str">
        <f ca="1">IF(ISBLANK(D40),"",IFERROR(TODAY()+GETPIVOTDATA("InspectionSchedule-Till Due",'Inspection Pivot Tables'!$A$3,"InspectionSchedule-End Item",D40,"InspectionSchedule-Inspection No","A570","InspectionSchedule-Tracker Display Name"," Days "),"Error"))</f>
        <v>Error</v>
      </c>
      <c r="M40" s="34" t="str">
        <f ca="1">IF(ISBLANK(D40),"",IFERROR(TODAY()+GETPIVOTDATA("InspectionSchedule-Till Due",'Inspection Pivot Tables'!$A$3,"InspectionSchedule-End Item",D40,"InspectionSchedule-Inspection No","E155","InspectionSchedule-Tracker Display Name"," Days "),"Error"))</f>
        <v>Error</v>
      </c>
      <c r="N40" s="34" t="str">
        <f ca="1">IF(ISBLANK(D40),"",IFERROR(TODAY()+GETPIVOTDATA("InspectionSchedule-Till Due",'Inspection Pivot Tables'!$A$3,"InspectionSchedule-End Item",D40,"InspectionSchedule-Inspection No","E134","InspectionSchedule-Tracker Display Name"," Days "),"Error"))</f>
        <v>Error</v>
      </c>
      <c r="O40" s="34" t="str">
        <f ca="1">IF(ISBLANK(D40),"",IFERROR(TODAY()+GETPIVOTDATA("InspectionSchedule-Till Due",'Inspection Pivot Tables'!$A$3,"InspectionSchedule-End Item",D40,"InspectionSchedule-Inspection No","E133","InspectionSchedule-Tracker Display Name"," Days "),"Error"))</f>
        <v>Error</v>
      </c>
      <c r="P40" s="34" t="str">
        <f ca="1">IF(ISBLANK(D40),"",IFERROR(TODAY()+GETPIVOTDATA("InspectionSchedule-Till Due",'Inspection Pivot Tables'!$A$3,"InspectionSchedule-End Item",D40,"InspectionSchedule-Inspection No","E357","InspectionSchedule-Tracker Display Name"," Days "),"Error"))</f>
        <v>Error</v>
      </c>
      <c r="Q40" s="98" t="str">
        <f ca="1">IF(ISBLANK(D40),"",IFERROR(TODAY()+GETPIVOTDATA("InspectionSchedule-Till Due",'Inspection Pivot Tables'!$A$3,"InspectionSchedule-End Item",D40,"InspectionSchedule-Inspection No","E220","InspectionSchedule-Tracker Display Name"," Days "),"Error"))</f>
        <v>Error</v>
      </c>
    </row>
    <row r="41" spans="2:22" ht="14.4" customHeight="1" x14ac:dyDescent="0.3">
      <c r="B41" s="163"/>
      <c r="C41" s="160"/>
      <c r="D41" s="59" t="s">
        <v>168</v>
      </c>
      <c r="E41" s="37" t="str">
        <f ca="1">IF(ISBLANK(D41),"",IFERROR(TODAY()+GETPIVOTDATA("InspectionSchedule-Till Due",'Inspection Pivot Tables'!$A$3,"InspectionSchedule-End Item",D41,"InspectionSchedule-Inspection No","W401","InspectionSchedule-Tracker Display Name"," Days "),"Error"))</f>
        <v>Error</v>
      </c>
      <c r="F41" s="37" t="str">
        <f ca="1">IF(ISBLANK(D41),"",IFERROR(TODAY()+GETPIVOTDATA("InspectionSchedule-Till Due",'Inspection Pivot Tables'!$A$3,"InspectionSchedule-End Item",D41,"InspectionSchedule-Inspection No","W250","InspectionSchedule-Tracker Display Name"," Days "),"Error"))</f>
        <v>Error</v>
      </c>
      <c r="G41" s="37" t="str">
        <f ca="1">IF(ISBLANK(D41),"",IFERROR(TODAY()+GETPIVOTDATA("InspectionSchedule-Till Due",'Inspection Pivot Tables'!$A$3,"InspectionSchedule-End Item",D41,"InspectionSchedule-Inspection No","E245","InspectionSchedule-Tracker Display Name"," Days "),"Error"))</f>
        <v>Error</v>
      </c>
      <c r="H41" s="37" t="str">
        <f ca="1">IF(ISBLANK(D41),"",IFERROR(TODAY()+GETPIVOTDATA("InspectionSchedule-Till Due",'Inspection Pivot Tables'!$A$3,"InspectionSchedule-End Item",D41,"InspectionSchedule-Inspection No","E095","InspectionSchedule-Tracker Display Name"," Days "),"Error"))</f>
        <v>Error</v>
      </c>
      <c r="I41" s="34" t="str">
        <f ca="1">IF(ISBLANK(D41),"",IFERROR(TODAY()+GETPIVOTDATA("InspectionSchedule-Till Due",'Inspection Pivot Tables'!$A$3,"InspectionSchedule-End Item",D41,"InspectionSchedule-Inspection No","W405","InspectionSchedule-Tracker Display Name"," Days "),"Error"))</f>
        <v>Error</v>
      </c>
      <c r="J41" s="34" t="str">
        <f ca="1">IF(ISBLANK(D41),"",IFERROR(TODAY()+GETPIVOTDATA("InspectionSchedule-Till Due",'Inspection Pivot Tables'!$A$3,"InspectionSchedule-End Item",D41,"InspectionSchedule-Inspection No","W415","InspectionSchedule-Tracker Display Name"," Days "),"Error"))</f>
        <v>Error</v>
      </c>
      <c r="K41" s="34" t="str">
        <f ca="1">IF(ISBLANK(D41),"",IFERROR(TODAY()+GETPIVOTDATA("InspectionSchedule-Till Due",'Inspection Pivot Tables'!$A$3,"InspectionSchedule-End Item",D41,"InspectionSchedule-Inspection No","A533","InspectionSchedule-Tracker Display Name"," Days "),"Error"))</f>
        <v>Error</v>
      </c>
      <c r="L41" s="34" t="str">
        <f ca="1">IF(ISBLANK(D41),"",IFERROR(TODAY()+GETPIVOTDATA("InspectionSchedule-Till Due",'Inspection Pivot Tables'!$A$3,"InspectionSchedule-End Item",D41,"InspectionSchedule-Inspection No","A570","InspectionSchedule-Tracker Display Name"," Days "),"Error"))</f>
        <v>Error</v>
      </c>
      <c r="M41" s="34" t="str">
        <f ca="1">IF(ISBLANK(D41),"",IFERROR(TODAY()+GETPIVOTDATA("InspectionSchedule-Till Due",'Inspection Pivot Tables'!$A$3,"InspectionSchedule-End Item",D41,"InspectionSchedule-Inspection No","E155","InspectionSchedule-Tracker Display Name"," Days "),"Error"))</f>
        <v>Error</v>
      </c>
      <c r="N41" s="34" t="str">
        <f ca="1">IF(ISBLANK(D41),"",IFERROR(TODAY()+GETPIVOTDATA("InspectionSchedule-Till Due",'Inspection Pivot Tables'!$A$3,"InspectionSchedule-End Item",D41,"InspectionSchedule-Inspection No","E134","InspectionSchedule-Tracker Display Name"," Days "),"Error"))</f>
        <v>Error</v>
      </c>
      <c r="O41" s="34" t="str">
        <f ca="1">IF(ISBLANK(D41),"",IFERROR(TODAY()+GETPIVOTDATA("InspectionSchedule-Till Due",'Inspection Pivot Tables'!$A$3,"InspectionSchedule-End Item",D41,"InspectionSchedule-Inspection No","E133","InspectionSchedule-Tracker Display Name"," Days "),"Error"))</f>
        <v>Error</v>
      </c>
      <c r="P41" s="34" t="str">
        <f ca="1">IF(ISBLANK(D41),"",IFERROR(TODAY()+GETPIVOTDATA("InspectionSchedule-Till Due",'Inspection Pivot Tables'!$A$3,"InspectionSchedule-End Item",D41,"InspectionSchedule-Inspection No","E357","InspectionSchedule-Tracker Display Name"," Days "),"Error"))</f>
        <v>Error</v>
      </c>
      <c r="Q41" s="98" t="str">
        <f ca="1">IF(ISBLANK(D41),"",IFERROR(TODAY()+GETPIVOTDATA("InspectionSchedule-Till Due",'Inspection Pivot Tables'!$A$3,"InspectionSchedule-End Item",D41,"InspectionSchedule-Inspection No","E220","InspectionSchedule-Tracker Display Name"," Days "),"Error"))</f>
        <v>Error</v>
      </c>
    </row>
    <row r="42" spans="2:22" ht="15.75" customHeight="1" thickBot="1" x14ac:dyDescent="0.35">
      <c r="B42" s="164"/>
      <c r="C42" s="161"/>
      <c r="D42" s="6"/>
      <c r="E42" s="49" t="str">
        <f ca="1">IF(ISBLANK(D42),"",IFERROR(TODAY()+GETPIVOTDATA("InspectionSchedule-Till Due",'Inspection Pivot Tables'!$A$3,"InspectionSchedule-End Item",D42,"InspectionSchedule-Inspection No","W401","InspectionSchedule-Tracker Display Name"," Days "),"Error"))</f>
        <v/>
      </c>
      <c r="F42" s="49" t="str">
        <f ca="1">IF(ISBLANK(D42),"",IFERROR(TODAY()+GETPIVOTDATA("InspectionSchedule-Till Due",'Inspection Pivot Tables'!$A$3,"InspectionSchedule-End Item",D42,"InspectionSchedule-Inspection No","W250","InspectionSchedule-Tracker Display Name"," Days "),"Error"))</f>
        <v/>
      </c>
      <c r="G42" s="49" t="str">
        <f ca="1">IF(ISBLANK(D42),"",IFERROR(TODAY()+GETPIVOTDATA("InspectionSchedule-Till Due",'Inspection Pivot Tables'!$A$3,"InspectionSchedule-End Item",D42,"InspectionSchedule-Inspection No","E245","InspectionSchedule-Tracker Display Name"," Days "),"Error"))</f>
        <v/>
      </c>
      <c r="H42" s="49" t="str">
        <f ca="1">IF(ISBLANK(D42),"",IFERROR(TODAY()+GETPIVOTDATA("InspectionSchedule-Till Due",'Inspection Pivot Tables'!$A$3,"InspectionSchedule-End Item",D42,"InspectionSchedule-Inspection No","E095","InspectionSchedule-Tracker Display Name"," Days "),"Error"))</f>
        <v/>
      </c>
      <c r="I42" s="50" t="str">
        <f ca="1">IF(ISBLANK(D42),"",IFERROR(TODAY()+GETPIVOTDATA("InspectionSchedule-Till Due",'Inspection Pivot Tables'!$A$3,"InspectionSchedule-End Item",D42,"InspectionSchedule-Inspection No","W405","InspectionSchedule-Tracker Display Name"," Days "),"Error"))</f>
        <v/>
      </c>
      <c r="J42" s="50" t="str">
        <f ca="1">IF(ISBLANK(D42),"",IFERROR(TODAY()+GETPIVOTDATA("InspectionSchedule-Till Due",'Inspection Pivot Tables'!$A$3,"InspectionSchedule-End Item",D42,"InspectionSchedule-Inspection No","W415","InspectionSchedule-Tracker Display Name"," Days "),"Error"))</f>
        <v/>
      </c>
      <c r="K42" s="50" t="str">
        <f ca="1">IF(ISBLANK(D42),"",IFERROR(TODAY()+GETPIVOTDATA("InspectionSchedule-Till Due",'Inspection Pivot Tables'!$A$3,"InspectionSchedule-End Item",D42,"InspectionSchedule-Inspection No","A533","InspectionSchedule-Tracker Display Name"," Days "),"Error"))</f>
        <v/>
      </c>
      <c r="L42" s="50" t="str">
        <f ca="1">IF(ISBLANK(D42),"",IFERROR(TODAY()+GETPIVOTDATA("InspectionSchedule-Till Due",'Inspection Pivot Tables'!$A$3,"InspectionSchedule-End Item",D42,"InspectionSchedule-Inspection No","A570","InspectionSchedule-Tracker Display Name"," Days "),"Error"))</f>
        <v/>
      </c>
      <c r="M42" s="50" t="str">
        <f ca="1">IF(ISBLANK(D42),"",IFERROR(TODAY()+GETPIVOTDATA("InspectionSchedule-Till Due",'Inspection Pivot Tables'!$A$3,"InspectionSchedule-End Item",D42,"InspectionSchedule-Inspection No","E155","InspectionSchedule-Tracker Display Name"," Days "),"Error"))</f>
        <v/>
      </c>
      <c r="N42" s="50" t="str">
        <f ca="1">IF(ISBLANK(D42),"",IFERROR(TODAY()+GETPIVOTDATA("InspectionSchedule-Till Due",'Inspection Pivot Tables'!$A$3,"InspectionSchedule-End Item",D42,"InspectionSchedule-Inspection No","E134","InspectionSchedule-Tracker Display Name"," Days "),"Error"))</f>
        <v/>
      </c>
      <c r="O42" s="50" t="str">
        <f ca="1">IF(ISBLANK(D42),"",IFERROR(TODAY()+GETPIVOTDATA("InspectionSchedule-Till Due",'Inspection Pivot Tables'!$A$3,"InspectionSchedule-End Item",D42,"InspectionSchedule-Inspection No","E133","InspectionSchedule-Tracker Display Name"," Days "),"Error"))</f>
        <v/>
      </c>
      <c r="P42" s="50" t="str">
        <f ca="1">IF(ISBLANK(D42),"",IFERROR(TODAY()+GETPIVOTDATA("InspectionSchedule-Till Due",'Inspection Pivot Tables'!$A$3,"InspectionSchedule-End Item",D42,"InspectionSchedule-Inspection No","E357","InspectionSchedule-Tracker Display Name"," Days "),"Error"))</f>
        <v/>
      </c>
      <c r="Q42" s="99" t="str">
        <f ca="1">IF(ISBLANK(D42),"",IFERROR(TODAY()+GETPIVOTDATA("InspectionSchedule-Till Due",'Inspection Pivot Tables'!$A$3,"InspectionSchedule-End Item",D42,"InspectionSchedule-Inspection No","E220","InspectionSchedule-Tracker Display Name"," Days "),"Error"))</f>
        <v/>
      </c>
    </row>
    <row r="43" spans="2:22" x14ac:dyDescent="0.3">
      <c r="B43" s="72"/>
      <c r="C43" s="73"/>
      <c r="D43" s="74"/>
      <c r="E43" s="74"/>
      <c r="F43" s="74"/>
      <c r="G43" s="74"/>
      <c r="H43" s="74"/>
      <c r="I43" s="74"/>
      <c r="J43" s="74"/>
      <c r="K43" s="74"/>
      <c r="L43" s="74"/>
      <c r="M43" s="74"/>
      <c r="N43" s="74"/>
      <c r="O43" s="74"/>
      <c r="P43" s="74"/>
      <c r="Q43" s="75"/>
    </row>
    <row r="44" spans="2:22" ht="14.4" customHeight="1" x14ac:dyDescent="0.3">
      <c r="B44" s="76"/>
      <c r="C44" s="74"/>
      <c r="D44" s="74"/>
      <c r="E44" s="74"/>
      <c r="F44" s="74"/>
      <c r="G44" s="74"/>
      <c r="H44" s="74"/>
      <c r="I44" s="74"/>
      <c r="J44" s="74"/>
      <c r="K44" s="74"/>
      <c r="L44" s="74"/>
      <c r="M44" s="74"/>
      <c r="N44" s="74"/>
      <c r="O44" s="74"/>
      <c r="P44" s="74"/>
      <c r="Q44" s="75"/>
    </row>
    <row r="45" spans="2:22" x14ac:dyDescent="0.3">
      <c r="B45" s="72"/>
      <c r="C45" s="73"/>
      <c r="D45" s="74"/>
      <c r="E45" s="74"/>
      <c r="F45" s="74"/>
      <c r="G45" s="74"/>
      <c r="H45" s="74"/>
      <c r="I45" s="74"/>
      <c r="J45" s="74"/>
      <c r="K45" s="74"/>
      <c r="L45" s="74"/>
      <c r="M45" s="74"/>
      <c r="N45" s="74"/>
      <c r="O45" s="74"/>
      <c r="P45" s="74"/>
      <c r="Q45" s="75"/>
    </row>
    <row r="46" spans="2:22" x14ac:dyDescent="0.3">
      <c r="B46" s="72"/>
      <c r="C46" s="73"/>
      <c r="D46" s="74"/>
      <c r="E46" s="74"/>
      <c r="F46" s="74"/>
      <c r="G46" s="74"/>
      <c r="H46" s="74"/>
      <c r="I46" s="74"/>
      <c r="J46" s="74"/>
      <c r="K46" s="74"/>
      <c r="L46" s="74"/>
      <c r="M46" s="74"/>
      <c r="N46" s="74"/>
      <c r="O46" s="74"/>
      <c r="P46" s="74"/>
      <c r="Q46" s="75"/>
    </row>
    <row r="47" spans="2:22" x14ac:dyDescent="0.3">
      <c r="B47" s="72"/>
      <c r="C47" s="73"/>
      <c r="D47" s="74"/>
      <c r="E47" s="74"/>
      <c r="F47" s="74"/>
      <c r="G47" s="74"/>
      <c r="H47" s="74"/>
      <c r="I47" s="74"/>
      <c r="J47" s="74"/>
      <c r="K47" s="74"/>
      <c r="L47" s="74"/>
      <c r="M47" s="74"/>
      <c r="N47" s="74"/>
      <c r="O47" s="74"/>
      <c r="P47" s="74"/>
      <c r="Q47" s="75"/>
    </row>
    <row r="48" spans="2:22" ht="15" customHeight="1" x14ac:dyDescent="0.3">
      <c r="B48" s="76"/>
      <c r="C48" s="74"/>
      <c r="D48" s="74"/>
      <c r="E48" s="74"/>
      <c r="F48" s="74"/>
      <c r="G48" s="74"/>
      <c r="H48" s="74"/>
      <c r="I48" s="74"/>
      <c r="J48" s="74"/>
      <c r="K48" s="74"/>
      <c r="L48" s="74"/>
      <c r="M48" s="74"/>
      <c r="N48" s="74"/>
      <c r="O48" s="74"/>
      <c r="P48" s="74"/>
      <c r="Q48" s="75"/>
    </row>
    <row r="49" spans="2:17" ht="14.4" customHeight="1" x14ac:dyDescent="0.3">
      <c r="B49" s="76"/>
      <c r="C49" s="74"/>
      <c r="D49" s="74"/>
      <c r="E49" s="74"/>
      <c r="F49" s="74"/>
      <c r="G49" s="74"/>
      <c r="H49" s="74"/>
      <c r="I49" s="74"/>
      <c r="J49" s="74"/>
      <c r="K49" s="74"/>
      <c r="L49" s="74"/>
      <c r="M49" s="74"/>
      <c r="N49" s="74"/>
      <c r="O49" s="74"/>
      <c r="P49" s="74"/>
      <c r="Q49" s="75"/>
    </row>
    <row r="50" spans="2:17" ht="14.4" customHeight="1" x14ac:dyDescent="0.3">
      <c r="B50" s="76"/>
      <c r="C50" s="74"/>
      <c r="D50" s="74"/>
      <c r="E50" s="74"/>
      <c r="F50" s="74"/>
      <c r="G50" s="74"/>
      <c r="H50" s="74"/>
      <c r="I50" s="74"/>
      <c r="J50" s="74"/>
      <c r="K50" s="74"/>
      <c r="L50" s="74"/>
      <c r="M50" s="74"/>
      <c r="N50" s="74"/>
      <c r="O50" s="74"/>
      <c r="P50" s="74"/>
      <c r="Q50" s="75"/>
    </row>
    <row r="51" spans="2:17" ht="15" customHeight="1" x14ac:dyDescent="0.3">
      <c r="B51" s="76"/>
      <c r="C51" s="74"/>
      <c r="D51" s="74"/>
      <c r="E51" s="74"/>
      <c r="F51" s="74"/>
      <c r="G51" s="74"/>
      <c r="H51" s="74"/>
      <c r="I51" s="74"/>
      <c r="J51" s="74"/>
      <c r="K51" s="74"/>
      <c r="L51" s="74"/>
      <c r="M51" s="74"/>
      <c r="N51" s="74"/>
      <c r="O51" s="74"/>
      <c r="P51" s="74"/>
      <c r="Q51" s="75"/>
    </row>
    <row r="52" spans="2:17" ht="15" customHeight="1" x14ac:dyDescent="0.3">
      <c r="B52" s="76"/>
      <c r="C52" s="74"/>
      <c r="D52" s="74"/>
      <c r="E52" s="74"/>
      <c r="F52" s="74"/>
      <c r="G52" s="77"/>
      <c r="H52" s="77"/>
      <c r="I52" s="77"/>
      <c r="J52" s="77"/>
      <c r="K52" s="77"/>
      <c r="L52" s="77"/>
      <c r="M52" s="77"/>
      <c r="N52" s="74"/>
      <c r="O52" s="74"/>
      <c r="P52" s="74"/>
      <c r="Q52" s="75"/>
    </row>
    <row r="53" spans="2:17" ht="14.4" customHeight="1" x14ac:dyDescent="0.3">
      <c r="B53" s="76"/>
      <c r="C53" s="74"/>
      <c r="D53" s="74"/>
      <c r="E53" s="74"/>
      <c r="F53" s="74"/>
      <c r="G53" s="74"/>
      <c r="H53" s="74"/>
      <c r="I53" s="74"/>
      <c r="J53" s="74"/>
      <c r="K53" s="74"/>
      <c r="L53" s="74"/>
      <c r="M53" s="74"/>
      <c r="N53" s="74"/>
      <c r="O53" s="74"/>
      <c r="P53" s="74"/>
      <c r="Q53" s="75"/>
    </row>
    <row r="54" spans="2:17" x14ac:dyDescent="0.3">
      <c r="B54" s="72"/>
      <c r="C54" s="73"/>
      <c r="D54" s="74"/>
      <c r="E54" s="74"/>
      <c r="F54" s="74"/>
      <c r="G54" s="74"/>
      <c r="H54" s="74"/>
      <c r="I54" s="74"/>
      <c r="J54" s="74"/>
      <c r="K54" s="74"/>
      <c r="L54" s="74"/>
      <c r="M54" s="74"/>
      <c r="N54" s="74"/>
      <c r="O54" s="74"/>
      <c r="P54" s="74"/>
      <c r="Q54" s="75"/>
    </row>
    <row r="55" spans="2:17" ht="15" customHeight="1" x14ac:dyDescent="0.3">
      <c r="B55" s="76"/>
      <c r="C55" s="74"/>
      <c r="D55" s="74"/>
      <c r="E55" s="74"/>
      <c r="F55" s="74"/>
      <c r="G55" s="74"/>
      <c r="H55" s="74"/>
      <c r="I55" s="74"/>
      <c r="J55" s="74"/>
      <c r="K55" s="74"/>
      <c r="L55" s="74"/>
      <c r="M55" s="74"/>
      <c r="N55" s="74"/>
      <c r="O55" s="74"/>
      <c r="P55" s="74"/>
      <c r="Q55" s="75"/>
    </row>
    <row r="56" spans="2:17" ht="14.4" customHeight="1" x14ac:dyDescent="0.3">
      <c r="B56" s="76"/>
      <c r="C56" s="74"/>
      <c r="D56" s="74"/>
      <c r="E56" s="74"/>
      <c r="F56" s="74"/>
      <c r="G56" s="74"/>
      <c r="H56" s="74"/>
      <c r="I56" s="74"/>
      <c r="J56" s="74"/>
      <c r="K56" s="74"/>
      <c r="L56" s="74"/>
      <c r="M56" s="74"/>
      <c r="N56" s="74"/>
      <c r="O56" s="74"/>
      <c r="P56" s="74"/>
      <c r="Q56" s="75"/>
    </row>
    <row r="57" spans="2:17" x14ac:dyDescent="0.3">
      <c r="B57" s="72"/>
      <c r="C57" s="73"/>
      <c r="D57" s="74"/>
      <c r="E57" s="74"/>
      <c r="F57" s="74"/>
      <c r="G57" s="74"/>
      <c r="H57" s="74"/>
      <c r="I57" s="74"/>
      <c r="J57" s="74"/>
      <c r="K57" s="74"/>
      <c r="L57" s="74"/>
      <c r="M57" s="74"/>
      <c r="N57" s="74"/>
      <c r="O57" s="74"/>
      <c r="P57" s="74"/>
      <c r="Q57" s="75"/>
    </row>
    <row r="58" spans="2:17" ht="15" customHeight="1" x14ac:dyDescent="0.3">
      <c r="B58" s="76"/>
      <c r="C58" s="74"/>
      <c r="D58" s="74"/>
      <c r="E58" s="74"/>
      <c r="F58" s="74"/>
      <c r="G58" s="74"/>
      <c r="H58" s="74"/>
      <c r="I58" s="74"/>
      <c r="J58" s="74"/>
      <c r="K58" s="74"/>
      <c r="L58" s="74"/>
      <c r="M58" s="74"/>
      <c r="N58" s="74"/>
      <c r="O58" s="74"/>
      <c r="P58" s="74"/>
      <c r="Q58" s="75"/>
    </row>
    <row r="59" spans="2:17" ht="14.4" customHeight="1" x14ac:dyDescent="0.3">
      <c r="B59" s="76"/>
      <c r="C59" s="74"/>
      <c r="D59" s="74"/>
      <c r="E59" s="74"/>
      <c r="F59" s="74"/>
      <c r="G59" s="74"/>
      <c r="H59" s="74"/>
      <c r="I59" s="74"/>
      <c r="J59" s="74"/>
      <c r="K59" s="74"/>
      <c r="L59" s="74"/>
      <c r="M59" s="74"/>
      <c r="N59" s="74"/>
      <c r="O59" s="74"/>
      <c r="P59" s="74"/>
      <c r="Q59" s="75"/>
    </row>
    <row r="60" spans="2:17" x14ac:dyDescent="0.3">
      <c r="B60" s="72"/>
      <c r="C60" s="73"/>
      <c r="D60" s="74"/>
      <c r="E60" s="74"/>
      <c r="F60" s="74"/>
      <c r="G60" s="74"/>
      <c r="H60" s="74"/>
      <c r="I60" s="74"/>
      <c r="J60" s="74"/>
      <c r="K60" s="74"/>
      <c r="L60" s="74"/>
      <c r="M60" s="74"/>
      <c r="N60" s="74"/>
      <c r="O60" s="74"/>
      <c r="P60" s="74"/>
      <c r="Q60" s="75"/>
    </row>
    <row r="61" spans="2:17" ht="15" customHeight="1" x14ac:dyDescent="0.3">
      <c r="B61" s="76"/>
      <c r="C61" s="74"/>
      <c r="D61" s="74"/>
      <c r="E61" s="74"/>
      <c r="F61" s="74"/>
      <c r="G61" s="74"/>
      <c r="H61" s="74"/>
      <c r="I61" s="74"/>
      <c r="J61" s="74"/>
      <c r="K61" s="74"/>
      <c r="L61" s="74"/>
      <c r="M61" s="74"/>
      <c r="N61" s="74"/>
      <c r="O61" s="74"/>
      <c r="P61" s="74"/>
      <c r="Q61" s="75"/>
    </row>
    <row r="62" spans="2:17" x14ac:dyDescent="0.3">
      <c r="B62" s="72"/>
      <c r="C62" s="73"/>
      <c r="D62" s="74"/>
      <c r="E62" s="74"/>
      <c r="F62" s="74"/>
      <c r="G62" s="74"/>
      <c r="H62" s="74"/>
      <c r="I62" s="74"/>
      <c r="J62" s="74"/>
      <c r="K62" s="74"/>
      <c r="L62" s="74"/>
      <c r="M62" s="74"/>
      <c r="N62" s="74"/>
      <c r="O62" s="74"/>
      <c r="P62" s="74"/>
      <c r="Q62" s="75"/>
    </row>
    <row r="63" spans="2:17" ht="15" thickBot="1" x14ac:dyDescent="0.35">
      <c r="B63" s="78"/>
      <c r="C63" s="79"/>
      <c r="D63" s="80"/>
      <c r="E63" s="80"/>
      <c r="F63" s="80"/>
      <c r="G63" s="80"/>
      <c r="H63" s="80"/>
      <c r="I63" s="80"/>
      <c r="J63" s="80"/>
      <c r="K63" s="80"/>
      <c r="L63" s="80"/>
      <c r="M63" s="80"/>
      <c r="N63" s="80"/>
      <c r="O63" s="80"/>
      <c r="P63" s="80"/>
      <c r="Q63" s="81"/>
    </row>
    <row r="64" spans="2:17" ht="15" thickBot="1" x14ac:dyDescent="0.35">
      <c r="B64" s="78"/>
      <c r="C64" s="79"/>
      <c r="D64" s="80"/>
      <c r="E64" s="80"/>
      <c r="F64" s="80"/>
      <c r="G64" s="80"/>
      <c r="H64" s="80"/>
      <c r="I64" s="80"/>
      <c r="J64" s="80"/>
      <c r="K64" s="80"/>
      <c r="L64" s="80"/>
      <c r="M64" s="80"/>
      <c r="N64" s="80"/>
      <c r="O64" s="80"/>
      <c r="P64" s="80"/>
      <c r="Q64" s="81"/>
    </row>
  </sheetData>
  <mergeCells count="58">
    <mergeCell ref="E25:F25"/>
    <mergeCell ref="B26:B33"/>
    <mergeCell ref="C26:C33"/>
    <mergeCell ref="B35:B42"/>
    <mergeCell ref="C35:C42"/>
    <mergeCell ref="B17:B24"/>
    <mergeCell ref="C17:C24"/>
    <mergeCell ref="J17:M17"/>
    <mergeCell ref="J18:M18"/>
    <mergeCell ref="J19:M19"/>
    <mergeCell ref="J20:M20"/>
    <mergeCell ref="J21:M21"/>
    <mergeCell ref="J22:M22"/>
    <mergeCell ref="J23:M23"/>
    <mergeCell ref="J24:M24"/>
    <mergeCell ref="B14:C15"/>
    <mergeCell ref="D14:E15"/>
    <mergeCell ref="F14:G14"/>
    <mergeCell ref="F15:G15"/>
    <mergeCell ref="J16:M16"/>
    <mergeCell ref="N8:N9"/>
    <mergeCell ref="O8:O9"/>
    <mergeCell ref="B12:C13"/>
    <mergeCell ref="D12:E13"/>
    <mergeCell ref="F12:G12"/>
    <mergeCell ref="F13:G13"/>
    <mergeCell ref="B5:C5"/>
    <mergeCell ref="D5:E5"/>
    <mergeCell ref="B10:C11"/>
    <mergeCell ref="D10:E11"/>
    <mergeCell ref="F10:G10"/>
    <mergeCell ref="F11:G11"/>
    <mergeCell ref="B7:Q7"/>
    <mergeCell ref="B8:C9"/>
    <mergeCell ref="D8:E9"/>
    <mergeCell ref="F8:G9"/>
    <mergeCell ref="H8:H9"/>
    <mergeCell ref="I8:I9"/>
    <mergeCell ref="J8:J9"/>
    <mergeCell ref="K8:K9"/>
    <mergeCell ref="L8:L9"/>
    <mergeCell ref="M8:M9"/>
    <mergeCell ref="P8:P9"/>
    <mergeCell ref="B6:C6"/>
    <mergeCell ref="D6:E6"/>
    <mergeCell ref="B1:Q1"/>
    <mergeCell ref="B2:Q2"/>
    <mergeCell ref="B3:Q3"/>
    <mergeCell ref="B4:E4"/>
    <mergeCell ref="G4:G5"/>
    <mergeCell ref="H4:H5"/>
    <mergeCell ref="I4:I5"/>
    <mergeCell ref="J4:K4"/>
    <mergeCell ref="L4:L5"/>
    <mergeCell ref="M4:M5"/>
    <mergeCell ref="N4:O4"/>
    <mergeCell ref="P4:P5"/>
    <mergeCell ref="Q4:Q5"/>
  </mergeCells>
  <conditionalFormatting sqref="F17:F24">
    <cfRule type="cellIs" dxfId="21" priority="8" operator="equal">
      <formula>"FMC"</formula>
    </cfRule>
    <cfRule type="cellIs" dxfId="20" priority="9" operator="equal">
      <formula>"SUST"</formula>
    </cfRule>
    <cfRule type="cellIs" dxfId="19" priority="10" operator="equal">
      <formula>"FIELD"</formula>
    </cfRule>
    <cfRule type="cellIs" dxfId="18" priority="11" operator="equal">
      <formula>"NMCS"</formula>
    </cfRule>
    <cfRule type="cellIs" dxfId="17" priority="12" operator="equal">
      <formula>"PMCS"</formula>
    </cfRule>
    <cfRule type="cellIs" dxfId="16" priority="13" operator="equal">
      <formula>"PMCM"</formula>
    </cfRule>
  </conditionalFormatting>
  <conditionalFormatting sqref="F43:F1048576 F2:F5 F7:F8">
    <cfRule type="cellIs" dxfId="15" priority="14" operator="equal">
      <formula>"DADE"</formula>
    </cfRule>
  </conditionalFormatting>
  <conditionalFormatting sqref="F14:F24">
    <cfRule type="cellIs" dxfId="14" priority="15" operator="equal">
      <formula>"DADE"</formula>
    </cfRule>
  </conditionalFormatting>
  <conditionalFormatting sqref="P18:P24">
    <cfRule type="cellIs" dxfId="13" priority="16" operator="lessThan">
      <formula>6</formula>
    </cfRule>
  </conditionalFormatting>
  <conditionalFormatting sqref="Q18:Q24">
    <cfRule type="cellIs" dxfId="12" priority="17" operator="lessThan">
      <formula>6</formula>
    </cfRule>
  </conditionalFormatting>
  <conditionalFormatting sqref="O18:O24">
    <cfRule type="cellIs" dxfId="11" priority="18" operator="lessThan">
      <formula>6</formula>
    </cfRule>
  </conditionalFormatting>
  <conditionalFormatting sqref="F12:F13">
    <cfRule type="cellIs" dxfId="10" priority="19" operator="equal">
      <formula>"DADE"</formula>
    </cfRule>
  </conditionalFormatting>
  <conditionalFormatting sqref="F10:F11">
    <cfRule type="cellIs" dxfId="9" priority="20" operator="equal">
      <formula>"DADE"</formula>
    </cfRule>
  </conditionalFormatting>
  <conditionalFormatting sqref="P17">
    <cfRule type="cellIs" dxfId="8" priority="5" operator="lessThan">
      <formula>6</formula>
    </cfRule>
  </conditionalFormatting>
  <conditionalFormatting sqref="Q17">
    <cfRule type="cellIs" dxfId="7" priority="6" operator="lessThan">
      <formula>6</formula>
    </cfRule>
  </conditionalFormatting>
  <conditionalFormatting sqref="O17">
    <cfRule type="cellIs" dxfId="6" priority="7" operator="lessThan">
      <formula>6</formula>
    </cfRule>
  </conditionalFormatting>
  <conditionalFormatting sqref="I25">
    <cfRule type="cellIs" dxfId="5" priority="4" operator="equal">
      <formula>"DADE"</formula>
    </cfRule>
  </conditionalFormatting>
  <conditionalFormatting sqref="F6">
    <cfRule type="cellIs" dxfId="4" priority="3" operator="equal">
      <formula>"DADE"</formula>
    </cfRule>
  </conditionalFormatting>
  <dataValidations count="1">
    <dataValidation type="list" allowBlank="1" showInputMessage="1" showErrorMessage="1" sqref="E17:E24">
      <formula1>$W$27:$W$28</formula1>
    </dataValidation>
  </dataValidations>
  <printOptions horizontalCentered="1"/>
  <pageMargins left="0.25" right="0.25" top="0.75" bottom="0.75" header="0.3" footer="0.3"/>
  <pageSetup scale="59" orientation="portrait" r:id="rId1"/>
  <ignoredErrors>
    <ignoredError sqref="Q12 Q14" formula="1"/>
  </ignoredErrors>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cellIs" priority="21" operator="lessThan" id="{88A18BD8-E716-4823-9989-5D62564270EB}">
            <xm:f>'Daily Status Report'!$T$7</xm:f>
            <x14:dxf>
              <font>
                <color rgb="FF9C0006"/>
              </font>
              <fill>
                <patternFill>
                  <bgColor rgb="FFFFC7CE"/>
                </patternFill>
              </fill>
            </x14:dxf>
          </x14:cfRule>
          <xm:sqref>E35:H39 F26:H30 O26:O30</xm:sqref>
        </x14:conditionalFormatting>
        <x14:conditionalFormatting xmlns:xm="http://schemas.microsoft.com/office/excel/2006/main">
          <x14:cfRule type="cellIs" priority="22" operator="lessThan" id="{78124608-17F7-4DD2-8C34-82E6E15C827D}">
            <xm:f>'Daily Status Report'!$U$7</xm:f>
            <x14:dxf>
              <font>
                <color rgb="FF9C0006"/>
              </font>
              <fill>
                <patternFill>
                  <bgColor rgb="FFFFC7CE"/>
                </patternFill>
              </fill>
            </x14:dxf>
          </x14:cfRule>
          <xm:sqref>I35:M39 P26:P30 K26:K30 P35:P39</xm:sqref>
        </x14:conditionalFormatting>
        <x14:conditionalFormatting xmlns:xm="http://schemas.microsoft.com/office/excel/2006/main">
          <x14:cfRule type="cellIs" priority="2" operator="lessThan" id="{9C8AEE4B-0E33-4BD1-8288-2134B795BB0C}">
            <xm:f>'Daily Status Report'!$T$7</xm:f>
            <x14:dxf>
              <font>
                <color rgb="FF9C0006"/>
              </font>
              <fill>
                <patternFill>
                  <bgColor rgb="FFFFC7CE"/>
                </patternFill>
              </fill>
            </x14:dxf>
          </x14:cfRule>
          <xm:sqref>N35:O42 Q26:Q33</xm:sqref>
        </x14:conditionalFormatting>
        <x14:conditionalFormatting xmlns:xm="http://schemas.microsoft.com/office/excel/2006/main">
          <x14:cfRule type="cellIs" priority="1" operator="lessThan" id="{80AA732E-C76D-4B86-B52A-C86E62F73AF9}">
            <xm:f>'Daily Status Report'!$U$7</xm:f>
            <x14:dxf>
              <font>
                <color rgb="FF9C0006"/>
              </font>
              <fill>
                <patternFill>
                  <bgColor rgb="FFFFC7CE"/>
                </patternFill>
              </fill>
            </x14:dxf>
          </x14:cfRule>
          <xm:sqref>Q35:Q42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workbookViewId="0">
      <selection activeCell="N8" sqref="N8"/>
    </sheetView>
  </sheetViews>
  <sheetFormatPr defaultRowHeight="14.4" x14ac:dyDescent="0.3"/>
  <cols>
    <col min="1" max="1" width="13.88671875" bestFit="1" customWidth="1"/>
    <col min="2" max="2" width="5.88671875" bestFit="1" customWidth="1"/>
    <col min="3" max="3" width="14.44140625" bestFit="1" customWidth="1"/>
    <col min="4" max="4" width="18.33203125" bestFit="1" customWidth="1"/>
    <col min="5" max="5" width="18.5546875" bestFit="1" customWidth="1"/>
    <col min="6" max="6" width="18.5546875" style="61" customWidth="1"/>
    <col min="7" max="7" width="11.109375" bestFit="1" customWidth="1"/>
    <col min="8" max="8" width="10.44140625" bestFit="1" customWidth="1"/>
    <col min="10" max="11" width="9.109375" style="71"/>
    <col min="13" max="13" width="10.5546875" bestFit="1" customWidth="1"/>
    <col min="14" max="14" width="13.6640625" bestFit="1" customWidth="1"/>
  </cols>
  <sheetData>
    <row r="1" spans="1:16" ht="15" thickBot="1" x14ac:dyDescent="0.35">
      <c r="A1" s="61" t="s">
        <v>188</v>
      </c>
      <c r="B1" s="61" t="s">
        <v>189</v>
      </c>
      <c r="C1" s="61" t="s">
        <v>190</v>
      </c>
      <c r="D1" s="61" t="s">
        <v>193</v>
      </c>
      <c r="E1" s="61" t="s">
        <v>194</v>
      </c>
      <c r="F1" s="61" t="s">
        <v>195</v>
      </c>
      <c r="G1" s="61" t="s">
        <v>191</v>
      </c>
      <c r="H1" s="61" t="s">
        <v>192</v>
      </c>
      <c r="I1" s="71" t="s">
        <v>201</v>
      </c>
      <c r="J1" s="71" t="s">
        <v>202</v>
      </c>
      <c r="K1" s="114" t="s">
        <v>211</v>
      </c>
      <c r="M1" s="66" t="s">
        <v>196</v>
      </c>
      <c r="N1" s="66" t="s">
        <v>197</v>
      </c>
      <c r="O1" s="67" t="s">
        <v>198</v>
      </c>
      <c r="P1" s="115" t="s">
        <v>211</v>
      </c>
    </row>
    <row r="2" spans="1:16" x14ac:dyDescent="0.3">
      <c r="A2" s="119" t="str">
        <f>IF(ISBLANK('Daily Status Report'!$D$38),"N/A",'Daily Status Report'!$D$38)</f>
        <v>0905593</v>
      </c>
      <c r="B2" s="119" t="str">
        <f t="shared" ref="B2:B21" si="0">RIGHT(A2,3)</f>
        <v>593</v>
      </c>
      <c r="C2" s="62">
        <f>IF(ISBLANK('Daily Status Report'!$Q$38),"N/A",'Daily Status Report'!$Q$38)</f>
        <v>0</v>
      </c>
      <c r="D2" s="18">
        <f t="shared" ref="D2:D16" si="1">IF(COUNTIF($M$2:$M$9,B2),C2,0)</f>
        <v>0</v>
      </c>
      <c r="E2" s="18">
        <f t="shared" ref="E2:E16" si="2">IF(COUNTIF($N$2:$N$9,B2),C2,0)</f>
        <v>0</v>
      </c>
      <c r="F2" s="18">
        <f t="shared" ref="F2:F16" si="3">IF(COUNTIF($O$2:$O$9,B2),C2,0)</f>
        <v>0</v>
      </c>
      <c r="G2" s="61">
        <f t="shared" ref="G2:G16" si="4">IF(A2="N/A","N/A",IF(G3="N/A",0,G3+$N$12))</f>
        <v>500.00000000000011</v>
      </c>
      <c r="H2" s="82">
        <f t="shared" ref="H2:H16" si="5">C2-G2</f>
        <v>-500.00000000000011</v>
      </c>
      <c r="I2">
        <f>IF(H2&gt;0.1,H2,0)</f>
        <v>0</v>
      </c>
      <c r="J2" s="71">
        <f>IF(H2&lt;0.1,H2,0)</f>
        <v>-500.00000000000011</v>
      </c>
      <c r="K2" s="18" t="str">
        <f>IF(COUNTIF($P$2:$P$13,B2),"R","")</f>
        <v/>
      </c>
      <c r="M2" s="64" t="str">
        <f>IF(ISBLANK('Daily Status Report'!D17),"",RIGHT('Daily Status Report'!D17,3))</f>
        <v>324</v>
      </c>
      <c r="N2" s="64" t="str">
        <f>IF(ISBLANK('Daily Status Report'!D26),"",RIGHT('Daily Status Report'!D26,3))</f>
        <v>364</v>
      </c>
      <c r="O2" s="65" t="str">
        <f>IF(ISBLANK('Daily Status Report'!D35),"",RIGHT('Daily Status Report'!D35,3))</f>
        <v>363</v>
      </c>
      <c r="P2" s="116">
        <v>598</v>
      </c>
    </row>
    <row r="3" spans="1:16" x14ac:dyDescent="0.3">
      <c r="A3" s="119" t="str">
        <f>IF(ISBLANK('Daily Status Report'!$D$22),"N/A",'Daily Status Report'!$D$22)</f>
        <v>0905651</v>
      </c>
      <c r="B3" s="119" t="str">
        <f t="shared" si="0"/>
        <v>651</v>
      </c>
      <c r="C3" s="62">
        <f>IF(ISBLANK('Daily Status Report'!$Q$22),"N/A",'Daily Status Report'!$Q$22)</f>
        <v>0</v>
      </c>
      <c r="D3" s="18">
        <f t="shared" si="1"/>
        <v>0</v>
      </c>
      <c r="E3" s="18">
        <f t="shared" si="2"/>
        <v>0</v>
      </c>
      <c r="F3" s="18">
        <f t="shared" si="3"/>
        <v>0</v>
      </c>
      <c r="G3" s="61">
        <f t="shared" si="4"/>
        <v>473.68421052631589</v>
      </c>
      <c r="H3" s="82">
        <f t="shared" si="5"/>
        <v>-473.68421052631589</v>
      </c>
      <c r="I3" s="71">
        <f t="shared" ref="I3:I25" si="6">IF(H3&gt;0.1,H3,0)</f>
        <v>0</v>
      </c>
      <c r="J3" s="71">
        <f t="shared" ref="J3:J25" si="7">IF(H3&lt;0.1,H3,0)</f>
        <v>-473.68421052631589</v>
      </c>
      <c r="K3" s="18" t="str">
        <f t="shared" ref="K3:K25" si="8">IF(COUNTIF($P$2:$P$13,B3),"R","")</f>
        <v/>
      </c>
      <c r="M3" s="64" t="str">
        <f>IF(ISBLANK('Daily Status Report'!D18),"",RIGHT('Daily Status Report'!D18,3))</f>
        <v>508</v>
      </c>
      <c r="N3" s="64" t="str">
        <f>IF(ISBLANK('Daily Status Report'!D27),"",RIGHT('Daily Status Report'!D27,3))</f>
        <v>042</v>
      </c>
      <c r="O3" s="65" t="str">
        <f>IF(ISBLANK('Daily Status Report'!D36),"",RIGHT('Daily Status Report'!D36,3))</f>
        <v>574</v>
      </c>
      <c r="P3" s="116">
        <v>363</v>
      </c>
    </row>
    <row r="4" spans="1:16" x14ac:dyDescent="0.3">
      <c r="A4" s="119" t="str">
        <f>IF(ISBLANK('Daily Status Report'!$D$36),"N/A",'Daily Status Report'!$D$36)</f>
        <v>0905574</v>
      </c>
      <c r="B4" s="119" t="str">
        <f t="shared" si="0"/>
        <v>574</v>
      </c>
      <c r="C4" s="62">
        <f>IF(ISBLANK('Daily Status Report'!$Q$36),"N/A",'Daily Status Report'!$Q$36)</f>
        <v>0</v>
      </c>
      <c r="D4" s="18">
        <f t="shared" si="1"/>
        <v>0</v>
      </c>
      <c r="E4" s="18">
        <f t="shared" si="2"/>
        <v>0</v>
      </c>
      <c r="F4" s="18">
        <f t="shared" si="3"/>
        <v>0</v>
      </c>
      <c r="G4" s="61">
        <f t="shared" si="4"/>
        <v>447.36842105263167</v>
      </c>
      <c r="H4" s="82">
        <f t="shared" si="5"/>
        <v>-447.36842105263167</v>
      </c>
      <c r="I4" s="71">
        <f t="shared" si="6"/>
        <v>0</v>
      </c>
      <c r="J4" s="71">
        <f t="shared" si="7"/>
        <v>-447.36842105263167</v>
      </c>
      <c r="K4" s="18" t="str">
        <f t="shared" si="8"/>
        <v/>
      </c>
      <c r="M4" s="64" t="str">
        <f>IF(ISBLANK('Daily Status Report'!D19),"",RIGHT('Daily Status Report'!D19,3))</f>
        <v>052</v>
      </c>
      <c r="N4" s="64" t="str">
        <f>IF(ISBLANK('Daily Status Report'!D28),"",RIGHT('Daily Status Report'!D28,3))</f>
        <v>546</v>
      </c>
      <c r="O4" s="65" t="str">
        <f>IF(ISBLANK('Daily Status Report'!D37),"",RIGHT('Daily Status Report'!D37,3))</f>
        <v>579</v>
      </c>
      <c r="P4" s="116" t="s">
        <v>212</v>
      </c>
    </row>
    <row r="5" spans="1:16" x14ac:dyDescent="0.3">
      <c r="A5" s="119" t="str">
        <f>IF(ISBLANK('Daily Status Report'!$D$23),"N/A",'Daily Status Report'!$D$23)</f>
        <v>0907063</v>
      </c>
      <c r="B5" s="119" t="str">
        <f t="shared" si="0"/>
        <v>063</v>
      </c>
      <c r="C5" s="62">
        <f>IF(ISBLANK('Daily Status Report'!$Q$23),"N/A",'Daily Status Report'!$Q$23)</f>
        <v>0</v>
      </c>
      <c r="D5" s="18">
        <f t="shared" si="1"/>
        <v>0</v>
      </c>
      <c r="E5" s="18">
        <f t="shared" si="2"/>
        <v>0</v>
      </c>
      <c r="F5" s="18">
        <f t="shared" si="3"/>
        <v>0</v>
      </c>
      <c r="G5" s="61">
        <f t="shared" si="4"/>
        <v>421.05263157894746</v>
      </c>
      <c r="H5" s="82">
        <f t="shared" si="5"/>
        <v>-421.05263157894746</v>
      </c>
      <c r="I5" s="71">
        <f t="shared" si="6"/>
        <v>0</v>
      </c>
      <c r="J5" s="71">
        <f t="shared" si="7"/>
        <v>-421.05263157894746</v>
      </c>
      <c r="K5" s="18" t="str">
        <f t="shared" si="8"/>
        <v>R</v>
      </c>
      <c r="M5" s="64" t="str">
        <f>IF(ISBLANK('Daily Status Report'!D20),"",RIGHT('Daily Status Report'!D20,3))</f>
        <v>598</v>
      </c>
      <c r="N5" s="64" t="str">
        <f>IF(ISBLANK('Daily Status Report'!D29),"",RIGHT('Daily Status Report'!D29,3))</f>
        <v>576</v>
      </c>
      <c r="O5" s="65" t="str">
        <f>IF(ISBLANK('Daily Status Report'!D38),"",RIGHT('Daily Status Report'!D38,3))</f>
        <v>593</v>
      </c>
      <c r="P5" s="116">
        <v>508</v>
      </c>
    </row>
    <row r="6" spans="1:16" x14ac:dyDescent="0.3">
      <c r="A6" s="119" t="str">
        <f>IF(ISBLANK('Daily Status Report'!$D$41),"N/A",'Daily Status Report'!$D$41)</f>
        <v>0907066</v>
      </c>
      <c r="B6" s="119" t="str">
        <f t="shared" si="0"/>
        <v>066</v>
      </c>
      <c r="C6" s="62">
        <f>IF(ISBLANK('Daily Status Report'!$Q$41),"N/A",'Daily Status Report'!$Q$41)</f>
        <v>0</v>
      </c>
      <c r="D6" s="18">
        <f t="shared" si="1"/>
        <v>0</v>
      </c>
      <c r="E6" s="18">
        <f t="shared" si="2"/>
        <v>0</v>
      </c>
      <c r="F6" s="18">
        <f t="shared" si="3"/>
        <v>0</v>
      </c>
      <c r="G6" s="61">
        <f t="shared" si="4"/>
        <v>394.73684210526324</v>
      </c>
      <c r="H6" s="82">
        <f t="shared" si="5"/>
        <v>-394.73684210526324</v>
      </c>
      <c r="I6" s="71">
        <f t="shared" si="6"/>
        <v>0</v>
      </c>
      <c r="J6" s="71">
        <f t="shared" si="7"/>
        <v>-394.73684210526324</v>
      </c>
      <c r="K6" s="18" t="str">
        <f t="shared" si="8"/>
        <v>R</v>
      </c>
      <c r="M6" s="64" t="str">
        <f>IF(ISBLANK('Daily Status Report'!D21),"",RIGHT('Daily Status Report'!D21,3))</f>
        <v>609</v>
      </c>
      <c r="N6" s="64" t="str">
        <f>IF(ISBLANK('Daily Status Report'!D30),"",RIGHT('Daily Status Report'!D30,3))</f>
        <v>059</v>
      </c>
      <c r="O6" s="65" t="str">
        <f>IF(ISBLANK('Daily Status Report'!D39),"",RIGHT('Daily Status Report'!D39,3))</f>
        <v>638</v>
      </c>
      <c r="P6" s="116">
        <v>546</v>
      </c>
    </row>
    <row r="7" spans="1:16" x14ac:dyDescent="0.3">
      <c r="A7" s="119" t="str">
        <f>IF(ISBLANK('Daily Status Report'!$D$17),"N/A",'Daily Status Report'!$D$17)</f>
        <v>0205324</v>
      </c>
      <c r="B7" s="119" t="str">
        <f t="shared" si="0"/>
        <v>324</v>
      </c>
      <c r="C7" s="62">
        <f>IF(ISBLANK('Daily Status Report'!$Q$17),"N/A",'Daily Status Report'!$Q$17)</f>
        <v>0</v>
      </c>
      <c r="D7" s="18">
        <f t="shared" si="1"/>
        <v>0</v>
      </c>
      <c r="E7" s="18">
        <f t="shared" si="2"/>
        <v>0</v>
      </c>
      <c r="F7" s="18">
        <f t="shared" si="3"/>
        <v>0</v>
      </c>
      <c r="G7" s="61">
        <f t="shared" si="4"/>
        <v>368.42105263157902</v>
      </c>
      <c r="H7" s="82">
        <f t="shared" si="5"/>
        <v>-368.42105263157902</v>
      </c>
      <c r="I7" s="71">
        <f t="shared" si="6"/>
        <v>0</v>
      </c>
      <c r="J7" s="71">
        <f t="shared" si="7"/>
        <v>-368.42105263157902</v>
      </c>
      <c r="K7" s="18" t="str">
        <f t="shared" si="8"/>
        <v/>
      </c>
      <c r="M7" s="64" t="str">
        <f>IF(ISBLANK('Daily Status Report'!D22),"",RIGHT('Daily Status Report'!D22,3))</f>
        <v>651</v>
      </c>
      <c r="N7" s="64" t="str">
        <f>IF(ISBLANK('Daily Status Report'!D31),"",RIGHT('Daily Status Report'!D31,3))</f>
        <v>062</v>
      </c>
      <c r="O7" s="65" t="str">
        <f>IF(ISBLANK('Daily Status Report'!D40),"",RIGHT('Daily Status Report'!D40,3))</f>
        <v>685</v>
      </c>
      <c r="P7" s="116" t="s">
        <v>213</v>
      </c>
    </row>
    <row r="8" spans="1:16" x14ac:dyDescent="0.3">
      <c r="A8" s="119" t="str">
        <f>IF(ISBLANK('Daily Status Report'!$D$40),"N/A",'Daily Status Report'!$D$40)</f>
        <v>0905685</v>
      </c>
      <c r="B8" s="119" t="str">
        <f t="shared" si="0"/>
        <v>685</v>
      </c>
      <c r="C8" s="62">
        <f>IF(ISBLANK('Daily Status Report'!$Q$40),"N/A",'Daily Status Report'!$Q$40)</f>
        <v>0</v>
      </c>
      <c r="D8" s="18">
        <f t="shared" si="1"/>
        <v>0</v>
      </c>
      <c r="E8" s="18">
        <f t="shared" si="2"/>
        <v>0</v>
      </c>
      <c r="F8" s="18">
        <f t="shared" si="3"/>
        <v>0</v>
      </c>
      <c r="G8" s="61">
        <f t="shared" si="4"/>
        <v>342.1052631578948</v>
      </c>
      <c r="H8" s="82">
        <f t="shared" si="5"/>
        <v>-342.1052631578948</v>
      </c>
      <c r="I8" s="71">
        <f t="shared" si="6"/>
        <v>0</v>
      </c>
      <c r="J8" s="71">
        <f t="shared" si="7"/>
        <v>-342.1052631578948</v>
      </c>
      <c r="K8" s="18" t="str">
        <f t="shared" si="8"/>
        <v/>
      </c>
      <c r="M8" s="64" t="str">
        <f>IF(ISBLANK('Daily Status Report'!D23),"",RIGHT('Daily Status Report'!D23,3))</f>
        <v>063</v>
      </c>
      <c r="N8" s="64" t="str">
        <f>IF(ISBLANK('Daily Status Report'!D32),"",RIGHT('Daily Status Report'!D32,3))</f>
        <v/>
      </c>
      <c r="O8" s="65" t="str">
        <f>IF(ISBLANK('Daily Status Report'!D41),"",RIGHT('Daily Status Report'!D41,3))</f>
        <v>066</v>
      </c>
      <c r="P8" s="116" t="s">
        <v>214</v>
      </c>
    </row>
    <row r="9" spans="1:16" x14ac:dyDescent="0.3">
      <c r="A9" s="119" t="str">
        <f>IF(ISBLANK('Daily Status Report'!$D$27),"N/A",'Daily Status Report'!$D$27)</f>
        <v>0707042</v>
      </c>
      <c r="B9" s="119" t="str">
        <f t="shared" si="0"/>
        <v>042</v>
      </c>
      <c r="C9" s="62">
        <f>IF(ISBLANK('Daily Status Report'!$Q$27),"N/A",'Daily Status Report'!$Q$27)</f>
        <v>0</v>
      </c>
      <c r="D9" s="18">
        <f t="shared" si="1"/>
        <v>0</v>
      </c>
      <c r="E9" s="18">
        <f t="shared" si="2"/>
        <v>0</v>
      </c>
      <c r="F9" s="18">
        <f t="shared" si="3"/>
        <v>0</v>
      </c>
      <c r="G9" s="61">
        <f t="shared" si="4"/>
        <v>315.78947368421058</v>
      </c>
      <c r="H9" s="82">
        <f t="shared" si="5"/>
        <v>-315.78947368421058</v>
      </c>
      <c r="I9" s="71">
        <f t="shared" si="6"/>
        <v>0</v>
      </c>
      <c r="J9" s="71">
        <f t="shared" si="7"/>
        <v>-315.78947368421058</v>
      </c>
      <c r="K9" s="18" t="str">
        <f t="shared" si="8"/>
        <v>R</v>
      </c>
      <c r="M9" s="64" t="str">
        <f>IF(ISBLANK('Daily Status Report'!D24),"",RIGHT('Daily Status Report'!D24,3))</f>
        <v/>
      </c>
      <c r="N9" s="64" t="str">
        <f>IF(ISBLANK('Daily Status Report'!D33),"",RIGHT('Daily Status Report'!D33,3))</f>
        <v/>
      </c>
      <c r="O9" s="65" t="str">
        <f>IF(ISBLANK('Daily Status Report'!D42),"",RIGHT('Daily Status Report'!D42,3))</f>
        <v/>
      </c>
      <c r="P9" s="116">
        <v>579</v>
      </c>
    </row>
    <row r="10" spans="1:16" ht="15" thickBot="1" x14ac:dyDescent="0.35">
      <c r="A10" s="119" t="str">
        <f>IF(ISBLANK('Daily Status Report'!$D$18),"N/A",'Daily Status Report'!$D$18)</f>
        <v>0705508</v>
      </c>
      <c r="B10" s="119" t="str">
        <f t="shared" si="0"/>
        <v>508</v>
      </c>
      <c r="C10" s="62">
        <f>IF(ISBLANK('Daily Status Report'!$Q$18),"N/A",'Daily Status Report'!$Q$18)</f>
        <v>0</v>
      </c>
      <c r="D10" s="18">
        <f t="shared" si="1"/>
        <v>0</v>
      </c>
      <c r="E10" s="18">
        <f t="shared" si="2"/>
        <v>0</v>
      </c>
      <c r="F10" s="18">
        <f t="shared" si="3"/>
        <v>0</v>
      </c>
      <c r="G10" s="61">
        <f t="shared" si="4"/>
        <v>289.47368421052636</v>
      </c>
      <c r="H10" s="82">
        <f t="shared" si="5"/>
        <v>-289.47368421052636</v>
      </c>
      <c r="I10" s="71">
        <f t="shared" si="6"/>
        <v>0</v>
      </c>
      <c r="J10" s="71">
        <f t="shared" si="7"/>
        <v>-289.47368421052636</v>
      </c>
      <c r="K10" s="18" t="str">
        <f t="shared" si="8"/>
        <v>R</v>
      </c>
      <c r="P10" s="116">
        <v>576</v>
      </c>
    </row>
    <row r="11" spans="1:16" x14ac:dyDescent="0.3">
      <c r="A11" s="119" t="str">
        <f>IF(ISBLANK('Daily Status Report'!$D$37),"N/A",'Daily Status Report'!$D$37)</f>
        <v>0905579</v>
      </c>
      <c r="B11" s="119" t="str">
        <f t="shared" si="0"/>
        <v>579</v>
      </c>
      <c r="C11" s="62">
        <f>IF(ISBLANK('Daily Status Report'!$Q$37),"N/A",'Daily Status Report'!$Q$37)</f>
        <v>0</v>
      </c>
      <c r="D11" s="18">
        <f t="shared" si="1"/>
        <v>0</v>
      </c>
      <c r="E11" s="18">
        <f t="shared" si="2"/>
        <v>0</v>
      </c>
      <c r="F11" s="18">
        <f t="shared" si="3"/>
        <v>0</v>
      </c>
      <c r="G11" s="61">
        <f t="shared" si="4"/>
        <v>263.15789473684214</v>
      </c>
      <c r="H11" s="82">
        <f t="shared" si="5"/>
        <v>-263.15789473684214</v>
      </c>
      <c r="I11" s="71">
        <f t="shared" si="6"/>
        <v>0</v>
      </c>
      <c r="J11" s="71">
        <f t="shared" si="7"/>
        <v>-263.15789473684214</v>
      </c>
      <c r="K11" s="18" t="str">
        <f t="shared" si="8"/>
        <v>R</v>
      </c>
      <c r="M11" s="69" t="s">
        <v>199</v>
      </c>
      <c r="N11" s="68" t="s">
        <v>200</v>
      </c>
      <c r="P11" s="116" t="s">
        <v>215</v>
      </c>
    </row>
    <row r="12" spans="1:16" ht="15" thickBot="1" x14ac:dyDescent="0.35">
      <c r="A12" s="119" t="str">
        <f>IF(ISBLANK('Daily Status Report'!$D$19),"N/A",'Daily Status Report'!$D$19)</f>
        <v>0807052</v>
      </c>
      <c r="B12" s="119" t="str">
        <f t="shared" si="0"/>
        <v>052</v>
      </c>
      <c r="C12" s="62">
        <f>IF(ISBLANK('Daily Status Report'!$Q$19),"N/A",'Daily Status Report'!$Q$19)</f>
        <v>0</v>
      </c>
      <c r="D12" s="18">
        <f t="shared" si="1"/>
        <v>0</v>
      </c>
      <c r="E12" s="18">
        <f t="shared" si="2"/>
        <v>0</v>
      </c>
      <c r="F12" s="18">
        <f t="shared" si="3"/>
        <v>0</v>
      </c>
      <c r="G12" s="61">
        <f t="shared" si="4"/>
        <v>236.84210526315792</v>
      </c>
      <c r="H12" s="82">
        <f t="shared" si="5"/>
        <v>-236.84210526315792</v>
      </c>
      <c r="I12" s="71">
        <f t="shared" si="6"/>
        <v>0</v>
      </c>
      <c r="J12" s="71">
        <f t="shared" si="7"/>
        <v>-236.84210526315792</v>
      </c>
      <c r="K12" s="18" t="str">
        <f t="shared" si="8"/>
        <v>R</v>
      </c>
      <c r="M12" s="70">
        <f>COUNTIF(B2:B25,"&lt;&gt;*N/A*")</f>
        <v>20</v>
      </c>
      <c r="N12" s="63">
        <f>500/(M12-1)</f>
        <v>26.315789473684209</v>
      </c>
      <c r="P12" s="116">
        <v>638</v>
      </c>
    </row>
    <row r="13" spans="1:16" ht="15" thickBot="1" x14ac:dyDescent="0.35">
      <c r="A13" s="119" t="str">
        <f>IF(ISBLANK('Daily Status Report'!$D$28),"N/A",'Daily Status Report'!$D$28)</f>
        <v>0805546</v>
      </c>
      <c r="B13" s="119" t="str">
        <f t="shared" si="0"/>
        <v>546</v>
      </c>
      <c r="C13" s="62">
        <f>IF(ISBLANK('Daily Status Report'!$Q$28),"N/A",'Daily Status Report'!$Q$28)</f>
        <v>0</v>
      </c>
      <c r="D13" s="18">
        <f t="shared" si="1"/>
        <v>0</v>
      </c>
      <c r="E13" s="18">
        <f t="shared" si="2"/>
        <v>0</v>
      </c>
      <c r="F13" s="18">
        <f t="shared" si="3"/>
        <v>0</v>
      </c>
      <c r="G13" s="61">
        <f t="shared" si="4"/>
        <v>210.5263157894737</v>
      </c>
      <c r="H13" s="82">
        <f t="shared" si="5"/>
        <v>-210.5263157894737</v>
      </c>
      <c r="I13" s="71">
        <f t="shared" si="6"/>
        <v>0</v>
      </c>
      <c r="J13" s="71">
        <f t="shared" si="7"/>
        <v>-210.5263157894737</v>
      </c>
      <c r="K13" s="18" t="str">
        <f t="shared" si="8"/>
        <v>R</v>
      </c>
      <c r="P13" s="117" t="s">
        <v>216</v>
      </c>
    </row>
    <row r="14" spans="1:16" x14ac:dyDescent="0.3">
      <c r="A14" s="119" t="str">
        <f>IF(ISBLANK('Daily Status Report'!$D$26),"N/A",'Daily Status Report'!$D$26)</f>
        <v>0305364</v>
      </c>
      <c r="B14" s="119" t="str">
        <f t="shared" si="0"/>
        <v>364</v>
      </c>
      <c r="C14" s="62">
        <f>IF(ISBLANK('Daily Status Report'!$Q$26),"N/A",'Daily Status Report'!$Q$26)</f>
        <v>0</v>
      </c>
      <c r="D14" s="18">
        <f t="shared" si="1"/>
        <v>0</v>
      </c>
      <c r="E14" s="18">
        <f t="shared" si="2"/>
        <v>0</v>
      </c>
      <c r="F14" s="18">
        <f t="shared" si="3"/>
        <v>0</v>
      </c>
      <c r="G14" s="61">
        <f t="shared" si="4"/>
        <v>184.21052631578948</v>
      </c>
      <c r="H14" s="82">
        <f t="shared" si="5"/>
        <v>-184.21052631578948</v>
      </c>
      <c r="I14" s="71">
        <f t="shared" si="6"/>
        <v>0</v>
      </c>
      <c r="J14" s="71">
        <f t="shared" si="7"/>
        <v>-184.21052631578948</v>
      </c>
      <c r="K14" s="18" t="str">
        <f t="shared" si="8"/>
        <v/>
      </c>
    </row>
    <row r="15" spans="1:16" x14ac:dyDescent="0.3">
      <c r="A15" s="119" t="str">
        <f>IF(ISBLANK('Daily Status Report'!$D$35),"N/A",'Daily Status Report'!$D$35)</f>
        <v>0305363</v>
      </c>
      <c r="B15" s="119" t="str">
        <f t="shared" si="0"/>
        <v>363</v>
      </c>
      <c r="C15" s="62">
        <f>IF(ISBLANK('Daily Status Report'!$Q$35),"N/A",'Daily Status Report'!$Q$35)</f>
        <v>0</v>
      </c>
      <c r="D15" s="18">
        <f t="shared" si="1"/>
        <v>0</v>
      </c>
      <c r="E15" s="18">
        <f t="shared" si="2"/>
        <v>0</v>
      </c>
      <c r="F15" s="18">
        <f t="shared" si="3"/>
        <v>0</v>
      </c>
      <c r="G15" s="61">
        <f t="shared" si="4"/>
        <v>157.89473684210526</v>
      </c>
      <c r="H15" s="82">
        <f t="shared" si="5"/>
        <v>-157.89473684210526</v>
      </c>
      <c r="I15" s="71">
        <f t="shared" si="6"/>
        <v>0</v>
      </c>
      <c r="J15" s="71">
        <f t="shared" si="7"/>
        <v>-157.89473684210526</v>
      </c>
      <c r="K15" s="18" t="str">
        <f t="shared" si="8"/>
        <v>R</v>
      </c>
    </row>
    <row r="16" spans="1:16" x14ac:dyDescent="0.3">
      <c r="A16" s="119" t="str">
        <f>IF(ISBLANK('Daily Status Report'!$D$39),"N/A",'Daily Status Report'!$D$39)</f>
        <v>0905638</v>
      </c>
      <c r="B16" s="119" t="str">
        <f t="shared" si="0"/>
        <v>638</v>
      </c>
      <c r="C16" s="62">
        <f>IF(ISBLANK('Daily Status Report'!$Q$39),"N/A",'Daily Status Report'!$Q$39)</f>
        <v>0</v>
      </c>
      <c r="D16" s="18">
        <f t="shared" si="1"/>
        <v>0</v>
      </c>
      <c r="E16" s="18">
        <f t="shared" si="2"/>
        <v>0</v>
      </c>
      <c r="F16" s="18">
        <f t="shared" si="3"/>
        <v>0</v>
      </c>
      <c r="G16" s="61">
        <f t="shared" si="4"/>
        <v>131.57894736842104</v>
      </c>
      <c r="H16" s="82">
        <f t="shared" si="5"/>
        <v>-131.57894736842104</v>
      </c>
      <c r="I16" s="71">
        <f t="shared" si="6"/>
        <v>0</v>
      </c>
      <c r="J16" s="71">
        <f t="shared" si="7"/>
        <v>-131.57894736842104</v>
      </c>
      <c r="K16" s="18" t="str">
        <f t="shared" si="8"/>
        <v>R</v>
      </c>
    </row>
    <row r="17" spans="1:11" x14ac:dyDescent="0.3">
      <c r="A17" s="119" t="str">
        <f>IF(ISBLANK('Daily Status Report'!$D$30),"N/A",'Daily Status Report'!$D$30)</f>
        <v>0907059</v>
      </c>
      <c r="B17" s="119" t="str">
        <f t="shared" si="0"/>
        <v>059</v>
      </c>
      <c r="C17" s="62">
        <f>IF(ISBLANK('Daily Status Report'!$Q$30),"N/A",'Daily Status Report'!$Q$30)</f>
        <v>0</v>
      </c>
      <c r="D17" s="18">
        <f t="shared" ref="D17:D25" si="9">IF(COUNTIF($M$2:$M$9,B17),C17,0)</f>
        <v>0</v>
      </c>
      <c r="E17" s="18">
        <f t="shared" ref="E17:E25" si="10">IF(COUNTIF($N$2:$N$9,B17),C17,0)</f>
        <v>0</v>
      </c>
      <c r="F17" s="18">
        <f t="shared" ref="F17:F25" si="11">IF(COUNTIF($O$2:$O$9,B17),C17,0)</f>
        <v>0</v>
      </c>
      <c r="G17" s="61">
        <f t="shared" ref="G17:G23" si="12">IF(A17="N/A","N/A",IF(G18="N/A",0,G18+$N$12))</f>
        <v>105.26315789473684</v>
      </c>
      <c r="H17" s="82">
        <f t="shared" ref="H17:H25" si="13">C17-G17</f>
        <v>-105.26315789473684</v>
      </c>
      <c r="I17" s="71">
        <f t="shared" si="6"/>
        <v>0</v>
      </c>
      <c r="J17" s="71">
        <f t="shared" si="7"/>
        <v>-105.26315789473684</v>
      </c>
      <c r="K17" s="18" t="str">
        <f t="shared" si="8"/>
        <v/>
      </c>
    </row>
    <row r="18" spans="1:11" x14ac:dyDescent="0.3">
      <c r="A18" s="119" t="str">
        <f>IF(ISBLANK('Daily Status Report'!$D$21),"N/A",'Daily Status Report'!$D$21)</f>
        <v>0905609</v>
      </c>
      <c r="B18" s="119" t="str">
        <f t="shared" si="0"/>
        <v>609</v>
      </c>
      <c r="C18" s="62">
        <f>IF(ISBLANK('Daily Status Report'!$Q$21),"N/A",'Daily Status Report'!$Q$21)</f>
        <v>0</v>
      </c>
      <c r="D18" s="18">
        <f t="shared" si="9"/>
        <v>0</v>
      </c>
      <c r="E18" s="18">
        <f t="shared" si="10"/>
        <v>0</v>
      </c>
      <c r="F18" s="18">
        <f t="shared" si="11"/>
        <v>0</v>
      </c>
      <c r="G18" s="61">
        <f t="shared" si="12"/>
        <v>78.94736842105263</v>
      </c>
      <c r="H18" s="82">
        <f t="shared" si="13"/>
        <v>-78.94736842105263</v>
      </c>
      <c r="I18" s="71">
        <f t="shared" si="6"/>
        <v>0</v>
      </c>
      <c r="J18" s="71">
        <f t="shared" si="7"/>
        <v>-78.94736842105263</v>
      </c>
      <c r="K18" s="18" t="str">
        <f t="shared" si="8"/>
        <v/>
      </c>
    </row>
    <row r="19" spans="1:11" x14ac:dyDescent="0.3">
      <c r="A19" s="119" t="str">
        <f>IF(ISBLANK('Daily Status Report'!$D$31),"N/A",'Daily Status Report'!$D$31)</f>
        <v>0907062</v>
      </c>
      <c r="B19" s="119" t="str">
        <f t="shared" si="0"/>
        <v>062</v>
      </c>
      <c r="C19" s="62">
        <f>IF(ISBLANK('Daily Status Report'!$Q$31),"N/A",'Daily Status Report'!$Q$31)</f>
        <v>0</v>
      </c>
      <c r="D19" s="18">
        <f t="shared" si="9"/>
        <v>0</v>
      </c>
      <c r="E19" s="18">
        <f t="shared" si="10"/>
        <v>0</v>
      </c>
      <c r="F19" s="18">
        <f t="shared" si="11"/>
        <v>0</v>
      </c>
      <c r="G19" s="61">
        <f t="shared" si="12"/>
        <v>52.631578947368418</v>
      </c>
      <c r="H19" s="82">
        <f t="shared" si="13"/>
        <v>-52.631578947368418</v>
      </c>
      <c r="I19" s="71">
        <f t="shared" si="6"/>
        <v>0</v>
      </c>
      <c r="J19" s="71">
        <f t="shared" si="7"/>
        <v>-52.631578947368418</v>
      </c>
      <c r="K19" s="18" t="str">
        <f t="shared" si="8"/>
        <v>R</v>
      </c>
    </row>
    <row r="20" spans="1:11" x14ac:dyDescent="0.3">
      <c r="A20" s="119" t="str">
        <f>IF(ISBLANK('Daily Status Report'!$D$29),"N/A",'Daily Status Report'!$D$29)</f>
        <v>0905576</v>
      </c>
      <c r="B20" s="119" t="str">
        <f t="shared" si="0"/>
        <v>576</v>
      </c>
      <c r="C20" s="62">
        <f>IF(ISBLANK('Daily Status Report'!$Q$29),"N/A",'Daily Status Report'!$Q$29)</f>
        <v>0</v>
      </c>
      <c r="D20" s="18">
        <f t="shared" si="9"/>
        <v>0</v>
      </c>
      <c r="E20" s="18">
        <f t="shared" si="10"/>
        <v>0</v>
      </c>
      <c r="F20" s="18">
        <f t="shared" si="11"/>
        <v>0</v>
      </c>
      <c r="G20" s="61">
        <f t="shared" si="12"/>
        <v>26.315789473684209</v>
      </c>
      <c r="H20" s="82">
        <f t="shared" si="13"/>
        <v>-26.315789473684209</v>
      </c>
      <c r="I20" s="71">
        <f t="shared" si="6"/>
        <v>0</v>
      </c>
      <c r="J20" s="71">
        <f t="shared" si="7"/>
        <v>-26.315789473684209</v>
      </c>
      <c r="K20" s="18" t="str">
        <f t="shared" si="8"/>
        <v>R</v>
      </c>
    </row>
    <row r="21" spans="1:11" x14ac:dyDescent="0.3">
      <c r="A21" s="119" t="str">
        <f>IF(ISBLANK('Daily Status Report'!$D$20),"N/A",'Daily Status Report'!$D$20)</f>
        <v>0905598</v>
      </c>
      <c r="B21" s="119" t="str">
        <f t="shared" si="0"/>
        <v>598</v>
      </c>
      <c r="C21" s="62">
        <f>IF(ISBLANK('Daily Status Report'!$Q$20),"N/A",'Daily Status Report'!$Q$20)</f>
        <v>0</v>
      </c>
      <c r="D21" s="18">
        <f t="shared" si="9"/>
        <v>0</v>
      </c>
      <c r="E21" s="18">
        <f t="shared" si="10"/>
        <v>0</v>
      </c>
      <c r="F21" s="18">
        <f t="shared" si="11"/>
        <v>0</v>
      </c>
      <c r="G21" s="61">
        <f t="shared" si="12"/>
        <v>0</v>
      </c>
      <c r="H21" s="82">
        <f t="shared" si="13"/>
        <v>0</v>
      </c>
      <c r="I21" s="71">
        <f t="shared" si="6"/>
        <v>0</v>
      </c>
      <c r="J21" s="71">
        <f t="shared" si="7"/>
        <v>0</v>
      </c>
      <c r="K21" s="18" t="str">
        <f t="shared" si="8"/>
        <v>R</v>
      </c>
    </row>
    <row r="22" spans="1:11" x14ac:dyDescent="0.3">
      <c r="A22" s="61" t="str">
        <f>IF(ISBLANK('Daily Status Report'!$D$33),"N/A",'Daily Status Report'!$D$33)</f>
        <v>N/A</v>
      </c>
      <c r="B22" s="61" t="str">
        <f t="shared" ref="B22:B25" si="14">RIGHT(A22,3)</f>
        <v>N/A</v>
      </c>
      <c r="C22" s="62" t="str">
        <f>IF(ISBLANK('Daily Status Report'!$Q$33),"N/A",'Daily Status Report'!$Q$33)</f>
        <v/>
      </c>
      <c r="D22" s="18">
        <f t="shared" si="9"/>
        <v>0</v>
      </c>
      <c r="E22" s="18">
        <f t="shared" si="10"/>
        <v>0</v>
      </c>
      <c r="F22" s="18">
        <f t="shared" si="11"/>
        <v>0</v>
      </c>
      <c r="G22" s="61" t="str">
        <f t="shared" si="12"/>
        <v>N/A</v>
      </c>
      <c r="H22" s="82" t="e">
        <f t="shared" si="13"/>
        <v>#VALUE!</v>
      </c>
      <c r="I22" s="71" t="e">
        <f t="shared" si="6"/>
        <v>#VALUE!</v>
      </c>
      <c r="J22" s="71" t="e">
        <f t="shared" si="7"/>
        <v>#VALUE!</v>
      </c>
      <c r="K22" s="18" t="str">
        <f t="shared" si="8"/>
        <v/>
      </c>
    </row>
    <row r="23" spans="1:11" x14ac:dyDescent="0.3">
      <c r="A23" s="112" t="str">
        <f>IF(ISBLANK('Daily Status Report'!$D$32),"N/A",'Daily Status Report'!$D$32)</f>
        <v>N/A</v>
      </c>
      <c r="B23" s="112" t="str">
        <f t="shared" si="14"/>
        <v>N/A</v>
      </c>
      <c r="C23" s="62" t="str">
        <f>IF(ISBLANK('Daily Status Report'!$Q$32),"N/A",'Daily Status Report'!$Q$32)</f>
        <v/>
      </c>
      <c r="D23" s="18">
        <f t="shared" si="9"/>
        <v>0</v>
      </c>
      <c r="E23" s="18">
        <f t="shared" si="10"/>
        <v>0</v>
      </c>
      <c r="F23" s="18">
        <f t="shared" si="11"/>
        <v>0</v>
      </c>
      <c r="G23" s="61" t="str">
        <f t="shared" si="12"/>
        <v>N/A</v>
      </c>
      <c r="H23" s="82" t="e">
        <f t="shared" si="13"/>
        <v>#VALUE!</v>
      </c>
      <c r="I23" s="71" t="e">
        <f t="shared" si="6"/>
        <v>#VALUE!</v>
      </c>
      <c r="J23" s="71" t="e">
        <f t="shared" si="7"/>
        <v>#VALUE!</v>
      </c>
      <c r="K23" s="18" t="str">
        <f t="shared" si="8"/>
        <v/>
      </c>
    </row>
    <row r="24" spans="1:11" x14ac:dyDescent="0.3">
      <c r="A24" s="112" t="str">
        <f>IF(ISBLANK('Daily Status Report'!$D$24),"N/A",'Daily Status Report'!$D$24)</f>
        <v>N/A</v>
      </c>
      <c r="B24" s="112" t="str">
        <f t="shared" si="14"/>
        <v>N/A</v>
      </c>
      <c r="C24" s="62" t="str">
        <f>IF(ISBLANK('Daily Status Report'!$Q$24),"N/A",'Daily Status Report'!$Q$24)</f>
        <v/>
      </c>
      <c r="D24" s="18">
        <f t="shared" si="9"/>
        <v>0</v>
      </c>
      <c r="E24" s="18">
        <f t="shared" si="10"/>
        <v>0</v>
      </c>
      <c r="F24" s="18">
        <f t="shared" si="11"/>
        <v>0</v>
      </c>
      <c r="G24" t="str">
        <f>IF(A24="N/A","N/A",IF(G25="N/A",0,G25+$N$12))</f>
        <v>N/A</v>
      </c>
      <c r="H24" s="82" t="e">
        <f t="shared" si="13"/>
        <v>#VALUE!</v>
      </c>
      <c r="I24" s="71" t="e">
        <f t="shared" si="6"/>
        <v>#VALUE!</v>
      </c>
      <c r="J24" s="71" t="e">
        <f t="shared" si="7"/>
        <v>#VALUE!</v>
      </c>
      <c r="K24" s="18" t="str">
        <f t="shared" si="8"/>
        <v/>
      </c>
    </row>
    <row r="25" spans="1:11" x14ac:dyDescent="0.3">
      <c r="A25" s="61" t="str">
        <f>IF(ISBLANK('Daily Status Report'!$D$42),"N/A",'Daily Status Report'!$D$42)</f>
        <v>N/A</v>
      </c>
      <c r="B25" s="61" t="str">
        <f t="shared" si="14"/>
        <v>N/A</v>
      </c>
      <c r="C25" s="62" t="str">
        <f>IF(ISBLANK('Daily Status Report'!$Q$42),"N/A",'Daily Status Report'!$Q$42)</f>
        <v/>
      </c>
      <c r="D25" s="18">
        <f t="shared" si="9"/>
        <v>0</v>
      </c>
      <c r="E25" s="18">
        <f t="shared" si="10"/>
        <v>0</v>
      </c>
      <c r="F25" s="18">
        <f t="shared" si="11"/>
        <v>0</v>
      </c>
      <c r="G25" t="str">
        <f>IF(A25="N/A","N/A",N12)</f>
        <v>N/A</v>
      </c>
      <c r="H25" s="82" t="e">
        <f t="shared" si="13"/>
        <v>#VALUE!</v>
      </c>
      <c r="I25" s="71" t="e">
        <f t="shared" si="6"/>
        <v>#VALUE!</v>
      </c>
      <c r="J25" s="71" t="e">
        <f t="shared" si="7"/>
        <v>#VALUE!</v>
      </c>
      <c r="K25" s="18" t="str">
        <f t="shared" si="8"/>
        <v/>
      </c>
    </row>
    <row r="27" spans="1:11" x14ac:dyDescent="0.3">
      <c r="A27" s="112"/>
      <c r="B27" s="112"/>
      <c r="C27" s="62"/>
    </row>
    <row r="28" spans="1:11" x14ac:dyDescent="0.3">
      <c r="A28" s="113"/>
      <c r="B28" s="113"/>
      <c r="C28" s="62"/>
    </row>
    <row r="29" spans="1:11" x14ac:dyDescent="0.3">
      <c r="A29" s="119"/>
      <c r="B29" s="119"/>
      <c r="C29" s="62"/>
    </row>
    <row r="30" spans="1:11" x14ac:dyDescent="0.3">
      <c r="A30" s="119"/>
      <c r="B30" s="119"/>
      <c r="C30" s="62"/>
    </row>
    <row r="31" spans="1:11" x14ac:dyDescent="0.3">
      <c r="A31" s="119"/>
      <c r="B31" s="119"/>
      <c r="C31" s="62"/>
    </row>
    <row r="32" spans="1:11" x14ac:dyDescent="0.3">
      <c r="A32" s="119"/>
      <c r="B32" s="119"/>
      <c r="C32" s="62"/>
    </row>
    <row r="33" spans="1:3" x14ac:dyDescent="0.3">
      <c r="A33" s="119"/>
      <c r="B33" s="119"/>
      <c r="C33" s="62"/>
    </row>
    <row r="34" spans="1:3" x14ac:dyDescent="0.3">
      <c r="A34" s="119"/>
      <c r="B34" s="119"/>
      <c r="C34" s="62"/>
    </row>
    <row r="35" spans="1:3" x14ac:dyDescent="0.3">
      <c r="A35" s="119"/>
      <c r="B35" s="119"/>
      <c r="C35" s="62"/>
    </row>
    <row r="36" spans="1:3" x14ac:dyDescent="0.3">
      <c r="A36" s="119"/>
      <c r="B36" s="119"/>
      <c r="C36" s="62"/>
    </row>
    <row r="37" spans="1:3" x14ac:dyDescent="0.3">
      <c r="A37" s="119"/>
      <c r="B37" s="119"/>
      <c r="C37" s="62"/>
    </row>
    <row r="38" spans="1:3" x14ac:dyDescent="0.3">
      <c r="A38" s="119"/>
      <c r="B38" s="119"/>
      <c r="C38" s="62"/>
    </row>
    <row r="39" spans="1:3" x14ac:dyDescent="0.3">
      <c r="A39" s="119"/>
      <c r="B39" s="119"/>
      <c r="C39" s="62"/>
    </row>
    <row r="40" spans="1:3" x14ac:dyDescent="0.3">
      <c r="A40" s="119"/>
      <c r="B40" s="119"/>
      <c r="C40" s="62"/>
    </row>
    <row r="41" spans="1:3" x14ac:dyDescent="0.3">
      <c r="A41" s="119"/>
      <c r="B41" s="119"/>
      <c r="C41" s="62"/>
    </row>
    <row r="42" spans="1:3" x14ac:dyDescent="0.3">
      <c r="A42" s="119"/>
      <c r="B42" s="119"/>
      <c r="C42" s="62"/>
    </row>
    <row r="43" spans="1:3" x14ac:dyDescent="0.3">
      <c r="A43" s="119"/>
      <c r="B43" s="119"/>
      <c r="C43" s="62"/>
    </row>
    <row r="44" spans="1:3" x14ac:dyDescent="0.3">
      <c r="A44" s="119"/>
      <c r="B44" s="119"/>
      <c r="C44" s="62"/>
    </row>
    <row r="45" spans="1:3" x14ac:dyDescent="0.3">
      <c r="A45" s="119"/>
      <c r="B45" s="119"/>
      <c r="C45" s="62"/>
    </row>
    <row r="46" spans="1:3" x14ac:dyDescent="0.3">
      <c r="A46" s="119"/>
      <c r="B46" s="119"/>
      <c r="C46" s="62"/>
    </row>
    <row r="47" spans="1:3" x14ac:dyDescent="0.3">
      <c r="A47" s="119"/>
      <c r="B47" s="119"/>
      <c r="C47" s="62"/>
    </row>
    <row r="48" spans="1:3" x14ac:dyDescent="0.3">
      <c r="A48" s="119"/>
      <c r="B48" s="119"/>
      <c r="C48" s="62"/>
    </row>
  </sheetData>
  <sortState ref="A2:C16">
    <sortCondition descending="1" ref="C2:C1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S42"/>
  <sheetViews>
    <sheetView topLeftCell="A4" workbookViewId="0">
      <selection activeCell="O25" sqref="O25"/>
    </sheetView>
  </sheetViews>
  <sheetFormatPr defaultRowHeight="14.4" x14ac:dyDescent="0.3"/>
  <cols>
    <col min="1" max="1" width="17.5546875" style="7" customWidth="1"/>
    <col min="2" max="2" width="15.5546875" style="7" customWidth="1"/>
    <col min="3" max="3" width="10.77734375" style="7" customWidth="1"/>
    <col min="4" max="4" width="10.6640625" style="7" bestFit="1" customWidth="1"/>
    <col min="5" max="5" width="5.88671875" style="7" bestFit="1" customWidth="1"/>
    <col min="6" max="7" width="11.33203125" style="7" bestFit="1" customWidth="1"/>
    <col min="8" max="13" width="9.109375" style="7" customWidth="1"/>
    <col min="14" max="14" width="12.5546875" style="7" customWidth="1"/>
    <col min="15" max="15" width="4.33203125" style="7" customWidth="1"/>
    <col min="16" max="16" width="9.77734375" style="7" customWidth="1"/>
    <col min="17" max="18" width="9.109375" style="7" customWidth="1"/>
    <col min="19" max="19" width="23.88671875" style="7" customWidth="1"/>
  </cols>
  <sheetData>
    <row r="3" spans="1:19" x14ac:dyDescent="0.3">
      <c r="A3" s="3" t="s">
        <v>34</v>
      </c>
      <c r="B3" s="3" t="s">
        <v>35</v>
      </c>
      <c r="C3"/>
      <c r="D3"/>
      <c r="N3" s="3" t="s">
        <v>36</v>
      </c>
      <c r="O3" s="120" t="s">
        <v>27</v>
      </c>
      <c r="P3" s="120" t="s">
        <v>37</v>
      </c>
      <c r="S3" t="s">
        <v>38</v>
      </c>
    </row>
    <row r="4" spans="1:19" x14ac:dyDescent="0.3">
      <c r="A4" s="3" t="s">
        <v>36</v>
      </c>
      <c r="B4" s="120" t="s">
        <v>141</v>
      </c>
      <c r="C4" s="120" t="s">
        <v>39</v>
      </c>
      <c r="D4"/>
      <c r="N4" s="19" t="s">
        <v>141</v>
      </c>
      <c r="O4" s="20"/>
      <c r="P4" s="21"/>
      <c r="S4" s="21"/>
    </row>
    <row r="5" spans="1:19" x14ac:dyDescent="0.3">
      <c r="A5" s="19" t="s">
        <v>141</v>
      </c>
      <c r="B5" s="120"/>
      <c r="C5" s="120"/>
      <c r="D5"/>
      <c r="N5" s="19" t="s">
        <v>39</v>
      </c>
      <c r="O5" s="20"/>
      <c r="P5" s="21"/>
    </row>
    <row r="6" spans="1:19" x14ac:dyDescent="0.3">
      <c r="A6" s="9" t="s">
        <v>141</v>
      </c>
      <c r="B6" s="120"/>
      <c r="C6" s="120"/>
      <c r="D6"/>
      <c r="N6"/>
      <c r="O6"/>
      <c r="P6"/>
    </row>
    <row r="7" spans="1:19" x14ac:dyDescent="0.3">
      <c r="A7" s="19" t="s">
        <v>39</v>
      </c>
      <c r="B7" s="120"/>
      <c r="C7" s="120"/>
      <c r="D7"/>
      <c r="N7"/>
      <c r="O7"/>
      <c r="P7"/>
    </row>
    <row r="8" spans="1:19" x14ac:dyDescent="0.3">
      <c r="A8"/>
      <c r="B8"/>
      <c r="C8"/>
      <c r="D8"/>
      <c r="N8"/>
      <c r="O8"/>
      <c r="P8"/>
    </row>
    <row r="9" spans="1:19" x14ac:dyDescent="0.3">
      <c r="A9"/>
      <c r="B9"/>
      <c r="C9"/>
      <c r="D9"/>
      <c r="N9"/>
      <c r="O9"/>
      <c r="P9"/>
    </row>
    <row r="10" spans="1:19" x14ac:dyDescent="0.3">
      <c r="A10"/>
      <c r="B10"/>
      <c r="C10"/>
      <c r="D10"/>
      <c r="N10"/>
      <c r="O10"/>
      <c r="P10"/>
    </row>
    <row r="11" spans="1:19" x14ac:dyDescent="0.3">
      <c r="A11"/>
      <c r="B11"/>
      <c r="C11"/>
      <c r="D11"/>
      <c r="N11"/>
      <c r="O11"/>
      <c r="P11"/>
    </row>
    <row r="12" spans="1:19" x14ac:dyDescent="0.3">
      <c r="A12"/>
      <c r="B12"/>
      <c r="C12"/>
      <c r="D12"/>
      <c r="N12"/>
      <c r="O12"/>
      <c r="P12"/>
    </row>
    <row r="13" spans="1:19" x14ac:dyDescent="0.3">
      <c r="A13"/>
      <c r="B13"/>
      <c r="C13"/>
      <c r="D13"/>
      <c r="N13"/>
      <c r="O13"/>
      <c r="P13"/>
    </row>
    <row r="14" spans="1:19" x14ac:dyDescent="0.3">
      <c r="A14"/>
      <c r="B14"/>
      <c r="C14"/>
      <c r="D14"/>
      <c r="N14"/>
      <c r="O14"/>
      <c r="P14"/>
    </row>
    <row r="15" spans="1:19" x14ac:dyDescent="0.3">
      <c r="A15"/>
      <c r="B15"/>
      <c r="C15"/>
      <c r="D15"/>
      <c r="N15"/>
      <c r="O15"/>
      <c r="P15"/>
    </row>
    <row r="16" spans="1:19" x14ac:dyDescent="0.3">
      <c r="A16"/>
      <c r="B16"/>
      <c r="C16"/>
      <c r="D16"/>
      <c r="N16"/>
      <c r="O16"/>
      <c r="P16"/>
    </row>
    <row r="17" spans="1:16" x14ac:dyDescent="0.3">
      <c r="A17"/>
      <c r="B17"/>
      <c r="C17"/>
      <c r="D17"/>
      <c r="N17"/>
      <c r="O17"/>
      <c r="P17"/>
    </row>
    <row r="18" spans="1:16" x14ac:dyDescent="0.3">
      <c r="A18"/>
      <c r="B18"/>
      <c r="C18"/>
      <c r="D18"/>
      <c r="N18"/>
      <c r="O18"/>
      <c r="P18"/>
    </row>
    <row r="19" spans="1:16" x14ac:dyDescent="0.3">
      <c r="A19"/>
      <c r="B19"/>
      <c r="C19"/>
      <c r="D19"/>
      <c r="N19"/>
      <c r="O19"/>
      <c r="P19"/>
    </row>
    <row r="20" spans="1:16" x14ac:dyDescent="0.3">
      <c r="A20"/>
      <c r="B20"/>
      <c r="C20"/>
      <c r="D20"/>
      <c r="N20"/>
      <c r="O20"/>
      <c r="P20"/>
    </row>
    <row r="21" spans="1:16" x14ac:dyDescent="0.3">
      <c r="A21"/>
      <c r="B21"/>
      <c r="C21"/>
      <c r="D21"/>
      <c r="N21"/>
      <c r="O21"/>
      <c r="P21"/>
    </row>
    <row r="22" spans="1:16" x14ac:dyDescent="0.3">
      <c r="A22"/>
      <c r="B22"/>
      <c r="C22"/>
      <c r="D22"/>
      <c r="N22"/>
      <c r="O22"/>
      <c r="P22"/>
    </row>
    <row r="23" spans="1:16" x14ac:dyDescent="0.3">
      <c r="A23"/>
      <c r="B23"/>
      <c r="C23"/>
      <c r="D23"/>
      <c r="N23"/>
      <c r="O23"/>
      <c r="P23"/>
    </row>
    <row r="24" spans="1:16" x14ac:dyDescent="0.3">
      <c r="A24"/>
      <c r="B24"/>
      <c r="C24"/>
      <c r="D24"/>
      <c r="N24"/>
      <c r="O24"/>
      <c r="P24"/>
    </row>
    <row r="25" spans="1:16" x14ac:dyDescent="0.3">
      <c r="A25"/>
      <c r="B25"/>
      <c r="C25"/>
      <c r="D25"/>
      <c r="N25"/>
      <c r="O25"/>
      <c r="P25"/>
    </row>
    <row r="26" spans="1:16" x14ac:dyDescent="0.3">
      <c r="A26"/>
      <c r="B26"/>
      <c r="C26"/>
      <c r="D26"/>
      <c r="N26"/>
      <c r="O26"/>
      <c r="P26"/>
    </row>
    <row r="27" spans="1:16" x14ac:dyDescent="0.3">
      <c r="A27"/>
      <c r="B27"/>
      <c r="C27"/>
      <c r="D27"/>
      <c r="N27"/>
      <c r="O27"/>
      <c r="P27"/>
    </row>
    <row r="28" spans="1:16" x14ac:dyDescent="0.3">
      <c r="A28"/>
      <c r="B28"/>
      <c r="C28"/>
      <c r="D28"/>
      <c r="N28"/>
      <c r="O28"/>
      <c r="P28"/>
    </row>
    <row r="29" spans="1:16" x14ac:dyDescent="0.3">
      <c r="A29"/>
      <c r="B29"/>
      <c r="C29"/>
      <c r="D29"/>
      <c r="N29"/>
      <c r="O29"/>
      <c r="P29"/>
    </row>
    <row r="30" spans="1:16" x14ac:dyDescent="0.3">
      <c r="A30"/>
      <c r="B30"/>
      <c r="C30"/>
      <c r="D30"/>
      <c r="N30"/>
      <c r="O30"/>
      <c r="P30"/>
    </row>
    <row r="31" spans="1:16" x14ac:dyDescent="0.3">
      <c r="A31"/>
      <c r="B31"/>
      <c r="C31"/>
      <c r="D31"/>
      <c r="N31"/>
      <c r="O31"/>
      <c r="P31"/>
    </row>
    <row r="32" spans="1:16" x14ac:dyDescent="0.3">
      <c r="A32"/>
      <c r="B32"/>
      <c r="C32"/>
      <c r="D32"/>
      <c r="N32"/>
      <c r="O32"/>
      <c r="P32"/>
    </row>
    <row r="33" spans="1:16" x14ac:dyDescent="0.3">
      <c r="A33"/>
      <c r="B33"/>
      <c r="C33"/>
      <c r="D33"/>
      <c r="N33"/>
      <c r="O33"/>
      <c r="P33"/>
    </row>
    <row r="34" spans="1:16" x14ac:dyDescent="0.3">
      <c r="A34"/>
      <c r="B34"/>
      <c r="C34"/>
      <c r="D34"/>
      <c r="N34"/>
      <c r="O34"/>
      <c r="P34"/>
    </row>
    <row r="35" spans="1:16" x14ac:dyDescent="0.3">
      <c r="A35"/>
      <c r="B35"/>
      <c r="C35"/>
      <c r="D35"/>
      <c r="N35"/>
      <c r="O35"/>
      <c r="P35"/>
    </row>
    <row r="36" spans="1:16" x14ac:dyDescent="0.3">
      <c r="A36"/>
      <c r="B36"/>
      <c r="C36"/>
      <c r="D36"/>
      <c r="N36"/>
      <c r="O36"/>
      <c r="P36"/>
    </row>
    <row r="37" spans="1:16" x14ac:dyDescent="0.3">
      <c r="A37"/>
      <c r="B37"/>
      <c r="C37"/>
      <c r="D37"/>
      <c r="N37"/>
      <c r="O37"/>
      <c r="P37"/>
    </row>
    <row r="38" spans="1:16" x14ac:dyDescent="0.3">
      <c r="A38"/>
      <c r="B38"/>
      <c r="C38"/>
      <c r="D38"/>
      <c r="N38"/>
      <c r="O38"/>
      <c r="P38"/>
    </row>
    <row r="39" spans="1:16" x14ac:dyDescent="0.3">
      <c r="A39"/>
      <c r="B39"/>
      <c r="C39"/>
      <c r="D39"/>
    </row>
    <row r="40" spans="1:16" x14ac:dyDescent="0.3">
      <c r="A40"/>
      <c r="B40"/>
      <c r="C40"/>
      <c r="D40"/>
    </row>
    <row r="41" spans="1:16" x14ac:dyDescent="0.3">
      <c r="A41"/>
      <c r="B41"/>
      <c r="C41"/>
      <c r="D41"/>
    </row>
    <row r="42" spans="1:16" x14ac:dyDescent="0.3">
      <c r="A42"/>
      <c r="B42"/>
      <c r="C42"/>
      <c r="D42"/>
    </row>
  </sheetData>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U26"/>
  <sheetViews>
    <sheetView workbookViewId="0">
      <selection activeCell="A3" sqref="A3"/>
    </sheetView>
  </sheetViews>
  <sheetFormatPr defaultRowHeight="14.4" x14ac:dyDescent="0.3"/>
  <cols>
    <col min="1" max="1" width="12.5546875" style="7" customWidth="1"/>
    <col min="2" max="2" width="15.5546875" style="7" customWidth="1"/>
    <col min="3" max="3" width="10.77734375" style="7" customWidth="1"/>
    <col min="4" max="4" width="6.6640625" style="7" bestFit="1" customWidth="1"/>
    <col min="5" max="5" width="6" style="7" bestFit="1" customWidth="1"/>
    <col min="6" max="6" width="10.6640625" style="7" bestFit="1" customWidth="1"/>
    <col min="7" max="7" width="11.33203125" style="7" bestFit="1" customWidth="1"/>
    <col min="8" max="9" width="10.6640625" style="7" customWidth="1"/>
    <col min="10" max="13" width="9.109375" style="7" customWidth="1"/>
    <col min="14" max="14" width="12.5546875" style="7" customWidth="1"/>
    <col min="15" max="15" width="15.5546875" style="7" customWidth="1"/>
    <col min="16" max="16" width="10.77734375" style="7" customWidth="1"/>
    <col min="17" max="17" width="8.33203125" style="7" customWidth="1"/>
    <col min="18" max="18" width="10.6640625" style="7" customWidth="1"/>
    <col min="19" max="46" width="8" style="7" bestFit="1" customWidth="1"/>
    <col min="47" max="47" width="10.6640625" style="7" bestFit="1" customWidth="1"/>
  </cols>
  <sheetData>
    <row r="3" spans="1:18" x14ac:dyDescent="0.3">
      <c r="A3" s="3" t="s">
        <v>40</v>
      </c>
      <c r="B3" s="3" t="s">
        <v>35</v>
      </c>
      <c r="C3"/>
      <c r="D3"/>
      <c r="E3"/>
      <c r="F3"/>
      <c r="N3" s="3" t="s">
        <v>10</v>
      </c>
      <c r="O3" s="3" t="s">
        <v>35</v>
      </c>
      <c r="P3"/>
      <c r="Q3"/>
      <c r="R3"/>
    </row>
    <row r="4" spans="1:18" x14ac:dyDescent="0.3">
      <c r="A4" s="3" t="s">
        <v>36</v>
      </c>
      <c r="B4" s="120" t="s">
        <v>141</v>
      </c>
      <c r="C4" s="120" t="s">
        <v>39</v>
      </c>
      <c r="D4"/>
      <c r="E4"/>
      <c r="F4"/>
      <c r="N4" s="3" t="s">
        <v>36</v>
      </c>
      <c r="O4" s="120" t="s">
        <v>141</v>
      </c>
      <c r="P4" s="120" t="s">
        <v>39</v>
      </c>
      <c r="Q4"/>
      <c r="R4"/>
    </row>
    <row r="5" spans="1:18" x14ac:dyDescent="0.3">
      <c r="A5" s="19" t="s">
        <v>141</v>
      </c>
      <c r="B5" s="22" t="e">
        <v>#DIV/0!</v>
      </c>
      <c r="C5" s="22" t="e">
        <v>#DIV/0!</v>
      </c>
      <c r="D5"/>
      <c r="E5"/>
      <c r="F5"/>
      <c r="N5" s="19" t="s">
        <v>141</v>
      </c>
      <c r="O5" s="120"/>
      <c r="P5" s="120"/>
      <c r="Q5"/>
      <c r="R5"/>
    </row>
    <row r="6" spans="1:18" x14ac:dyDescent="0.3">
      <c r="A6" s="9" t="s">
        <v>141</v>
      </c>
      <c r="B6" s="22" t="e">
        <v>#DIV/0!</v>
      </c>
      <c r="C6" s="22" t="e">
        <v>#DIV/0!</v>
      </c>
      <c r="D6"/>
      <c r="E6"/>
      <c r="F6"/>
      <c r="N6" s="53" t="s">
        <v>141</v>
      </c>
      <c r="O6" s="120"/>
      <c r="P6" s="120"/>
      <c r="Q6"/>
      <c r="R6"/>
    </row>
    <row r="7" spans="1:18" x14ac:dyDescent="0.3">
      <c r="A7" s="52" t="s">
        <v>141</v>
      </c>
      <c r="B7" s="22" t="e">
        <v>#DIV/0!</v>
      </c>
      <c r="C7" s="22" t="e">
        <v>#DIV/0!</v>
      </c>
      <c r="D7"/>
      <c r="E7"/>
      <c r="F7"/>
      <c r="N7" s="19" t="s">
        <v>39</v>
      </c>
      <c r="O7" s="120"/>
      <c r="P7" s="120"/>
      <c r="Q7"/>
      <c r="R7"/>
    </row>
    <row r="8" spans="1:18" x14ac:dyDescent="0.3">
      <c r="A8" s="19" t="s">
        <v>39</v>
      </c>
      <c r="B8" s="22" t="e">
        <v>#DIV/0!</v>
      </c>
      <c r="C8" s="22" t="e">
        <v>#DIV/0!</v>
      </c>
      <c r="D8"/>
      <c r="E8"/>
      <c r="F8"/>
      <c r="N8"/>
      <c r="O8"/>
      <c r="P8"/>
      <c r="Q8"/>
      <c r="R8"/>
    </row>
    <row r="9" spans="1:18" x14ac:dyDescent="0.3">
      <c r="A9"/>
      <c r="B9"/>
      <c r="C9"/>
      <c r="D9"/>
      <c r="E9"/>
      <c r="F9"/>
      <c r="N9"/>
      <c r="O9"/>
      <c r="P9"/>
      <c r="Q9"/>
      <c r="R9"/>
    </row>
    <row r="10" spans="1:18" x14ac:dyDescent="0.3">
      <c r="A10"/>
      <c r="B10"/>
      <c r="C10"/>
      <c r="D10"/>
      <c r="E10"/>
      <c r="F10"/>
      <c r="N10"/>
      <c r="O10"/>
      <c r="P10"/>
      <c r="Q10"/>
      <c r="R10"/>
    </row>
    <row r="11" spans="1:18" x14ac:dyDescent="0.3">
      <c r="A11"/>
      <c r="B11"/>
      <c r="C11"/>
      <c r="D11"/>
      <c r="E11"/>
      <c r="F11"/>
      <c r="N11"/>
      <c r="O11"/>
      <c r="P11"/>
      <c r="Q11"/>
      <c r="R11"/>
    </row>
    <row r="12" spans="1:18" x14ac:dyDescent="0.3">
      <c r="A12"/>
      <c r="B12"/>
      <c r="C12"/>
      <c r="D12"/>
      <c r="E12"/>
      <c r="F12"/>
      <c r="N12"/>
      <c r="O12"/>
      <c r="P12"/>
      <c r="Q12"/>
      <c r="R12"/>
    </row>
    <row r="13" spans="1:18" x14ac:dyDescent="0.3">
      <c r="A13"/>
      <c r="B13"/>
      <c r="C13"/>
      <c r="D13"/>
      <c r="E13"/>
      <c r="F13"/>
      <c r="N13"/>
      <c r="O13"/>
      <c r="P13"/>
      <c r="Q13"/>
      <c r="R13"/>
    </row>
    <row r="14" spans="1:18" x14ac:dyDescent="0.3">
      <c r="A14"/>
      <c r="B14"/>
      <c r="C14"/>
      <c r="D14"/>
      <c r="E14"/>
      <c r="F14"/>
      <c r="N14"/>
      <c r="O14"/>
      <c r="P14"/>
      <c r="Q14"/>
      <c r="R14"/>
    </row>
    <row r="15" spans="1:18" x14ac:dyDescent="0.3">
      <c r="A15"/>
      <c r="B15"/>
      <c r="C15"/>
      <c r="D15"/>
      <c r="E15"/>
      <c r="F15"/>
      <c r="N15"/>
      <c r="O15"/>
      <c r="P15"/>
      <c r="Q15"/>
      <c r="R15"/>
    </row>
    <row r="16" spans="1:18" x14ac:dyDescent="0.3">
      <c r="A16"/>
      <c r="B16"/>
      <c r="C16"/>
      <c r="D16"/>
      <c r="E16"/>
      <c r="F16"/>
      <c r="N16"/>
      <c r="O16"/>
      <c r="P16"/>
      <c r="Q16"/>
      <c r="R16"/>
    </row>
    <row r="17" spans="1:18" x14ac:dyDescent="0.3">
      <c r="A17"/>
      <c r="B17"/>
      <c r="C17"/>
      <c r="D17"/>
      <c r="E17"/>
      <c r="F17"/>
      <c r="N17"/>
      <c r="O17"/>
      <c r="P17"/>
      <c r="Q17"/>
      <c r="R17"/>
    </row>
    <row r="18" spans="1:18" x14ac:dyDescent="0.3">
      <c r="A18"/>
      <c r="B18"/>
      <c r="C18"/>
      <c r="D18"/>
      <c r="E18"/>
      <c r="F18"/>
      <c r="N18"/>
      <c r="O18"/>
      <c r="P18"/>
      <c r="Q18"/>
      <c r="R18"/>
    </row>
    <row r="19" spans="1:18" x14ac:dyDescent="0.3">
      <c r="A19"/>
      <c r="B19"/>
      <c r="C19"/>
      <c r="D19"/>
      <c r="E19"/>
      <c r="F19"/>
      <c r="N19"/>
      <c r="O19"/>
      <c r="P19"/>
      <c r="Q19"/>
      <c r="R19"/>
    </row>
    <row r="20" spans="1:18" x14ac:dyDescent="0.3">
      <c r="A20"/>
      <c r="B20"/>
      <c r="C20"/>
      <c r="D20"/>
      <c r="E20"/>
      <c r="F20"/>
      <c r="N20"/>
      <c r="O20"/>
      <c r="P20"/>
      <c r="Q20"/>
      <c r="R20"/>
    </row>
    <row r="21" spans="1:18" x14ac:dyDescent="0.3">
      <c r="A21"/>
      <c r="B21"/>
      <c r="C21"/>
      <c r="D21"/>
      <c r="E21"/>
      <c r="F21"/>
      <c r="N21"/>
      <c r="O21"/>
      <c r="P21"/>
      <c r="Q21"/>
      <c r="R21"/>
    </row>
    <row r="22" spans="1:18" x14ac:dyDescent="0.3">
      <c r="A22"/>
      <c r="B22"/>
      <c r="C22"/>
      <c r="D22"/>
      <c r="E22"/>
      <c r="F22"/>
      <c r="N22"/>
      <c r="O22"/>
      <c r="P22"/>
      <c r="Q22"/>
      <c r="R22"/>
    </row>
    <row r="23" spans="1:18" x14ac:dyDescent="0.3">
      <c r="A23"/>
      <c r="B23"/>
      <c r="C23"/>
      <c r="D23"/>
      <c r="E23"/>
      <c r="F23"/>
      <c r="N23"/>
      <c r="O23"/>
      <c r="P23"/>
      <c r="Q23"/>
      <c r="R23"/>
    </row>
    <row r="24" spans="1:18" x14ac:dyDescent="0.3">
      <c r="A24"/>
      <c r="B24"/>
      <c r="C24"/>
      <c r="D24"/>
      <c r="E24"/>
      <c r="F24"/>
    </row>
    <row r="25" spans="1:18" x14ac:dyDescent="0.3">
      <c r="A25"/>
      <c r="B25"/>
      <c r="C25"/>
      <c r="D25"/>
      <c r="E25"/>
      <c r="F25"/>
    </row>
    <row r="26" spans="1:18" x14ac:dyDescent="0.3">
      <c r="A26"/>
      <c r="B26"/>
      <c r="C26"/>
      <c r="D26"/>
      <c r="E26"/>
      <c r="F26"/>
    </row>
  </sheetData>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4"/>
  <sheetViews>
    <sheetView workbookViewId="0">
      <selection activeCell="B6" sqref="B6"/>
    </sheetView>
  </sheetViews>
  <sheetFormatPr defaultRowHeight="14.4" x14ac:dyDescent="0.3"/>
  <cols>
    <col min="1" max="1" width="12.5546875" style="7" customWidth="1"/>
    <col min="2" max="2" width="9.33203125" style="7" customWidth="1"/>
    <col min="3" max="3" width="11.44140625" style="7" customWidth="1"/>
    <col min="4" max="4" width="14.109375" style="7" bestFit="1" customWidth="1"/>
    <col min="5" max="5" width="16.33203125" style="7" bestFit="1" customWidth="1"/>
    <col min="6" max="6" width="9.33203125" style="7" bestFit="1" customWidth="1"/>
    <col min="7" max="7" width="11.44140625" style="7" bestFit="1" customWidth="1"/>
    <col min="8" max="8" width="14.109375" style="7" bestFit="1" customWidth="1"/>
    <col min="9" max="9" width="16.33203125" style="7" bestFit="1" customWidth="1"/>
  </cols>
  <sheetData>
    <row r="3" spans="1:3" x14ac:dyDescent="0.3">
      <c r="A3" s="3" t="s">
        <v>36</v>
      </c>
      <c r="B3" s="120" t="s">
        <v>41</v>
      </c>
      <c r="C3" s="120" t="s">
        <v>42</v>
      </c>
    </row>
    <row r="4" spans="1:3" x14ac:dyDescent="0.3">
      <c r="A4" s="19" t="s">
        <v>141</v>
      </c>
      <c r="B4" s="120"/>
      <c r="C4" s="120"/>
    </row>
    <row r="5" spans="1:3" x14ac:dyDescent="0.3">
      <c r="A5" s="9" t="s">
        <v>141</v>
      </c>
      <c r="B5" s="120"/>
      <c r="C5" s="120"/>
    </row>
    <row r="6" spans="1:3" x14ac:dyDescent="0.3">
      <c r="A6" s="19" t="s">
        <v>39</v>
      </c>
      <c r="B6" s="120"/>
      <c r="C6" s="120"/>
    </row>
    <row r="7" spans="1:3" x14ac:dyDescent="0.3">
      <c r="A7"/>
      <c r="B7"/>
      <c r="C7"/>
    </row>
    <row r="8" spans="1:3" x14ac:dyDescent="0.3">
      <c r="A8"/>
      <c r="B8"/>
      <c r="C8"/>
    </row>
    <row r="9" spans="1:3" x14ac:dyDescent="0.3">
      <c r="A9"/>
      <c r="B9"/>
      <c r="C9"/>
    </row>
    <row r="10" spans="1:3" x14ac:dyDescent="0.3">
      <c r="A10"/>
      <c r="B10"/>
      <c r="C10"/>
    </row>
    <row r="11" spans="1:3" x14ac:dyDescent="0.3">
      <c r="A11"/>
      <c r="B11"/>
      <c r="C11"/>
    </row>
    <row r="12" spans="1:3" x14ac:dyDescent="0.3">
      <c r="A12"/>
      <c r="B12"/>
      <c r="C12"/>
    </row>
    <row r="13" spans="1:3" x14ac:dyDescent="0.3">
      <c r="A13"/>
      <c r="B13"/>
      <c r="C13"/>
    </row>
    <row r="14" spans="1:3" x14ac:dyDescent="0.3">
      <c r="A14"/>
      <c r="B14"/>
      <c r="C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7" sqref="B7"/>
    </sheetView>
  </sheetViews>
  <sheetFormatPr defaultRowHeight="14.4" x14ac:dyDescent="0.3"/>
  <cols>
    <col min="1" max="1" width="21.6640625" style="7" customWidth="1"/>
    <col min="2" max="2" width="32.33203125" style="7" customWidth="1"/>
    <col min="3" max="3" width="27.5546875" style="7" customWidth="1"/>
    <col min="4" max="4" width="37.6640625" style="7" customWidth="1"/>
    <col min="5" max="5" width="32.109375" style="7" customWidth="1"/>
    <col min="6" max="6" width="25.109375" style="7" customWidth="1"/>
    <col min="7" max="7" width="37.88671875" style="7" customWidth="1"/>
  </cols>
  <sheetData>
    <row r="1" spans="1:7" ht="18" customHeight="1" x14ac:dyDescent="0.35">
      <c r="A1" s="193" t="s">
        <v>43</v>
      </c>
      <c r="B1" s="194"/>
      <c r="C1" s="194"/>
      <c r="D1" s="194"/>
      <c r="E1" s="194"/>
      <c r="F1" s="194"/>
      <c r="G1" s="194"/>
    </row>
    <row r="2" spans="1:7" x14ac:dyDescent="0.3">
      <c r="A2" s="23" t="s">
        <v>44</v>
      </c>
      <c r="B2" s="24"/>
      <c r="C2" s="23" t="s">
        <v>45</v>
      </c>
      <c r="D2" s="25"/>
    </row>
    <row r="3" spans="1:7" ht="18" customHeight="1" x14ac:dyDescent="0.35">
      <c r="A3" s="195"/>
      <c r="B3" s="194"/>
      <c r="C3" s="194"/>
      <c r="D3" s="194"/>
      <c r="E3" s="194"/>
      <c r="F3" s="194"/>
      <c r="G3" s="194"/>
    </row>
    <row r="4" spans="1:7" x14ac:dyDescent="0.3">
      <c r="A4" s="7" t="s">
        <v>46</v>
      </c>
      <c r="B4" s="7" t="s">
        <v>47</v>
      </c>
      <c r="C4" s="7" t="s">
        <v>48</v>
      </c>
      <c r="D4" s="7" t="s">
        <v>49</v>
      </c>
      <c r="E4" s="7" t="s">
        <v>50</v>
      </c>
      <c r="F4" s="7" t="s">
        <v>51</v>
      </c>
      <c r="G4" s="7" t="s">
        <v>52</v>
      </c>
    </row>
  </sheetData>
  <mergeCells count="2">
    <mergeCell ref="A1:G1"/>
    <mergeCell ref="A3:G3"/>
  </mergeCells>
  <pageMargins left="0.75" right="0.75" top="0.75" bottom="0.5" header="0.5" footer="0.75"/>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C1" workbookViewId="0">
      <selection activeCell="I14" sqref="I14"/>
    </sheetView>
  </sheetViews>
  <sheetFormatPr defaultRowHeight="14.4" x14ac:dyDescent="0.3"/>
  <cols>
    <col min="1" max="1" width="28.109375" style="7" customWidth="1"/>
    <col min="2" max="2" width="16.109375" style="7" customWidth="1"/>
    <col min="3" max="3" width="8.33203125" style="7" bestFit="1" customWidth="1"/>
    <col min="4" max="4" width="28.109375" style="7" customWidth="1"/>
    <col min="5" max="5" width="14.5546875" style="7" customWidth="1"/>
    <col min="6" max="7" width="8.33203125" style="7" customWidth="1"/>
    <col min="8" max="8" width="28.109375" style="7" customWidth="1"/>
    <col min="9" max="9" width="14.5546875" style="7" customWidth="1"/>
    <col min="10" max="10" width="8.33203125" style="7" customWidth="1"/>
    <col min="11" max="11" width="9.109375" style="7" customWidth="1"/>
  </cols>
  <sheetData>
    <row r="1" spans="1:9" x14ac:dyDescent="0.3">
      <c r="A1" s="3" t="s">
        <v>53</v>
      </c>
      <c r="B1" s="120" t="s">
        <v>142</v>
      </c>
      <c r="D1" s="3" t="s">
        <v>53</v>
      </c>
      <c r="E1" s="120" t="s">
        <v>141</v>
      </c>
      <c r="H1" s="3" t="s">
        <v>53</v>
      </c>
      <c r="I1" s="120" t="s">
        <v>141</v>
      </c>
    </row>
    <row r="3" spans="1:9" x14ac:dyDescent="0.3">
      <c r="A3" s="3" t="s">
        <v>36</v>
      </c>
      <c r="B3" t="s">
        <v>54</v>
      </c>
      <c r="D3" s="3" t="s">
        <v>36</v>
      </c>
      <c r="E3" t="s">
        <v>54</v>
      </c>
      <c r="H3" s="3" t="s">
        <v>36</v>
      </c>
      <c r="I3" t="s">
        <v>54</v>
      </c>
    </row>
    <row r="4" spans="1:9" x14ac:dyDescent="0.3">
      <c r="A4"/>
      <c r="B4"/>
      <c r="D4" s="19" t="s">
        <v>141</v>
      </c>
      <c r="E4" s="120"/>
      <c r="H4" s="19" t="s">
        <v>141</v>
      </c>
      <c r="I4" s="120"/>
    </row>
    <row r="5" spans="1:9" x14ac:dyDescent="0.3">
      <c r="A5"/>
      <c r="B5"/>
      <c r="D5"/>
      <c r="E5"/>
      <c r="H5" s="19" t="s">
        <v>39</v>
      </c>
      <c r="I5" s="120"/>
    </row>
    <row r="6" spans="1:9" x14ac:dyDescent="0.3">
      <c r="A6"/>
      <c r="B6"/>
      <c r="D6"/>
      <c r="E6"/>
      <c r="H6"/>
      <c r="I6"/>
    </row>
    <row r="7" spans="1:9" x14ac:dyDescent="0.3">
      <c r="A7"/>
      <c r="B7"/>
      <c r="D7"/>
      <c r="E7"/>
      <c r="H7"/>
      <c r="I7"/>
    </row>
    <row r="8" spans="1:9" x14ac:dyDescent="0.3">
      <c r="A8"/>
      <c r="B8"/>
      <c r="D8"/>
      <c r="E8"/>
      <c r="H8"/>
      <c r="I8"/>
    </row>
    <row r="9" spans="1:9" x14ac:dyDescent="0.3">
      <c r="A9"/>
      <c r="B9"/>
      <c r="D9"/>
      <c r="E9"/>
      <c r="H9"/>
      <c r="I9"/>
    </row>
    <row r="10" spans="1:9" x14ac:dyDescent="0.3">
      <c r="A10"/>
      <c r="B10"/>
      <c r="D10"/>
      <c r="E10"/>
      <c r="H10"/>
      <c r="I10"/>
    </row>
    <row r="11" spans="1:9" x14ac:dyDescent="0.3">
      <c r="A11"/>
      <c r="B11"/>
      <c r="D11"/>
      <c r="E11"/>
      <c r="H11"/>
      <c r="I11"/>
    </row>
    <row r="12" spans="1:9" x14ac:dyDescent="0.3">
      <c r="D12"/>
      <c r="E12"/>
      <c r="H12"/>
      <c r="I12"/>
    </row>
    <row r="13" spans="1:9" x14ac:dyDescent="0.3">
      <c r="D13"/>
      <c r="E13"/>
      <c r="H13"/>
      <c r="I13"/>
    </row>
    <row r="14" spans="1:9" x14ac:dyDescent="0.3">
      <c r="D14"/>
      <c r="E14"/>
      <c r="H14"/>
      <c r="I14"/>
    </row>
    <row r="15" spans="1:9" x14ac:dyDescent="0.3">
      <c r="D15"/>
      <c r="E15"/>
      <c r="H15"/>
      <c r="I15"/>
    </row>
    <row r="16" spans="1:9" x14ac:dyDescent="0.3">
      <c r="H16"/>
      <c r="I16"/>
    </row>
    <row r="17" spans="8:9" x14ac:dyDescent="0.3">
      <c r="H17"/>
      <c r="I17"/>
    </row>
    <row r="18" spans="8:9" x14ac:dyDescent="0.3">
      <c r="H18"/>
      <c r="I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A2" workbookViewId="0">
      <selection activeCell="D10" sqref="D10"/>
    </sheetView>
  </sheetViews>
  <sheetFormatPr defaultRowHeight="14.4" x14ac:dyDescent="0.3"/>
  <cols>
    <col min="1" max="1" width="26.5546875" style="7" customWidth="1"/>
    <col min="2" max="2" width="32.5546875" style="7" customWidth="1"/>
    <col min="3" max="3" width="24" style="7" customWidth="1"/>
    <col min="4" max="4" width="27.88671875" style="7" customWidth="1"/>
    <col min="5" max="5" width="32.109375" style="7" customWidth="1"/>
    <col min="6" max="6" width="26.88671875" style="7" customWidth="1"/>
    <col min="7" max="7" width="32.6640625" style="7" customWidth="1"/>
    <col min="8" max="8" width="26.6640625" style="7" customWidth="1"/>
    <col min="9" max="9" width="30.109375" style="7" customWidth="1"/>
    <col min="10" max="10" width="25.33203125" style="7" customWidth="1"/>
    <col min="11" max="11" width="22" style="7" customWidth="1"/>
    <col min="12" max="12" width="30.109375" style="7" customWidth="1"/>
  </cols>
  <sheetData>
    <row r="1" spans="1:12" ht="18" customHeight="1" x14ac:dyDescent="0.35">
      <c r="A1" s="193" t="s">
        <v>55</v>
      </c>
      <c r="B1" s="194"/>
      <c r="C1" s="194"/>
      <c r="D1" s="194"/>
      <c r="E1" s="194"/>
      <c r="F1" s="194"/>
      <c r="G1" s="194"/>
      <c r="H1" s="194"/>
      <c r="I1" s="194"/>
      <c r="J1" s="194"/>
      <c r="K1" s="194"/>
      <c r="L1" s="194"/>
    </row>
    <row r="2" spans="1:12" x14ac:dyDescent="0.3">
      <c r="A2" s="23" t="s">
        <v>44</v>
      </c>
      <c r="B2" s="24"/>
      <c r="C2" s="23" t="s">
        <v>45</v>
      </c>
      <c r="D2" s="25"/>
    </row>
    <row r="3" spans="1:12" ht="18" customHeight="1" x14ac:dyDescent="0.35">
      <c r="A3" s="195"/>
      <c r="B3" s="194"/>
      <c r="C3" s="194"/>
      <c r="D3" s="194"/>
      <c r="E3" s="194"/>
      <c r="F3" s="194"/>
      <c r="G3" s="194"/>
      <c r="H3" s="194"/>
      <c r="I3" s="194"/>
      <c r="J3" s="194"/>
      <c r="K3" s="194"/>
      <c r="L3" s="194"/>
    </row>
    <row r="4" spans="1:12" x14ac:dyDescent="0.3">
      <c r="A4" s="7" t="s">
        <v>56</v>
      </c>
      <c r="B4" s="7" t="s">
        <v>53</v>
      </c>
      <c r="C4" s="7" t="s">
        <v>57</v>
      </c>
      <c r="D4" s="7" t="s">
        <v>58</v>
      </c>
      <c r="E4" s="7" t="s">
        <v>59</v>
      </c>
      <c r="F4" s="7" t="s">
        <v>60</v>
      </c>
      <c r="G4" s="7" t="s">
        <v>61</v>
      </c>
      <c r="H4" s="7" t="s">
        <v>62</v>
      </c>
      <c r="I4" s="7" t="s">
        <v>63</v>
      </c>
      <c r="J4" s="7" t="s">
        <v>64</v>
      </c>
      <c r="K4" s="7" t="s">
        <v>65</v>
      </c>
      <c r="L4" s="7" t="s">
        <v>66</v>
      </c>
    </row>
  </sheetData>
  <mergeCells count="2">
    <mergeCell ref="A1:L1"/>
    <mergeCell ref="A3:L3"/>
  </mergeCells>
  <pageMargins left="0.75" right="0.75" top="0.75" bottom="0.5" header="0.5" footer="0.75"/>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5"/>
  <sheetViews>
    <sheetView workbookViewId="0">
      <selection activeCell="A5" sqref="A5:XFD174"/>
    </sheetView>
  </sheetViews>
  <sheetFormatPr defaultRowHeight="14.4" x14ac:dyDescent="0.3"/>
  <cols>
    <col min="1" max="1" width="36.44140625" style="7" customWidth="1"/>
    <col min="2" max="2" width="25.5546875" style="7" customWidth="1"/>
    <col min="3" max="3" width="96.6640625" style="7" customWidth="1"/>
    <col min="4" max="4" width="25.88671875" style="7" customWidth="1"/>
    <col min="5" max="5" width="22.44140625" style="7" customWidth="1"/>
    <col min="6" max="6" width="17" style="7" customWidth="1"/>
    <col min="7" max="7" width="21.44140625" style="7" customWidth="1"/>
    <col min="8" max="8" width="26.109375" style="7" customWidth="1"/>
    <col min="9" max="9" width="27.44140625" style="7" customWidth="1"/>
    <col min="10" max="10" width="24.33203125" style="7" customWidth="1"/>
    <col min="11" max="11" width="27.33203125" style="7" customWidth="1"/>
    <col min="12" max="12" width="21.109375" style="7" customWidth="1"/>
    <col min="13" max="13" width="25.5546875" style="7" customWidth="1"/>
    <col min="14" max="14" width="18.88671875" style="7" customWidth="1"/>
    <col min="15" max="15" width="33.44140625" style="7" customWidth="1"/>
    <col min="16" max="16" width="31.5546875" style="7" customWidth="1"/>
    <col min="17" max="17" width="16.6640625" style="7" customWidth="1"/>
    <col min="18" max="18" width="24.88671875" style="7" customWidth="1"/>
    <col min="19" max="19" width="40.88671875" style="7" customWidth="1"/>
    <col min="20" max="20" width="9.109375" style="7" customWidth="1"/>
  </cols>
  <sheetData>
    <row r="1" spans="1:20" ht="18" customHeight="1" x14ac:dyDescent="0.35">
      <c r="A1" s="193" t="s">
        <v>40</v>
      </c>
      <c r="B1" s="194"/>
      <c r="C1" s="194"/>
      <c r="D1" s="194"/>
      <c r="E1" s="194"/>
      <c r="F1" s="194"/>
      <c r="G1" s="194"/>
      <c r="H1" s="194"/>
      <c r="I1" s="194"/>
      <c r="J1" s="194"/>
      <c r="K1" s="194"/>
      <c r="L1" s="194"/>
      <c r="M1" s="194"/>
      <c r="N1" s="194"/>
      <c r="O1" s="194"/>
      <c r="P1" s="194"/>
      <c r="Q1" s="194"/>
      <c r="R1" s="194"/>
      <c r="S1" s="194"/>
      <c r="T1"/>
    </row>
    <row r="2" spans="1:20" x14ac:dyDescent="0.3">
      <c r="A2" s="23" t="s">
        <v>44</v>
      </c>
      <c r="B2" s="24"/>
      <c r="C2" s="23" t="s">
        <v>45</v>
      </c>
      <c r="D2" s="25"/>
    </row>
    <row r="3" spans="1:20" ht="18" customHeight="1" x14ac:dyDescent="0.35">
      <c r="A3" s="195"/>
      <c r="B3" s="194"/>
      <c r="C3" s="194"/>
      <c r="D3" s="194"/>
      <c r="E3" s="194"/>
      <c r="F3" s="194"/>
      <c r="G3" s="194"/>
      <c r="H3" s="194"/>
      <c r="I3" s="194"/>
      <c r="J3" s="194"/>
      <c r="K3" s="194"/>
      <c r="L3" s="194"/>
      <c r="M3" s="194"/>
      <c r="N3" s="194"/>
      <c r="O3" s="194"/>
      <c r="P3" s="194"/>
      <c r="Q3" s="194"/>
      <c r="R3" s="194"/>
      <c r="S3" s="194"/>
      <c r="T3"/>
    </row>
    <row r="4" spans="1:20" x14ac:dyDescent="0.3">
      <c r="A4" s="7" t="s">
        <v>68</v>
      </c>
      <c r="B4" s="7" t="s">
        <v>69</v>
      </c>
      <c r="C4" s="7" t="s">
        <v>70</v>
      </c>
      <c r="D4" s="7" t="s">
        <v>71</v>
      </c>
      <c r="E4" s="7" t="s">
        <v>72</v>
      </c>
      <c r="F4" s="7" t="s">
        <v>73</v>
      </c>
      <c r="G4" s="7" t="s">
        <v>74</v>
      </c>
      <c r="H4" s="7" t="s">
        <v>75</v>
      </c>
      <c r="I4" s="7" t="s">
        <v>76</v>
      </c>
      <c r="J4" s="7" t="s">
        <v>77</v>
      </c>
      <c r="K4" s="7" t="s">
        <v>78</v>
      </c>
      <c r="L4" s="7" t="s">
        <v>79</v>
      </c>
      <c r="M4" s="7" t="s">
        <v>80</v>
      </c>
      <c r="N4" s="7" t="s">
        <v>81</v>
      </c>
      <c r="O4" s="7" t="s">
        <v>82</v>
      </c>
      <c r="P4" s="7" t="s">
        <v>83</v>
      </c>
      <c r="Q4" s="7" t="s">
        <v>84</v>
      </c>
      <c r="R4" s="7" t="s">
        <v>85</v>
      </c>
      <c r="S4" s="7" t="s">
        <v>86</v>
      </c>
    </row>
    <row r="5" spans="1:20" x14ac:dyDescent="0.3">
      <c r="E5" s="26"/>
      <c r="M5" s="26"/>
      <c r="S5" s="26"/>
    </row>
    <row r="6" spans="1:20" x14ac:dyDescent="0.3">
      <c r="E6" s="26"/>
      <c r="M6" s="26"/>
      <c r="S6" s="26"/>
    </row>
    <row r="7" spans="1:20" x14ac:dyDescent="0.3">
      <c r="E7" s="26"/>
      <c r="M7" s="26"/>
      <c r="S7" s="26"/>
    </row>
    <row r="8" spans="1:20" x14ac:dyDescent="0.3">
      <c r="E8" s="26"/>
      <c r="M8" s="26"/>
      <c r="S8" s="26"/>
    </row>
    <row r="9" spans="1:20" x14ac:dyDescent="0.3">
      <c r="E9" s="26"/>
      <c r="M9" s="26"/>
      <c r="S9" s="26"/>
    </row>
    <row r="10" spans="1:20" x14ac:dyDescent="0.3">
      <c r="E10" s="26"/>
      <c r="M10" s="26"/>
      <c r="S10" s="26"/>
    </row>
    <row r="11" spans="1:20" x14ac:dyDescent="0.3">
      <c r="E11" s="26"/>
      <c r="M11" s="26"/>
      <c r="S11" s="26"/>
    </row>
    <row r="12" spans="1:20" x14ac:dyDescent="0.3">
      <c r="E12" s="26"/>
      <c r="M12" s="26"/>
      <c r="S12" s="26"/>
    </row>
    <row r="13" spans="1:20" x14ac:dyDescent="0.3">
      <c r="E13" s="26"/>
      <c r="M13" s="26"/>
      <c r="S13" s="26"/>
    </row>
    <row r="14" spans="1:20" x14ac:dyDescent="0.3">
      <c r="E14" s="26"/>
      <c r="M14" s="26"/>
      <c r="S14" s="26"/>
    </row>
    <row r="15" spans="1:20" x14ac:dyDescent="0.3">
      <c r="E15" s="26"/>
      <c r="M15" s="26"/>
      <c r="S15" s="26"/>
    </row>
    <row r="16" spans="1:20" x14ac:dyDescent="0.3">
      <c r="E16" s="26"/>
      <c r="M16" s="26"/>
      <c r="S16" s="26"/>
    </row>
    <row r="17" spans="5:19" x14ac:dyDescent="0.3">
      <c r="E17" s="26"/>
      <c r="M17" s="26"/>
      <c r="S17" s="26"/>
    </row>
    <row r="18" spans="5:19" x14ac:dyDescent="0.3">
      <c r="E18" s="26"/>
      <c r="M18" s="26"/>
      <c r="S18" s="26"/>
    </row>
    <row r="19" spans="5:19" x14ac:dyDescent="0.3">
      <c r="E19" s="26"/>
      <c r="M19" s="26"/>
      <c r="S19" s="26"/>
    </row>
    <row r="20" spans="5:19" x14ac:dyDescent="0.3">
      <c r="E20" s="26"/>
      <c r="M20" s="26"/>
      <c r="S20" s="26"/>
    </row>
    <row r="21" spans="5:19" x14ac:dyDescent="0.3">
      <c r="E21" s="26"/>
      <c r="M21" s="26"/>
      <c r="S21" s="26"/>
    </row>
    <row r="22" spans="5:19" x14ac:dyDescent="0.3">
      <c r="E22" s="26"/>
      <c r="M22" s="26"/>
      <c r="S22" s="26"/>
    </row>
    <row r="23" spans="5:19" x14ac:dyDescent="0.3">
      <c r="E23" s="26"/>
      <c r="M23" s="26"/>
      <c r="S23" s="26"/>
    </row>
    <row r="24" spans="5:19" x14ac:dyDescent="0.3">
      <c r="E24" s="26"/>
      <c r="M24" s="26"/>
      <c r="S24" s="26"/>
    </row>
    <row r="25" spans="5:19" x14ac:dyDescent="0.3">
      <c r="E25" s="26"/>
      <c r="M25" s="26"/>
      <c r="S25" s="26"/>
    </row>
    <row r="26" spans="5:19" x14ac:dyDescent="0.3">
      <c r="E26" s="26"/>
      <c r="M26" s="26"/>
      <c r="S26" s="26"/>
    </row>
    <row r="27" spans="5:19" x14ac:dyDescent="0.3">
      <c r="E27" s="26"/>
      <c r="M27" s="26"/>
      <c r="S27" s="26"/>
    </row>
    <row r="28" spans="5:19" x14ac:dyDescent="0.3">
      <c r="E28" s="26"/>
      <c r="M28" s="26"/>
      <c r="S28" s="26"/>
    </row>
    <row r="29" spans="5:19" x14ac:dyDescent="0.3">
      <c r="E29" s="26"/>
      <c r="M29" s="26"/>
      <c r="S29" s="26"/>
    </row>
    <row r="30" spans="5:19" x14ac:dyDescent="0.3">
      <c r="E30" s="26"/>
      <c r="M30" s="26"/>
      <c r="S30" s="26"/>
    </row>
    <row r="31" spans="5:19" x14ac:dyDescent="0.3">
      <c r="E31" s="26"/>
      <c r="M31" s="26"/>
      <c r="S31" s="26"/>
    </row>
    <row r="32" spans="5:19" x14ac:dyDescent="0.3">
      <c r="E32" s="26"/>
      <c r="M32" s="26"/>
      <c r="S32" s="26"/>
    </row>
    <row r="33" spans="5:19" x14ac:dyDescent="0.3">
      <c r="E33" s="26"/>
      <c r="M33" s="26"/>
      <c r="S33" s="26"/>
    </row>
    <row r="34" spans="5:19" x14ac:dyDescent="0.3">
      <c r="E34" s="26"/>
      <c r="M34" s="26"/>
      <c r="S34" s="26"/>
    </row>
    <row r="35" spans="5:19" x14ac:dyDescent="0.3">
      <c r="E35" s="26"/>
      <c r="M35" s="26"/>
      <c r="S35" s="26"/>
    </row>
    <row r="36" spans="5:19" x14ac:dyDescent="0.3">
      <c r="E36" s="26"/>
      <c r="M36" s="26"/>
      <c r="S36" s="26"/>
    </row>
    <row r="37" spans="5:19" x14ac:dyDescent="0.3">
      <c r="E37" s="26"/>
      <c r="M37" s="26"/>
      <c r="S37" s="26"/>
    </row>
    <row r="38" spans="5:19" x14ac:dyDescent="0.3">
      <c r="E38" s="26"/>
      <c r="M38" s="26"/>
      <c r="S38" s="26"/>
    </row>
    <row r="39" spans="5:19" x14ac:dyDescent="0.3">
      <c r="E39" s="26"/>
      <c r="M39" s="26"/>
      <c r="S39" s="26"/>
    </row>
    <row r="40" spans="5:19" x14ac:dyDescent="0.3">
      <c r="E40" s="26"/>
      <c r="M40" s="26"/>
      <c r="S40" s="26"/>
    </row>
    <row r="41" spans="5:19" x14ac:dyDescent="0.3">
      <c r="E41" s="26"/>
      <c r="M41" s="26"/>
      <c r="S41" s="26"/>
    </row>
    <row r="42" spans="5:19" x14ac:dyDescent="0.3">
      <c r="E42" s="26"/>
      <c r="M42" s="26"/>
      <c r="S42" s="26"/>
    </row>
    <row r="43" spans="5:19" x14ac:dyDescent="0.3">
      <c r="E43" s="26"/>
      <c r="M43" s="26"/>
      <c r="S43" s="26"/>
    </row>
    <row r="44" spans="5:19" x14ac:dyDescent="0.3">
      <c r="E44" s="26"/>
      <c r="M44" s="26"/>
      <c r="S44" s="26"/>
    </row>
    <row r="45" spans="5:19" x14ac:dyDescent="0.3">
      <c r="E45" s="26"/>
      <c r="M45" s="26"/>
      <c r="S45" s="26"/>
    </row>
    <row r="46" spans="5:19" x14ac:dyDescent="0.3">
      <c r="E46" s="26"/>
      <c r="M46" s="26"/>
      <c r="S46" s="26"/>
    </row>
    <row r="47" spans="5:19" x14ac:dyDescent="0.3">
      <c r="E47" s="26"/>
      <c r="M47" s="26"/>
      <c r="S47" s="26"/>
    </row>
    <row r="48" spans="5:19" x14ac:dyDescent="0.3">
      <c r="E48" s="26"/>
      <c r="M48" s="26"/>
      <c r="S48" s="26"/>
    </row>
    <row r="49" spans="5:19" x14ac:dyDescent="0.3">
      <c r="E49" s="26"/>
      <c r="M49" s="26"/>
      <c r="S49" s="26"/>
    </row>
    <row r="50" spans="5:19" x14ac:dyDescent="0.3">
      <c r="E50" s="26"/>
      <c r="M50" s="26"/>
      <c r="S50" s="26"/>
    </row>
    <row r="51" spans="5:19" x14ac:dyDescent="0.3">
      <c r="E51" s="26"/>
      <c r="M51" s="26"/>
      <c r="S51" s="26"/>
    </row>
    <row r="52" spans="5:19" x14ac:dyDescent="0.3">
      <c r="E52" s="26"/>
      <c r="M52" s="26"/>
      <c r="S52" s="26"/>
    </row>
    <row r="53" spans="5:19" x14ac:dyDescent="0.3">
      <c r="E53" s="26"/>
      <c r="M53" s="26"/>
      <c r="S53" s="26"/>
    </row>
    <row r="54" spans="5:19" x14ac:dyDescent="0.3">
      <c r="E54" s="26"/>
      <c r="M54" s="26"/>
      <c r="S54" s="26"/>
    </row>
    <row r="55" spans="5:19" x14ac:dyDescent="0.3">
      <c r="E55" s="26"/>
      <c r="M55" s="26"/>
      <c r="S55" s="26"/>
    </row>
    <row r="56" spans="5:19" x14ac:dyDescent="0.3">
      <c r="E56" s="26"/>
      <c r="M56" s="26"/>
      <c r="S56" s="26"/>
    </row>
    <row r="57" spans="5:19" x14ac:dyDescent="0.3">
      <c r="E57" s="26"/>
      <c r="M57" s="26"/>
      <c r="S57" s="26"/>
    </row>
    <row r="58" spans="5:19" x14ac:dyDescent="0.3">
      <c r="E58" s="26"/>
      <c r="M58" s="26"/>
      <c r="S58" s="26"/>
    </row>
    <row r="59" spans="5:19" x14ac:dyDescent="0.3">
      <c r="E59" s="26"/>
      <c r="M59" s="26"/>
      <c r="S59" s="26"/>
    </row>
    <row r="60" spans="5:19" x14ac:dyDescent="0.3">
      <c r="E60" s="26"/>
      <c r="M60" s="26"/>
      <c r="S60" s="26"/>
    </row>
    <row r="61" spans="5:19" x14ac:dyDescent="0.3">
      <c r="E61" s="26"/>
      <c r="M61" s="26"/>
      <c r="S61" s="26"/>
    </row>
    <row r="62" spans="5:19" x14ac:dyDescent="0.3">
      <c r="E62" s="26"/>
      <c r="M62" s="26"/>
      <c r="S62" s="26"/>
    </row>
    <row r="63" spans="5:19" x14ac:dyDescent="0.3">
      <c r="E63" s="26"/>
      <c r="M63" s="26"/>
      <c r="S63" s="26"/>
    </row>
    <row r="64" spans="5:19" x14ac:dyDescent="0.3">
      <c r="E64" s="26"/>
      <c r="M64" s="26"/>
      <c r="S64" s="26"/>
    </row>
    <row r="65" spans="5:19" x14ac:dyDescent="0.3">
      <c r="E65" s="26"/>
      <c r="M65" s="26"/>
      <c r="S65" s="26"/>
    </row>
    <row r="66" spans="5:19" x14ac:dyDescent="0.3">
      <c r="E66" s="26"/>
      <c r="M66" s="26"/>
      <c r="S66" s="26"/>
    </row>
    <row r="67" spans="5:19" x14ac:dyDescent="0.3">
      <c r="E67" s="26"/>
      <c r="M67" s="26"/>
      <c r="S67" s="26"/>
    </row>
    <row r="68" spans="5:19" x14ac:dyDescent="0.3">
      <c r="E68" s="26"/>
      <c r="M68" s="26"/>
      <c r="S68" s="26"/>
    </row>
    <row r="69" spans="5:19" x14ac:dyDescent="0.3">
      <c r="E69" s="26"/>
      <c r="M69" s="26"/>
      <c r="S69" s="26"/>
    </row>
    <row r="70" spans="5:19" x14ac:dyDescent="0.3">
      <c r="E70" s="26"/>
      <c r="M70" s="26"/>
      <c r="S70" s="26"/>
    </row>
    <row r="71" spans="5:19" x14ac:dyDescent="0.3">
      <c r="E71" s="26"/>
      <c r="M71" s="26"/>
      <c r="S71" s="26"/>
    </row>
    <row r="72" spans="5:19" x14ac:dyDescent="0.3">
      <c r="E72" s="26"/>
      <c r="M72" s="26"/>
      <c r="S72" s="26"/>
    </row>
    <row r="73" spans="5:19" x14ac:dyDescent="0.3">
      <c r="E73" s="26"/>
      <c r="M73" s="26"/>
      <c r="S73" s="26"/>
    </row>
    <row r="74" spans="5:19" x14ac:dyDescent="0.3">
      <c r="E74" s="26"/>
      <c r="M74" s="26"/>
      <c r="S74" s="26"/>
    </row>
    <row r="75" spans="5:19" x14ac:dyDescent="0.3">
      <c r="E75" s="26"/>
      <c r="M75" s="26"/>
      <c r="S75" s="26"/>
    </row>
    <row r="76" spans="5:19" x14ac:dyDescent="0.3">
      <c r="E76" s="26"/>
      <c r="M76" s="26"/>
      <c r="S76" s="26"/>
    </row>
    <row r="77" spans="5:19" x14ac:dyDescent="0.3">
      <c r="E77" s="26"/>
      <c r="M77" s="26"/>
      <c r="S77" s="26"/>
    </row>
    <row r="78" spans="5:19" x14ac:dyDescent="0.3">
      <c r="E78" s="26"/>
      <c r="M78" s="26"/>
      <c r="S78" s="26"/>
    </row>
    <row r="79" spans="5:19" x14ac:dyDescent="0.3">
      <c r="E79" s="26"/>
      <c r="M79" s="26"/>
      <c r="S79" s="26"/>
    </row>
    <row r="80" spans="5:19" x14ac:dyDescent="0.3">
      <c r="E80" s="26"/>
      <c r="M80" s="26"/>
      <c r="S80" s="26"/>
    </row>
    <row r="81" spans="5:19" x14ac:dyDescent="0.3">
      <c r="E81" s="26"/>
      <c r="M81" s="26"/>
      <c r="S81" s="26"/>
    </row>
    <row r="82" spans="5:19" x14ac:dyDescent="0.3">
      <c r="E82" s="26"/>
      <c r="M82" s="26"/>
      <c r="S82" s="26"/>
    </row>
    <row r="83" spans="5:19" x14ac:dyDescent="0.3">
      <c r="E83" s="26"/>
      <c r="M83" s="26"/>
      <c r="S83" s="26"/>
    </row>
    <row r="84" spans="5:19" x14ac:dyDescent="0.3">
      <c r="E84" s="26"/>
      <c r="M84" s="26"/>
      <c r="S84" s="26"/>
    </row>
    <row r="85" spans="5:19" x14ac:dyDescent="0.3">
      <c r="E85" s="26"/>
      <c r="M85" s="26"/>
      <c r="S85" s="26"/>
    </row>
    <row r="86" spans="5:19" x14ac:dyDescent="0.3">
      <c r="E86" s="26"/>
      <c r="M86" s="26"/>
      <c r="S86" s="26"/>
    </row>
    <row r="87" spans="5:19" x14ac:dyDescent="0.3">
      <c r="E87" s="26"/>
      <c r="M87" s="26"/>
      <c r="S87" s="26"/>
    </row>
    <row r="88" spans="5:19" x14ac:dyDescent="0.3">
      <c r="E88" s="26"/>
      <c r="M88" s="26"/>
      <c r="S88" s="26"/>
    </row>
    <row r="89" spans="5:19" x14ac:dyDescent="0.3">
      <c r="E89" s="26"/>
      <c r="M89" s="26"/>
      <c r="S89" s="26"/>
    </row>
    <row r="90" spans="5:19" x14ac:dyDescent="0.3">
      <c r="E90" s="26"/>
      <c r="M90" s="26"/>
      <c r="S90" s="26"/>
    </row>
    <row r="91" spans="5:19" x14ac:dyDescent="0.3">
      <c r="E91" s="26"/>
      <c r="M91" s="26"/>
      <c r="S91" s="26"/>
    </row>
    <row r="92" spans="5:19" x14ac:dyDescent="0.3">
      <c r="E92" s="26"/>
      <c r="M92" s="26"/>
      <c r="S92" s="26"/>
    </row>
    <row r="93" spans="5:19" x14ac:dyDescent="0.3">
      <c r="E93" s="26"/>
      <c r="M93" s="26"/>
      <c r="S93" s="26"/>
    </row>
    <row r="94" spans="5:19" x14ac:dyDescent="0.3">
      <c r="E94" s="26"/>
      <c r="M94" s="26"/>
      <c r="S94" s="26"/>
    </row>
    <row r="95" spans="5:19" x14ac:dyDescent="0.3">
      <c r="E95" s="26"/>
      <c r="M95" s="26"/>
      <c r="S95" s="26"/>
    </row>
    <row r="96" spans="5:19" x14ac:dyDescent="0.3">
      <c r="E96" s="26"/>
      <c r="M96" s="26"/>
      <c r="S96" s="26"/>
    </row>
    <row r="97" spans="5:19" x14ac:dyDescent="0.3">
      <c r="E97" s="26"/>
      <c r="M97" s="26"/>
      <c r="S97" s="26"/>
    </row>
    <row r="98" spans="5:19" x14ac:dyDescent="0.3">
      <c r="E98" s="26"/>
      <c r="M98" s="26"/>
      <c r="S98" s="26"/>
    </row>
    <row r="99" spans="5:19" x14ac:dyDescent="0.3">
      <c r="E99" s="26"/>
      <c r="M99" s="26"/>
      <c r="S99" s="26"/>
    </row>
    <row r="100" spans="5:19" x14ac:dyDescent="0.3">
      <c r="E100" s="26"/>
      <c r="M100" s="26"/>
      <c r="S100" s="26"/>
    </row>
    <row r="101" spans="5:19" x14ac:dyDescent="0.3">
      <c r="E101" s="26"/>
      <c r="M101" s="26"/>
      <c r="S101" s="26"/>
    </row>
    <row r="102" spans="5:19" x14ac:dyDescent="0.3">
      <c r="E102" s="26"/>
      <c r="M102" s="26"/>
      <c r="S102" s="26"/>
    </row>
    <row r="103" spans="5:19" x14ac:dyDescent="0.3">
      <c r="E103" s="26"/>
      <c r="M103" s="26"/>
      <c r="S103" s="26"/>
    </row>
    <row r="104" spans="5:19" x14ac:dyDescent="0.3">
      <c r="E104" s="26"/>
      <c r="M104" s="26"/>
      <c r="S104" s="26"/>
    </row>
    <row r="105" spans="5:19" x14ac:dyDescent="0.3">
      <c r="E105" s="26"/>
      <c r="M105" s="26"/>
      <c r="S105" s="26"/>
    </row>
    <row r="106" spans="5:19" x14ac:dyDescent="0.3">
      <c r="E106" s="26"/>
      <c r="M106" s="26"/>
      <c r="S106" s="26"/>
    </row>
    <row r="107" spans="5:19" x14ac:dyDescent="0.3">
      <c r="E107" s="26"/>
      <c r="M107" s="26"/>
      <c r="S107" s="26"/>
    </row>
    <row r="108" spans="5:19" x14ac:dyDescent="0.3">
      <c r="E108" s="26"/>
      <c r="M108" s="26"/>
      <c r="S108" s="26"/>
    </row>
    <row r="109" spans="5:19" x14ac:dyDescent="0.3">
      <c r="E109" s="26"/>
      <c r="M109" s="26"/>
      <c r="S109" s="26"/>
    </row>
    <row r="110" spans="5:19" x14ac:dyDescent="0.3">
      <c r="E110" s="26"/>
      <c r="M110" s="26"/>
      <c r="S110" s="26"/>
    </row>
    <row r="111" spans="5:19" x14ac:dyDescent="0.3">
      <c r="E111" s="26"/>
      <c r="M111" s="26"/>
      <c r="S111" s="26"/>
    </row>
    <row r="112" spans="5:19" x14ac:dyDescent="0.3">
      <c r="E112" s="26"/>
      <c r="M112" s="26"/>
      <c r="S112" s="26"/>
    </row>
    <row r="113" spans="5:19" x14ac:dyDescent="0.3">
      <c r="E113" s="26"/>
      <c r="M113" s="26"/>
      <c r="S113" s="26"/>
    </row>
    <row r="114" spans="5:19" x14ac:dyDescent="0.3">
      <c r="E114" s="26"/>
      <c r="M114" s="26"/>
      <c r="S114" s="26"/>
    </row>
    <row r="115" spans="5:19" x14ac:dyDescent="0.3">
      <c r="E115" s="26"/>
      <c r="M115" s="26"/>
      <c r="S115" s="26"/>
    </row>
    <row r="116" spans="5:19" x14ac:dyDescent="0.3">
      <c r="E116" s="26"/>
      <c r="M116" s="26"/>
      <c r="S116" s="26"/>
    </row>
    <row r="117" spans="5:19" x14ac:dyDescent="0.3">
      <c r="E117" s="26"/>
      <c r="M117" s="26"/>
      <c r="S117" s="26"/>
    </row>
    <row r="118" spans="5:19" x14ac:dyDescent="0.3">
      <c r="E118" s="26"/>
      <c r="M118" s="26"/>
      <c r="S118" s="26"/>
    </row>
    <row r="119" spans="5:19" x14ac:dyDescent="0.3">
      <c r="E119" s="26"/>
      <c r="M119" s="26"/>
      <c r="S119" s="26"/>
    </row>
    <row r="120" spans="5:19" x14ac:dyDescent="0.3">
      <c r="E120" s="26"/>
      <c r="M120" s="26"/>
      <c r="S120" s="26"/>
    </row>
    <row r="121" spans="5:19" x14ac:dyDescent="0.3">
      <c r="E121" s="26"/>
      <c r="M121" s="26"/>
      <c r="S121" s="26"/>
    </row>
    <row r="122" spans="5:19" x14ac:dyDescent="0.3">
      <c r="E122" s="26"/>
      <c r="M122" s="26"/>
      <c r="S122" s="26"/>
    </row>
    <row r="123" spans="5:19" x14ac:dyDescent="0.3">
      <c r="E123" s="26"/>
      <c r="M123" s="26"/>
      <c r="S123" s="26"/>
    </row>
    <row r="124" spans="5:19" x14ac:dyDescent="0.3">
      <c r="E124" s="26"/>
      <c r="M124" s="26"/>
      <c r="S124" s="26"/>
    </row>
    <row r="125" spans="5:19" x14ac:dyDescent="0.3">
      <c r="E125" s="26"/>
      <c r="M125" s="26"/>
      <c r="S125" s="26"/>
    </row>
    <row r="126" spans="5:19" x14ac:dyDescent="0.3">
      <c r="E126" s="26"/>
      <c r="M126" s="26"/>
      <c r="S126" s="26"/>
    </row>
    <row r="127" spans="5:19" x14ac:dyDescent="0.3">
      <c r="E127" s="26"/>
      <c r="M127" s="26"/>
      <c r="S127" s="26"/>
    </row>
    <row r="128" spans="5:19" x14ac:dyDescent="0.3">
      <c r="E128" s="26"/>
      <c r="M128" s="26"/>
      <c r="S128" s="26"/>
    </row>
    <row r="129" spans="5:19" x14ac:dyDescent="0.3">
      <c r="E129" s="26"/>
      <c r="M129" s="26"/>
      <c r="S129" s="26"/>
    </row>
    <row r="130" spans="5:19" x14ac:dyDescent="0.3">
      <c r="E130" s="26"/>
      <c r="M130" s="26"/>
      <c r="S130" s="26"/>
    </row>
    <row r="131" spans="5:19" x14ac:dyDescent="0.3">
      <c r="E131" s="26"/>
      <c r="M131" s="26"/>
      <c r="S131" s="26"/>
    </row>
    <row r="132" spans="5:19" x14ac:dyDescent="0.3">
      <c r="E132" s="26"/>
      <c r="M132" s="26"/>
      <c r="S132" s="26"/>
    </row>
    <row r="133" spans="5:19" x14ac:dyDescent="0.3">
      <c r="E133" s="26"/>
      <c r="M133" s="26"/>
      <c r="S133" s="26"/>
    </row>
    <row r="134" spans="5:19" x14ac:dyDescent="0.3">
      <c r="E134" s="26"/>
      <c r="M134" s="26"/>
      <c r="S134" s="26"/>
    </row>
    <row r="135" spans="5:19" x14ac:dyDescent="0.3">
      <c r="E135" s="26"/>
      <c r="M135" s="26"/>
      <c r="S135" s="26"/>
    </row>
    <row r="136" spans="5:19" x14ac:dyDescent="0.3">
      <c r="E136" s="26"/>
      <c r="M136" s="26"/>
      <c r="S136" s="26"/>
    </row>
    <row r="137" spans="5:19" x14ac:dyDescent="0.3">
      <c r="E137" s="26"/>
      <c r="M137" s="26"/>
      <c r="S137" s="26"/>
    </row>
    <row r="138" spans="5:19" x14ac:dyDescent="0.3">
      <c r="E138" s="26"/>
      <c r="M138" s="26"/>
      <c r="S138" s="26"/>
    </row>
    <row r="139" spans="5:19" x14ac:dyDescent="0.3">
      <c r="E139" s="26"/>
      <c r="M139" s="26"/>
      <c r="S139" s="26"/>
    </row>
    <row r="140" spans="5:19" x14ac:dyDescent="0.3">
      <c r="E140" s="26"/>
      <c r="M140" s="26"/>
      <c r="S140" s="26"/>
    </row>
    <row r="141" spans="5:19" x14ac:dyDescent="0.3">
      <c r="E141" s="26"/>
      <c r="M141" s="26"/>
      <c r="S141" s="26"/>
    </row>
    <row r="142" spans="5:19" x14ac:dyDescent="0.3">
      <c r="E142" s="26"/>
      <c r="M142" s="26"/>
      <c r="S142" s="26"/>
    </row>
    <row r="143" spans="5:19" x14ac:dyDescent="0.3">
      <c r="E143" s="26"/>
      <c r="M143" s="26"/>
      <c r="S143" s="26"/>
    </row>
    <row r="144" spans="5:19" x14ac:dyDescent="0.3">
      <c r="E144" s="26"/>
      <c r="M144" s="26"/>
      <c r="S144" s="26"/>
    </row>
    <row r="145" spans="5:19" x14ac:dyDescent="0.3">
      <c r="E145" s="26"/>
      <c r="M145" s="26"/>
      <c r="S145" s="26"/>
    </row>
    <row r="146" spans="5:19" x14ac:dyDescent="0.3">
      <c r="E146" s="26"/>
      <c r="M146" s="26"/>
      <c r="S146" s="26"/>
    </row>
    <row r="147" spans="5:19" x14ac:dyDescent="0.3">
      <c r="E147" s="26"/>
      <c r="M147" s="26"/>
      <c r="S147" s="26"/>
    </row>
    <row r="148" spans="5:19" x14ac:dyDescent="0.3">
      <c r="E148" s="26"/>
      <c r="M148" s="26"/>
      <c r="S148" s="26"/>
    </row>
    <row r="149" spans="5:19" x14ac:dyDescent="0.3">
      <c r="E149" s="26"/>
      <c r="M149" s="26"/>
      <c r="S149" s="26"/>
    </row>
    <row r="150" spans="5:19" x14ac:dyDescent="0.3">
      <c r="E150" s="26"/>
      <c r="M150" s="26"/>
      <c r="S150" s="26"/>
    </row>
    <row r="151" spans="5:19" x14ac:dyDescent="0.3">
      <c r="E151" s="26"/>
      <c r="M151" s="26"/>
      <c r="S151" s="26"/>
    </row>
    <row r="152" spans="5:19" x14ac:dyDescent="0.3">
      <c r="E152" s="26"/>
      <c r="M152" s="26"/>
      <c r="S152" s="26"/>
    </row>
    <row r="153" spans="5:19" x14ac:dyDescent="0.3">
      <c r="E153" s="26"/>
      <c r="M153" s="26"/>
      <c r="S153" s="26"/>
    </row>
    <row r="154" spans="5:19" x14ac:dyDescent="0.3">
      <c r="E154" s="26"/>
      <c r="M154" s="26"/>
      <c r="S154" s="26"/>
    </row>
    <row r="155" spans="5:19" x14ac:dyDescent="0.3">
      <c r="E155" s="26"/>
      <c r="M155" s="26"/>
      <c r="S155" s="26"/>
    </row>
    <row r="156" spans="5:19" x14ac:dyDescent="0.3">
      <c r="E156" s="26"/>
      <c r="M156" s="26"/>
      <c r="S156" s="26"/>
    </row>
    <row r="157" spans="5:19" x14ac:dyDescent="0.3">
      <c r="E157" s="26"/>
      <c r="M157" s="26"/>
      <c r="S157" s="26"/>
    </row>
    <row r="158" spans="5:19" x14ac:dyDescent="0.3">
      <c r="E158" s="26"/>
      <c r="M158" s="26"/>
      <c r="S158" s="26"/>
    </row>
    <row r="159" spans="5:19" x14ac:dyDescent="0.3">
      <c r="E159" s="26"/>
      <c r="M159" s="26"/>
      <c r="S159" s="26"/>
    </row>
    <row r="160" spans="5:19" x14ac:dyDescent="0.3">
      <c r="E160" s="26"/>
      <c r="M160" s="26"/>
      <c r="S160" s="26"/>
    </row>
    <row r="161" spans="5:19" x14ac:dyDescent="0.3">
      <c r="E161" s="26"/>
      <c r="M161" s="26"/>
      <c r="S161" s="26"/>
    </row>
    <row r="162" spans="5:19" x14ac:dyDescent="0.3">
      <c r="E162" s="26"/>
      <c r="M162" s="26"/>
      <c r="S162" s="26"/>
    </row>
    <row r="163" spans="5:19" x14ac:dyDescent="0.3">
      <c r="E163" s="26"/>
      <c r="M163" s="26"/>
      <c r="S163" s="26"/>
    </row>
    <row r="164" spans="5:19" x14ac:dyDescent="0.3">
      <c r="E164" s="26"/>
      <c r="M164" s="26"/>
      <c r="S164" s="26"/>
    </row>
    <row r="165" spans="5:19" x14ac:dyDescent="0.3">
      <c r="E165" s="26"/>
      <c r="M165" s="26"/>
      <c r="S165" s="26"/>
    </row>
    <row r="166" spans="5:19" x14ac:dyDescent="0.3">
      <c r="E166" s="26"/>
      <c r="M166" s="26"/>
      <c r="S166" s="26"/>
    </row>
    <row r="167" spans="5:19" x14ac:dyDescent="0.3">
      <c r="E167" s="26"/>
      <c r="M167" s="26"/>
      <c r="S167" s="26"/>
    </row>
    <row r="168" spans="5:19" x14ac:dyDescent="0.3">
      <c r="E168" s="26"/>
      <c r="M168" s="26"/>
      <c r="S168" s="26"/>
    </row>
    <row r="169" spans="5:19" x14ac:dyDescent="0.3">
      <c r="E169" s="26"/>
      <c r="M169" s="26"/>
      <c r="S169" s="26"/>
    </row>
    <row r="170" spans="5:19" x14ac:dyDescent="0.3">
      <c r="E170" s="26"/>
      <c r="M170" s="26"/>
      <c r="S170" s="26"/>
    </row>
    <row r="171" spans="5:19" x14ac:dyDescent="0.3">
      <c r="E171" s="26"/>
      <c r="M171" s="26"/>
      <c r="S171" s="26"/>
    </row>
    <row r="172" spans="5:19" x14ac:dyDescent="0.3">
      <c r="E172" s="26"/>
      <c r="M172" s="26"/>
      <c r="S172" s="26"/>
    </row>
    <row r="173" spans="5:19" x14ac:dyDescent="0.3">
      <c r="E173" s="26"/>
      <c r="M173" s="26"/>
      <c r="S173" s="26"/>
    </row>
    <row r="174" spans="5:19" x14ac:dyDescent="0.3">
      <c r="E174" s="26"/>
      <c r="M174" s="26"/>
      <c r="S174" s="26"/>
    </row>
    <row r="175" spans="5:19" x14ac:dyDescent="0.3">
      <c r="E175" s="26"/>
      <c r="M175" s="26"/>
      <c r="S175" s="26"/>
    </row>
  </sheetData>
  <mergeCells count="2">
    <mergeCell ref="A1:S1"/>
    <mergeCell ref="A3:S3"/>
  </mergeCells>
  <pageMargins left="0.75" right="0.75" top="0.75" bottom="0.5" header="0.5" footer="0.75"/>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opLeftCell="A2" workbookViewId="0">
      <selection activeCell="A3" sqref="A3:R3"/>
    </sheetView>
  </sheetViews>
  <sheetFormatPr defaultRowHeight="14.4" x14ac:dyDescent="0.3"/>
  <cols>
    <col min="1" max="1" width="22.33203125" style="7" customWidth="1"/>
    <col min="2" max="2" width="37.44140625" style="7" customWidth="1"/>
    <col min="3" max="3" width="26.5546875" style="7" customWidth="1"/>
    <col min="4" max="4" width="44.88671875" style="7" customWidth="1"/>
    <col min="5" max="5" width="26.6640625" style="7" customWidth="1"/>
    <col min="6" max="6" width="23.44140625" style="7" customWidth="1"/>
    <col min="7" max="7" width="18" style="7" customWidth="1"/>
    <col min="8" max="8" width="27" style="7" customWidth="1"/>
    <col min="9" max="9" width="28.33203125" style="7" customWidth="1"/>
    <col min="10" max="10" width="25.109375" style="7" customWidth="1"/>
    <col min="11" max="11" width="28.109375" style="7" customWidth="1"/>
    <col min="12" max="12" width="22.109375" style="7" customWidth="1"/>
    <col min="13" max="13" width="26.44140625" style="7" customWidth="1"/>
    <col min="14" max="14" width="29" style="7" customWidth="1"/>
    <col min="15" max="15" width="37" style="7" customWidth="1"/>
    <col min="16" max="16" width="32.5546875" style="7" customWidth="1"/>
    <col min="17" max="17" width="41.6640625" style="7" customWidth="1"/>
    <col min="18" max="18" width="24.109375" style="7" customWidth="1"/>
  </cols>
  <sheetData>
    <row r="1" spans="1:18" ht="18" customHeight="1" x14ac:dyDescent="0.35">
      <c r="A1" s="193" t="s">
        <v>87</v>
      </c>
      <c r="B1" s="194"/>
      <c r="C1" s="194"/>
      <c r="D1" s="194"/>
      <c r="E1" s="194"/>
      <c r="F1" s="194"/>
      <c r="G1" s="194"/>
      <c r="H1" s="194"/>
      <c r="I1" s="194"/>
      <c r="J1" s="194"/>
      <c r="K1" s="194"/>
      <c r="L1" s="194"/>
      <c r="M1" s="194"/>
      <c r="N1" s="194"/>
      <c r="O1" s="194"/>
      <c r="P1" s="194"/>
      <c r="Q1" s="194"/>
      <c r="R1" s="194"/>
    </row>
    <row r="2" spans="1:18" x14ac:dyDescent="0.3">
      <c r="A2" s="23" t="s">
        <v>44</v>
      </c>
      <c r="B2" s="24"/>
      <c r="C2" s="23" t="s">
        <v>45</v>
      </c>
      <c r="D2" s="24" t="s">
        <v>67</v>
      </c>
    </row>
    <row r="3" spans="1:18" ht="18" customHeight="1" x14ac:dyDescent="0.35">
      <c r="A3" s="195"/>
      <c r="B3" s="194"/>
      <c r="C3" s="194"/>
      <c r="D3" s="194"/>
      <c r="E3" s="194"/>
      <c r="F3" s="194"/>
      <c r="G3" s="194"/>
      <c r="H3" s="194"/>
      <c r="I3" s="194"/>
      <c r="J3" s="194"/>
      <c r="K3" s="194"/>
      <c r="L3" s="194"/>
      <c r="M3" s="194"/>
      <c r="N3" s="194"/>
      <c r="O3" s="194"/>
      <c r="P3" s="194"/>
      <c r="Q3" s="194"/>
      <c r="R3" s="194"/>
    </row>
    <row r="4" spans="1:18" x14ac:dyDescent="0.3">
      <c r="A4" s="7" t="s">
        <v>88</v>
      </c>
      <c r="B4" s="7" t="s">
        <v>89</v>
      </c>
      <c r="C4" s="7" t="s">
        <v>90</v>
      </c>
      <c r="D4" s="7" t="s">
        <v>91</v>
      </c>
      <c r="E4" s="7" t="s">
        <v>92</v>
      </c>
      <c r="F4" s="7" t="s">
        <v>93</v>
      </c>
      <c r="G4" s="7" t="s">
        <v>94</v>
      </c>
      <c r="H4" s="7" t="s">
        <v>95</v>
      </c>
      <c r="I4" s="7" t="s">
        <v>96</v>
      </c>
      <c r="J4" s="7" t="s">
        <v>97</v>
      </c>
      <c r="K4" s="7" t="s">
        <v>98</v>
      </c>
      <c r="L4" s="7" t="s">
        <v>99</v>
      </c>
      <c r="M4" s="7" t="s">
        <v>100</v>
      </c>
      <c r="N4" s="7" t="s">
        <v>101</v>
      </c>
      <c r="O4" s="7" t="s">
        <v>102</v>
      </c>
      <c r="P4" s="7" t="s">
        <v>103</v>
      </c>
      <c r="Q4" s="7" t="s">
        <v>104</v>
      </c>
      <c r="R4" s="7" t="s">
        <v>105</v>
      </c>
    </row>
    <row r="5" spans="1:18" x14ac:dyDescent="0.3">
      <c r="F5" s="26"/>
      <c r="M5" s="26"/>
      <c r="Q5" s="26"/>
      <c r="R5" s="26"/>
    </row>
    <row r="6" spans="1:18" x14ac:dyDescent="0.3">
      <c r="F6" s="26"/>
      <c r="M6" s="26"/>
      <c r="Q6" s="26"/>
      <c r="R6" s="26"/>
    </row>
    <row r="7" spans="1:18" x14ac:dyDescent="0.3">
      <c r="F7" s="26"/>
      <c r="M7" s="26"/>
      <c r="Q7" s="26"/>
      <c r="R7" s="26"/>
    </row>
    <row r="8" spans="1:18" x14ac:dyDescent="0.3">
      <c r="F8" s="26"/>
      <c r="M8" s="26"/>
      <c r="Q8" s="26"/>
      <c r="R8" s="26"/>
    </row>
    <row r="9" spans="1:18" x14ac:dyDescent="0.3">
      <c r="F9" s="26"/>
      <c r="M9" s="26"/>
      <c r="Q9" s="26"/>
      <c r="R9" s="26"/>
    </row>
    <row r="10" spans="1:18" x14ac:dyDescent="0.3">
      <c r="F10" s="26"/>
      <c r="M10" s="26"/>
      <c r="Q10" s="26"/>
      <c r="R10" s="26"/>
    </row>
    <row r="11" spans="1:18" x14ac:dyDescent="0.3">
      <c r="F11" s="26"/>
      <c r="M11" s="26"/>
      <c r="Q11" s="26"/>
      <c r="R11" s="26"/>
    </row>
    <row r="12" spans="1:18" x14ac:dyDescent="0.3">
      <c r="F12" s="26"/>
      <c r="M12" s="26"/>
      <c r="Q12" s="26"/>
      <c r="R12" s="26"/>
    </row>
    <row r="13" spans="1:18" x14ac:dyDescent="0.3">
      <c r="F13" s="26"/>
      <c r="M13" s="26"/>
      <c r="Q13" s="26"/>
      <c r="R13" s="26"/>
    </row>
    <row r="14" spans="1:18" x14ac:dyDescent="0.3">
      <c r="F14" s="26"/>
      <c r="M14" s="26"/>
      <c r="Q14" s="26"/>
      <c r="R14" s="26"/>
    </row>
    <row r="15" spans="1:18" x14ac:dyDescent="0.3">
      <c r="F15" s="26"/>
      <c r="M15" s="26"/>
      <c r="Q15" s="26"/>
      <c r="R15" s="26"/>
    </row>
    <row r="16" spans="1:18" x14ac:dyDescent="0.3">
      <c r="F16" s="26"/>
      <c r="M16" s="26"/>
      <c r="Q16" s="26"/>
      <c r="R16" s="26"/>
    </row>
    <row r="17" spans="6:18" x14ac:dyDescent="0.3">
      <c r="F17" s="26"/>
      <c r="M17" s="26"/>
      <c r="Q17" s="26"/>
      <c r="R17" s="26"/>
    </row>
    <row r="18" spans="6:18" x14ac:dyDescent="0.3">
      <c r="F18" s="26"/>
      <c r="M18" s="26"/>
      <c r="Q18" s="26"/>
      <c r="R18" s="26"/>
    </row>
    <row r="19" spans="6:18" x14ac:dyDescent="0.3">
      <c r="F19" s="26"/>
      <c r="M19" s="26"/>
      <c r="Q19" s="26"/>
      <c r="R19" s="26"/>
    </row>
    <row r="20" spans="6:18" x14ac:dyDescent="0.3">
      <c r="F20" s="26"/>
      <c r="M20" s="26"/>
      <c r="Q20" s="26"/>
      <c r="R20" s="26"/>
    </row>
    <row r="21" spans="6:18" x14ac:dyDescent="0.3">
      <c r="F21" s="26"/>
      <c r="M21" s="26"/>
      <c r="Q21" s="26"/>
      <c r="R21" s="26"/>
    </row>
    <row r="22" spans="6:18" x14ac:dyDescent="0.3">
      <c r="F22" s="26"/>
      <c r="M22" s="26"/>
      <c r="Q22" s="26"/>
      <c r="R22" s="26"/>
    </row>
    <row r="23" spans="6:18" x14ac:dyDescent="0.3">
      <c r="F23" s="26"/>
      <c r="M23" s="26"/>
      <c r="Q23" s="26"/>
      <c r="R23" s="26"/>
    </row>
    <row r="24" spans="6:18" x14ac:dyDescent="0.3">
      <c r="F24" s="26"/>
      <c r="M24" s="26"/>
      <c r="Q24" s="26"/>
      <c r="R24" s="26"/>
    </row>
    <row r="25" spans="6:18" x14ac:dyDescent="0.3">
      <c r="F25" s="26"/>
      <c r="M25" s="26"/>
      <c r="Q25" s="26"/>
      <c r="R25" s="26"/>
    </row>
    <row r="26" spans="6:18" x14ac:dyDescent="0.3">
      <c r="F26" s="26"/>
      <c r="M26" s="26"/>
      <c r="Q26" s="26"/>
      <c r="R26" s="26"/>
    </row>
    <row r="27" spans="6:18" x14ac:dyDescent="0.3">
      <c r="F27" s="26"/>
      <c r="M27" s="26"/>
      <c r="Q27" s="26"/>
      <c r="R27" s="26"/>
    </row>
    <row r="28" spans="6:18" x14ac:dyDescent="0.3">
      <c r="F28" s="26"/>
      <c r="M28" s="26"/>
      <c r="Q28" s="26"/>
      <c r="R28" s="26"/>
    </row>
    <row r="29" spans="6:18" x14ac:dyDescent="0.3">
      <c r="F29" s="26"/>
      <c r="M29" s="26"/>
      <c r="Q29" s="26"/>
      <c r="R29" s="26"/>
    </row>
    <row r="30" spans="6:18" x14ac:dyDescent="0.3">
      <c r="F30" s="26"/>
      <c r="M30" s="26"/>
      <c r="Q30" s="26"/>
      <c r="R30" s="26"/>
    </row>
    <row r="31" spans="6:18" x14ac:dyDescent="0.3">
      <c r="F31" s="26"/>
      <c r="M31" s="26"/>
      <c r="Q31" s="26"/>
      <c r="R31" s="26"/>
    </row>
    <row r="32" spans="6:18" x14ac:dyDescent="0.3">
      <c r="F32" s="26"/>
      <c r="M32" s="26"/>
      <c r="Q32" s="26"/>
      <c r="R32" s="26"/>
    </row>
    <row r="33" spans="6:18" x14ac:dyDescent="0.3">
      <c r="F33" s="26"/>
      <c r="M33" s="26"/>
      <c r="Q33" s="26"/>
      <c r="R33" s="26"/>
    </row>
    <row r="34" spans="6:18" x14ac:dyDescent="0.3">
      <c r="F34" s="26"/>
      <c r="M34" s="26"/>
      <c r="Q34" s="26"/>
      <c r="R34" s="26"/>
    </row>
    <row r="35" spans="6:18" x14ac:dyDescent="0.3">
      <c r="F35" s="26"/>
      <c r="M35" s="26"/>
      <c r="Q35" s="26"/>
      <c r="R35" s="26"/>
    </row>
    <row r="36" spans="6:18" x14ac:dyDescent="0.3">
      <c r="F36" s="26"/>
      <c r="M36" s="26"/>
      <c r="Q36" s="26"/>
      <c r="R36" s="26"/>
    </row>
    <row r="37" spans="6:18" x14ac:dyDescent="0.3">
      <c r="F37" s="26"/>
      <c r="M37" s="26"/>
      <c r="Q37" s="26"/>
      <c r="R37" s="26"/>
    </row>
    <row r="38" spans="6:18" x14ac:dyDescent="0.3">
      <c r="F38" s="26"/>
      <c r="M38" s="26"/>
      <c r="Q38" s="26"/>
      <c r="R38" s="26"/>
    </row>
    <row r="39" spans="6:18" x14ac:dyDescent="0.3">
      <c r="F39" s="26"/>
      <c r="M39" s="26"/>
      <c r="Q39" s="26"/>
      <c r="R39" s="26"/>
    </row>
  </sheetData>
  <mergeCells count="2">
    <mergeCell ref="A1:R1"/>
    <mergeCell ref="A3:R3"/>
  </mergeCells>
  <pageMargins left="0.75" right="0.75" top="0.75" bottom="0.5" header="0.5" footer="0.75"/>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5"/>
  <sheetViews>
    <sheetView topLeftCell="A43" workbookViewId="0">
      <selection activeCell="B17" sqref="B17"/>
    </sheetView>
  </sheetViews>
  <sheetFormatPr defaultRowHeight="14.4" x14ac:dyDescent="0.3"/>
  <cols>
    <col min="1" max="1" width="27.6640625" style="7" customWidth="1"/>
    <col min="2" max="2" width="22.33203125" style="7" customWidth="1"/>
    <col min="3" max="3" width="26.6640625" style="7" customWidth="1"/>
    <col min="4" max="4" width="31.44140625" style="7" customWidth="1"/>
    <col min="5" max="5" width="32.6640625" style="7" customWidth="1"/>
    <col min="6" max="6" width="28.88671875" style="7" customWidth="1"/>
    <col min="7" max="7" width="30.88671875" style="7" customWidth="1"/>
    <col min="8" max="8" width="33.33203125" style="7" customWidth="1"/>
    <col min="9" max="9" width="41.33203125" style="7" customWidth="1"/>
    <col min="10" max="10" width="22" style="7" customWidth="1"/>
    <col min="11" max="11" width="30.109375" style="7" customWidth="1"/>
    <col min="12" max="12" width="28.5546875" style="7" customWidth="1"/>
  </cols>
  <sheetData>
    <row r="1" spans="1:12" ht="18" customHeight="1" x14ac:dyDescent="0.35">
      <c r="A1" s="193" t="s">
        <v>81</v>
      </c>
      <c r="B1" s="194"/>
      <c r="C1" s="194"/>
      <c r="D1" s="194"/>
      <c r="E1" s="194"/>
      <c r="F1" s="194"/>
      <c r="G1" s="194"/>
      <c r="H1" s="194"/>
      <c r="I1" s="194"/>
      <c r="J1" s="194"/>
      <c r="K1" s="194"/>
      <c r="L1" s="194"/>
    </row>
    <row r="2" spans="1:12" x14ac:dyDescent="0.3">
      <c r="A2" s="23" t="s">
        <v>44</v>
      </c>
      <c r="B2" s="24"/>
      <c r="C2" s="23" t="s">
        <v>45</v>
      </c>
      <c r="D2" s="24"/>
    </row>
    <row r="3" spans="1:12" ht="18" customHeight="1" x14ac:dyDescent="0.35">
      <c r="A3" s="195"/>
      <c r="B3" s="194"/>
      <c r="C3" s="194"/>
      <c r="D3" s="194"/>
      <c r="E3" s="194"/>
      <c r="F3" s="194"/>
      <c r="G3" s="194"/>
      <c r="H3" s="194"/>
      <c r="I3" s="194"/>
      <c r="J3" s="194"/>
      <c r="K3" s="194"/>
      <c r="L3" s="194"/>
    </row>
    <row r="4" spans="1:12" x14ac:dyDescent="0.3">
      <c r="A4" s="7" t="s">
        <v>106</v>
      </c>
      <c r="B4" s="7" t="s">
        <v>107</v>
      </c>
      <c r="C4" s="7" t="s">
        <v>108</v>
      </c>
      <c r="D4" s="7" t="s">
        <v>109</v>
      </c>
      <c r="E4" s="7" t="s">
        <v>110</v>
      </c>
      <c r="F4" s="7" t="s">
        <v>111</v>
      </c>
      <c r="G4" s="7" t="s">
        <v>112</v>
      </c>
      <c r="H4" s="7" t="s">
        <v>113</v>
      </c>
      <c r="I4" s="7" t="s">
        <v>114</v>
      </c>
      <c r="J4" s="7" t="s">
        <v>115</v>
      </c>
      <c r="K4" s="7" t="s">
        <v>116</v>
      </c>
      <c r="L4" s="7" t="s">
        <v>117</v>
      </c>
    </row>
    <row r="5" spans="1:12" x14ac:dyDescent="0.3">
      <c r="A5" s="26"/>
      <c r="G5" s="26"/>
      <c r="L5" s="26"/>
    </row>
    <row r="6" spans="1:12" x14ac:dyDescent="0.3">
      <c r="A6" s="26"/>
      <c r="G6" s="26"/>
      <c r="L6" s="26"/>
    </row>
    <row r="7" spans="1:12" x14ac:dyDescent="0.3">
      <c r="A7" s="26"/>
      <c r="G7" s="26"/>
      <c r="L7" s="26"/>
    </row>
    <row r="8" spans="1:12" x14ac:dyDescent="0.3">
      <c r="A8" s="26"/>
      <c r="G8" s="26"/>
      <c r="L8" s="26"/>
    </row>
    <row r="9" spans="1:12" x14ac:dyDescent="0.3">
      <c r="A9" s="26"/>
      <c r="G9" s="26"/>
      <c r="L9" s="26"/>
    </row>
    <row r="10" spans="1:12" x14ac:dyDescent="0.3">
      <c r="A10" s="26"/>
      <c r="G10" s="26"/>
      <c r="L10" s="26"/>
    </row>
    <row r="11" spans="1:12" x14ac:dyDescent="0.3">
      <c r="A11" s="26"/>
      <c r="G11" s="26"/>
      <c r="L11" s="26"/>
    </row>
    <row r="12" spans="1:12" x14ac:dyDescent="0.3">
      <c r="A12" s="26"/>
      <c r="G12" s="26"/>
      <c r="L12" s="26"/>
    </row>
    <row r="13" spans="1:12" x14ac:dyDescent="0.3">
      <c r="A13" s="26"/>
      <c r="G13" s="26"/>
      <c r="L13" s="26"/>
    </row>
    <row r="14" spans="1:12" x14ac:dyDescent="0.3">
      <c r="A14" s="26"/>
      <c r="G14" s="26"/>
      <c r="L14" s="26"/>
    </row>
    <row r="15" spans="1:12" x14ac:dyDescent="0.3">
      <c r="A15" s="26"/>
      <c r="G15" s="26"/>
      <c r="L15" s="26"/>
    </row>
    <row r="16" spans="1:12" x14ac:dyDescent="0.3">
      <c r="A16" s="26"/>
      <c r="G16" s="26"/>
      <c r="L16" s="26"/>
    </row>
    <row r="17" spans="1:12" x14ac:dyDescent="0.3">
      <c r="A17" s="26"/>
      <c r="G17" s="26"/>
      <c r="L17" s="26"/>
    </row>
    <row r="18" spans="1:12" x14ac:dyDescent="0.3">
      <c r="A18" s="26"/>
      <c r="G18" s="26"/>
      <c r="L18" s="26"/>
    </row>
    <row r="19" spans="1:12" x14ac:dyDescent="0.3">
      <c r="A19" s="26"/>
      <c r="G19" s="26"/>
      <c r="L19" s="26"/>
    </row>
    <row r="20" spans="1:12" x14ac:dyDescent="0.3">
      <c r="A20" s="26"/>
      <c r="G20" s="26"/>
      <c r="L20" s="26"/>
    </row>
    <row r="21" spans="1:12" x14ac:dyDescent="0.3">
      <c r="A21" s="26"/>
      <c r="G21" s="26"/>
      <c r="L21" s="26"/>
    </row>
    <row r="22" spans="1:12" x14ac:dyDescent="0.3">
      <c r="A22" s="26"/>
      <c r="G22" s="26"/>
      <c r="L22" s="26"/>
    </row>
    <row r="23" spans="1:12" x14ac:dyDescent="0.3">
      <c r="A23" s="26"/>
      <c r="G23" s="26"/>
      <c r="L23" s="26"/>
    </row>
    <row r="24" spans="1:12" x14ac:dyDescent="0.3">
      <c r="A24" s="26"/>
      <c r="G24" s="26"/>
      <c r="L24" s="26"/>
    </row>
    <row r="25" spans="1:12" x14ac:dyDescent="0.3">
      <c r="A25" s="26"/>
      <c r="G25" s="26"/>
      <c r="L25" s="26"/>
    </row>
    <row r="26" spans="1:12" x14ac:dyDescent="0.3">
      <c r="A26" s="26"/>
      <c r="G26" s="26"/>
      <c r="L26" s="26"/>
    </row>
    <row r="27" spans="1:12" x14ac:dyDescent="0.3">
      <c r="A27" s="26"/>
      <c r="G27" s="26"/>
      <c r="L27" s="26"/>
    </row>
    <row r="28" spans="1:12" x14ac:dyDescent="0.3">
      <c r="A28" s="26"/>
      <c r="G28" s="26"/>
      <c r="L28" s="26"/>
    </row>
    <row r="29" spans="1:12" x14ac:dyDescent="0.3">
      <c r="A29" s="26"/>
      <c r="G29" s="26"/>
      <c r="L29" s="26"/>
    </row>
    <row r="30" spans="1:12" x14ac:dyDescent="0.3">
      <c r="A30" s="26"/>
      <c r="G30" s="26"/>
      <c r="L30" s="26"/>
    </row>
    <row r="31" spans="1:12" x14ac:dyDescent="0.3">
      <c r="A31" s="26"/>
      <c r="G31" s="26"/>
      <c r="L31" s="26"/>
    </row>
    <row r="32" spans="1:12" x14ac:dyDescent="0.3">
      <c r="A32" s="26"/>
      <c r="G32" s="26"/>
      <c r="L32" s="26"/>
    </row>
    <row r="33" spans="1:12" x14ac:dyDescent="0.3">
      <c r="A33" s="26"/>
      <c r="G33" s="26"/>
      <c r="L33" s="26"/>
    </row>
    <row r="34" spans="1:12" x14ac:dyDescent="0.3">
      <c r="A34" s="26"/>
      <c r="G34" s="26"/>
      <c r="L34" s="26"/>
    </row>
    <row r="35" spans="1:12" x14ac:dyDescent="0.3">
      <c r="A35" s="26"/>
      <c r="G35" s="26"/>
      <c r="L35" s="26"/>
    </row>
    <row r="36" spans="1:12" x14ac:dyDescent="0.3">
      <c r="A36" s="26"/>
      <c r="G36" s="26"/>
      <c r="L36" s="26"/>
    </row>
    <row r="37" spans="1:12" x14ac:dyDescent="0.3">
      <c r="A37" s="26"/>
      <c r="G37" s="26"/>
      <c r="L37" s="26"/>
    </row>
    <row r="38" spans="1:12" x14ac:dyDescent="0.3">
      <c r="A38" s="26"/>
      <c r="G38" s="26"/>
      <c r="L38" s="26"/>
    </row>
    <row r="39" spans="1:12" x14ac:dyDescent="0.3">
      <c r="A39" s="26"/>
      <c r="G39" s="26"/>
      <c r="L39" s="26"/>
    </row>
    <row r="40" spans="1:12" x14ac:dyDescent="0.3">
      <c r="A40" s="26"/>
      <c r="G40" s="26"/>
      <c r="L40" s="26"/>
    </row>
    <row r="41" spans="1:12" x14ac:dyDescent="0.3">
      <c r="A41" s="26"/>
      <c r="G41" s="26"/>
      <c r="L41" s="26"/>
    </row>
    <row r="42" spans="1:12" x14ac:dyDescent="0.3">
      <c r="A42" s="26"/>
      <c r="G42" s="26"/>
      <c r="L42" s="26"/>
    </row>
    <row r="43" spans="1:12" x14ac:dyDescent="0.3">
      <c r="A43" s="26"/>
      <c r="G43" s="26"/>
      <c r="L43" s="26"/>
    </row>
    <row r="44" spans="1:12" x14ac:dyDescent="0.3">
      <c r="A44" s="26"/>
      <c r="G44" s="26"/>
      <c r="L44" s="26"/>
    </row>
    <row r="45" spans="1:12" x14ac:dyDescent="0.3">
      <c r="A45" s="26"/>
      <c r="G45" s="26"/>
      <c r="L45" s="26"/>
    </row>
    <row r="46" spans="1:12" x14ac:dyDescent="0.3">
      <c r="A46" s="26"/>
      <c r="G46" s="26"/>
      <c r="L46" s="26"/>
    </row>
    <row r="47" spans="1:12" x14ac:dyDescent="0.3">
      <c r="A47" s="26"/>
      <c r="G47" s="26"/>
      <c r="L47" s="26"/>
    </row>
    <row r="48" spans="1:12" x14ac:dyDescent="0.3">
      <c r="A48" s="26"/>
      <c r="G48" s="26"/>
      <c r="L48" s="26"/>
    </row>
    <row r="49" spans="1:12" x14ac:dyDescent="0.3">
      <c r="A49" s="26"/>
      <c r="G49" s="26"/>
      <c r="L49" s="26"/>
    </row>
    <row r="50" spans="1:12" x14ac:dyDescent="0.3">
      <c r="A50" s="26"/>
      <c r="G50" s="26"/>
      <c r="L50" s="26"/>
    </row>
    <row r="51" spans="1:12" x14ac:dyDescent="0.3">
      <c r="A51" s="26"/>
      <c r="G51" s="26"/>
      <c r="L51" s="26"/>
    </row>
    <row r="52" spans="1:12" x14ac:dyDescent="0.3">
      <c r="A52" s="26"/>
      <c r="G52" s="26"/>
      <c r="L52" s="26"/>
    </row>
    <row r="53" spans="1:12" x14ac:dyDescent="0.3">
      <c r="A53" s="26"/>
      <c r="G53" s="26"/>
      <c r="L53" s="26"/>
    </row>
    <row r="54" spans="1:12" x14ac:dyDescent="0.3">
      <c r="A54" s="26"/>
      <c r="G54" s="26"/>
      <c r="L54" s="26"/>
    </row>
    <row r="55" spans="1:12" x14ac:dyDescent="0.3">
      <c r="A55" s="26"/>
      <c r="G55" s="26"/>
      <c r="L55" s="26"/>
    </row>
    <row r="56" spans="1:12" x14ac:dyDescent="0.3">
      <c r="A56" s="26"/>
      <c r="G56" s="26"/>
      <c r="L56" s="26"/>
    </row>
    <row r="57" spans="1:12" x14ac:dyDescent="0.3">
      <c r="A57" s="26"/>
      <c r="G57" s="26"/>
      <c r="L57" s="26"/>
    </row>
    <row r="58" spans="1:12" x14ac:dyDescent="0.3">
      <c r="A58" s="26"/>
      <c r="G58" s="26"/>
      <c r="L58" s="26"/>
    </row>
    <row r="59" spans="1:12" x14ac:dyDescent="0.3">
      <c r="A59" s="26"/>
      <c r="G59" s="26"/>
      <c r="L59" s="26"/>
    </row>
    <row r="60" spans="1:12" x14ac:dyDescent="0.3">
      <c r="A60" s="26"/>
      <c r="G60" s="26"/>
      <c r="L60" s="26"/>
    </row>
    <row r="61" spans="1:12" x14ac:dyDescent="0.3">
      <c r="A61" s="26"/>
      <c r="G61" s="26"/>
      <c r="L61" s="26"/>
    </row>
    <row r="62" spans="1:12" x14ac:dyDescent="0.3">
      <c r="A62" s="26"/>
      <c r="G62" s="26"/>
      <c r="L62" s="26"/>
    </row>
    <row r="63" spans="1:12" x14ac:dyDescent="0.3">
      <c r="A63" s="26"/>
      <c r="G63" s="26"/>
      <c r="L63" s="26"/>
    </row>
    <row r="64" spans="1:12" x14ac:dyDescent="0.3">
      <c r="A64" s="26"/>
      <c r="G64" s="26"/>
      <c r="L64" s="26"/>
    </row>
    <row r="65" spans="1:12" x14ac:dyDescent="0.3">
      <c r="A65" s="26"/>
      <c r="G65" s="26"/>
      <c r="L65" s="26"/>
    </row>
    <row r="66" spans="1:12" x14ac:dyDescent="0.3">
      <c r="A66" s="26"/>
      <c r="G66" s="26"/>
      <c r="L66" s="26"/>
    </row>
    <row r="67" spans="1:12" x14ac:dyDescent="0.3">
      <c r="A67" s="26"/>
      <c r="G67" s="26"/>
      <c r="L67" s="26"/>
    </row>
    <row r="68" spans="1:12" x14ac:dyDescent="0.3">
      <c r="A68" s="26"/>
      <c r="G68" s="26"/>
      <c r="L68" s="26"/>
    </row>
    <row r="69" spans="1:12" x14ac:dyDescent="0.3">
      <c r="A69" s="26"/>
      <c r="G69" s="26"/>
      <c r="L69" s="26"/>
    </row>
    <row r="70" spans="1:12" x14ac:dyDescent="0.3">
      <c r="A70" s="26"/>
      <c r="G70" s="26"/>
      <c r="L70" s="26"/>
    </row>
    <row r="71" spans="1:12" x14ac:dyDescent="0.3">
      <c r="A71" s="26"/>
      <c r="G71" s="26"/>
      <c r="L71" s="26"/>
    </row>
    <row r="72" spans="1:12" x14ac:dyDescent="0.3">
      <c r="A72" s="26"/>
      <c r="G72" s="26"/>
      <c r="L72" s="26"/>
    </row>
    <row r="73" spans="1:12" x14ac:dyDescent="0.3">
      <c r="A73" s="26"/>
      <c r="G73" s="26"/>
      <c r="L73" s="26"/>
    </row>
    <row r="74" spans="1:12" x14ac:dyDescent="0.3">
      <c r="A74" s="26"/>
      <c r="G74" s="26"/>
      <c r="L74" s="26"/>
    </row>
    <row r="75" spans="1:12" x14ac:dyDescent="0.3">
      <c r="A75" s="26"/>
      <c r="G75" s="26"/>
      <c r="L75" s="26"/>
    </row>
    <row r="76" spans="1:12" x14ac:dyDescent="0.3">
      <c r="A76" s="26"/>
      <c r="G76" s="26"/>
      <c r="L76" s="26"/>
    </row>
    <row r="77" spans="1:12" x14ac:dyDescent="0.3">
      <c r="A77" s="26"/>
      <c r="G77" s="26"/>
      <c r="L77" s="26"/>
    </row>
    <row r="78" spans="1:12" x14ac:dyDescent="0.3">
      <c r="A78" s="26"/>
      <c r="G78" s="26"/>
      <c r="L78" s="26"/>
    </row>
    <row r="79" spans="1:12" x14ac:dyDescent="0.3">
      <c r="A79" s="26"/>
      <c r="G79" s="26"/>
      <c r="L79" s="26"/>
    </row>
    <row r="80" spans="1:12" x14ac:dyDescent="0.3">
      <c r="A80" s="26"/>
      <c r="G80" s="26"/>
      <c r="L80" s="26"/>
    </row>
    <row r="81" spans="1:12" x14ac:dyDescent="0.3">
      <c r="A81" s="26"/>
      <c r="G81" s="26"/>
      <c r="L81" s="26"/>
    </row>
    <row r="82" spans="1:12" x14ac:dyDescent="0.3">
      <c r="A82" s="26"/>
      <c r="G82" s="26"/>
      <c r="L82" s="26"/>
    </row>
    <row r="83" spans="1:12" x14ac:dyDescent="0.3">
      <c r="A83" s="26"/>
      <c r="G83" s="26"/>
      <c r="L83" s="26"/>
    </row>
    <row r="84" spans="1:12" x14ac:dyDescent="0.3">
      <c r="A84" s="26"/>
      <c r="G84" s="26"/>
      <c r="L84" s="26"/>
    </row>
    <row r="85" spans="1:12" x14ac:dyDescent="0.3">
      <c r="A85" s="26"/>
      <c r="G85" s="26"/>
      <c r="L85" s="26"/>
    </row>
    <row r="86" spans="1:12" x14ac:dyDescent="0.3">
      <c r="A86" s="26"/>
      <c r="G86" s="26"/>
      <c r="L86" s="26"/>
    </row>
    <row r="87" spans="1:12" x14ac:dyDescent="0.3">
      <c r="A87" s="26"/>
      <c r="G87" s="26"/>
      <c r="L87" s="26"/>
    </row>
    <row r="88" spans="1:12" x14ac:dyDescent="0.3">
      <c r="A88" s="26"/>
      <c r="G88" s="26"/>
      <c r="L88" s="26"/>
    </row>
    <row r="89" spans="1:12" x14ac:dyDescent="0.3">
      <c r="A89" s="26"/>
      <c r="G89" s="26"/>
      <c r="L89" s="26"/>
    </row>
    <row r="90" spans="1:12" x14ac:dyDescent="0.3">
      <c r="A90" s="26"/>
      <c r="G90" s="26"/>
      <c r="L90" s="26"/>
    </row>
    <row r="91" spans="1:12" x14ac:dyDescent="0.3">
      <c r="A91" s="26"/>
      <c r="G91" s="26"/>
      <c r="L91" s="26"/>
    </row>
    <row r="92" spans="1:12" x14ac:dyDescent="0.3">
      <c r="A92" s="26"/>
      <c r="G92" s="26"/>
      <c r="L92" s="26"/>
    </row>
    <row r="93" spans="1:12" x14ac:dyDescent="0.3">
      <c r="A93" s="26"/>
      <c r="G93" s="26"/>
      <c r="L93" s="26"/>
    </row>
    <row r="94" spans="1:12" x14ac:dyDescent="0.3">
      <c r="A94" s="26"/>
      <c r="G94" s="26"/>
      <c r="L94" s="26"/>
    </row>
    <row r="95" spans="1:12" x14ac:dyDescent="0.3">
      <c r="A95" s="26"/>
      <c r="G95" s="26"/>
      <c r="L95" s="26"/>
    </row>
    <row r="96" spans="1:12" x14ac:dyDescent="0.3">
      <c r="A96" s="26"/>
      <c r="G96" s="26"/>
      <c r="L96" s="26"/>
    </row>
    <row r="97" spans="1:12" x14ac:dyDescent="0.3">
      <c r="A97" s="26"/>
      <c r="G97" s="26"/>
      <c r="L97" s="26"/>
    </row>
    <row r="98" spans="1:12" x14ac:dyDescent="0.3">
      <c r="A98" s="26"/>
      <c r="G98" s="26"/>
      <c r="L98" s="26"/>
    </row>
    <row r="99" spans="1:12" x14ac:dyDescent="0.3">
      <c r="A99" s="26"/>
      <c r="G99" s="26"/>
      <c r="L99" s="26"/>
    </row>
    <row r="100" spans="1:12" x14ac:dyDescent="0.3">
      <c r="A100" s="26"/>
      <c r="G100" s="26"/>
      <c r="L100" s="26"/>
    </row>
    <row r="101" spans="1:12" x14ac:dyDescent="0.3">
      <c r="A101" s="26"/>
      <c r="G101" s="26"/>
      <c r="L101" s="26"/>
    </row>
    <row r="102" spans="1:12" x14ac:dyDescent="0.3">
      <c r="A102" s="26"/>
      <c r="G102" s="26"/>
      <c r="L102" s="26"/>
    </row>
    <row r="103" spans="1:12" x14ac:dyDescent="0.3">
      <c r="A103" s="26"/>
      <c r="G103" s="26"/>
      <c r="L103" s="26"/>
    </row>
    <row r="104" spans="1:12" x14ac:dyDescent="0.3">
      <c r="A104" s="26"/>
      <c r="G104" s="26"/>
      <c r="L104" s="26"/>
    </row>
    <row r="105" spans="1:12" x14ac:dyDescent="0.3">
      <c r="A105" s="26"/>
      <c r="G105" s="26"/>
      <c r="L105" s="26"/>
    </row>
    <row r="106" spans="1:12" x14ac:dyDescent="0.3">
      <c r="A106" s="26"/>
      <c r="G106" s="26"/>
      <c r="L106" s="26"/>
    </row>
    <row r="107" spans="1:12" x14ac:dyDescent="0.3">
      <c r="A107" s="26"/>
      <c r="G107" s="26"/>
      <c r="L107" s="26"/>
    </row>
    <row r="108" spans="1:12" x14ac:dyDescent="0.3">
      <c r="A108" s="26"/>
      <c r="G108" s="26"/>
      <c r="L108" s="26"/>
    </row>
    <row r="109" spans="1:12" x14ac:dyDescent="0.3">
      <c r="A109" s="26"/>
      <c r="G109" s="26"/>
      <c r="L109" s="26"/>
    </row>
    <row r="110" spans="1:12" x14ac:dyDescent="0.3">
      <c r="A110" s="26"/>
      <c r="G110" s="26"/>
      <c r="L110" s="26"/>
    </row>
    <row r="111" spans="1:12" x14ac:dyDescent="0.3">
      <c r="A111" s="26"/>
      <c r="G111" s="26"/>
      <c r="L111" s="26"/>
    </row>
    <row r="112" spans="1:12" x14ac:dyDescent="0.3">
      <c r="A112" s="26"/>
      <c r="G112" s="26"/>
      <c r="L112" s="26"/>
    </row>
    <row r="113" spans="1:12" x14ac:dyDescent="0.3">
      <c r="A113" s="26"/>
      <c r="G113" s="26"/>
      <c r="L113" s="26"/>
    </row>
    <row r="114" spans="1:12" x14ac:dyDescent="0.3">
      <c r="A114" s="26"/>
      <c r="G114" s="26"/>
      <c r="L114" s="26"/>
    </row>
    <row r="115" spans="1:12" x14ac:dyDescent="0.3">
      <c r="A115" s="26"/>
      <c r="G115" s="26"/>
      <c r="L115" s="26"/>
    </row>
    <row r="116" spans="1:12" x14ac:dyDescent="0.3">
      <c r="A116" s="26"/>
      <c r="G116" s="26"/>
      <c r="L116" s="26"/>
    </row>
    <row r="117" spans="1:12" x14ac:dyDescent="0.3">
      <c r="A117" s="26"/>
      <c r="G117" s="26"/>
      <c r="L117" s="26"/>
    </row>
    <row r="118" spans="1:12" x14ac:dyDescent="0.3">
      <c r="A118" s="26"/>
      <c r="G118" s="26"/>
      <c r="L118" s="26"/>
    </row>
    <row r="119" spans="1:12" x14ac:dyDescent="0.3">
      <c r="A119" s="26"/>
      <c r="G119" s="26"/>
      <c r="L119" s="26"/>
    </row>
    <row r="120" spans="1:12" x14ac:dyDescent="0.3">
      <c r="A120" s="26"/>
      <c r="G120" s="26"/>
      <c r="L120" s="26"/>
    </row>
    <row r="121" spans="1:12" x14ac:dyDescent="0.3">
      <c r="A121" s="26"/>
      <c r="G121" s="26"/>
      <c r="L121" s="26"/>
    </row>
    <row r="122" spans="1:12" x14ac:dyDescent="0.3">
      <c r="A122" s="26"/>
      <c r="G122" s="26"/>
      <c r="L122" s="26"/>
    </row>
    <row r="123" spans="1:12" x14ac:dyDescent="0.3">
      <c r="A123" s="26"/>
      <c r="G123" s="26"/>
      <c r="L123" s="26"/>
    </row>
    <row r="124" spans="1:12" x14ac:dyDescent="0.3">
      <c r="A124" s="26"/>
      <c r="G124" s="26"/>
      <c r="L124" s="26"/>
    </row>
    <row r="125" spans="1:12" x14ac:dyDescent="0.3">
      <c r="A125" s="26"/>
      <c r="G125" s="26"/>
      <c r="L125" s="26"/>
    </row>
    <row r="126" spans="1:12" x14ac:dyDescent="0.3">
      <c r="A126" s="26"/>
      <c r="G126" s="26"/>
      <c r="L126" s="26"/>
    </row>
    <row r="127" spans="1:12" x14ac:dyDescent="0.3">
      <c r="A127" s="26"/>
      <c r="G127" s="26"/>
      <c r="L127" s="26"/>
    </row>
    <row r="128" spans="1:12" x14ac:dyDescent="0.3">
      <c r="A128" s="26"/>
      <c r="G128" s="26"/>
      <c r="L128" s="26"/>
    </row>
    <row r="129" spans="1:12" x14ac:dyDescent="0.3">
      <c r="A129" s="26"/>
      <c r="G129" s="26"/>
      <c r="L129" s="26"/>
    </row>
    <row r="130" spans="1:12" x14ac:dyDescent="0.3">
      <c r="A130" s="26"/>
      <c r="G130" s="26"/>
      <c r="L130" s="26"/>
    </row>
    <row r="131" spans="1:12" x14ac:dyDescent="0.3">
      <c r="A131" s="26"/>
      <c r="G131" s="26"/>
      <c r="L131" s="26"/>
    </row>
    <row r="132" spans="1:12" x14ac:dyDescent="0.3">
      <c r="A132" s="26"/>
      <c r="G132" s="26"/>
      <c r="L132" s="26"/>
    </row>
    <row r="133" spans="1:12" x14ac:dyDescent="0.3">
      <c r="A133" s="26"/>
      <c r="G133" s="26"/>
      <c r="L133" s="26"/>
    </row>
    <row r="134" spans="1:12" x14ac:dyDescent="0.3">
      <c r="A134" s="26"/>
      <c r="G134" s="26"/>
      <c r="L134" s="26"/>
    </row>
    <row r="135" spans="1:12" x14ac:dyDescent="0.3">
      <c r="A135" s="26"/>
      <c r="G135" s="26"/>
      <c r="L135" s="26"/>
    </row>
    <row r="136" spans="1:12" x14ac:dyDescent="0.3">
      <c r="A136" s="26"/>
      <c r="G136" s="26"/>
      <c r="L136" s="26"/>
    </row>
    <row r="137" spans="1:12" x14ac:dyDescent="0.3">
      <c r="A137" s="26"/>
      <c r="G137" s="26"/>
      <c r="L137" s="26"/>
    </row>
    <row r="138" spans="1:12" x14ac:dyDescent="0.3">
      <c r="A138" s="26"/>
      <c r="G138" s="26"/>
      <c r="L138" s="26"/>
    </row>
    <row r="139" spans="1:12" x14ac:dyDescent="0.3">
      <c r="A139" s="26"/>
      <c r="G139" s="26"/>
      <c r="L139" s="26"/>
    </row>
    <row r="140" spans="1:12" x14ac:dyDescent="0.3">
      <c r="A140" s="26"/>
      <c r="G140" s="26"/>
      <c r="L140" s="26"/>
    </row>
    <row r="141" spans="1:12" x14ac:dyDescent="0.3">
      <c r="A141" s="26"/>
      <c r="G141" s="26"/>
      <c r="L141" s="26"/>
    </row>
    <row r="142" spans="1:12" x14ac:dyDescent="0.3">
      <c r="A142" s="26"/>
      <c r="G142" s="26"/>
      <c r="L142" s="26"/>
    </row>
    <row r="143" spans="1:12" x14ac:dyDescent="0.3">
      <c r="A143" s="26"/>
      <c r="G143" s="26"/>
      <c r="L143" s="26"/>
    </row>
    <row r="144" spans="1:12" x14ac:dyDescent="0.3">
      <c r="A144" s="26"/>
      <c r="G144" s="26"/>
      <c r="L144" s="26"/>
    </row>
    <row r="145" spans="1:12" x14ac:dyDescent="0.3">
      <c r="A145" s="26"/>
      <c r="G145" s="26"/>
      <c r="L145" s="26"/>
    </row>
    <row r="146" spans="1:12" x14ac:dyDescent="0.3">
      <c r="A146" s="26"/>
      <c r="G146" s="26"/>
      <c r="L146" s="26"/>
    </row>
    <row r="147" spans="1:12" x14ac:dyDescent="0.3">
      <c r="A147" s="26"/>
      <c r="G147" s="26"/>
      <c r="L147" s="26"/>
    </row>
    <row r="148" spans="1:12" x14ac:dyDescent="0.3">
      <c r="A148" s="26"/>
      <c r="G148" s="26"/>
      <c r="L148" s="26"/>
    </row>
    <row r="149" spans="1:12" x14ac:dyDescent="0.3">
      <c r="A149" s="26"/>
      <c r="G149" s="26"/>
      <c r="L149" s="26"/>
    </row>
    <row r="150" spans="1:12" x14ac:dyDescent="0.3">
      <c r="A150" s="26"/>
      <c r="G150" s="26"/>
      <c r="L150" s="26"/>
    </row>
    <row r="151" spans="1:12" x14ac:dyDescent="0.3">
      <c r="A151" s="26"/>
      <c r="G151" s="26"/>
      <c r="L151" s="26"/>
    </row>
    <row r="152" spans="1:12" x14ac:dyDescent="0.3">
      <c r="A152" s="26"/>
      <c r="G152" s="26"/>
      <c r="L152" s="26"/>
    </row>
    <row r="153" spans="1:12" x14ac:dyDescent="0.3">
      <c r="A153" s="26"/>
      <c r="G153" s="26"/>
      <c r="L153" s="26"/>
    </row>
    <row r="154" spans="1:12" x14ac:dyDescent="0.3">
      <c r="A154" s="26"/>
      <c r="G154" s="26"/>
      <c r="L154" s="26"/>
    </row>
    <row r="155" spans="1:12" x14ac:dyDescent="0.3">
      <c r="A155" s="26"/>
      <c r="G155" s="26"/>
      <c r="L155" s="26"/>
    </row>
    <row r="156" spans="1:12" x14ac:dyDescent="0.3">
      <c r="A156" s="26"/>
      <c r="G156" s="26"/>
      <c r="L156" s="26"/>
    </row>
    <row r="157" spans="1:12" x14ac:dyDescent="0.3">
      <c r="A157" s="26"/>
      <c r="G157" s="26"/>
      <c r="L157" s="26"/>
    </row>
    <row r="158" spans="1:12" x14ac:dyDescent="0.3">
      <c r="A158" s="26"/>
      <c r="G158" s="26"/>
      <c r="L158" s="26"/>
    </row>
    <row r="159" spans="1:12" x14ac:dyDescent="0.3">
      <c r="A159" s="26"/>
      <c r="G159" s="26"/>
      <c r="L159" s="26"/>
    </row>
    <row r="160" spans="1:12" x14ac:dyDescent="0.3">
      <c r="A160" s="26"/>
      <c r="G160" s="26"/>
      <c r="L160" s="26"/>
    </row>
    <row r="161" spans="1:12" x14ac:dyDescent="0.3">
      <c r="A161" s="26"/>
      <c r="G161" s="26"/>
      <c r="L161" s="26"/>
    </row>
    <row r="162" spans="1:12" x14ac:dyDescent="0.3">
      <c r="A162" s="26"/>
      <c r="G162" s="26"/>
      <c r="L162" s="26"/>
    </row>
    <row r="163" spans="1:12" x14ac:dyDescent="0.3">
      <c r="A163" s="26"/>
      <c r="G163" s="26"/>
      <c r="L163" s="26"/>
    </row>
    <row r="164" spans="1:12" x14ac:dyDescent="0.3">
      <c r="A164" s="26"/>
      <c r="G164" s="26"/>
      <c r="L164" s="26"/>
    </row>
    <row r="165" spans="1:12" x14ac:dyDescent="0.3">
      <c r="A165" s="26"/>
      <c r="G165" s="26"/>
      <c r="L165" s="26"/>
    </row>
    <row r="166" spans="1:12" x14ac:dyDescent="0.3">
      <c r="A166" s="26"/>
      <c r="G166" s="26"/>
      <c r="L166" s="26"/>
    </row>
    <row r="167" spans="1:12" x14ac:dyDescent="0.3">
      <c r="A167" s="26"/>
      <c r="G167" s="26"/>
      <c r="L167" s="26"/>
    </row>
    <row r="168" spans="1:12" x14ac:dyDescent="0.3">
      <c r="A168" s="26"/>
      <c r="G168" s="26"/>
      <c r="L168" s="26"/>
    </row>
    <row r="169" spans="1:12" x14ac:dyDescent="0.3">
      <c r="A169" s="26"/>
      <c r="G169" s="26"/>
      <c r="L169" s="26"/>
    </row>
    <row r="170" spans="1:12" x14ac:dyDescent="0.3">
      <c r="A170" s="26"/>
      <c r="G170" s="26"/>
      <c r="L170" s="26"/>
    </row>
    <row r="171" spans="1:12" x14ac:dyDescent="0.3">
      <c r="A171" s="26"/>
      <c r="G171" s="26"/>
      <c r="L171" s="26"/>
    </row>
    <row r="172" spans="1:12" x14ac:dyDescent="0.3">
      <c r="A172" s="26"/>
      <c r="G172" s="26"/>
      <c r="L172" s="26"/>
    </row>
    <row r="173" spans="1:12" x14ac:dyDescent="0.3">
      <c r="A173" s="26"/>
      <c r="G173" s="26"/>
      <c r="L173" s="26"/>
    </row>
    <row r="174" spans="1:12" x14ac:dyDescent="0.3">
      <c r="A174" s="26"/>
      <c r="G174" s="26"/>
      <c r="L174" s="26"/>
    </row>
    <row r="175" spans="1:12" x14ac:dyDescent="0.3">
      <c r="A175" s="26"/>
      <c r="G175" s="26"/>
      <c r="L175" s="26"/>
    </row>
    <row r="176" spans="1:12" x14ac:dyDescent="0.3">
      <c r="A176" s="26"/>
      <c r="G176" s="26"/>
      <c r="L176" s="26"/>
    </row>
    <row r="177" spans="1:12" x14ac:dyDescent="0.3">
      <c r="A177" s="26"/>
      <c r="G177" s="26"/>
      <c r="L177" s="26"/>
    </row>
    <row r="178" spans="1:12" x14ac:dyDescent="0.3">
      <c r="A178" s="26"/>
      <c r="G178" s="26"/>
      <c r="L178" s="26"/>
    </row>
    <row r="179" spans="1:12" x14ac:dyDescent="0.3">
      <c r="A179" s="26"/>
      <c r="G179" s="26"/>
      <c r="L179" s="26"/>
    </row>
    <row r="180" spans="1:12" x14ac:dyDescent="0.3">
      <c r="A180" s="26"/>
      <c r="G180" s="26"/>
      <c r="L180" s="26"/>
    </row>
    <row r="181" spans="1:12" x14ac:dyDescent="0.3">
      <c r="A181" s="26"/>
      <c r="G181" s="26"/>
      <c r="L181" s="26"/>
    </row>
    <row r="182" spans="1:12" x14ac:dyDescent="0.3">
      <c r="A182" s="26"/>
      <c r="G182" s="26"/>
      <c r="L182" s="26"/>
    </row>
    <row r="183" spans="1:12" x14ac:dyDescent="0.3">
      <c r="A183" s="26"/>
      <c r="G183" s="26"/>
      <c r="L183" s="26"/>
    </row>
    <row r="184" spans="1:12" x14ac:dyDescent="0.3">
      <c r="A184" s="26"/>
      <c r="G184" s="26"/>
      <c r="L184" s="26"/>
    </row>
    <row r="185" spans="1:12" x14ac:dyDescent="0.3">
      <c r="A185" s="26"/>
      <c r="G185" s="26"/>
      <c r="L185" s="26"/>
    </row>
  </sheetData>
  <mergeCells count="2">
    <mergeCell ref="A1:L1"/>
    <mergeCell ref="A3:L3"/>
  </mergeCells>
  <pageMargins left="0.75" right="0.75" top="0.75" bottom="0.5" header="0.5" footer="0.75"/>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P52"/>
  <sheetViews>
    <sheetView workbookViewId="0">
      <selection activeCell="L31" sqref="L31"/>
    </sheetView>
  </sheetViews>
  <sheetFormatPr defaultRowHeight="14.4" x14ac:dyDescent="0.3"/>
  <cols>
    <col min="1" max="1" width="17.6640625" style="7" customWidth="1"/>
    <col min="2" max="2" width="15.5546875" style="7" customWidth="1"/>
    <col min="3" max="3" width="10.77734375" style="7" customWidth="1"/>
    <col min="4" max="4" width="11.33203125" style="7" customWidth="1"/>
    <col min="5" max="5" width="5.33203125" style="7" customWidth="1"/>
    <col min="6" max="6" width="6" style="7" customWidth="1"/>
    <col min="7" max="7" width="10.6640625" style="7" customWidth="1"/>
    <col min="8" max="41" width="5.33203125" style="7" bestFit="1" customWidth="1"/>
    <col min="42" max="42" width="5.33203125" style="7" customWidth="1"/>
    <col min="43" max="167" width="5.33203125" customWidth="1"/>
    <col min="168" max="181" width="5" customWidth="1"/>
    <col min="182" max="186" width="5.33203125" customWidth="1"/>
    <col min="187" max="187" width="5.44140625" customWidth="1"/>
    <col min="188" max="188" width="11.33203125" bestFit="1" customWidth="1"/>
  </cols>
  <sheetData>
    <row r="3" spans="1:42" x14ac:dyDescent="0.3">
      <c r="A3" s="3" t="s">
        <v>139</v>
      </c>
      <c r="B3" s="3" t="s">
        <v>35</v>
      </c>
      <c r="C3"/>
      <c r="D3"/>
      <c r="E3"/>
      <c r="F3"/>
      <c r="G3"/>
      <c r="H3"/>
      <c r="I3"/>
      <c r="J3"/>
      <c r="K3"/>
      <c r="L3"/>
      <c r="M3"/>
      <c r="N3"/>
      <c r="O3"/>
      <c r="P3"/>
      <c r="Q3"/>
      <c r="R3"/>
      <c r="S3"/>
      <c r="T3"/>
      <c r="U3"/>
      <c r="V3"/>
      <c r="W3"/>
      <c r="X3"/>
      <c r="Y3"/>
      <c r="Z3"/>
      <c r="AA3"/>
      <c r="AB3"/>
      <c r="AC3"/>
      <c r="AD3"/>
      <c r="AE3"/>
      <c r="AF3"/>
      <c r="AG3"/>
      <c r="AH3"/>
      <c r="AI3"/>
      <c r="AJ3"/>
      <c r="AK3"/>
      <c r="AL3"/>
      <c r="AM3"/>
      <c r="AN3"/>
      <c r="AO3"/>
      <c r="AP3"/>
    </row>
    <row r="4" spans="1:42" x14ac:dyDescent="0.3">
      <c r="A4"/>
      <c r="B4" s="120" t="s">
        <v>141</v>
      </c>
      <c r="C4" s="120" t="s">
        <v>39</v>
      </c>
      <c r="D4"/>
      <c r="E4"/>
      <c r="F4"/>
      <c r="G4"/>
      <c r="H4"/>
      <c r="I4"/>
      <c r="J4"/>
      <c r="K4"/>
      <c r="L4"/>
      <c r="M4"/>
      <c r="N4"/>
      <c r="O4"/>
      <c r="P4"/>
      <c r="Q4"/>
      <c r="R4"/>
      <c r="S4"/>
      <c r="T4"/>
      <c r="U4"/>
      <c r="V4"/>
      <c r="W4"/>
      <c r="X4"/>
      <c r="Y4"/>
      <c r="Z4"/>
      <c r="AA4"/>
      <c r="AB4"/>
      <c r="AC4"/>
      <c r="AD4"/>
      <c r="AE4"/>
      <c r="AF4"/>
      <c r="AG4"/>
      <c r="AH4"/>
      <c r="AI4"/>
      <c r="AJ4"/>
      <c r="AK4"/>
      <c r="AL4"/>
      <c r="AM4"/>
      <c r="AN4"/>
      <c r="AO4"/>
      <c r="AP4"/>
    </row>
    <row r="5" spans="1:42" x14ac:dyDescent="0.3">
      <c r="A5" s="3" t="s">
        <v>36</v>
      </c>
      <c r="B5" s="120" t="s">
        <v>141</v>
      </c>
      <c r="C5"/>
      <c r="D5"/>
      <c r="E5"/>
      <c r="F5"/>
      <c r="G5"/>
      <c r="H5"/>
      <c r="I5"/>
      <c r="J5"/>
      <c r="K5"/>
      <c r="L5"/>
      <c r="M5"/>
      <c r="N5"/>
      <c r="O5"/>
      <c r="P5"/>
      <c r="Q5"/>
      <c r="R5"/>
      <c r="S5"/>
      <c r="T5"/>
      <c r="U5"/>
      <c r="V5"/>
      <c r="W5"/>
      <c r="X5"/>
      <c r="Y5"/>
      <c r="Z5"/>
      <c r="AA5"/>
      <c r="AB5"/>
      <c r="AC5"/>
      <c r="AD5"/>
      <c r="AE5"/>
      <c r="AF5"/>
      <c r="AG5"/>
      <c r="AH5"/>
      <c r="AI5"/>
      <c r="AJ5"/>
      <c r="AK5"/>
      <c r="AL5"/>
      <c r="AM5"/>
      <c r="AN5"/>
      <c r="AO5"/>
      <c r="AP5"/>
    </row>
    <row r="6" spans="1:42" x14ac:dyDescent="0.3">
      <c r="A6" s="19" t="s">
        <v>141</v>
      </c>
      <c r="B6" s="120"/>
      <c r="C6" s="120"/>
      <c r="D6"/>
      <c r="E6"/>
      <c r="F6"/>
      <c r="G6"/>
      <c r="H6"/>
      <c r="I6"/>
      <c r="J6"/>
      <c r="K6"/>
      <c r="L6"/>
      <c r="M6"/>
      <c r="N6"/>
      <c r="O6"/>
      <c r="P6"/>
      <c r="Q6"/>
      <c r="R6"/>
      <c r="S6"/>
      <c r="T6"/>
      <c r="U6"/>
      <c r="V6"/>
      <c r="W6"/>
      <c r="X6"/>
      <c r="Y6"/>
      <c r="Z6"/>
      <c r="AA6"/>
      <c r="AB6"/>
      <c r="AC6"/>
      <c r="AD6"/>
      <c r="AE6"/>
      <c r="AF6"/>
      <c r="AG6"/>
      <c r="AH6"/>
      <c r="AI6"/>
      <c r="AJ6"/>
      <c r="AK6"/>
      <c r="AL6"/>
      <c r="AM6"/>
      <c r="AN6"/>
      <c r="AO6"/>
      <c r="AP6"/>
    </row>
    <row r="7" spans="1:42" x14ac:dyDescent="0.3">
      <c r="A7"/>
      <c r="B7"/>
      <c r="C7"/>
      <c r="D7"/>
      <c r="E7"/>
      <c r="F7"/>
      <c r="G7"/>
      <c r="H7"/>
      <c r="I7"/>
      <c r="J7"/>
      <c r="K7"/>
      <c r="L7"/>
      <c r="M7"/>
      <c r="N7"/>
      <c r="O7"/>
      <c r="P7"/>
      <c r="Q7"/>
      <c r="R7"/>
      <c r="S7"/>
      <c r="T7"/>
      <c r="U7"/>
      <c r="V7"/>
      <c r="W7"/>
      <c r="X7"/>
      <c r="Y7"/>
      <c r="Z7"/>
      <c r="AA7"/>
      <c r="AB7"/>
      <c r="AC7"/>
      <c r="AD7"/>
      <c r="AE7"/>
      <c r="AF7"/>
      <c r="AG7"/>
      <c r="AH7"/>
      <c r="AI7"/>
      <c r="AJ7"/>
      <c r="AK7"/>
      <c r="AL7"/>
      <c r="AM7"/>
      <c r="AN7"/>
      <c r="AO7"/>
      <c r="AP7"/>
    </row>
    <row r="8" spans="1:42" x14ac:dyDescent="0.3">
      <c r="A8"/>
      <c r="B8"/>
      <c r="C8"/>
      <c r="D8"/>
      <c r="E8"/>
      <c r="F8"/>
      <c r="G8"/>
      <c r="H8"/>
      <c r="I8"/>
      <c r="J8"/>
      <c r="K8"/>
      <c r="L8"/>
      <c r="M8"/>
      <c r="N8"/>
      <c r="O8"/>
      <c r="P8"/>
      <c r="Q8"/>
      <c r="R8"/>
      <c r="S8"/>
      <c r="T8"/>
      <c r="U8"/>
      <c r="V8"/>
      <c r="W8"/>
      <c r="X8"/>
      <c r="Y8"/>
      <c r="Z8"/>
      <c r="AA8"/>
      <c r="AB8"/>
      <c r="AC8"/>
      <c r="AD8"/>
      <c r="AE8"/>
      <c r="AF8"/>
      <c r="AG8"/>
      <c r="AH8"/>
      <c r="AI8"/>
      <c r="AJ8"/>
      <c r="AK8"/>
      <c r="AL8"/>
      <c r="AM8"/>
      <c r="AN8"/>
      <c r="AO8"/>
      <c r="AP8"/>
    </row>
    <row r="9" spans="1:42" x14ac:dyDescent="0.3">
      <c r="A9"/>
      <c r="B9"/>
      <c r="C9"/>
      <c r="D9"/>
      <c r="E9"/>
      <c r="F9"/>
      <c r="G9"/>
      <c r="H9"/>
      <c r="I9"/>
      <c r="J9"/>
      <c r="K9"/>
      <c r="L9"/>
      <c r="M9"/>
      <c r="N9"/>
      <c r="O9"/>
      <c r="P9"/>
      <c r="Q9"/>
      <c r="R9"/>
      <c r="S9"/>
      <c r="T9"/>
      <c r="U9"/>
      <c r="V9"/>
      <c r="W9"/>
      <c r="X9"/>
      <c r="Y9"/>
      <c r="Z9"/>
      <c r="AA9"/>
      <c r="AB9"/>
      <c r="AC9"/>
      <c r="AD9"/>
      <c r="AE9"/>
      <c r="AF9"/>
      <c r="AG9"/>
      <c r="AH9"/>
      <c r="AI9"/>
      <c r="AJ9"/>
      <c r="AK9"/>
      <c r="AL9"/>
      <c r="AM9"/>
      <c r="AN9"/>
      <c r="AO9"/>
      <c r="AP9"/>
    </row>
    <row r="10" spans="1:42" x14ac:dyDescent="0.3">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row>
    <row r="11" spans="1:42" x14ac:dyDescent="0.3">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row>
    <row r="12" spans="1:42" x14ac:dyDescent="0.3">
      <c r="A12"/>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row>
    <row r="13" spans="1:42" x14ac:dyDescent="0.3">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row>
    <row r="14" spans="1:42" x14ac:dyDescent="0.3">
      <c r="A14"/>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row>
    <row r="15" spans="1:42" x14ac:dyDescent="0.3">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row>
    <row r="16" spans="1:42" x14ac:dyDescent="0.3">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row>
    <row r="17" spans="1:42" x14ac:dyDescent="0.3">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row>
    <row r="18" spans="1:42" x14ac:dyDescent="0.3">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row>
    <row r="19" spans="1:42" x14ac:dyDescent="0.3">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row>
    <row r="20" spans="1:42" x14ac:dyDescent="0.3">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row>
    <row r="21" spans="1:42" x14ac:dyDescent="0.3">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row>
    <row r="22" spans="1:42" x14ac:dyDescent="0.3">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row>
    <row r="23" spans="1:42" x14ac:dyDescent="0.3">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row>
    <row r="24" spans="1:42" x14ac:dyDescent="0.3">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row>
    <row r="25" spans="1:42" x14ac:dyDescent="0.3">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row>
    <row r="26" spans="1:42" x14ac:dyDescent="0.3">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row>
    <row r="27" spans="1:42" x14ac:dyDescent="0.3">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row>
    <row r="28" spans="1:42" x14ac:dyDescent="0.3">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row>
    <row r="29" spans="1:42" x14ac:dyDescent="0.3">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row>
    <row r="30" spans="1:42" x14ac:dyDescent="0.3">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row>
    <row r="31" spans="1:42" x14ac:dyDescent="0.3">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row>
    <row r="32" spans="1:42" x14ac:dyDescent="0.3">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row>
    <row r="33" spans="1:42" x14ac:dyDescent="0.3">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row>
    <row r="34" spans="1:42" x14ac:dyDescent="0.3">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row>
    <row r="35" spans="1:42" x14ac:dyDescent="0.3">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row>
    <row r="36" spans="1:42" x14ac:dyDescent="0.3">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row>
    <row r="37" spans="1:42" x14ac:dyDescent="0.3">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row>
    <row r="38" spans="1:42" x14ac:dyDescent="0.3">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row>
    <row r="39" spans="1:42" x14ac:dyDescent="0.3">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row>
    <row r="40" spans="1:42" x14ac:dyDescent="0.3">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row>
    <row r="41" spans="1:42" x14ac:dyDescent="0.3">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row>
    <row r="42" spans="1:42" x14ac:dyDescent="0.3">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row>
    <row r="43" spans="1:42" x14ac:dyDescent="0.3">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row>
    <row r="44" spans="1:42" x14ac:dyDescent="0.3">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row>
    <row r="45" spans="1:42" x14ac:dyDescent="0.3">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row>
    <row r="46" spans="1:42" x14ac:dyDescent="0.3">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row>
    <row r="47" spans="1:42" x14ac:dyDescent="0.3">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row>
    <row r="48" spans="1:42" x14ac:dyDescent="0.3">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row>
    <row r="49" spans="1:42" x14ac:dyDescent="0.3">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row>
    <row r="50" spans="1:42" x14ac:dyDescent="0.3">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row>
    <row r="51" spans="1:42" x14ac:dyDescent="0.3">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row>
    <row r="52" spans="1:42" x14ac:dyDescent="0.3">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16"/>
  <sheetViews>
    <sheetView topLeftCell="C1" workbookViewId="0">
      <selection activeCell="D2" sqref="D2"/>
    </sheetView>
  </sheetViews>
  <sheetFormatPr defaultRowHeight="14.4" x14ac:dyDescent="0.3"/>
  <cols>
    <col min="1" max="1" width="157.6640625" style="7" customWidth="1"/>
    <col min="2" max="2" width="40.33203125" style="7" customWidth="1"/>
    <col min="3" max="3" width="29.44140625" style="7" customWidth="1"/>
    <col min="4" max="4" width="34.109375" style="7" customWidth="1"/>
    <col min="5" max="5" width="35.44140625" style="7" customWidth="1"/>
    <col min="6" max="6" width="39.109375" style="7" customWidth="1"/>
    <col min="7" max="7" width="33.5546875" style="7" customWidth="1"/>
    <col min="8" max="8" width="31.5546875" style="7" customWidth="1"/>
    <col min="9" max="9" width="39" style="7" customWidth="1"/>
    <col min="10" max="10" width="28.109375" style="7" customWidth="1"/>
    <col min="11" max="11" width="40.33203125" style="7" customWidth="1"/>
    <col min="12" max="12" width="24.6640625" style="7" customWidth="1"/>
    <col min="13" max="13" width="33" style="7" customWidth="1"/>
    <col min="14" max="14" width="30.6640625" style="7" customWidth="1"/>
    <col min="15" max="15" width="153.88671875" style="7" customWidth="1"/>
    <col min="16" max="16" width="29.6640625" style="7" customWidth="1"/>
    <col min="17" max="17" width="33.6640625" style="7" customWidth="1"/>
    <col min="18" max="21" width="9.109375" style="7" customWidth="1"/>
  </cols>
  <sheetData>
    <row r="1" spans="1:21" ht="18" customHeight="1" x14ac:dyDescent="0.35">
      <c r="A1" s="193" t="s">
        <v>118</v>
      </c>
      <c r="B1" s="194"/>
      <c r="C1" s="194"/>
      <c r="D1" s="194"/>
      <c r="E1" s="194"/>
      <c r="F1" s="194"/>
      <c r="G1" s="194"/>
      <c r="H1" s="194"/>
      <c r="I1" s="194"/>
      <c r="J1" s="194"/>
      <c r="K1" s="194"/>
      <c r="L1" s="194"/>
      <c r="M1" s="194"/>
      <c r="N1" s="194"/>
      <c r="O1" s="194"/>
      <c r="P1" s="194"/>
      <c r="Q1" s="194"/>
      <c r="R1"/>
      <c r="S1"/>
      <c r="T1"/>
      <c r="U1"/>
    </row>
    <row r="2" spans="1:21" x14ac:dyDescent="0.3">
      <c r="A2" s="23" t="s">
        <v>44</v>
      </c>
      <c r="B2" s="24"/>
      <c r="C2" s="23" t="s">
        <v>45</v>
      </c>
      <c r="D2" s="24"/>
    </row>
    <row r="3" spans="1:21" ht="18" customHeight="1" x14ac:dyDescent="0.35">
      <c r="A3" s="195"/>
      <c r="B3" s="194"/>
      <c r="C3" s="194"/>
      <c r="D3" s="194"/>
      <c r="E3" s="194"/>
      <c r="F3" s="194"/>
      <c r="G3" s="194"/>
      <c r="H3" s="194"/>
      <c r="I3" s="194"/>
      <c r="J3" s="194"/>
      <c r="K3" s="194"/>
      <c r="L3" s="194"/>
      <c r="M3" s="194"/>
      <c r="N3" s="194"/>
      <c r="O3" s="194"/>
      <c r="P3" s="194"/>
      <c r="Q3" s="194"/>
      <c r="R3"/>
      <c r="S3"/>
      <c r="T3"/>
      <c r="U3"/>
    </row>
    <row r="4" spans="1:21" x14ac:dyDescent="0.3">
      <c r="A4" s="7" t="s">
        <v>119</v>
      </c>
      <c r="B4" s="27" t="s">
        <v>120</v>
      </c>
      <c r="C4" s="7" t="s">
        <v>121</v>
      </c>
      <c r="D4" s="7" t="s">
        <v>122</v>
      </c>
      <c r="E4" s="7" t="s">
        <v>123</v>
      </c>
      <c r="F4" s="7" t="s">
        <v>124</v>
      </c>
      <c r="G4" s="7" t="s">
        <v>125</v>
      </c>
      <c r="H4" s="7" t="s">
        <v>126</v>
      </c>
      <c r="I4" s="27" t="s">
        <v>127</v>
      </c>
      <c r="J4" s="7" t="s">
        <v>128</v>
      </c>
      <c r="K4" s="7" t="s">
        <v>129</v>
      </c>
      <c r="L4" s="7" t="s">
        <v>130</v>
      </c>
      <c r="M4" s="7" t="s">
        <v>131</v>
      </c>
      <c r="N4" s="7" t="s">
        <v>132</v>
      </c>
      <c r="O4" s="7" t="s">
        <v>133</v>
      </c>
      <c r="P4" s="7" t="s">
        <v>134</v>
      </c>
      <c r="Q4" s="7" t="s">
        <v>135</v>
      </c>
    </row>
    <row r="5" spans="1:21" x14ac:dyDescent="0.3">
      <c r="B5" s="26"/>
      <c r="I5" s="26"/>
    </row>
    <row r="6" spans="1:21" x14ac:dyDescent="0.3">
      <c r="B6" s="26"/>
      <c r="I6" s="26"/>
    </row>
    <row r="7" spans="1:21" x14ac:dyDescent="0.3">
      <c r="B7" s="26"/>
      <c r="I7" s="26"/>
    </row>
    <row r="8" spans="1:21" x14ac:dyDescent="0.3">
      <c r="B8" s="26"/>
      <c r="I8" s="26"/>
    </row>
    <row r="9" spans="1:21" x14ac:dyDescent="0.3">
      <c r="B9" s="26"/>
      <c r="I9" s="26"/>
    </row>
    <row r="10" spans="1:21" x14ac:dyDescent="0.3">
      <c r="B10" s="26"/>
      <c r="I10" s="26"/>
    </row>
    <row r="11" spans="1:21" x14ac:dyDescent="0.3">
      <c r="B11" s="26"/>
      <c r="I11" s="26"/>
    </row>
    <row r="12" spans="1:21" x14ac:dyDescent="0.3">
      <c r="B12" s="26"/>
      <c r="I12" s="26"/>
    </row>
    <row r="13" spans="1:21" x14ac:dyDescent="0.3">
      <c r="B13" s="26"/>
      <c r="I13" s="26"/>
    </row>
    <row r="14" spans="1:21" x14ac:dyDescent="0.3">
      <c r="B14" s="26"/>
      <c r="I14" s="26"/>
    </row>
    <row r="15" spans="1:21" x14ac:dyDescent="0.3">
      <c r="B15" s="26"/>
      <c r="I15" s="26"/>
    </row>
    <row r="16" spans="1:21" x14ac:dyDescent="0.3">
      <c r="B16" s="26"/>
      <c r="I16" s="26"/>
    </row>
    <row r="17" spans="2:9" x14ac:dyDescent="0.3">
      <c r="B17" s="26"/>
      <c r="I17" s="26"/>
    </row>
    <row r="18" spans="2:9" x14ac:dyDescent="0.3">
      <c r="B18" s="26"/>
      <c r="I18" s="26"/>
    </row>
    <row r="19" spans="2:9" x14ac:dyDescent="0.3">
      <c r="B19" s="26"/>
      <c r="I19" s="26"/>
    </row>
    <row r="20" spans="2:9" x14ac:dyDescent="0.3">
      <c r="B20" s="26"/>
      <c r="I20" s="26"/>
    </row>
    <row r="21" spans="2:9" x14ac:dyDescent="0.3">
      <c r="B21" s="26"/>
      <c r="I21" s="26"/>
    </row>
    <row r="22" spans="2:9" x14ac:dyDescent="0.3">
      <c r="B22" s="26"/>
      <c r="I22" s="26"/>
    </row>
    <row r="23" spans="2:9" x14ac:dyDescent="0.3">
      <c r="B23" s="26"/>
      <c r="I23" s="26"/>
    </row>
    <row r="24" spans="2:9" x14ac:dyDescent="0.3">
      <c r="B24" s="26"/>
      <c r="I24" s="26"/>
    </row>
    <row r="25" spans="2:9" x14ac:dyDescent="0.3">
      <c r="B25" s="26"/>
      <c r="I25" s="26"/>
    </row>
    <row r="26" spans="2:9" x14ac:dyDescent="0.3">
      <c r="B26" s="26"/>
      <c r="I26" s="26"/>
    </row>
    <row r="27" spans="2:9" x14ac:dyDescent="0.3">
      <c r="B27" s="26"/>
      <c r="I27" s="26"/>
    </row>
    <row r="28" spans="2:9" x14ac:dyDescent="0.3">
      <c r="B28" s="26"/>
      <c r="I28" s="26"/>
    </row>
    <row r="29" spans="2:9" x14ac:dyDescent="0.3">
      <c r="B29" s="26"/>
      <c r="I29" s="26"/>
    </row>
    <row r="30" spans="2:9" x14ac:dyDescent="0.3">
      <c r="B30" s="26"/>
      <c r="I30" s="26"/>
    </row>
    <row r="31" spans="2:9" x14ac:dyDescent="0.3">
      <c r="B31" s="26"/>
      <c r="I31" s="26"/>
    </row>
    <row r="32" spans="2:9" x14ac:dyDescent="0.3">
      <c r="B32" s="26"/>
      <c r="I32" s="26"/>
    </row>
    <row r="33" spans="2:9" x14ac:dyDescent="0.3">
      <c r="B33" s="26"/>
      <c r="I33" s="26"/>
    </row>
    <row r="34" spans="2:9" x14ac:dyDescent="0.3">
      <c r="B34" s="26"/>
      <c r="I34" s="26"/>
    </row>
    <row r="35" spans="2:9" x14ac:dyDescent="0.3">
      <c r="B35" s="26"/>
      <c r="I35" s="26"/>
    </row>
    <row r="36" spans="2:9" x14ac:dyDescent="0.3">
      <c r="B36" s="26"/>
      <c r="I36" s="26"/>
    </row>
    <row r="37" spans="2:9" x14ac:dyDescent="0.3">
      <c r="B37" s="26"/>
      <c r="I37" s="26"/>
    </row>
    <row r="38" spans="2:9" x14ac:dyDescent="0.3">
      <c r="B38" s="26"/>
      <c r="I38" s="26"/>
    </row>
    <row r="39" spans="2:9" x14ac:dyDescent="0.3">
      <c r="B39" s="26"/>
      <c r="I39" s="26"/>
    </row>
    <row r="40" spans="2:9" x14ac:dyDescent="0.3">
      <c r="B40" s="26"/>
      <c r="I40" s="26"/>
    </row>
    <row r="41" spans="2:9" x14ac:dyDescent="0.3">
      <c r="B41" s="26"/>
      <c r="I41" s="26"/>
    </row>
    <row r="42" spans="2:9" x14ac:dyDescent="0.3">
      <c r="B42" s="26"/>
      <c r="I42" s="26"/>
    </row>
    <row r="43" spans="2:9" x14ac:dyDescent="0.3">
      <c r="B43" s="26"/>
      <c r="I43" s="26"/>
    </row>
    <row r="44" spans="2:9" x14ac:dyDescent="0.3">
      <c r="B44" s="26"/>
      <c r="I44" s="26"/>
    </row>
    <row r="45" spans="2:9" x14ac:dyDescent="0.3">
      <c r="B45" s="26"/>
      <c r="I45" s="26"/>
    </row>
    <row r="46" spans="2:9" x14ac:dyDescent="0.3">
      <c r="B46" s="26"/>
      <c r="I46" s="26"/>
    </row>
    <row r="47" spans="2:9" x14ac:dyDescent="0.3">
      <c r="B47" s="26"/>
      <c r="I47" s="26"/>
    </row>
    <row r="48" spans="2:9" x14ac:dyDescent="0.3">
      <c r="B48" s="26"/>
      <c r="I48" s="26"/>
    </row>
    <row r="49" spans="2:9" x14ac:dyDescent="0.3">
      <c r="B49" s="26"/>
      <c r="I49" s="26"/>
    </row>
    <row r="50" spans="2:9" x14ac:dyDescent="0.3">
      <c r="B50" s="26"/>
      <c r="I50" s="26"/>
    </row>
    <row r="51" spans="2:9" x14ac:dyDescent="0.3">
      <c r="B51" s="26"/>
      <c r="I51" s="26"/>
    </row>
    <row r="52" spans="2:9" x14ac:dyDescent="0.3">
      <c r="B52" s="26"/>
      <c r="I52" s="26"/>
    </row>
    <row r="53" spans="2:9" x14ac:dyDescent="0.3">
      <c r="B53" s="26"/>
      <c r="I53" s="26"/>
    </row>
    <row r="54" spans="2:9" x14ac:dyDescent="0.3">
      <c r="B54" s="26"/>
      <c r="I54" s="26"/>
    </row>
    <row r="55" spans="2:9" x14ac:dyDescent="0.3">
      <c r="B55" s="26"/>
      <c r="I55" s="26"/>
    </row>
    <row r="56" spans="2:9" x14ac:dyDescent="0.3">
      <c r="B56" s="26"/>
      <c r="I56" s="26"/>
    </row>
    <row r="57" spans="2:9" x14ac:dyDescent="0.3">
      <c r="B57" s="26"/>
      <c r="I57" s="26"/>
    </row>
    <row r="58" spans="2:9" x14ac:dyDescent="0.3">
      <c r="B58" s="26"/>
      <c r="I58" s="26"/>
    </row>
    <row r="59" spans="2:9" x14ac:dyDescent="0.3">
      <c r="B59" s="26"/>
      <c r="I59" s="26"/>
    </row>
    <row r="60" spans="2:9" x14ac:dyDescent="0.3">
      <c r="B60" s="26"/>
      <c r="I60" s="26"/>
    </row>
    <row r="61" spans="2:9" x14ac:dyDescent="0.3">
      <c r="B61" s="26"/>
      <c r="I61" s="26"/>
    </row>
    <row r="62" spans="2:9" x14ac:dyDescent="0.3">
      <c r="B62" s="26"/>
      <c r="I62" s="26"/>
    </row>
    <row r="63" spans="2:9" x14ac:dyDescent="0.3">
      <c r="B63" s="26"/>
      <c r="I63" s="26"/>
    </row>
    <row r="64" spans="2:9" x14ac:dyDescent="0.3">
      <c r="B64" s="26"/>
      <c r="I64" s="26"/>
    </row>
    <row r="65" spans="2:9" x14ac:dyDescent="0.3">
      <c r="B65" s="26"/>
      <c r="I65" s="26"/>
    </row>
    <row r="66" spans="2:9" x14ac:dyDescent="0.3">
      <c r="B66" s="26"/>
      <c r="I66" s="26"/>
    </row>
    <row r="67" spans="2:9" x14ac:dyDescent="0.3">
      <c r="B67" s="26"/>
      <c r="I67" s="26"/>
    </row>
    <row r="68" spans="2:9" x14ac:dyDescent="0.3">
      <c r="B68" s="26"/>
      <c r="I68" s="26"/>
    </row>
    <row r="69" spans="2:9" x14ac:dyDescent="0.3">
      <c r="B69" s="26"/>
      <c r="I69" s="26"/>
    </row>
    <row r="70" spans="2:9" x14ac:dyDescent="0.3">
      <c r="B70" s="26"/>
      <c r="I70" s="26"/>
    </row>
    <row r="71" spans="2:9" x14ac:dyDescent="0.3">
      <c r="B71" s="26"/>
      <c r="I71" s="26"/>
    </row>
    <row r="72" spans="2:9" x14ac:dyDescent="0.3">
      <c r="B72" s="26"/>
      <c r="I72" s="26"/>
    </row>
    <row r="73" spans="2:9" x14ac:dyDescent="0.3">
      <c r="B73" s="26"/>
      <c r="I73" s="26"/>
    </row>
    <row r="74" spans="2:9" x14ac:dyDescent="0.3">
      <c r="B74" s="26"/>
      <c r="I74" s="26"/>
    </row>
    <row r="75" spans="2:9" x14ac:dyDescent="0.3">
      <c r="B75" s="26"/>
      <c r="I75" s="26"/>
    </row>
    <row r="76" spans="2:9" x14ac:dyDescent="0.3">
      <c r="B76" s="26"/>
      <c r="I76" s="26"/>
    </row>
    <row r="77" spans="2:9" x14ac:dyDescent="0.3">
      <c r="B77" s="26"/>
      <c r="I77" s="26"/>
    </row>
    <row r="78" spans="2:9" x14ac:dyDescent="0.3">
      <c r="B78" s="26"/>
      <c r="I78" s="26"/>
    </row>
    <row r="79" spans="2:9" x14ac:dyDescent="0.3">
      <c r="B79" s="26"/>
      <c r="I79" s="26"/>
    </row>
    <row r="80" spans="2:9" x14ac:dyDescent="0.3">
      <c r="B80" s="26"/>
      <c r="I80" s="26"/>
    </row>
    <row r="81" spans="2:9" x14ac:dyDescent="0.3">
      <c r="B81" s="26"/>
      <c r="I81" s="26"/>
    </row>
    <row r="82" spans="2:9" x14ac:dyDescent="0.3">
      <c r="B82" s="26"/>
      <c r="I82" s="26"/>
    </row>
    <row r="83" spans="2:9" x14ac:dyDescent="0.3">
      <c r="B83" s="26"/>
      <c r="I83" s="26"/>
    </row>
    <row r="84" spans="2:9" x14ac:dyDescent="0.3">
      <c r="B84" s="26"/>
      <c r="I84" s="26"/>
    </row>
    <row r="85" spans="2:9" x14ac:dyDescent="0.3">
      <c r="B85" s="26"/>
      <c r="I85" s="26"/>
    </row>
    <row r="86" spans="2:9" x14ac:dyDescent="0.3">
      <c r="B86" s="26"/>
      <c r="I86" s="26"/>
    </row>
    <row r="87" spans="2:9" x14ac:dyDescent="0.3">
      <c r="B87" s="26"/>
      <c r="I87" s="26"/>
    </row>
    <row r="88" spans="2:9" x14ac:dyDescent="0.3">
      <c r="B88" s="26"/>
      <c r="I88" s="26"/>
    </row>
    <row r="89" spans="2:9" x14ac:dyDescent="0.3">
      <c r="B89" s="26"/>
      <c r="I89" s="26"/>
    </row>
    <row r="90" spans="2:9" x14ac:dyDescent="0.3">
      <c r="B90" s="26"/>
      <c r="I90" s="26"/>
    </row>
    <row r="91" spans="2:9" x14ac:dyDescent="0.3">
      <c r="B91" s="26"/>
      <c r="I91" s="26"/>
    </row>
    <row r="92" spans="2:9" x14ac:dyDescent="0.3">
      <c r="B92" s="26"/>
      <c r="I92" s="26"/>
    </row>
    <row r="93" spans="2:9" x14ac:dyDescent="0.3">
      <c r="B93" s="26"/>
      <c r="I93" s="26"/>
    </row>
    <row r="94" spans="2:9" x14ac:dyDescent="0.3">
      <c r="B94" s="26"/>
      <c r="I94" s="26"/>
    </row>
    <row r="95" spans="2:9" x14ac:dyDescent="0.3">
      <c r="B95" s="26"/>
      <c r="I95" s="26"/>
    </row>
    <row r="96" spans="2:9" x14ac:dyDescent="0.3">
      <c r="B96" s="26"/>
      <c r="I96" s="26"/>
    </row>
    <row r="97" spans="2:9" x14ac:dyDescent="0.3">
      <c r="B97" s="26"/>
      <c r="I97" s="26"/>
    </row>
    <row r="98" spans="2:9" x14ac:dyDescent="0.3">
      <c r="B98" s="26"/>
      <c r="I98" s="26"/>
    </row>
    <row r="99" spans="2:9" x14ac:dyDescent="0.3">
      <c r="B99" s="26"/>
      <c r="I99" s="26"/>
    </row>
    <row r="100" spans="2:9" x14ac:dyDescent="0.3">
      <c r="B100" s="26"/>
      <c r="I100" s="26"/>
    </row>
    <row r="101" spans="2:9" x14ac:dyDescent="0.3">
      <c r="B101" s="26"/>
      <c r="I101" s="26"/>
    </row>
    <row r="102" spans="2:9" x14ac:dyDescent="0.3">
      <c r="B102" s="26"/>
      <c r="I102" s="26"/>
    </row>
    <row r="103" spans="2:9" x14ac:dyDescent="0.3">
      <c r="B103" s="26"/>
      <c r="I103" s="26"/>
    </row>
    <row r="104" spans="2:9" x14ac:dyDescent="0.3">
      <c r="B104" s="26"/>
      <c r="I104" s="26"/>
    </row>
    <row r="105" spans="2:9" x14ac:dyDescent="0.3">
      <c r="B105" s="26"/>
      <c r="I105" s="26"/>
    </row>
    <row r="106" spans="2:9" x14ac:dyDescent="0.3">
      <c r="B106" s="26"/>
      <c r="I106" s="26"/>
    </row>
    <row r="107" spans="2:9" x14ac:dyDescent="0.3">
      <c r="B107" s="26"/>
      <c r="I107" s="26"/>
    </row>
    <row r="108" spans="2:9" x14ac:dyDescent="0.3">
      <c r="B108" s="26"/>
      <c r="I108" s="26"/>
    </row>
    <row r="109" spans="2:9" x14ac:dyDescent="0.3">
      <c r="B109" s="26"/>
      <c r="I109" s="26"/>
    </row>
    <row r="110" spans="2:9" x14ac:dyDescent="0.3">
      <c r="B110" s="26"/>
      <c r="I110" s="26"/>
    </row>
    <row r="111" spans="2:9" x14ac:dyDescent="0.3">
      <c r="B111" s="26"/>
      <c r="I111" s="26"/>
    </row>
    <row r="112" spans="2:9" x14ac:dyDescent="0.3">
      <c r="B112" s="26"/>
      <c r="I112" s="26"/>
    </row>
    <row r="113" spans="2:9" x14ac:dyDescent="0.3">
      <c r="B113" s="26"/>
      <c r="I113" s="26"/>
    </row>
    <row r="114" spans="2:9" x14ac:dyDescent="0.3">
      <c r="B114" s="26"/>
      <c r="I114" s="26"/>
    </row>
    <row r="115" spans="2:9" x14ac:dyDescent="0.3">
      <c r="B115" s="26"/>
      <c r="I115" s="26"/>
    </row>
    <row r="116" spans="2:9" x14ac:dyDescent="0.3">
      <c r="B116" s="26"/>
      <c r="I116" s="26"/>
    </row>
    <row r="117" spans="2:9" x14ac:dyDescent="0.3">
      <c r="B117" s="26"/>
      <c r="I117" s="26"/>
    </row>
    <row r="118" spans="2:9" x14ac:dyDescent="0.3">
      <c r="B118" s="26"/>
      <c r="I118" s="26"/>
    </row>
    <row r="119" spans="2:9" x14ac:dyDescent="0.3">
      <c r="B119" s="26"/>
      <c r="I119" s="26"/>
    </row>
    <row r="120" spans="2:9" x14ac:dyDescent="0.3">
      <c r="B120" s="26"/>
      <c r="I120" s="26"/>
    </row>
    <row r="121" spans="2:9" x14ac:dyDescent="0.3">
      <c r="B121" s="26"/>
      <c r="I121" s="26"/>
    </row>
    <row r="122" spans="2:9" x14ac:dyDescent="0.3">
      <c r="B122" s="26"/>
      <c r="I122" s="26"/>
    </row>
    <row r="123" spans="2:9" x14ac:dyDescent="0.3">
      <c r="B123" s="26"/>
      <c r="I123" s="26"/>
    </row>
    <row r="124" spans="2:9" x14ac:dyDescent="0.3">
      <c r="B124" s="26"/>
      <c r="I124" s="26"/>
    </row>
    <row r="125" spans="2:9" x14ac:dyDescent="0.3">
      <c r="B125" s="26"/>
      <c r="I125" s="26"/>
    </row>
    <row r="126" spans="2:9" x14ac:dyDescent="0.3">
      <c r="B126" s="26"/>
      <c r="I126" s="26"/>
    </row>
    <row r="127" spans="2:9" x14ac:dyDescent="0.3">
      <c r="B127" s="26"/>
      <c r="I127" s="26"/>
    </row>
    <row r="128" spans="2:9" x14ac:dyDescent="0.3">
      <c r="B128" s="26"/>
      <c r="I128" s="26"/>
    </row>
    <row r="129" spans="2:9" x14ac:dyDescent="0.3">
      <c r="B129" s="26"/>
      <c r="I129" s="26"/>
    </row>
    <row r="130" spans="2:9" x14ac:dyDescent="0.3">
      <c r="B130" s="26"/>
      <c r="I130" s="26"/>
    </row>
    <row r="131" spans="2:9" x14ac:dyDescent="0.3">
      <c r="B131" s="26"/>
      <c r="I131" s="26"/>
    </row>
    <row r="132" spans="2:9" x14ac:dyDescent="0.3">
      <c r="B132" s="26"/>
      <c r="I132" s="26"/>
    </row>
    <row r="133" spans="2:9" x14ac:dyDescent="0.3">
      <c r="B133" s="26"/>
      <c r="I133" s="26"/>
    </row>
    <row r="134" spans="2:9" x14ac:dyDescent="0.3">
      <c r="B134" s="26"/>
      <c r="I134" s="26"/>
    </row>
    <row r="135" spans="2:9" x14ac:dyDescent="0.3">
      <c r="B135" s="26"/>
      <c r="I135" s="26"/>
    </row>
    <row r="136" spans="2:9" x14ac:dyDescent="0.3">
      <c r="B136" s="26"/>
      <c r="I136" s="26"/>
    </row>
    <row r="137" spans="2:9" x14ac:dyDescent="0.3">
      <c r="B137" s="26"/>
      <c r="I137" s="26"/>
    </row>
    <row r="138" spans="2:9" x14ac:dyDescent="0.3">
      <c r="B138" s="26"/>
      <c r="I138" s="26"/>
    </row>
    <row r="139" spans="2:9" x14ac:dyDescent="0.3">
      <c r="B139" s="26"/>
      <c r="I139" s="26"/>
    </row>
    <row r="140" spans="2:9" x14ac:dyDescent="0.3">
      <c r="B140" s="26"/>
      <c r="I140" s="26"/>
    </row>
    <row r="141" spans="2:9" x14ac:dyDescent="0.3">
      <c r="B141" s="26"/>
      <c r="I141" s="26"/>
    </row>
    <row r="142" spans="2:9" x14ac:dyDescent="0.3">
      <c r="B142" s="26"/>
      <c r="I142" s="26"/>
    </row>
    <row r="143" spans="2:9" x14ac:dyDescent="0.3">
      <c r="B143" s="26"/>
      <c r="I143" s="26"/>
    </row>
    <row r="144" spans="2:9" x14ac:dyDescent="0.3">
      <c r="B144" s="26"/>
      <c r="I144" s="26"/>
    </row>
    <row r="145" spans="2:9" x14ac:dyDescent="0.3">
      <c r="B145" s="26"/>
      <c r="I145" s="26"/>
    </row>
    <row r="146" spans="2:9" x14ac:dyDescent="0.3">
      <c r="B146" s="26"/>
      <c r="I146" s="26"/>
    </row>
    <row r="147" spans="2:9" x14ac:dyDescent="0.3">
      <c r="B147" s="26"/>
      <c r="I147" s="26"/>
    </row>
    <row r="148" spans="2:9" x14ac:dyDescent="0.3">
      <c r="B148" s="26"/>
      <c r="I148" s="26"/>
    </row>
    <row r="149" spans="2:9" x14ac:dyDescent="0.3">
      <c r="B149" s="26"/>
      <c r="I149" s="26"/>
    </row>
    <row r="150" spans="2:9" x14ac:dyDescent="0.3">
      <c r="B150" s="26"/>
      <c r="I150" s="26"/>
    </row>
    <row r="151" spans="2:9" x14ac:dyDescent="0.3">
      <c r="B151" s="26"/>
      <c r="I151" s="26"/>
    </row>
    <row r="152" spans="2:9" x14ac:dyDescent="0.3">
      <c r="B152" s="26"/>
      <c r="I152" s="26"/>
    </row>
    <row r="153" spans="2:9" x14ac:dyDescent="0.3">
      <c r="B153" s="26"/>
      <c r="I153" s="26"/>
    </row>
    <row r="154" spans="2:9" x14ac:dyDescent="0.3">
      <c r="B154" s="26"/>
      <c r="I154" s="26"/>
    </row>
    <row r="155" spans="2:9" x14ac:dyDescent="0.3">
      <c r="B155" s="26"/>
      <c r="I155" s="26"/>
    </row>
    <row r="156" spans="2:9" x14ac:dyDescent="0.3">
      <c r="B156" s="26"/>
      <c r="I156" s="26"/>
    </row>
    <row r="157" spans="2:9" x14ac:dyDescent="0.3">
      <c r="B157" s="26"/>
      <c r="I157" s="26"/>
    </row>
    <row r="158" spans="2:9" x14ac:dyDescent="0.3">
      <c r="B158" s="26"/>
      <c r="I158" s="26"/>
    </row>
    <row r="159" spans="2:9" x14ac:dyDescent="0.3">
      <c r="B159" s="26"/>
      <c r="I159" s="26"/>
    </row>
    <row r="160" spans="2:9" x14ac:dyDescent="0.3">
      <c r="B160" s="26"/>
      <c r="I160" s="26"/>
    </row>
    <row r="161" spans="2:9" x14ac:dyDescent="0.3">
      <c r="B161" s="26"/>
      <c r="I161" s="26"/>
    </row>
    <row r="162" spans="2:9" x14ac:dyDescent="0.3">
      <c r="B162" s="26"/>
      <c r="I162" s="26"/>
    </row>
    <row r="163" spans="2:9" x14ac:dyDescent="0.3">
      <c r="B163" s="26"/>
      <c r="I163" s="26"/>
    </row>
    <row r="164" spans="2:9" x14ac:dyDescent="0.3">
      <c r="B164" s="26"/>
      <c r="I164" s="26"/>
    </row>
    <row r="165" spans="2:9" x14ac:dyDescent="0.3">
      <c r="B165" s="26"/>
      <c r="I165" s="26"/>
    </row>
    <row r="166" spans="2:9" x14ac:dyDescent="0.3">
      <c r="B166" s="26"/>
      <c r="I166" s="26"/>
    </row>
    <row r="167" spans="2:9" x14ac:dyDescent="0.3">
      <c r="B167" s="26"/>
      <c r="I167" s="26"/>
    </row>
    <row r="168" spans="2:9" x14ac:dyDescent="0.3">
      <c r="B168" s="26"/>
      <c r="I168" s="26"/>
    </row>
    <row r="169" spans="2:9" x14ac:dyDescent="0.3">
      <c r="B169" s="26"/>
      <c r="I169" s="26"/>
    </row>
    <row r="170" spans="2:9" x14ac:dyDescent="0.3">
      <c r="B170" s="26"/>
      <c r="I170" s="26"/>
    </row>
    <row r="171" spans="2:9" x14ac:dyDescent="0.3">
      <c r="B171" s="26"/>
      <c r="I171" s="26"/>
    </row>
    <row r="172" spans="2:9" x14ac:dyDescent="0.3">
      <c r="B172" s="26"/>
      <c r="I172" s="26"/>
    </row>
    <row r="173" spans="2:9" x14ac:dyDescent="0.3">
      <c r="B173" s="26"/>
      <c r="I173" s="26"/>
    </row>
    <row r="174" spans="2:9" x14ac:dyDescent="0.3">
      <c r="B174" s="26"/>
      <c r="I174" s="26"/>
    </row>
    <row r="175" spans="2:9" x14ac:dyDescent="0.3">
      <c r="B175" s="26"/>
      <c r="I175" s="26"/>
    </row>
    <row r="176" spans="2:9" x14ac:dyDescent="0.3">
      <c r="B176" s="26"/>
      <c r="I176" s="26"/>
    </row>
    <row r="177" spans="2:9" x14ac:dyDescent="0.3">
      <c r="B177" s="26"/>
      <c r="I177" s="26"/>
    </row>
    <row r="178" spans="2:9" x14ac:dyDescent="0.3">
      <c r="B178" s="26"/>
      <c r="I178" s="26"/>
    </row>
    <row r="179" spans="2:9" x14ac:dyDescent="0.3">
      <c r="B179" s="26"/>
      <c r="I179" s="26"/>
    </row>
    <row r="180" spans="2:9" x14ac:dyDescent="0.3">
      <c r="B180" s="26"/>
      <c r="I180" s="26"/>
    </row>
    <row r="181" spans="2:9" x14ac:dyDescent="0.3">
      <c r="B181" s="26"/>
      <c r="I181" s="26"/>
    </row>
    <row r="182" spans="2:9" x14ac:dyDescent="0.3">
      <c r="B182" s="26"/>
      <c r="I182" s="26"/>
    </row>
    <row r="183" spans="2:9" x14ac:dyDescent="0.3">
      <c r="B183" s="26"/>
      <c r="I183" s="26"/>
    </row>
    <row r="184" spans="2:9" x14ac:dyDescent="0.3">
      <c r="B184" s="26"/>
      <c r="I184" s="26"/>
    </row>
    <row r="185" spans="2:9" x14ac:dyDescent="0.3">
      <c r="B185" s="26"/>
      <c r="I185" s="26"/>
    </row>
    <row r="186" spans="2:9" x14ac:dyDescent="0.3">
      <c r="B186" s="26"/>
      <c r="I186" s="26"/>
    </row>
    <row r="187" spans="2:9" x14ac:dyDescent="0.3">
      <c r="B187" s="26"/>
      <c r="I187" s="26"/>
    </row>
    <row r="188" spans="2:9" x14ac:dyDescent="0.3">
      <c r="B188" s="26"/>
      <c r="I188" s="26"/>
    </row>
    <row r="189" spans="2:9" x14ac:dyDescent="0.3">
      <c r="B189" s="26"/>
      <c r="I189" s="26"/>
    </row>
    <row r="190" spans="2:9" x14ac:dyDescent="0.3">
      <c r="B190" s="26"/>
      <c r="I190" s="26"/>
    </row>
    <row r="191" spans="2:9" x14ac:dyDescent="0.3">
      <c r="B191" s="26"/>
      <c r="I191" s="26"/>
    </row>
    <row r="192" spans="2:9" x14ac:dyDescent="0.3">
      <c r="B192" s="26"/>
      <c r="I192" s="26"/>
    </row>
    <row r="193" spans="2:9" x14ac:dyDescent="0.3">
      <c r="B193" s="26"/>
      <c r="I193" s="26"/>
    </row>
    <row r="194" spans="2:9" x14ac:dyDescent="0.3">
      <c r="B194" s="26"/>
      <c r="I194" s="26"/>
    </row>
    <row r="195" spans="2:9" x14ac:dyDescent="0.3">
      <c r="B195" s="26"/>
      <c r="I195" s="26"/>
    </row>
    <row r="196" spans="2:9" x14ac:dyDescent="0.3">
      <c r="B196" s="26"/>
      <c r="I196" s="26"/>
    </row>
    <row r="197" spans="2:9" x14ac:dyDescent="0.3">
      <c r="B197" s="26"/>
      <c r="I197" s="26"/>
    </row>
    <row r="198" spans="2:9" x14ac:dyDescent="0.3">
      <c r="B198" s="26"/>
      <c r="I198" s="26"/>
    </row>
    <row r="199" spans="2:9" x14ac:dyDescent="0.3">
      <c r="B199" s="26"/>
      <c r="I199" s="26"/>
    </row>
    <row r="200" spans="2:9" x14ac:dyDescent="0.3">
      <c r="B200" s="26"/>
      <c r="I200" s="26"/>
    </row>
    <row r="201" spans="2:9" x14ac:dyDescent="0.3">
      <c r="B201" s="26"/>
      <c r="I201" s="26"/>
    </row>
    <row r="202" spans="2:9" x14ac:dyDescent="0.3">
      <c r="B202" s="26"/>
      <c r="I202" s="26"/>
    </row>
    <row r="203" spans="2:9" x14ac:dyDescent="0.3">
      <c r="B203" s="26"/>
      <c r="I203" s="26"/>
    </row>
    <row r="204" spans="2:9" x14ac:dyDescent="0.3">
      <c r="B204" s="26"/>
      <c r="I204" s="26"/>
    </row>
    <row r="205" spans="2:9" x14ac:dyDescent="0.3">
      <c r="B205" s="26"/>
      <c r="I205" s="26"/>
    </row>
    <row r="206" spans="2:9" x14ac:dyDescent="0.3">
      <c r="B206" s="26"/>
      <c r="I206" s="26"/>
    </row>
    <row r="207" spans="2:9" x14ac:dyDescent="0.3">
      <c r="B207" s="26"/>
      <c r="I207" s="26"/>
    </row>
    <row r="208" spans="2:9" x14ac:dyDescent="0.3">
      <c r="B208" s="26"/>
      <c r="I208" s="26"/>
    </row>
    <row r="209" spans="2:9" x14ac:dyDescent="0.3">
      <c r="B209" s="26"/>
      <c r="I209" s="26"/>
    </row>
    <row r="210" spans="2:9" x14ac:dyDescent="0.3">
      <c r="B210" s="26"/>
      <c r="I210" s="26"/>
    </row>
    <row r="211" spans="2:9" x14ac:dyDescent="0.3">
      <c r="B211" s="26"/>
      <c r="I211" s="26"/>
    </row>
    <row r="212" spans="2:9" x14ac:dyDescent="0.3">
      <c r="B212" s="26"/>
      <c r="I212" s="26"/>
    </row>
    <row r="213" spans="2:9" x14ac:dyDescent="0.3">
      <c r="B213" s="26"/>
      <c r="I213" s="26"/>
    </row>
    <row r="214" spans="2:9" x14ac:dyDescent="0.3">
      <c r="B214" s="26"/>
      <c r="I214" s="26"/>
    </row>
    <row r="215" spans="2:9" x14ac:dyDescent="0.3">
      <c r="B215" s="26"/>
      <c r="I215" s="26"/>
    </row>
    <row r="216" spans="2:9" x14ac:dyDescent="0.3">
      <c r="B216" s="26"/>
      <c r="I216" s="26"/>
    </row>
    <row r="217" spans="2:9" x14ac:dyDescent="0.3">
      <c r="B217" s="26"/>
      <c r="I217" s="26"/>
    </row>
    <row r="218" spans="2:9" x14ac:dyDescent="0.3">
      <c r="B218" s="26"/>
      <c r="I218" s="26"/>
    </row>
    <row r="219" spans="2:9" x14ac:dyDescent="0.3">
      <c r="B219" s="26"/>
      <c r="I219" s="26"/>
    </row>
    <row r="220" spans="2:9" x14ac:dyDescent="0.3">
      <c r="B220" s="26"/>
      <c r="I220" s="26"/>
    </row>
    <row r="221" spans="2:9" x14ac:dyDescent="0.3">
      <c r="B221" s="26"/>
      <c r="I221" s="26"/>
    </row>
    <row r="222" spans="2:9" x14ac:dyDescent="0.3">
      <c r="B222" s="26"/>
      <c r="I222" s="26"/>
    </row>
    <row r="223" spans="2:9" x14ac:dyDescent="0.3">
      <c r="B223" s="26"/>
      <c r="I223" s="26"/>
    </row>
    <row r="224" spans="2:9" x14ac:dyDescent="0.3">
      <c r="B224" s="26"/>
      <c r="I224" s="26"/>
    </row>
    <row r="225" spans="2:9" x14ac:dyDescent="0.3">
      <c r="B225" s="26"/>
      <c r="I225" s="26"/>
    </row>
    <row r="226" spans="2:9" x14ac:dyDescent="0.3">
      <c r="B226" s="26"/>
      <c r="I226" s="26"/>
    </row>
    <row r="227" spans="2:9" x14ac:dyDescent="0.3">
      <c r="B227" s="26"/>
      <c r="I227" s="26"/>
    </row>
    <row r="228" spans="2:9" x14ac:dyDescent="0.3">
      <c r="B228" s="26"/>
      <c r="I228" s="26"/>
    </row>
    <row r="229" spans="2:9" x14ac:dyDescent="0.3">
      <c r="B229" s="26"/>
      <c r="I229" s="26"/>
    </row>
    <row r="230" spans="2:9" x14ac:dyDescent="0.3">
      <c r="B230" s="26"/>
      <c r="I230" s="26"/>
    </row>
    <row r="231" spans="2:9" x14ac:dyDescent="0.3">
      <c r="B231" s="26"/>
      <c r="I231" s="26"/>
    </row>
    <row r="232" spans="2:9" x14ac:dyDescent="0.3">
      <c r="B232" s="26"/>
      <c r="I232" s="26"/>
    </row>
    <row r="233" spans="2:9" x14ac:dyDescent="0.3">
      <c r="B233" s="26"/>
      <c r="I233" s="26"/>
    </row>
    <row r="234" spans="2:9" x14ac:dyDescent="0.3">
      <c r="B234" s="26"/>
      <c r="I234" s="26"/>
    </row>
    <row r="235" spans="2:9" x14ac:dyDescent="0.3">
      <c r="B235" s="26"/>
      <c r="I235" s="26"/>
    </row>
    <row r="236" spans="2:9" x14ac:dyDescent="0.3">
      <c r="B236" s="26"/>
      <c r="I236" s="26"/>
    </row>
    <row r="237" spans="2:9" x14ac:dyDescent="0.3">
      <c r="B237" s="26"/>
      <c r="I237" s="26"/>
    </row>
    <row r="238" spans="2:9" x14ac:dyDescent="0.3">
      <c r="B238" s="26"/>
      <c r="I238" s="26"/>
    </row>
    <row r="239" spans="2:9" x14ac:dyDescent="0.3">
      <c r="B239" s="26"/>
      <c r="I239" s="26"/>
    </row>
    <row r="240" spans="2:9" x14ac:dyDescent="0.3">
      <c r="B240" s="26"/>
      <c r="I240" s="26"/>
    </row>
    <row r="241" spans="2:9" x14ac:dyDescent="0.3">
      <c r="B241" s="26"/>
      <c r="I241" s="26"/>
    </row>
    <row r="242" spans="2:9" x14ac:dyDescent="0.3">
      <c r="B242" s="26"/>
      <c r="I242" s="26"/>
    </row>
    <row r="243" spans="2:9" x14ac:dyDescent="0.3">
      <c r="B243" s="26"/>
      <c r="I243" s="26"/>
    </row>
    <row r="244" spans="2:9" x14ac:dyDescent="0.3">
      <c r="B244" s="26"/>
      <c r="I244" s="26"/>
    </row>
    <row r="245" spans="2:9" x14ac:dyDescent="0.3">
      <c r="B245" s="26"/>
      <c r="I245" s="26"/>
    </row>
    <row r="246" spans="2:9" x14ac:dyDescent="0.3">
      <c r="B246" s="26"/>
      <c r="I246" s="26"/>
    </row>
    <row r="247" spans="2:9" x14ac:dyDescent="0.3">
      <c r="B247" s="26"/>
      <c r="I247" s="26"/>
    </row>
    <row r="248" spans="2:9" x14ac:dyDescent="0.3">
      <c r="B248" s="26"/>
      <c r="I248" s="26"/>
    </row>
    <row r="249" spans="2:9" x14ac:dyDescent="0.3">
      <c r="B249" s="26"/>
      <c r="I249" s="26"/>
    </row>
    <row r="250" spans="2:9" x14ac:dyDescent="0.3">
      <c r="B250" s="26"/>
      <c r="I250" s="26"/>
    </row>
    <row r="251" spans="2:9" x14ac:dyDescent="0.3">
      <c r="B251" s="26"/>
      <c r="I251" s="26"/>
    </row>
    <row r="252" spans="2:9" x14ac:dyDescent="0.3">
      <c r="B252" s="26"/>
      <c r="I252" s="26"/>
    </row>
    <row r="253" spans="2:9" x14ac:dyDescent="0.3">
      <c r="B253" s="26"/>
      <c r="I253" s="26"/>
    </row>
    <row r="254" spans="2:9" x14ac:dyDescent="0.3">
      <c r="B254" s="26"/>
      <c r="I254" s="26"/>
    </row>
    <row r="255" spans="2:9" x14ac:dyDescent="0.3">
      <c r="B255" s="26"/>
      <c r="I255" s="26"/>
    </row>
    <row r="256" spans="2:9" x14ac:dyDescent="0.3">
      <c r="B256" s="26"/>
      <c r="I256" s="26"/>
    </row>
    <row r="257" spans="2:9" x14ac:dyDescent="0.3">
      <c r="B257" s="26"/>
      <c r="I257" s="26"/>
    </row>
    <row r="258" spans="2:9" x14ac:dyDescent="0.3">
      <c r="B258" s="26"/>
      <c r="I258" s="26"/>
    </row>
    <row r="259" spans="2:9" x14ac:dyDescent="0.3">
      <c r="B259" s="26"/>
      <c r="I259" s="26"/>
    </row>
    <row r="260" spans="2:9" x14ac:dyDescent="0.3">
      <c r="B260" s="26"/>
      <c r="I260" s="26"/>
    </row>
    <row r="261" spans="2:9" x14ac:dyDescent="0.3">
      <c r="B261" s="26"/>
      <c r="I261" s="26"/>
    </row>
    <row r="262" spans="2:9" x14ac:dyDescent="0.3">
      <c r="B262" s="26"/>
      <c r="I262" s="26"/>
    </row>
    <row r="263" spans="2:9" x14ac:dyDescent="0.3">
      <c r="B263" s="26"/>
      <c r="I263" s="26"/>
    </row>
    <row r="264" spans="2:9" x14ac:dyDescent="0.3">
      <c r="B264" s="26"/>
      <c r="I264" s="26"/>
    </row>
    <row r="265" spans="2:9" x14ac:dyDescent="0.3">
      <c r="B265" s="26"/>
      <c r="I265" s="26"/>
    </row>
    <row r="266" spans="2:9" x14ac:dyDescent="0.3">
      <c r="B266" s="26"/>
      <c r="I266" s="26"/>
    </row>
    <row r="267" spans="2:9" x14ac:dyDescent="0.3">
      <c r="B267" s="26"/>
      <c r="I267" s="26"/>
    </row>
    <row r="268" spans="2:9" x14ac:dyDescent="0.3">
      <c r="B268" s="26"/>
      <c r="I268" s="26"/>
    </row>
    <row r="269" spans="2:9" x14ac:dyDescent="0.3">
      <c r="B269" s="26"/>
      <c r="I269" s="26"/>
    </row>
    <row r="270" spans="2:9" x14ac:dyDescent="0.3">
      <c r="B270" s="26"/>
      <c r="I270" s="26"/>
    </row>
    <row r="271" spans="2:9" x14ac:dyDescent="0.3">
      <c r="B271" s="26"/>
      <c r="I271" s="26"/>
    </row>
    <row r="272" spans="2:9" x14ac:dyDescent="0.3">
      <c r="B272" s="26"/>
      <c r="I272" s="26"/>
    </row>
    <row r="273" spans="2:9" x14ac:dyDescent="0.3">
      <c r="B273" s="26"/>
      <c r="I273" s="26"/>
    </row>
    <row r="274" spans="2:9" x14ac:dyDescent="0.3">
      <c r="B274" s="26"/>
      <c r="I274" s="26"/>
    </row>
    <row r="275" spans="2:9" x14ac:dyDescent="0.3">
      <c r="B275" s="26"/>
      <c r="I275" s="26"/>
    </row>
    <row r="276" spans="2:9" x14ac:dyDescent="0.3">
      <c r="B276" s="26"/>
      <c r="I276" s="26"/>
    </row>
    <row r="277" spans="2:9" x14ac:dyDescent="0.3">
      <c r="B277" s="26"/>
      <c r="I277" s="26"/>
    </row>
    <row r="278" spans="2:9" x14ac:dyDescent="0.3">
      <c r="B278" s="26"/>
      <c r="I278" s="26"/>
    </row>
    <row r="279" spans="2:9" x14ac:dyDescent="0.3">
      <c r="B279" s="26"/>
      <c r="I279" s="26"/>
    </row>
    <row r="280" spans="2:9" x14ac:dyDescent="0.3">
      <c r="B280" s="26"/>
      <c r="I280" s="26"/>
    </row>
    <row r="281" spans="2:9" x14ac:dyDescent="0.3">
      <c r="B281" s="26"/>
      <c r="I281" s="26"/>
    </row>
    <row r="282" spans="2:9" x14ac:dyDescent="0.3">
      <c r="B282" s="26"/>
      <c r="I282" s="26"/>
    </row>
    <row r="283" spans="2:9" x14ac:dyDescent="0.3">
      <c r="B283" s="26"/>
      <c r="I283" s="26"/>
    </row>
    <row r="284" spans="2:9" x14ac:dyDescent="0.3">
      <c r="B284" s="26"/>
      <c r="I284" s="26"/>
    </row>
    <row r="285" spans="2:9" x14ac:dyDescent="0.3">
      <c r="B285" s="26"/>
      <c r="I285" s="26"/>
    </row>
    <row r="286" spans="2:9" x14ac:dyDescent="0.3">
      <c r="B286" s="26"/>
      <c r="I286" s="26"/>
    </row>
    <row r="287" spans="2:9" x14ac:dyDescent="0.3">
      <c r="B287" s="26"/>
      <c r="I287" s="26"/>
    </row>
    <row r="288" spans="2:9" x14ac:dyDescent="0.3">
      <c r="B288" s="26"/>
      <c r="I288" s="26"/>
    </row>
    <row r="289" spans="2:9" x14ac:dyDescent="0.3">
      <c r="B289" s="26"/>
      <c r="I289" s="26"/>
    </row>
    <row r="290" spans="2:9" x14ac:dyDescent="0.3">
      <c r="B290" s="26"/>
      <c r="I290" s="26"/>
    </row>
    <row r="291" spans="2:9" x14ac:dyDescent="0.3">
      <c r="B291" s="26"/>
      <c r="I291" s="26"/>
    </row>
    <row r="292" spans="2:9" x14ac:dyDescent="0.3">
      <c r="B292" s="26"/>
      <c r="I292" s="26"/>
    </row>
    <row r="293" spans="2:9" x14ac:dyDescent="0.3">
      <c r="B293" s="26"/>
      <c r="I293" s="26"/>
    </row>
    <row r="294" spans="2:9" x14ac:dyDescent="0.3">
      <c r="B294" s="26"/>
      <c r="I294" s="26"/>
    </row>
    <row r="295" spans="2:9" x14ac:dyDescent="0.3">
      <c r="B295" s="26"/>
      <c r="I295" s="26"/>
    </row>
    <row r="296" spans="2:9" x14ac:dyDescent="0.3">
      <c r="B296" s="26"/>
      <c r="I296" s="26"/>
    </row>
    <row r="297" spans="2:9" x14ac:dyDescent="0.3">
      <c r="B297" s="26"/>
      <c r="I297" s="26"/>
    </row>
    <row r="298" spans="2:9" x14ac:dyDescent="0.3">
      <c r="B298" s="26"/>
      <c r="I298" s="26"/>
    </row>
    <row r="299" spans="2:9" x14ac:dyDescent="0.3">
      <c r="B299" s="26"/>
      <c r="I299" s="26"/>
    </row>
    <row r="300" spans="2:9" x14ac:dyDescent="0.3">
      <c r="B300" s="26"/>
      <c r="I300" s="26"/>
    </row>
    <row r="301" spans="2:9" x14ac:dyDescent="0.3">
      <c r="B301" s="26"/>
      <c r="I301" s="26"/>
    </row>
    <row r="302" spans="2:9" x14ac:dyDescent="0.3">
      <c r="B302" s="26"/>
      <c r="I302" s="26"/>
    </row>
    <row r="303" spans="2:9" x14ac:dyDescent="0.3">
      <c r="B303" s="26"/>
      <c r="I303" s="26"/>
    </row>
    <row r="304" spans="2:9" x14ac:dyDescent="0.3">
      <c r="B304" s="26"/>
      <c r="I304" s="26"/>
    </row>
    <row r="305" spans="2:9" x14ac:dyDescent="0.3">
      <c r="B305" s="26"/>
      <c r="I305" s="26"/>
    </row>
    <row r="306" spans="2:9" x14ac:dyDescent="0.3">
      <c r="B306" s="26"/>
      <c r="I306" s="26"/>
    </row>
    <row r="307" spans="2:9" x14ac:dyDescent="0.3">
      <c r="B307" s="26"/>
      <c r="I307" s="26"/>
    </row>
    <row r="308" spans="2:9" x14ac:dyDescent="0.3">
      <c r="B308" s="26"/>
      <c r="I308" s="26"/>
    </row>
    <row r="309" spans="2:9" x14ac:dyDescent="0.3">
      <c r="B309" s="26"/>
      <c r="I309" s="26"/>
    </row>
    <row r="310" spans="2:9" x14ac:dyDescent="0.3">
      <c r="B310" s="26"/>
      <c r="I310" s="26"/>
    </row>
    <row r="311" spans="2:9" x14ac:dyDescent="0.3">
      <c r="B311" s="26"/>
      <c r="I311" s="26"/>
    </row>
    <row r="312" spans="2:9" x14ac:dyDescent="0.3">
      <c r="B312" s="26"/>
      <c r="I312" s="26"/>
    </row>
    <row r="313" spans="2:9" x14ac:dyDescent="0.3">
      <c r="B313" s="26"/>
      <c r="I313" s="26"/>
    </row>
    <row r="314" spans="2:9" x14ac:dyDescent="0.3">
      <c r="B314" s="26"/>
      <c r="I314" s="26"/>
    </row>
    <row r="315" spans="2:9" x14ac:dyDescent="0.3">
      <c r="B315" s="26"/>
      <c r="I315" s="26"/>
    </row>
    <row r="316" spans="2:9" x14ac:dyDescent="0.3">
      <c r="B316" s="26"/>
      <c r="I316" s="26"/>
    </row>
    <row r="317" spans="2:9" x14ac:dyDescent="0.3">
      <c r="B317" s="26"/>
      <c r="I317" s="26"/>
    </row>
    <row r="318" spans="2:9" x14ac:dyDescent="0.3">
      <c r="B318" s="26"/>
      <c r="I318" s="26"/>
    </row>
    <row r="319" spans="2:9" x14ac:dyDescent="0.3">
      <c r="B319" s="26"/>
      <c r="I319" s="26"/>
    </row>
    <row r="320" spans="2:9" x14ac:dyDescent="0.3">
      <c r="B320" s="26"/>
      <c r="I320" s="26"/>
    </row>
    <row r="321" spans="2:9" x14ac:dyDescent="0.3">
      <c r="B321" s="26"/>
      <c r="I321" s="26"/>
    </row>
    <row r="322" spans="2:9" x14ac:dyDescent="0.3">
      <c r="B322" s="26"/>
      <c r="I322" s="26"/>
    </row>
    <row r="323" spans="2:9" x14ac:dyDescent="0.3">
      <c r="B323" s="26"/>
      <c r="I323" s="26"/>
    </row>
    <row r="324" spans="2:9" x14ac:dyDescent="0.3">
      <c r="B324" s="26"/>
      <c r="I324" s="26"/>
    </row>
    <row r="325" spans="2:9" x14ac:dyDescent="0.3">
      <c r="B325" s="26"/>
      <c r="I325" s="26"/>
    </row>
    <row r="326" spans="2:9" x14ac:dyDescent="0.3">
      <c r="B326" s="26"/>
      <c r="I326" s="26"/>
    </row>
    <row r="327" spans="2:9" x14ac:dyDescent="0.3">
      <c r="B327" s="26"/>
      <c r="I327" s="26"/>
    </row>
    <row r="328" spans="2:9" x14ac:dyDescent="0.3">
      <c r="B328" s="26"/>
      <c r="I328" s="26"/>
    </row>
    <row r="329" spans="2:9" x14ac:dyDescent="0.3">
      <c r="B329" s="26"/>
      <c r="I329" s="26"/>
    </row>
    <row r="330" spans="2:9" x14ac:dyDescent="0.3">
      <c r="B330" s="26"/>
      <c r="I330" s="26"/>
    </row>
    <row r="331" spans="2:9" x14ac:dyDescent="0.3">
      <c r="B331" s="26"/>
      <c r="I331" s="26"/>
    </row>
    <row r="332" spans="2:9" x14ac:dyDescent="0.3">
      <c r="B332" s="26"/>
      <c r="I332" s="26"/>
    </row>
    <row r="333" spans="2:9" x14ac:dyDescent="0.3">
      <c r="B333" s="26"/>
      <c r="I333" s="26"/>
    </row>
    <row r="334" spans="2:9" x14ac:dyDescent="0.3">
      <c r="B334" s="26"/>
      <c r="I334" s="26"/>
    </row>
    <row r="335" spans="2:9" x14ac:dyDescent="0.3">
      <c r="B335" s="26"/>
      <c r="I335" s="26"/>
    </row>
    <row r="336" spans="2:9" x14ac:dyDescent="0.3">
      <c r="B336" s="26"/>
      <c r="I336" s="26"/>
    </row>
    <row r="337" spans="2:9" x14ac:dyDescent="0.3">
      <c r="B337" s="26"/>
      <c r="I337" s="26"/>
    </row>
    <row r="338" spans="2:9" x14ac:dyDescent="0.3">
      <c r="B338" s="26"/>
      <c r="I338" s="26"/>
    </row>
    <row r="339" spans="2:9" x14ac:dyDescent="0.3">
      <c r="B339" s="26"/>
      <c r="I339" s="26"/>
    </row>
    <row r="340" spans="2:9" x14ac:dyDescent="0.3">
      <c r="B340" s="26"/>
      <c r="I340" s="26"/>
    </row>
    <row r="341" spans="2:9" x14ac:dyDescent="0.3">
      <c r="B341" s="26"/>
      <c r="I341" s="26"/>
    </row>
    <row r="342" spans="2:9" x14ac:dyDescent="0.3">
      <c r="B342" s="26"/>
      <c r="I342" s="26"/>
    </row>
    <row r="343" spans="2:9" x14ac:dyDescent="0.3">
      <c r="B343" s="26"/>
      <c r="I343" s="26"/>
    </row>
    <row r="344" spans="2:9" x14ac:dyDescent="0.3">
      <c r="B344" s="26"/>
      <c r="I344" s="26"/>
    </row>
    <row r="345" spans="2:9" x14ac:dyDescent="0.3">
      <c r="B345" s="26"/>
      <c r="I345" s="26"/>
    </row>
    <row r="346" spans="2:9" x14ac:dyDescent="0.3">
      <c r="B346" s="26"/>
      <c r="I346" s="26"/>
    </row>
    <row r="347" spans="2:9" x14ac:dyDescent="0.3">
      <c r="B347" s="26"/>
      <c r="I347" s="26"/>
    </row>
    <row r="348" spans="2:9" x14ac:dyDescent="0.3">
      <c r="B348" s="26"/>
      <c r="I348" s="26"/>
    </row>
    <row r="349" spans="2:9" x14ac:dyDescent="0.3">
      <c r="B349" s="26"/>
      <c r="I349" s="26"/>
    </row>
    <row r="350" spans="2:9" x14ac:dyDescent="0.3">
      <c r="B350" s="26"/>
      <c r="I350" s="26"/>
    </row>
    <row r="351" spans="2:9" x14ac:dyDescent="0.3">
      <c r="B351" s="26"/>
      <c r="I351" s="26"/>
    </row>
    <row r="352" spans="2:9" x14ac:dyDescent="0.3">
      <c r="B352" s="26"/>
      <c r="I352" s="26"/>
    </row>
    <row r="353" spans="2:9" x14ac:dyDescent="0.3">
      <c r="B353" s="26"/>
      <c r="I353" s="26"/>
    </row>
    <row r="354" spans="2:9" x14ac:dyDescent="0.3">
      <c r="B354" s="26"/>
      <c r="I354" s="26"/>
    </row>
    <row r="355" spans="2:9" x14ac:dyDescent="0.3">
      <c r="B355" s="26"/>
      <c r="I355" s="26"/>
    </row>
    <row r="356" spans="2:9" x14ac:dyDescent="0.3">
      <c r="B356" s="26"/>
      <c r="I356" s="26"/>
    </row>
    <row r="357" spans="2:9" x14ac:dyDescent="0.3">
      <c r="B357" s="26"/>
      <c r="I357" s="26"/>
    </row>
    <row r="358" spans="2:9" x14ac:dyDescent="0.3">
      <c r="B358" s="26"/>
      <c r="I358" s="26"/>
    </row>
    <row r="359" spans="2:9" x14ac:dyDescent="0.3">
      <c r="B359" s="26"/>
      <c r="I359" s="26"/>
    </row>
    <row r="360" spans="2:9" x14ac:dyDescent="0.3">
      <c r="B360" s="26"/>
      <c r="I360" s="26"/>
    </row>
    <row r="361" spans="2:9" x14ac:dyDescent="0.3">
      <c r="B361" s="26"/>
      <c r="I361" s="26"/>
    </row>
    <row r="362" spans="2:9" x14ac:dyDescent="0.3">
      <c r="B362" s="26"/>
      <c r="I362" s="26"/>
    </row>
    <row r="363" spans="2:9" x14ac:dyDescent="0.3">
      <c r="B363" s="26"/>
      <c r="I363" s="26"/>
    </row>
    <row r="364" spans="2:9" x14ac:dyDescent="0.3">
      <c r="B364" s="26"/>
      <c r="I364" s="26"/>
    </row>
    <row r="365" spans="2:9" x14ac:dyDescent="0.3">
      <c r="B365" s="26"/>
      <c r="I365" s="26"/>
    </row>
    <row r="366" spans="2:9" x14ac:dyDescent="0.3">
      <c r="B366" s="26"/>
      <c r="I366" s="26"/>
    </row>
    <row r="367" spans="2:9" x14ac:dyDescent="0.3">
      <c r="B367" s="26"/>
      <c r="I367" s="26"/>
    </row>
    <row r="368" spans="2:9" x14ac:dyDescent="0.3">
      <c r="B368" s="26"/>
      <c r="I368" s="26"/>
    </row>
    <row r="369" spans="2:9" x14ac:dyDescent="0.3">
      <c r="B369" s="26"/>
      <c r="I369" s="26"/>
    </row>
    <row r="370" spans="2:9" x14ac:dyDescent="0.3">
      <c r="B370" s="26"/>
      <c r="I370" s="26"/>
    </row>
    <row r="371" spans="2:9" x14ac:dyDescent="0.3">
      <c r="B371" s="26"/>
      <c r="I371" s="26"/>
    </row>
    <row r="372" spans="2:9" x14ac:dyDescent="0.3">
      <c r="B372" s="26"/>
      <c r="I372" s="26"/>
    </row>
    <row r="373" spans="2:9" x14ac:dyDescent="0.3">
      <c r="B373" s="26"/>
      <c r="I373" s="26"/>
    </row>
    <row r="374" spans="2:9" x14ac:dyDescent="0.3">
      <c r="B374" s="26"/>
      <c r="I374" s="26"/>
    </row>
    <row r="375" spans="2:9" x14ac:dyDescent="0.3">
      <c r="B375" s="26"/>
      <c r="I375" s="26"/>
    </row>
    <row r="376" spans="2:9" x14ac:dyDescent="0.3">
      <c r="B376" s="26"/>
      <c r="I376" s="26"/>
    </row>
    <row r="377" spans="2:9" x14ac:dyDescent="0.3">
      <c r="B377" s="26"/>
      <c r="I377" s="26"/>
    </row>
    <row r="378" spans="2:9" x14ac:dyDescent="0.3">
      <c r="B378" s="26"/>
      <c r="I378" s="26"/>
    </row>
    <row r="379" spans="2:9" x14ac:dyDescent="0.3">
      <c r="B379" s="26"/>
      <c r="I379" s="26"/>
    </row>
    <row r="380" spans="2:9" x14ac:dyDescent="0.3">
      <c r="B380" s="26"/>
      <c r="I380" s="26"/>
    </row>
    <row r="381" spans="2:9" x14ac:dyDescent="0.3">
      <c r="B381" s="26"/>
      <c r="I381" s="26"/>
    </row>
    <row r="382" spans="2:9" x14ac:dyDescent="0.3">
      <c r="B382" s="26"/>
      <c r="I382" s="26"/>
    </row>
    <row r="383" spans="2:9" x14ac:dyDescent="0.3">
      <c r="B383" s="26"/>
      <c r="I383" s="26"/>
    </row>
    <row r="384" spans="2:9" x14ac:dyDescent="0.3">
      <c r="B384" s="26"/>
      <c r="I384" s="26"/>
    </row>
    <row r="385" spans="2:9" x14ac:dyDescent="0.3">
      <c r="B385" s="26"/>
      <c r="I385" s="26"/>
    </row>
    <row r="386" spans="2:9" x14ac:dyDescent="0.3">
      <c r="B386" s="26"/>
      <c r="I386" s="26"/>
    </row>
    <row r="387" spans="2:9" x14ac:dyDescent="0.3">
      <c r="B387" s="26"/>
      <c r="I387" s="26"/>
    </row>
    <row r="388" spans="2:9" x14ac:dyDescent="0.3">
      <c r="B388" s="26"/>
      <c r="I388" s="26"/>
    </row>
    <row r="389" spans="2:9" x14ac:dyDescent="0.3">
      <c r="B389" s="26"/>
      <c r="I389" s="26"/>
    </row>
    <row r="390" spans="2:9" x14ac:dyDescent="0.3">
      <c r="B390" s="26"/>
      <c r="I390" s="26"/>
    </row>
    <row r="391" spans="2:9" x14ac:dyDescent="0.3">
      <c r="B391" s="26"/>
      <c r="I391" s="26"/>
    </row>
    <row r="392" spans="2:9" x14ac:dyDescent="0.3">
      <c r="B392" s="26"/>
      <c r="I392" s="26"/>
    </row>
    <row r="393" spans="2:9" x14ac:dyDescent="0.3">
      <c r="B393" s="26"/>
      <c r="I393" s="26"/>
    </row>
    <row r="394" spans="2:9" x14ac:dyDescent="0.3">
      <c r="B394" s="26"/>
      <c r="I394" s="26"/>
    </row>
    <row r="395" spans="2:9" x14ac:dyDescent="0.3">
      <c r="B395" s="26"/>
      <c r="I395" s="26"/>
    </row>
    <row r="396" spans="2:9" x14ac:dyDescent="0.3">
      <c r="B396" s="26"/>
      <c r="I396" s="26"/>
    </row>
    <row r="397" spans="2:9" x14ac:dyDescent="0.3">
      <c r="B397" s="26"/>
      <c r="I397" s="26"/>
    </row>
    <row r="398" spans="2:9" x14ac:dyDescent="0.3">
      <c r="B398" s="26"/>
      <c r="I398" s="26"/>
    </row>
    <row r="399" spans="2:9" x14ac:dyDescent="0.3">
      <c r="B399" s="26"/>
      <c r="I399" s="26"/>
    </row>
    <row r="400" spans="2:9" x14ac:dyDescent="0.3">
      <c r="B400" s="26"/>
      <c r="I400" s="26"/>
    </row>
    <row r="401" spans="2:9" x14ac:dyDescent="0.3">
      <c r="B401" s="26"/>
      <c r="I401" s="26"/>
    </row>
    <row r="402" spans="2:9" x14ac:dyDescent="0.3">
      <c r="B402" s="26"/>
      <c r="I402" s="26"/>
    </row>
    <row r="403" spans="2:9" x14ac:dyDescent="0.3">
      <c r="B403" s="26"/>
      <c r="I403" s="26"/>
    </row>
    <row r="404" spans="2:9" x14ac:dyDescent="0.3">
      <c r="B404" s="26"/>
      <c r="I404" s="26"/>
    </row>
    <row r="405" spans="2:9" x14ac:dyDescent="0.3">
      <c r="B405" s="26"/>
      <c r="I405" s="26"/>
    </row>
    <row r="406" spans="2:9" x14ac:dyDescent="0.3">
      <c r="B406" s="26"/>
      <c r="I406" s="26"/>
    </row>
    <row r="407" spans="2:9" x14ac:dyDescent="0.3">
      <c r="B407" s="26"/>
      <c r="I407" s="26"/>
    </row>
    <row r="408" spans="2:9" x14ac:dyDescent="0.3">
      <c r="B408" s="26"/>
      <c r="I408" s="26"/>
    </row>
    <row r="409" spans="2:9" x14ac:dyDescent="0.3">
      <c r="B409" s="26"/>
      <c r="I409" s="26"/>
    </row>
    <row r="410" spans="2:9" x14ac:dyDescent="0.3">
      <c r="B410" s="26"/>
      <c r="I410" s="26"/>
    </row>
    <row r="411" spans="2:9" x14ac:dyDescent="0.3">
      <c r="B411" s="26"/>
      <c r="I411" s="26"/>
    </row>
    <row r="412" spans="2:9" x14ac:dyDescent="0.3">
      <c r="B412" s="26"/>
      <c r="I412" s="26"/>
    </row>
    <row r="413" spans="2:9" x14ac:dyDescent="0.3">
      <c r="B413" s="26"/>
      <c r="I413" s="26"/>
    </row>
    <row r="414" spans="2:9" x14ac:dyDescent="0.3">
      <c r="B414" s="26"/>
      <c r="I414" s="26"/>
    </row>
    <row r="415" spans="2:9" x14ac:dyDescent="0.3">
      <c r="B415" s="26"/>
      <c r="I415" s="26"/>
    </row>
    <row r="416" spans="2:9" x14ac:dyDescent="0.3">
      <c r="B416" s="26"/>
      <c r="I416" s="26"/>
    </row>
    <row r="417" spans="2:9" x14ac:dyDescent="0.3">
      <c r="B417" s="26"/>
      <c r="I417" s="26"/>
    </row>
    <row r="418" spans="2:9" x14ac:dyDescent="0.3">
      <c r="B418" s="26"/>
      <c r="I418" s="26"/>
    </row>
    <row r="419" spans="2:9" x14ac:dyDescent="0.3">
      <c r="B419" s="26"/>
      <c r="I419" s="26"/>
    </row>
    <row r="420" spans="2:9" x14ac:dyDescent="0.3">
      <c r="B420" s="26"/>
      <c r="I420" s="26"/>
    </row>
    <row r="421" spans="2:9" x14ac:dyDescent="0.3">
      <c r="B421" s="26"/>
      <c r="I421" s="26"/>
    </row>
    <row r="422" spans="2:9" x14ac:dyDescent="0.3">
      <c r="B422" s="26"/>
      <c r="I422" s="26"/>
    </row>
    <row r="423" spans="2:9" x14ac:dyDescent="0.3">
      <c r="B423" s="26"/>
      <c r="I423" s="26"/>
    </row>
    <row r="424" spans="2:9" x14ac:dyDescent="0.3">
      <c r="B424" s="26"/>
      <c r="I424" s="26"/>
    </row>
    <row r="425" spans="2:9" x14ac:dyDescent="0.3">
      <c r="B425" s="26"/>
      <c r="I425" s="26"/>
    </row>
    <row r="426" spans="2:9" x14ac:dyDescent="0.3">
      <c r="B426" s="26"/>
      <c r="I426" s="26"/>
    </row>
    <row r="427" spans="2:9" x14ac:dyDescent="0.3">
      <c r="B427" s="26"/>
      <c r="I427" s="26"/>
    </row>
    <row r="428" spans="2:9" x14ac:dyDescent="0.3">
      <c r="B428" s="26"/>
      <c r="I428" s="26"/>
    </row>
    <row r="429" spans="2:9" x14ac:dyDescent="0.3">
      <c r="B429" s="26"/>
      <c r="I429" s="26"/>
    </row>
    <row r="430" spans="2:9" x14ac:dyDescent="0.3">
      <c r="B430" s="26"/>
      <c r="I430" s="26"/>
    </row>
    <row r="431" spans="2:9" x14ac:dyDescent="0.3">
      <c r="B431" s="26"/>
      <c r="I431" s="26"/>
    </row>
    <row r="432" spans="2:9" x14ac:dyDescent="0.3">
      <c r="B432" s="26"/>
      <c r="I432" s="26"/>
    </row>
    <row r="433" spans="2:9" x14ac:dyDescent="0.3">
      <c r="B433" s="26"/>
      <c r="I433" s="26"/>
    </row>
    <row r="434" spans="2:9" x14ac:dyDescent="0.3">
      <c r="B434" s="26"/>
      <c r="I434" s="26"/>
    </row>
    <row r="435" spans="2:9" x14ac:dyDescent="0.3">
      <c r="B435" s="26"/>
      <c r="I435" s="26"/>
    </row>
    <row r="436" spans="2:9" x14ac:dyDescent="0.3">
      <c r="B436" s="26"/>
      <c r="I436" s="26"/>
    </row>
    <row r="437" spans="2:9" x14ac:dyDescent="0.3">
      <c r="B437" s="26"/>
      <c r="I437" s="26"/>
    </row>
    <row r="438" spans="2:9" x14ac:dyDescent="0.3">
      <c r="B438" s="26"/>
      <c r="I438" s="26"/>
    </row>
    <row r="439" spans="2:9" x14ac:dyDescent="0.3">
      <c r="B439" s="26"/>
      <c r="I439" s="26"/>
    </row>
    <row r="440" spans="2:9" x14ac:dyDescent="0.3">
      <c r="B440" s="26"/>
      <c r="I440" s="26"/>
    </row>
    <row r="441" spans="2:9" x14ac:dyDescent="0.3">
      <c r="B441" s="26"/>
      <c r="I441" s="26"/>
    </row>
    <row r="442" spans="2:9" x14ac:dyDescent="0.3">
      <c r="B442" s="26"/>
      <c r="I442" s="26"/>
    </row>
    <row r="443" spans="2:9" x14ac:dyDescent="0.3">
      <c r="B443" s="26"/>
      <c r="I443" s="26"/>
    </row>
    <row r="444" spans="2:9" x14ac:dyDescent="0.3">
      <c r="B444" s="26"/>
      <c r="I444" s="26"/>
    </row>
    <row r="445" spans="2:9" x14ac:dyDescent="0.3">
      <c r="B445" s="26"/>
      <c r="I445" s="26"/>
    </row>
    <row r="446" spans="2:9" x14ac:dyDescent="0.3">
      <c r="B446" s="26"/>
      <c r="I446" s="26"/>
    </row>
    <row r="447" spans="2:9" x14ac:dyDescent="0.3">
      <c r="B447" s="26"/>
      <c r="I447" s="26"/>
    </row>
    <row r="448" spans="2:9" x14ac:dyDescent="0.3">
      <c r="B448" s="26"/>
      <c r="I448" s="26"/>
    </row>
    <row r="449" spans="2:9" x14ac:dyDescent="0.3">
      <c r="B449" s="26"/>
      <c r="I449" s="26"/>
    </row>
    <row r="450" spans="2:9" x14ac:dyDescent="0.3">
      <c r="B450" s="26"/>
      <c r="I450" s="26"/>
    </row>
    <row r="451" spans="2:9" x14ac:dyDescent="0.3">
      <c r="B451" s="26"/>
      <c r="I451" s="26"/>
    </row>
    <row r="452" spans="2:9" x14ac:dyDescent="0.3">
      <c r="B452" s="26"/>
      <c r="I452" s="26"/>
    </row>
    <row r="453" spans="2:9" x14ac:dyDescent="0.3">
      <c r="B453" s="26"/>
      <c r="I453" s="26"/>
    </row>
    <row r="454" spans="2:9" x14ac:dyDescent="0.3">
      <c r="B454" s="26"/>
      <c r="I454" s="26"/>
    </row>
    <row r="455" spans="2:9" x14ac:dyDescent="0.3">
      <c r="B455" s="26"/>
      <c r="I455" s="26"/>
    </row>
    <row r="456" spans="2:9" x14ac:dyDescent="0.3">
      <c r="B456" s="26"/>
      <c r="I456" s="26"/>
    </row>
    <row r="457" spans="2:9" x14ac:dyDescent="0.3">
      <c r="B457" s="26"/>
      <c r="I457" s="26"/>
    </row>
    <row r="458" spans="2:9" x14ac:dyDescent="0.3">
      <c r="B458" s="26"/>
      <c r="I458" s="26"/>
    </row>
    <row r="459" spans="2:9" x14ac:dyDescent="0.3">
      <c r="B459" s="26"/>
      <c r="I459" s="26"/>
    </row>
    <row r="460" spans="2:9" x14ac:dyDescent="0.3">
      <c r="B460" s="26"/>
      <c r="I460" s="26"/>
    </row>
    <row r="461" spans="2:9" x14ac:dyDescent="0.3">
      <c r="B461" s="26"/>
      <c r="I461" s="26"/>
    </row>
    <row r="462" spans="2:9" x14ac:dyDescent="0.3">
      <c r="B462" s="26"/>
      <c r="I462" s="26"/>
    </row>
    <row r="463" spans="2:9" x14ac:dyDescent="0.3">
      <c r="B463" s="26"/>
      <c r="I463" s="26"/>
    </row>
    <row r="464" spans="2:9" x14ac:dyDescent="0.3">
      <c r="B464" s="26"/>
      <c r="I464" s="26"/>
    </row>
    <row r="465" spans="2:9" x14ac:dyDescent="0.3">
      <c r="B465" s="26"/>
      <c r="I465" s="26"/>
    </row>
    <row r="466" spans="2:9" x14ac:dyDescent="0.3">
      <c r="B466" s="26"/>
      <c r="I466" s="26"/>
    </row>
    <row r="467" spans="2:9" x14ac:dyDescent="0.3">
      <c r="B467" s="26"/>
      <c r="I467" s="26"/>
    </row>
    <row r="468" spans="2:9" x14ac:dyDescent="0.3">
      <c r="B468" s="26"/>
      <c r="I468" s="26"/>
    </row>
    <row r="469" spans="2:9" x14ac:dyDescent="0.3">
      <c r="B469" s="26"/>
      <c r="I469" s="26"/>
    </row>
    <row r="470" spans="2:9" x14ac:dyDescent="0.3">
      <c r="B470" s="26"/>
      <c r="I470" s="26"/>
    </row>
    <row r="471" spans="2:9" x14ac:dyDescent="0.3">
      <c r="B471" s="26"/>
      <c r="I471" s="26"/>
    </row>
    <row r="472" spans="2:9" x14ac:dyDescent="0.3">
      <c r="B472" s="26"/>
      <c r="I472" s="26"/>
    </row>
    <row r="473" spans="2:9" x14ac:dyDescent="0.3">
      <c r="B473" s="26"/>
      <c r="I473" s="26"/>
    </row>
    <row r="474" spans="2:9" x14ac:dyDescent="0.3">
      <c r="B474" s="26"/>
      <c r="I474" s="26"/>
    </row>
    <row r="475" spans="2:9" x14ac:dyDescent="0.3">
      <c r="B475" s="26"/>
      <c r="I475" s="26"/>
    </row>
    <row r="476" spans="2:9" x14ac:dyDescent="0.3">
      <c r="B476" s="26"/>
      <c r="I476" s="26"/>
    </row>
    <row r="477" spans="2:9" x14ac:dyDescent="0.3">
      <c r="B477" s="26"/>
      <c r="I477" s="26"/>
    </row>
    <row r="478" spans="2:9" x14ac:dyDescent="0.3">
      <c r="B478" s="26"/>
      <c r="I478" s="26"/>
    </row>
    <row r="479" spans="2:9" x14ac:dyDescent="0.3">
      <c r="B479" s="26"/>
      <c r="I479" s="26"/>
    </row>
    <row r="480" spans="2:9" x14ac:dyDescent="0.3">
      <c r="B480" s="26"/>
      <c r="I480" s="26"/>
    </row>
    <row r="481" spans="2:9" x14ac:dyDescent="0.3">
      <c r="B481" s="26"/>
      <c r="I481" s="26"/>
    </row>
    <row r="482" spans="2:9" x14ac:dyDescent="0.3">
      <c r="B482" s="26"/>
      <c r="I482" s="26"/>
    </row>
    <row r="483" spans="2:9" x14ac:dyDescent="0.3">
      <c r="B483" s="26"/>
      <c r="I483" s="26"/>
    </row>
    <row r="484" spans="2:9" x14ac:dyDescent="0.3">
      <c r="B484" s="26"/>
      <c r="I484" s="26"/>
    </row>
    <row r="485" spans="2:9" x14ac:dyDescent="0.3">
      <c r="B485" s="26"/>
      <c r="I485" s="26"/>
    </row>
    <row r="486" spans="2:9" x14ac:dyDescent="0.3">
      <c r="B486" s="26"/>
      <c r="I486" s="26"/>
    </row>
    <row r="487" spans="2:9" x14ac:dyDescent="0.3">
      <c r="B487" s="26"/>
      <c r="I487" s="26"/>
    </row>
    <row r="488" spans="2:9" x14ac:dyDescent="0.3">
      <c r="B488" s="26"/>
      <c r="I488" s="26"/>
    </row>
    <row r="489" spans="2:9" x14ac:dyDescent="0.3">
      <c r="B489" s="26"/>
      <c r="I489" s="26"/>
    </row>
    <row r="490" spans="2:9" x14ac:dyDescent="0.3">
      <c r="B490" s="26"/>
      <c r="I490" s="26"/>
    </row>
    <row r="491" spans="2:9" x14ac:dyDescent="0.3">
      <c r="B491" s="26"/>
      <c r="I491" s="26"/>
    </row>
    <row r="492" spans="2:9" x14ac:dyDescent="0.3">
      <c r="B492" s="26"/>
      <c r="I492" s="26"/>
    </row>
    <row r="493" spans="2:9" x14ac:dyDescent="0.3">
      <c r="B493" s="26"/>
      <c r="I493" s="26"/>
    </row>
    <row r="494" spans="2:9" x14ac:dyDescent="0.3">
      <c r="B494" s="26"/>
      <c r="I494" s="26"/>
    </row>
    <row r="495" spans="2:9" x14ac:dyDescent="0.3">
      <c r="B495" s="26"/>
      <c r="I495" s="26"/>
    </row>
    <row r="496" spans="2:9" x14ac:dyDescent="0.3">
      <c r="B496" s="26"/>
      <c r="I496" s="26"/>
    </row>
    <row r="497" spans="2:9" x14ac:dyDescent="0.3">
      <c r="B497" s="26"/>
      <c r="I497" s="26"/>
    </row>
    <row r="498" spans="2:9" x14ac:dyDescent="0.3">
      <c r="B498" s="26"/>
      <c r="I498" s="26"/>
    </row>
    <row r="499" spans="2:9" x14ac:dyDescent="0.3">
      <c r="B499" s="26"/>
      <c r="I499" s="26"/>
    </row>
    <row r="500" spans="2:9" x14ac:dyDescent="0.3">
      <c r="B500" s="26"/>
      <c r="I500" s="26"/>
    </row>
    <row r="501" spans="2:9" x14ac:dyDescent="0.3">
      <c r="B501" s="26"/>
      <c r="I501" s="26"/>
    </row>
    <row r="502" spans="2:9" x14ac:dyDescent="0.3">
      <c r="B502" s="26"/>
      <c r="I502" s="26"/>
    </row>
    <row r="503" spans="2:9" x14ac:dyDescent="0.3">
      <c r="B503" s="26"/>
      <c r="I503" s="26"/>
    </row>
    <row r="504" spans="2:9" x14ac:dyDescent="0.3">
      <c r="B504" s="26"/>
      <c r="I504" s="26"/>
    </row>
    <row r="505" spans="2:9" x14ac:dyDescent="0.3">
      <c r="B505" s="26"/>
      <c r="I505" s="26"/>
    </row>
    <row r="506" spans="2:9" x14ac:dyDescent="0.3">
      <c r="B506" s="26"/>
      <c r="I506" s="26"/>
    </row>
    <row r="507" spans="2:9" x14ac:dyDescent="0.3">
      <c r="B507" s="26"/>
      <c r="I507" s="26"/>
    </row>
    <row r="508" spans="2:9" x14ac:dyDescent="0.3">
      <c r="B508" s="26"/>
      <c r="I508" s="26"/>
    </row>
    <row r="509" spans="2:9" x14ac:dyDescent="0.3">
      <c r="B509" s="26"/>
      <c r="I509" s="26"/>
    </row>
    <row r="510" spans="2:9" x14ac:dyDescent="0.3">
      <c r="B510" s="26"/>
      <c r="I510" s="26"/>
    </row>
    <row r="511" spans="2:9" x14ac:dyDescent="0.3">
      <c r="B511" s="26"/>
      <c r="I511" s="26"/>
    </row>
    <row r="512" spans="2:9" x14ac:dyDescent="0.3">
      <c r="B512" s="26"/>
      <c r="I512" s="26"/>
    </row>
    <row r="513" spans="2:9" x14ac:dyDescent="0.3">
      <c r="B513" s="26"/>
      <c r="I513" s="26"/>
    </row>
    <row r="514" spans="2:9" x14ac:dyDescent="0.3">
      <c r="B514" s="26"/>
      <c r="I514" s="26"/>
    </row>
    <row r="515" spans="2:9" x14ac:dyDescent="0.3">
      <c r="B515" s="26"/>
      <c r="I515" s="26"/>
    </row>
    <row r="516" spans="2:9" x14ac:dyDescent="0.3">
      <c r="B516" s="26"/>
      <c r="I516" s="26"/>
    </row>
    <row r="517" spans="2:9" x14ac:dyDescent="0.3">
      <c r="B517" s="26"/>
      <c r="I517" s="26"/>
    </row>
    <row r="518" spans="2:9" x14ac:dyDescent="0.3">
      <c r="B518" s="26"/>
      <c r="I518" s="26"/>
    </row>
    <row r="519" spans="2:9" x14ac:dyDescent="0.3">
      <c r="B519" s="26"/>
      <c r="I519" s="26"/>
    </row>
    <row r="520" spans="2:9" x14ac:dyDescent="0.3">
      <c r="B520" s="26"/>
      <c r="I520" s="26"/>
    </row>
    <row r="521" spans="2:9" x14ac:dyDescent="0.3">
      <c r="B521" s="26"/>
      <c r="I521" s="26"/>
    </row>
    <row r="522" spans="2:9" x14ac:dyDescent="0.3">
      <c r="B522" s="26"/>
      <c r="I522" s="26"/>
    </row>
    <row r="523" spans="2:9" x14ac:dyDescent="0.3">
      <c r="B523" s="26"/>
      <c r="I523" s="26"/>
    </row>
    <row r="524" spans="2:9" x14ac:dyDescent="0.3">
      <c r="B524" s="26"/>
      <c r="I524" s="26"/>
    </row>
    <row r="525" spans="2:9" x14ac:dyDescent="0.3">
      <c r="B525" s="26"/>
      <c r="I525" s="26"/>
    </row>
    <row r="526" spans="2:9" x14ac:dyDescent="0.3">
      <c r="B526" s="26"/>
      <c r="I526" s="26"/>
    </row>
    <row r="527" spans="2:9" x14ac:dyDescent="0.3">
      <c r="B527" s="26"/>
      <c r="I527" s="26"/>
    </row>
    <row r="528" spans="2:9" x14ac:dyDescent="0.3">
      <c r="B528" s="26"/>
      <c r="I528" s="26"/>
    </row>
    <row r="529" spans="2:9" x14ac:dyDescent="0.3">
      <c r="B529" s="26"/>
      <c r="I529" s="26"/>
    </row>
    <row r="530" spans="2:9" x14ac:dyDescent="0.3">
      <c r="B530" s="26"/>
      <c r="I530" s="26"/>
    </row>
    <row r="531" spans="2:9" x14ac:dyDescent="0.3">
      <c r="B531" s="26"/>
      <c r="I531" s="26"/>
    </row>
    <row r="532" spans="2:9" x14ac:dyDescent="0.3">
      <c r="B532" s="26"/>
      <c r="I532" s="26"/>
    </row>
    <row r="533" spans="2:9" x14ac:dyDescent="0.3">
      <c r="B533" s="26"/>
      <c r="I533" s="26"/>
    </row>
    <row r="534" spans="2:9" x14ac:dyDescent="0.3">
      <c r="B534" s="26"/>
      <c r="I534" s="26"/>
    </row>
    <row r="535" spans="2:9" x14ac:dyDescent="0.3">
      <c r="B535" s="26"/>
      <c r="I535" s="26"/>
    </row>
    <row r="536" spans="2:9" x14ac:dyDescent="0.3">
      <c r="B536" s="26"/>
      <c r="I536" s="26"/>
    </row>
    <row r="537" spans="2:9" x14ac:dyDescent="0.3">
      <c r="B537" s="26"/>
      <c r="I537" s="26"/>
    </row>
    <row r="538" spans="2:9" x14ac:dyDescent="0.3">
      <c r="B538" s="26"/>
      <c r="I538" s="26"/>
    </row>
    <row r="539" spans="2:9" x14ac:dyDescent="0.3">
      <c r="B539" s="26"/>
      <c r="I539" s="26"/>
    </row>
    <row r="540" spans="2:9" x14ac:dyDescent="0.3">
      <c r="B540" s="26"/>
      <c r="I540" s="26"/>
    </row>
    <row r="541" spans="2:9" x14ac:dyDescent="0.3">
      <c r="B541" s="26"/>
      <c r="I541" s="26"/>
    </row>
    <row r="542" spans="2:9" x14ac:dyDescent="0.3">
      <c r="B542" s="26"/>
      <c r="I542" s="26"/>
    </row>
    <row r="543" spans="2:9" x14ac:dyDescent="0.3">
      <c r="B543" s="26"/>
      <c r="I543" s="26"/>
    </row>
    <row r="544" spans="2:9" x14ac:dyDescent="0.3">
      <c r="B544" s="26"/>
      <c r="I544" s="26"/>
    </row>
    <row r="545" spans="2:9" x14ac:dyDescent="0.3">
      <c r="B545" s="26"/>
      <c r="I545" s="26"/>
    </row>
    <row r="546" spans="2:9" x14ac:dyDescent="0.3">
      <c r="B546" s="26"/>
      <c r="I546" s="26"/>
    </row>
    <row r="547" spans="2:9" x14ac:dyDescent="0.3">
      <c r="B547" s="26"/>
      <c r="I547" s="26"/>
    </row>
    <row r="548" spans="2:9" x14ac:dyDescent="0.3">
      <c r="B548" s="26"/>
      <c r="I548" s="26"/>
    </row>
    <row r="549" spans="2:9" x14ac:dyDescent="0.3">
      <c r="B549" s="26"/>
      <c r="I549" s="26"/>
    </row>
    <row r="550" spans="2:9" x14ac:dyDescent="0.3">
      <c r="B550" s="26"/>
      <c r="I550" s="26"/>
    </row>
    <row r="551" spans="2:9" x14ac:dyDescent="0.3">
      <c r="B551" s="26"/>
      <c r="I551" s="26"/>
    </row>
    <row r="552" spans="2:9" x14ac:dyDescent="0.3">
      <c r="B552" s="26"/>
      <c r="I552" s="26"/>
    </row>
    <row r="553" spans="2:9" x14ac:dyDescent="0.3">
      <c r="B553" s="26"/>
      <c r="I553" s="26"/>
    </row>
    <row r="554" spans="2:9" x14ac:dyDescent="0.3">
      <c r="B554" s="26"/>
      <c r="I554" s="26"/>
    </row>
    <row r="555" spans="2:9" x14ac:dyDescent="0.3">
      <c r="B555" s="26"/>
      <c r="I555" s="26"/>
    </row>
    <row r="556" spans="2:9" x14ac:dyDescent="0.3">
      <c r="B556" s="26"/>
      <c r="I556" s="26"/>
    </row>
    <row r="557" spans="2:9" x14ac:dyDescent="0.3">
      <c r="B557" s="26"/>
      <c r="I557" s="26"/>
    </row>
    <row r="558" spans="2:9" x14ac:dyDescent="0.3">
      <c r="B558" s="26"/>
      <c r="I558" s="26"/>
    </row>
    <row r="559" spans="2:9" x14ac:dyDescent="0.3">
      <c r="B559" s="26"/>
      <c r="I559" s="26"/>
    </row>
    <row r="560" spans="2:9" x14ac:dyDescent="0.3">
      <c r="B560" s="26"/>
      <c r="I560" s="26"/>
    </row>
    <row r="561" spans="2:9" x14ac:dyDescent="0.3">
      <c r="B561" s="26"/>
      <c r="I561" s="26"/>
    </row>
    <row r="562" spans="2:9" x14ac:dyDescent="0.3">
      <c r="B562" s="26"/>
      <c r="I562" s="26"/>
    </row>
    <row r="563" spans="2:9" x14ac:dyDescent="0.3">
      <c r="B563" s="26"/>
      <c r="I563" s="26"/>
    </row>
    <row r="564" spans="2:9" x14ac:dyDescent="0.3">
      <c r="B564" s="26"/>
      <c r="I564" s="26"/>
    </row>
    <row r="565" spans="2:9" x14ac:dyDescent="0.3">
      <c r="B565" s="26"/>
      <c r="I565" s="26"/>
    </row>
    <row r="566" spans="2:9" x14ac:dyDescent="0.3">
      <c r="B566" s="26"/>
      <c r="I566" s="26"/>
    </row>
    <row r="567" spans="2:9" x14ac:dyDescent="0.3">
      <c r="B567" s="26"/>
      <c r="I567" s="26"/>
    </row>
    <row r="568" spans="2:9" x14ac:dyDescent="0.3">
      <c r="B568" s="26"/>
      <c r="I568" s="26"/>
    </row>
    <row r="569" spans="2:9" x14ac:dyDescent="0.3">
      <c r="B569" s="26"/>
      <c r="I569" s="26"/>
    </row>
    <row r="570" spans="2:9" x14ac:dyDescent="0.3">
      <c r="B570" s="26"/>
      <c r="I570" s="26"/>
    </row>
    <row r="571" spans="2:9" x14ac:dyDescent="0.3">
      <c r="B571" s="26"/>
      <c r="I571" s="26"/>
    </row>
    <row r="572" spans="2:9" x14ac:dyDescent="0.3">
      <c r="B572" s="26"/>
      <c r="I572" s="26"/>
    </row>
    <row r="573" spans="2:9" x14ac:dyDescent="0.3">
      <c r="B573" s="26"/>
      <c r="I573" s="26"/>
    </row>
    <row r="574" spans="2:9" x14ac:dyDescent="0.3">
      <c r="B574" s="26"/>
      <c r="I574" s="26"/>
    </row>
    <row r="575" spans="2:9" x14ac:dyDescent="0.3">
      <c r="B575" s="26"/>
      <c r="I575" s="26"/>
    </row>
    <row r="576" spans="2:9" x14ac:dyDescent="0.3">
      <c r="B576" s="26"/>
      <c r="I576" s="26"/>
    </row>
    <row r="577" spans="2:9" x14ac:dyDescent="0.3">
      <c r="B577" s="26"/>
      <c r="I577" s="26"/>
    </row>
    <row r="578" spans="2:9" x14ac:dyDescent="0.3">
      <c r="B578" s="26"/>
      <c r="I578" s="26"/>
    </row>
    <row r="579" spans="2:9" x14ac:dyDescent="0.3">
      <c r="B579" s="26"/>
      <c r="I579" s="26"/>
    </row>
    <row r="580" spans="2:9" x14ac:dyDescent="0.3">
      <c r="B580" s="26"/>
      <c r="I580" s="26"/>
    </row>
    <row r="581" spans="2:9" x14ac:dyDescent="0.3">
      <c r="B581" s="26"/>
      <c r="I581" s="26"/>
    </row>
    <row r="582" spans="2:9" x14ac:dyDescent="0.3">
      <c r="B582" s="26"/>
      <c r="I582" s="26"/>
    </row>
    <row r="583" spans="2:9" x14ac:dyDescent="0.3">
      <c r="B583" s="26"/>
      <c r="I583" s="26"/>
    </row>
    <row r="584" spans="2:9" x14ac:dyDescent="0.3">
      <c r="B584" s="26"/>
      <c r="I584" s="26"/>
    </row>
    <row r="585" spans="2:9" x14ac:dyDescent="0.3">
      <c r="B585" s="26"/>
      <c r="I585" s="26"/>
    </row>
    <row r="586" spans="2:9" x14ac:dyDescent="0.3">
      <c r="B586" s="26"/>
      <c r="I586" s="26"/>
    </row>
    <row r="587" spans="2:9" x14ac:dyDescent="0.3">
      <c r="B587" s="26"/>
      <c r="I587" s="26"/>
    </row>
    <row r="588" spans="2:9" x14ac:dyDescent="0.3">
      <c r="B588" s="26"/>
      <c r="I588" s="26"/>
    </row>
    <row r="589" spans="2:9" x14ac:dyDescent="0.3">
      <c r="B589" s="26"/>
      <c r="I589" s="26"/>
    </row>
    <row r="590" spans="2:9" x14ac:dyDescent="0.3">
      <c r="B590" s="26"/>
      <c r="I590" s="26"/>
    </row>
    <row r="591" spans="2:9" x14ac:dyDescent="0.3">
      <c r="B591" s="26"/>
      <c r="I591" s="26"/>
    </row>
    <row r="592" spans="2:9" x14ac:dyDescent="0.3">
      <c r="B592" s="26"/>
      <c r="I592" s="26"/>
    </row>
    <row r="593" spans="2:9" x14ac:dyDescent="0.3">
      <c r="B593" s="26"/>
      <c r="I593" s="26"/>
    </row>
    <row r="594" spans="2:9" x14ac:dyDescent="0.3">
      <c r="B594" s="26"/>
      <c r="I594" s="26"/>
    </row>
    <row r="595" spans="2:9" x14ac:dyDescent="0.3">
      <c r="B595" s="26"/>
      <c r="I595" s="26"/>
    </row>
    <row r="596" spans="2:9" x14ac:dyDescent="0.3">
      <c r="B596" s="26"/>
      <c r="I596" s="26"/>
    </row>
    <row r="597" spans="2:9" x14ac:dyDescent="0.3">
      <c r="B597" s="26"/>
      <c r="I597" s="26"/>
    </row>
    <row r="598" spans="2:9" x14ac:dyDescent="0.3">
      <c r="B598" s="26"/>
      <c r="I598" s="26"/>
    </row>
    <row r="599" spans="2:9" x14ac:dyDescent="0.3">
      <c r="B599" s="26"/>
      <c r="I599" s="26"/>
    </row>
    <row r="600" spans="2:9" x14ac:dyDescent="0.3">
      <c r="B600" s="26"/>
      <c r="I600" s="26"/>
    </row>
    <row r="601" spans="2:9" x14ac:dyDescent="0.3">
      <c r="B601" s="26"/>
      <c r="I601" s="26"/>
    </row>
    <row r="602" spans="2:9" x14ac:dyDescent="0.3">
      <c r="B602" s="26"/>
      <c r="I602" s="26"/>
    </row>
    <row r="603" spans="2:9" x14ac:dyDescent="0.3">
      <c r="B603" s="26"/>
      <c r="I603" s="26"/>
    </row>
    <row r="604" spans="2:9" x14ac:dyDescent="0.3">
      <c r="B604" s="26"/>
      <c r="I604" s="26"/>
    </row>
    <row r="605" spans="2:9" x14ac:dyDescent="0.3">
      <c r="B605" s="26"/>
      <c r="I605" s="26"/>
    </row>
    <row r="606" spans="2:9" x14ac:dyDescent="0.3">
      <c r="B606" s="26"/>
      <c r="I606" s="26"/>
    </row>
    <row r="607" spans="2:9" x14ac:dyDescent="0.3">
      <c r="B607" s="26"/>
      <c r="I607" s="26"/>
    </row>
    <row r="608" spans="2:9" x14ac:dyDescent="0.3">
      <c r="B608" s="26"/>
      <c r="I608" s="26"/>
    </row>
    <row r="609" spans="2:9" x14ac:dyDescent="0.3">
      <c r="B609" s="26"/>
      <c r="I609" s="26"/>
    </row>
    <row r="610" spans="2:9" x14ac:dyDescent="0.3">
      <c r="B610" s="26"/>
      <c r="I610" s="26"/>
    </row>
    <row r="611" spans="2:9" x14ac:dyDescent="0.3">
      <c r="B611" s="26"/>
      <c r="I611" s="26"/>
    </row>
    <row r="612" spans="2:9" x14ac:dyDescent="0.3">
      <c r="B612" s="26"/>
      <c r="I612" s="26"/>
    </row>
    <row r="613" spans="2:9" x14ac:dyDescent="0.3">
      <c r="B613" s="26"/>
      <c r="I613" s="26"/>
    </row>
    <row r="614" spans="2:9" x14ac:dyDescent="0.3">
      <c r="B614" s="26"/>
      <c r="I614" s="26"/>
    </row>
    <row r="615" spans="2:9" x14ac:dyDescent="0.3">
      <c r="B615" s="26"/>
      <c r="I615" s="26"/>
    </row>
    <row r="616" spans="2:9" x14ac:dyDescent="0.3">
      <c r="B616" s="26"/>
      <c r="I616" s="26"/>
    </row>
    <row r="617" spans="2:9" x14ac:dyDescent="0.3">
      <c r="B617" s="26"/>
      <c r="I617" s="26"/>
    </row>
    <row r="618" spans="2:9" x14ac:dyDescent="0.3">
      <c r="B618" s="26"/>
      <c r="I618" s="26"/>
    </row>
    <row r="619" spans="2:9" x14ac:dyDescent="0.3">
      <c r="B619" s="26"/>
      <c r="I619" s="26"/>
    </row>
    <row r="620" spans="2:9" x14ac:dyDescent="0.3">
      <c r="B620" s="26"/>
      <c r="I620" s="26"/>
    </row>
    <row r="621" spans="2:9" x14ac:dyDescent="0.3">
      <c r="B621" s="26"/>
      <c r="I621" s="26"/>
    </row>
    <row r="622" spans="2:9" x14ac:dyDescent="0.3">
      <c r="B622" s="26"/>
      <c r="I622" s="26"/>
    </row>
    <row r="623" spans="2:9" x14ac:dyDescent="0.3">
      <c r="B623" s="26"/>
      <c r="I623" s="26"/>
    </row>
    <row r="624" spans="2:9" x14ac:dyDescent="0.3">
      <c r="B624" s="26"/>
      <c r="I624" s="26"/>
    </row>
    <row r="625" spans="2:9" x14ac:dyDescent="0.3">
      <c r="B625" s="26"/>
      <c r="I625" s="26"/>
    </row>
    <row r="626" spans="2:9" x14ac:dyDescent="0.3">
      <c r="B626" s="26"/>
      <c r="I626" s="26"/>
    </row>
    <row r="627" spans="2:9" x14ac:dyDescent="0.3">
      <c r="B627" s="26"/>
      <c r="I627" s="26"/>
    </row>
    <row r="628" spans="2:9" x14ac:dyDescent="0.3">
      <c r="B628" s="26"/>
      <c r="I628" s="26"/>
    </row>
    <row r="629" spans="2:9" x14ac:dyDescent="0.3">
      <c r="B629" s="26"/>
      <c r="I629" s="26"/>
    </row>
    <row r="630" spans="2:9" x14ac:dyDescent="0.3">
      <c r="B630" s="26"/>
      <c r="I630" s="26"/>
    </row>
    <row r="631" spans="2:9" x14ac:dyDescent="0.3">
      <c r="B631" s="26"/>
      <c r="I631" s="26"/>
    </row>
    <row r="632" spans="2:9" x14ac:dyDescent="0.3">
      <c r="B632" s="26"/>
      <c r="I632" s="26"/>
    </row>
    <row r="633" spans="2:9" x14ac:dyDescent="0.3">
      <c r="B633" s="26"/>
      <c r="I633" s="26"/>
    </row>
    <row r="634" spans="2:9" x14ac:dyDescent="0.3">
      <c r="B634" s="26"/>
      <c r="I634" s="26"/>
    </row>
    <row r="635" spans="2:9" x14ac:dyDescent="0.3">
      <c r="B635" s="26"/>
      <c r="I635" s="26"/>
    </row>
    <row r="636" spans="2:9" x14ac:dyDescent="0.3">
      <c r="B636" s="26"/>
      <c r="I636" s="26"/>
    </row>
    <row r="637" spans="2:9" x14ac:dyDescent="0.3">
      <c r="B637" s="26"/>
      <c r="I637" s="26"/>
    </row>
    <row r="638" spans="2:9" x14ac:dyDescent="0.3">
      <c r="B638" s="26"/>
      <c r="I638" s="26"/>
    </row>
    <row r="639" spans="2:9" x14ac:dyDescent="0.3">
      <c r="B639" s="26"/>
      <c r="I639" s="26"/>
    </row>
    <row r="640" spans="2:9" x14ac:dyDescent="0.3">
      <c r="B640" s="26"/>
      <c r="I640" s="26"/>
    </row>
    <row r="641" spans="2:9" x14ac:dyDescent="0.3">
      <c r="B641" s="26"/>
      <c r="I641" s="26"/>
    </row>
    <row r="642" spans="2:9" x14ac:dyDescent="0.3">
      <c r="B642" s="26"/>
      <c r="I642" s="26"/>
    </row>
    <row r="643" spans="2:9" x14ac:dyDescent="0.3">
      <c r="B643" s="26"/>
      <c r="I643" s="26"/>
    </row>
    <row r="644" spans="2:9" x14ac:dyDescent="0.3">
      <c r="B644" s="26"/>
      <c r="I644" s="26"/>
    </row>
    <row r="645" spans="2:9" x14ac:dyDescent="0.3">
      <c r="B645" s="26"/>
      <c r="I645" s="26"/>
    </row>
    <row r="646" spans="2:9" x14ac:dyDescent="0.3">
      <c r="B646" s="26"/>
      <c r="I646" s="26"/>
    </row>
    <row r="647" spans="2:9" x14ac:dyDescent="0.3">
      <c r="B647" s="26"/>
      <c r="I647" s="26"/>
    </row>
    <row r="648" spans="2:9" x14ac:dyDescent="0.3">
      <c r="B648" s="26"/>
      <c r="I648" s="26"/>
    </row>
    <row r="649" spans="2:9" x14ac:dyDescent="0.3">
      <c r="B649" s="26"/>
      <c r="I649" s="26"/>
    </row>
    <row r="650" spans="2:9" x14ac:dyDescent="0.3">
      <c r="B650" s="26"/>
      <c r="I650" s="26"/>
    </row>
    <row r="651" spans="2:9" x14ac:dyDescent="0.3">
      <c r="B651" s="26"/>
      <c r="I651" s="26"/>
    </row>
    <row r="652" spans="2:9" x14ac:dyDescent="0.3">
      <c r="B652" s="26"/>
      <c r="I652" s="26"/>
    </row>
    <row r="653" spans="2:9" x14ac:dyDescent="0.3">
      <c r="B653" s="26"/>
      <c r="I653" s="26"/>
    </row>
    <row r="654" spans="2:9" x14ac:dyDescent="0.3">
      <c r="B654" s="26"/>
      <c r="I654" s="26"/>
    </row>
    <row r="655" spans="2:9" x14ac:dyDescent="0.3">
      <c r="B655" s="26"/>
      <c r="I655" s="26"/>
    </row>
    <row r="656" spans="2:9" x14ac:dyDescent="0.3">
      <c r="B656" s="26"/>
      <c r="I656" s="26"/>
    </row>
    <row r="657" spans="2:9" x14ac:dyDescent="0.3">
      <c r="B657" s="26"/>
      <c r="I657" s="26"/>
    </row>
    <row r="658" spans="2:9" x14ac:dyDescent="0.3">
      <c r="B658" s="26"/>
      <c r="I658" s="26"/>
    </row>
    <row r="659" spans="2:9" x14ac:dyDescent="0.3">
      <c r="B659" s="26"/>
      <c r="I659" s="26"/>
    </row>
    <row r="660" spans="2:9" x14ac:dyDescent="0.3">
      <c r="B660" s="26"/>
      <c r="I660" s="26"/>
    </row>
    <row r="661" spans="2:9" x14ac:dyDescent="0.3">
      <c r="B661" s="26"/>
      <c r="I661" s="26"/>
    </row>
    <row r="662" spans="2:9" x14ac:dyDescent="0.3">
      <c r="B662" s="26"/>
      <c r="I662" s="26"/>
    </row>
    <row r="663" spans="2:9" x14ac:dyDescent="0.3">
      <c r="B663" s="26"/>
      <c r="I663" s="26"/>
    </row>
    <row r="664" spans="2:9" x14ac:dyDescent="0.3">
      <c r="B664" s="26"/>
      <c r="I664" s="26"/>
    </row>
    <row r="665" spans="2:9" x14ac:dyDescent="0.3">
      <c r="B665" s="26"/>
      <c r="I665" s="26"/>
    </row>
    <row r="666" spans="2:9" x14ac:dyDescent="0.3">
      <c r="B666" s="26"/>
      <c r="I666" s="26"/>
    </row>
    <row r="667" spans="2:9" x14ac:dyDescent="0.3">
      <c r="B667" s="26"/>
      <c r="I667" s="26"/>
    </row>
    <row r="668" spans="2:9" x14ac:dyDescent="0.3">
      <c r="B668" s="26"/>
      <c r="I668" s="26"/>
    </row>
    <row r="669" spans="2:9" x14ac:dyDescent="0.3">
      <c r="B669" s="26"/>
      <c r="I669" s="26"/>
    </row>
    <row r="670" spans="2:9" x14ac:dyDescent="0.3">
      <c r="B670" s="26"/>
      <c r="I670" s="26"/>
    </row>
    <row r="671" spans="2:9" x14ac:dyDescent="0.3">
      <c r="B671" s="26"/>
      <c r="I671" s="26"/>
    </row>
    <row r="672" spans="2:9" x14ac:dyDescent="0.3">
      <c r="B672" s="26"/>
      <c r="I672" s="26"/>
    </row>
    <row r="673" spans="2:9" x14ac:dyDescent="0.3">
      <c r="B673" s="26"/>
      <c r="I673" s="26"/>
    </row>
    <row r="674" spans="2:9" x14ac:dyDescent="0.3">
      <c r="B674" s="26"/>
      <c r="I674" s="26"/>
    </row>
    <row r="675" spans="2:9" x14ac:dyDescent="0.3">
      <c r="B675" s="26"/>
      <c r="I675" s="26"/>
    </row>
    <row r="676" spans="2:9" x14ac:dyDescent="0.3">
      <c r="B676" s="26"/>
      <c r="I676" s="26"/>
    </row>
    <row r="677" spans="2:9" x14ac:dyDescent="0.3">
      <c r="B677" s="26"/>
      <c r="I677" s="26"/>
    </row>
    <row r="678" spans="2:9" x14ac:dyDescent="0.3">
      <c r="B678" s="26"/>
      <c r="I678" s="26"/>
    </row>
    <row r="679" spans="2:9" x14ac:dyDescent="0.3">
      <c r="B679" s="26"/>
      <c r="I679" s="26"/>
    </row>
    <row r="680" spans="2:9" x14ac:dyDescent="0.3">
      <c r="B680" s="26"/>
      <c r="I680" s="26"/>
    </row>
    <row r="681" spans="2:9" x14ac:dyDescent="0.3">
      <c r="B681" s="26"/>
      <c r="I681" s="26"/>
    </row>
    <row r="682" spans="2:9" x14ac:dyDescent="0.3">
      <c r="B682" s="26"/>
      <c r="I682" s="26"/>
    </row>
    <row r="683" spans="2:9" x14ac:dyDescent="0.3">
      <c r="B683" s="26"/>
      <c r="I683" s="26"/>
    </row>
    <row r="684" spans="2:9" x14ac:dyDescent="0.3">
      <c r="B684" s="26"/>
      <c r="I684" s="26"/>
    </row>
    <row r="685" spans="2:9" x14ac:dyDescent="0.3">
      <c r="B685" s="26"/>
      <c r="I685" s="26"/>
    </row>
    <row r="686" spans="2:9" x14ac:dyDescent="0.3">
      <c r="B686" s="26"/>
      <c r="I686" s="26"/>
    </row>
    <row r="687" spans="2:9" x14ac:dyDescent="0.3">
      <c r="B687" s="26"/>
      <c r="I687" s="26"/>
    </row>
    <row r="688" spans="2:9" x14ac:dyDescent="0.3">
      <c r="B688" s="26"/>
      <c r="I688" s="26"/>
    </row>
    <row r="689" spans="2:9" x14ac:dyDescent="0.3">
      <c r="B689" s="26"/>
      <c r="I689" s="26"/>
    </row>
    <row r="690" spans="2:9" x14ac:dyDescent="0.3">
      <c r="B690" s="26"/>
      <c r="I690" s="26"/>
    </row>
    <row r="691" spans="2:9" x14ac:dyDescent="0.3">
      <c r="B691" s="26"/>
      <c r="I691" s="26"/>
    </row>
    <row r="692" spans="2:9" x14ac:dyDescent="0.3">
      <c r="B692" s="26"/>
      <c r="I692" s="26"/>
    </row>
    <row r="693" spans="2:9" x14ac:dyDescent="0.3">
      <c r="B693" s="26"/>
      <c r="I693" s="26"/>
    </row>
    <row r="694" spans="2:9" x14ac:dyDescent="0.3">
      <c r="B694" s="26"/>
      <c r="I694" s="26"/>
    </row>
    <row r="695" spans="2:9" x14ac:dyDescent="0.3">
      <c r="B695" s="26"/>
      <c r="I695" s="26"/>
    </row>
    <row r="696" spans="2:9" x14ac:dyDescent="0.3">
      <c r="B696" s="26"/>
      <c r="I696" s="26"/>
    </row>
    <row r="697" spans="2:9" x14ac:dyDescent="0.3">
      <c r="B697" s="26"/>
      <c r="I697" s="26"/>
    </row>
    <row r="698" spans="2:9" x14ac:dyDescent="0.3">
      <c r="B698" s="26"/>
      <c r="I698" s="26"/>
    </row>
    <row r="699" spans="2:9" x14ac:dyDescent="0.3">
      <c r="B699" s="26"/>
      <c r="I699" s="26"/>
    </row>
    <row r="700" spans="2:9" x14ac:dyDescent="0.3">
      <c r="B700" s="26"/>
      <c r="I700" s="26"/>
    </row>
    <row r="701" spans="2:9" x14ac:dyDescent="0.3">
      <c r="B701" s="26"/>
      <c r="I701" s="26"/>
    </row>
    <row r="702" spans="2:9" x14ac:dyDescent="0.3">
      <c r="B702" s="26"/>
      <c r="I702" s="26"/>
    </row>
    <row r="703" spans="2:9" x14ac:dyDescent="0.3">
      <c r="B703" s="26"/>
      <c r="I703" s="26"/>
    </row>
    <row r="704" spans="2:9" x14ac:dyDescent="0.3">
      <c r="B704" s="26"/>
      <c r="I704" s="26"/>
    </row>
    <row r="705" spans="2:9" x14ac:dyDescent="0.3">
      <c r="B705" s="26"/>
      <c r="I705" s="26"/>
    </row>
    <row r="706" spans="2:9" x14ac:dyDescent="0.3">
      <c r="B706" s="26"/>
      <c r="I706" s="26"/>
    </row>
    <row r="707" spans="2:9" x14ac:dyDescent="0.3">
      <c r="B707" s="26"/>
      <c r="I707" s="26"/>
    </row>
    <row r="708" spans="2:9" x14ac:dyDescent="0.3">
      <c r="B708" s="26"/>
      <c r="I708" s="26"/>
    </row>
    <row r="709" spans="2:9" x14ac:dyDescent="0.3">
      <c r="B709" s="26"/>
      <c r="I709" s="26"/>
    </row>
    <row r="710" spans="2:9" x14ac:dyDescent="0.3">
      <c r="B710" s="26"/>
      <c r="I710" s="26"/>
    </row>
    <row r="711" spans="2:9" x14ac:dyDescent="0.3">
      <c r="B711" s="26"/>
      <c r="I711" s="26"/>
    </row>
    <row r="712" spans="2:9" x14ac:dyDescent="0.3">
      <c r="B712" s="26"/>
      <c r="I712" s="26"/>
    </row>
    <row r="713" spans="2:9" x14ac:dyDescent="0.3">
      <c r="B713" s="26"/>
      <c r="I713" s="26"/>
    </row>
    <row r="714" spans="2:9" x14ac:dyDescent="0.3">
      <c r="B714" s="26"/>
      <c r="I714" s="26"/>
    </row>
    <row r="715" spans="2:9" x14ac:dyDescent="0.3">
      <c r="B715" s="26"/>
      <c r="I715" s="26"/>
    </row>
    <row r="716" spans="2:9" x14ac:dyDescent="0.3">
      <c r="B716" s="26"/>
      <c r="I716" s="26"/>
    </row>
    <row r="717" spans="2:9" x14ac:dyDescent="0.3">
      <c r="B717" s="26"/>
      <c r="I717" s="26"/>
    </row>
    <row r="718" spans="2:9" x14ac:dyDescent="0.3">
      <c r="B718" s="26"/>
      <c r="I718" s="26"/>
    </row>
    <row r="719" spans="2:9" x14ac:dyDescent="0.3">
      <c r="B719" s="26"/>
      <c r="I719" s="26"/>
    </row>
    <row r="720" spans="2:9" x14ac:dyDescent="0.3">
      <c r="B720" s="26"/>
      <c r="I720" s="26"/>
    </row>
    <row r="721" spans="2:9" x14ac:dyDescent="0.3">
      <c r="B721" s="26"/>
      <c r="I721" s="26"/>
    </row>
    <row r="722" spans="2:9" x14ac:dyDescent="0.3">
      <c r="B722" s="26"/>
      <c r="I722" s="26"/>
    </row>
    <row r="723" spans="2:9" x14ac:dyDescent="0.3">
      <c r="B723" s="26"/>
      <c r="I723" s="26"/>
    </row>
    <row r="724" spans="2:9" x14ac:dyDescent="0.3">
      <c r="B724" s="26"/>
      <c r="I724" s="26"/>
    </row>
    <row r="725" spans="2:9" x14ac:dyDescent="0.3">
      <c r="B725" s="26"/>
      <c r="I725" s="26"/>
    </row>
    <row r="726" spans="2:9" x14ac:dyDescent="0.3">
      <c r="B726" s="26"/>
      <c r="I726" s="26"/>
    </row>
    <row r="727" spans="2:9" x14ac:dyDescent="0.3">
      <c r="B727" s="26"/>
      <c r="I727" s="26"/>
    </row>
    <row r="728" spans="2:9" x14ac:dyDescent="0.3">
      <c r="B728" s="26"/>
      <c r="I728" s="26"/>
    </row>
    <row r="729" spans="2:9" x14ac:dyDescent="0.3">
      <c r="B729" s="26"/>
      <c r="I729" s="26"/>
    </row>
    <row r="730" spans="2:9" x14ac:dyDescent="0.3">
      <c r="B730" s="26"/>
      <c r="I730" s="26"/>
    </row>
    <row r="731" spans="2:9" x14ac:dyDescent="0.3">
      <c r="B731" s="26"/>
      <c r="I731" s="26"/>
    </row>
    <row r="732" spans="2:9" x14ac:dyDescent="0.3">
      <c r="B732" s="26"/>
      <c r="I732" s="26"/>
    </row>
    <row r="733" spans="2:9" x14ac:dyDescent="0.3">
      <c r="B733" s="26"/>
      <c r="I733" s="26"/>
    </row>
    <row r="734" spans="2:9" x14ac:dyDescent="0.3">
      <c r="B734" s="26"/>
      <c r="I734" s="26"/>
    </row>
    <row r="735" spans="2:9" x14ac:dyDescent="0.3">
      <c r="B735" s="26"/>
      <c r="I735" s="26"/>
    </row>
    <row r="736" spans="2:9" x14ac:dyDescent="0.3">
      <c r="B736" s="26"/>
      <c r="I736" s="26"/>
    </row>
    <row r="737" spans="2:9" x14ac:dyDescent="0.3">
      <c r="B737" s="26"/>
      <c r="I737" s="26"/>
    </row>
    <row r="738" spans="2:9" x14ac:dyDescent="0.3">
      <c r="B738" s="26"/>
      <c r="I738" s="26"/>
    </row>
    <row r="739" spans="2:9" x14ac:dyDescent="0.3">
      <c r="B739" s="26"/>
      <c r="I739" s="26"/>
    </row>
    <row r="740" spans="2:9" x14ac:dyDescent="0.3">
      <c r="B740" s="26"/>
      <c r="I740" s="26"/>
    </row>
    <row r="741" spans="2:9" x14ac:dyDescent="0.3">
      <c r="B741" s="26"/>
      <c r="I741" s="26"/>
    </row>
    <row r="742" spans="2:9" x14ac:dyDescent="0.3">
      <c r="B742" s="26"/>
      <c r="I742" s="26"/>
    </row>
    <row r="743" spans="2:9" x14ac:dyDescent="0.3">
      <c r="B743" s="26"/>
      <c r="I743" s="26"/>
    </row>
    <row r="744" spans="2:9" x14ac:dyDescent="0.3">
      <c r="B744" s="26"/>
      <c r="I744" s="26"/>
    </row>
    <row r="745" spans="2:9" x14ac:dyDescent="0.3">
      <c r="B745" s="26"/>
      <c r="I745" s="26"/>
    </row>
    <row r="746" spans="2:9" x14ac:dyDescent="0.3">
      <c r="B746" s="26"/>
      <c r="I746" s="26"/>
    </row>
    <row r="747" spans="2:9" x14ac:dyDescent="0.3">
      <c r="B747" s="26"/>
      <c r="I747" s="26"/>
    </row>
    <row r="748" spans="2:9" x14ac:dyDescent="0.3">
      <c r="B748" s="26"/>
      <c r="I748" s="26"/>
    </row>
    <row r="749" spans="2:9" x14ac:dyDescent="0.3">
      <c r="B749" s="26"/>
      <c r="I749" s="26"/>
    </row>
    <row r="750" spans="2:9" x14ac:dyDescent="0.3">
      <c r="B750" s="26"/>
      <c r="I750" s="26"/>
    </row>
    <row r="751" spans="2:9" x14ac:dyDescent="0.3">
      <c r="B751" s="26"/>
      <c r="I751" s="26"/>
    </row>
    <row r="752" spans="2:9" x14ac:dyDescent="0.3">
      <c r="B752" s="26"/>
      <c r="I752" s="26"/>
    </row>
    <row r="753" spans="2:9" x14ac:dyDescent="0.3">
      <c r="B753" s="26"/>
      <c r="I753" s="26"/>
    </row>
    <row r="754" spans="2:9" x14ac:dyDescent="0.3">
      <c r="B754" s="26"/>
      <c r="I754" s="26"/>
    </row>
    <row r="755" spans="2:9" x14ac:dyDescent="0.3">
      <c r="B755" s="26"/>
      <c r="I755" s="26"/>
    </row>
    <row r="756" spans="2:9" x14ac:dyDescent="0.3">
      <c r="B756" s="26"/>
      <c r="I756" s="26"/>
    </row>
    <row r="757" spans="2:9" x14ac:dyDescent="0.3">
      <c r="B757" s="26"/>
      <c r="I757" s="26"/>
    </row>
    <row r="758" spans="2:9" x14ac:dyDescent="0.3">
      <c r="B758" s="26"/>
      <c r="I758" s="26"/>
    </row>
    <row r="759" spans="2:9" x14ac:dyDescent="0.3">
      <c r="B759" s="26"/>
      <c r="I759" s="26"/>
    </row>
    <row r="760" spans="2:9" x14ac:dyDescent="0.3">
      <c r="B760" s="26"/>
      <c r="I760" s="26"/>
    </row>
    <row r="761" spans="2:9" x14ac:dyDescent="0.3">
      <c r="B761" s="26"/>
      <c r="I761" s="26"/>
    </row>
    <row r="762" spans="2:9" x14ac:dyDescent="0.3">
      <c r="B762" s="26"/>
      <c r="I762" s="26"/>
    </row>
    <row r="763" spans="2:9" x14ac:dyDescent="0.3">
      <c r="B763" s="26"/>
      <c r="I763" s="26"/>
    </row>
    <row r="764" spans="2:9" x14ac:dyDescent="0.3">
      <c r="B764" s="26"/>
      <c r="I764" s="26"/>
    </row>
    <row r="765" spans="2:9" x14ac:dyDescent="0.3">
      <c r="B765" s="26"/>
      <c r="I765" s="26"/>
    </row>
    <row r="766" spans="2:9" x14ac:dyDescent="0.3">
      <c r="B766" s="26"/>
      <c r="I766" s="26"/>
    </row>
    <row r="767" spans="2:9" x14ac:dyDescent="0.3">
      <c r="B767" s="26"/>
      <c r="I767" s="26"/>
    </row>
    <row r="768" spans="2:9" x14ac:dyDescent="0.3">
      <c r="B768" s="26"/>
      <c r="I768" s="26"/>
    </row>
    <row r="769" spans="2:9" x14ac:dyDescent="0.3">
      <c r="B769" s="26"/>
      <c r="I769" s="26"/>
    </row>
    <row r="770" spans="2:9" x14ac:dyDescent="0.3">
      <c r="B770" s="26"/>
      <c r="I770" s="26"/>
    </row>
    <row r="771" spans="2:9" x14ac:dyDescent="0.3">
      <c r="B771" s="26"/>
      <c r="I771" s="26"/>
    </row>
    <row r="772" spans="2:9" x14ac:dyDescent="0.3">
      <c r="B772" s="26"/>
      <c r="I772" s="26"/>
    </row>
    <row r="773" spans="2:9" x14ac:dyDescent="0.3">
      <c r="B773" s="26"/>
      <c r="I773" s="26"/>
    </row>
    <row r="774" spans="2:9" x14ac:dyDescent="0.3">
      <c r="B774" s="26"/>
      <c r="I774" s="26"/>
    </row>
    <row r="775" spans="2:9" x14ac:dyDescent="0.3">
      <c r="B775" s="26"/>
      <c r="I775" s="26"/>
    </row>
    <row r="776" spans="2:9" x14ac:dyDescent="0.3">
      <c r="B776" s="26"/>
      <c r="I776" s="26"/>
    </row>
    <row r="777" spans="2:9" x14ac:dyDescent="0.3">
      <c r="B777" s="26"/>
      <c r="I777" s="26"/>
    </row>
    <row r="778" spans="2:9" x14ac:dyDescent="0.3">
      <c r="B778" s="26"/>
      <c r="I778" s="26"/>
    </row>
    <row r="779" spans="2:9" x14ac:dyDescent="0.3">
      <c r="B779" s="26"/>
      <c r="I779" s="26"/>
    </row>
    <row r="780" spans="2:9" x14ac:dyDescent="0.3">
      <c r="B780" s="26"/>
      <c r="I780" s="26"/>
    </row>
    <row r="781" spans="2:9" x14ac:dyDescent="0.3">
      <c r="B781" s="26"/>
      <c r="I781" s="26"/>
    </row>
    <row r="782" spans="2:9" x14ac:dyDescent="0.3">
      <c r="B782" s="26"/>
      <c r="I782" s="26"/>
    </row>
    <row r="783" spans="2:9" x14ac:dyDescent="0.3">
      <c r="B783" s="26"/>
      <c r="I783" s="26"/>
    </row>
    <row r="784" spans="2:9" x14ac:dyDescent="0.3">
      <c r="B784" s="26"/>
      <c r="I784" s="26"/>
    </row>
    <row r="785" spans="2:9" x14ac:dyDescent="0.3">
      <c r="B785" s="26"/>
      <c r="I785" s="26"/>
    </row>
    <row r="786" spans="2:9" x14ac:dyDescent="0.3">
      <c r="B786" s="26"/>
      <c r="I786" s="26"/>
    </row>
    <row r="787" spans="2:9" x14ac:dyDescent="0.3">
      <c r="B787" s="26"/>
      <c r="I787" s="26"/>
    </row>
    <row r="788" spans="2:9" x14ac:dyDescent="0.3">
      <c r="B788" s="26"/>
      <c r="I788" s="26"/>
    </row>
    <row r="789" spans="2:9" x14ac:dyDescent="0.3">
      <c r="B789" s="26"/>
      <c r="I789" s="26"/>
    </row>
    <row r="790" spans="2:9" x14ac:dyDescent="0.3">
      <c r="B790" s="26"/>
      <c r="I790" s="26"/>
    </row>
    <row r="791" spans="2:9" x14ac:dyDescent="0.3">
      <c r="B791" s="26"/>
      <c r="I791" s="26"/>
    </row>
    <row r="792" spans="2:9" x14ac:dyDescent="0.3">
      <c r="B792" s="26"/>
      <c r="I792" s="26"/>
    </row>
    <row r="793" spans="2:9" x14ac:dyDescent="0.3">
      <c r="B793" s="26"/>
      <c r="I793" s="26"/>
    </row>
    <row r="794" spans="2:9" x14ac:dyDescent="0.3">
      <c r="B794" s="26"/>
      <c r="I794" s="26"/>
    </row>
    <row r="795" spans="2:9" x14ac:dyDescent="0.3">
      <c r="B795" s="26"/>
      <c r="I795" s="26"/>
    </row>
    <row r="796" spans="2:9" x14ac:dyDescent="0.3">
      <c r="B796" s="26"/>
      <c r="I796" s="26"/>
    </row>
    <row r="797" spans="2:9" x14ac:dyDescent="0.3">
      <c r="B797" s="26"/>
      <c r="I797" s="26"/>
    </row>
    <row r="798" spans="2:9" x14ac:dyDescent="0.3">
      <c r="B798" s="26"/>
      <c r="I798" s="26"/>
    </row>
    <row r="799" spans="2:9" x14ac:dyDescent="0.3">
      <c r="B799" s="26"/>
      <c r="I799" s="26"/>
    </row>
    <row r="800" spans="2:9" x14ac:dyDescent="0.3">
      <c r="B800" s="26"/>
      <c r="I800" s="26"/>
    </row>
    <row r="801" spans="2:9" x14ac:dyDescent="0.3">
      <c r="B801" s="26"/>
      <c r="I801" s="26"/>
    </row>
    <row r="802" spans="2:9" x14ac:dyDescent="0.3">
      <c r="B802" s="26"/>
      <c r="I802" s="26"/>
    </row>
    <row r="803" spans="2:9" x14ac:dyDescent="0.3">
      <c r="B803" s="26"/>
      <c r="I803" s="26"/>
    </row>
    <row r="804" spans="2:9" x14ac:dyDescent="0.3">
      <c r="B804" s="26"/>
      <c r="I804" s="26"/>
    </row>
    <row r="805" spans="2:9" x14ac:dyDescent="0.3">
      <c r="B805" s="26"/>
      <c r="I805" s="26"/>
    </row>
    <row r="806" spans="2:9" x14ac:dyDescent="0.3">
      <c r="B806" s="26"/>
      <c r="I806" s="26"/>
    </row>
    <row r="807" spans="2:9" x14ac:dyDescent="0.3">
      <c r="B807" s="26"/>
      <c r="I807" s="26"/>
    </row>
    <row r="808" spans="2:9" x14ac:dyDescent="0.3">
      <c r="B808" s="26"/>
      <c r="I808" s="26"/>
    </row>
    <row r="809" spans="2:9" x14ac:dyDescent="0.3">
      <c r="B809" s="26"/>
      <c r="I809" s="26"/>
    </row>
    <row r="810" spans="2:9" x14ac:dyDescent="0.3">
      <c r="B810" s="26"/>
      <c r="I810" s="26"/>
    </row>
    <row r="811" spans="2:9" x14ac:dyDescent="0.3">
      <c r="B811" s="26"/>
      <c r="I811" s="26"/>
    </row>
    <row r="812" spans="2:9" x14ac:dyDescent="0.3">
      <c r="B812" s="26"/>
      <c r="I812" s="26"/>
    </row>
    <row r="813" spans="2:9" x14ac:dyDescent="0.3">
      <c r="B813" s="26"/>
      <c r="I813" s="26"/>
    </row>
    <row r="814" spans="2:9" x14ac:dyDescent="0.3">
      <c r="B814" s="26"/>
      <c r="I814" s="26"/>
    </row>
    <row r="815" spans="2:9" x14ac:dyDescent="0.3">
      <c r="B815" s="26"/>
      <c r="I815" s="26"/>
    </row>
    <row r="816" spans="2:9" x14ac:dyDescent="0.3">
      <c r="B816" s="26"/>
      <c r="I816" s="26"/>
    </row>
    <row r="817" spans="2:9" x14ac:dyDescent="0.3">
      <c r="B817" s="26"/>
      <c r="I817" s="26"/>
    </row>
    <row r="818" spans="2:9" x14ac:dyDescent="0.3">
      <c r="B818" s="26"/>
      <c r="I818" s="26"/>
    </row>
    <row r="819" spans="2:9" x14ac:dyDescent="0.3">
      <c r="B819" s="26"/>
      <c r="I819" s="26"/>
    </row>
    <row r="820" spans="2:9" x14ac:dyDescent="0.3">
      <c r="B820" s="26"/>
      <c r="I820" s="26"/>
    </row>
    <row r="821" spans="2:9" x14ac:dyDescent="0.3">
      <c r="B821" s="26"/>
      <c r="I821" s="26"/>
    </row>
    <row r="822" spans="2:9" x14ac:dyDescent="0.3">
      <c r="B822" s="26"/>
      <c r="I822" s="26"/>
    </row>
    <row r="823" spans="2:9" x14ac:dyDescent="0.3">
      <c r="B823" s="26"/>
      <c r="I823" s="26"/>
    </row>
    <row r="824" spans="2:9" x14ac:dyDescent="0.3">
      <c r="B824" s="26"/>
      <c r="I824" s="26"/>
    </row>
    <row r="825" spans="2:9" x14ac:dyDescent="0.3">
      <c r="B825" s="26"/>
      <c r="I825" s="26"/>
    </row>
    <row r="826" spans="2:9" x14ac:dyDescent="0.3">
      <c r="B826" s="26"/>
      <c r="I826" s="26"/>
    </row>
    <row r="827" spans="2:9" x14ac:dyDescent="0.3">
      <c r="B827" s="26"/>
      <c r="I827" s="26"/>
    </row>
    <row r="828" spans="2:9" x14ac:dyDescent="0.3">
      <c r="B828" s="26"/>
      <c r="I828" s="26"/>
    </row>
    <row r="829" spans="2:9" x14ac:dyDescent="0.3">
      <c r="B829" s="26"/>
      <c r="I829" s="26"/>
    </row>
    <row r="830" spans="2:9" x14ac:dyDescent="0.3">
      <c r="B830" s="26"/>
      <c r="I830" s="26"/>
    </row>
    <row r="831" spans="2:9" x14ac:dyDescent="0.3">
      <c r="B831" s="26"/>
      <c r="I831" s="26"/>
    </row>
    <row r="832" spans="2:9" x14ac:dyDescent="0.3">
      <c r="B832" s="26"/>
      <c r="I832" s="26"/>
    </row>
    <row r="833" spans="2:9" x14ac:dyDescent="0.3">
      <c r="B833" s="26"/>
      <c r="I833" s="26"/>
    </row>
    <row r="834" spans="2:9" x14ac:dyDescent="0.3">
      <c r="B834" s="26"/>
      <c r="I834" s="26"/>
    </row>
    <row r="835" spans="2:9" x14ac:dyDescent="0.3">
      <c r="B835" s="26"/>
      <c r="I835" s="26"/>
    </row>
    <row r="836" spans="2:9" x14ac:dyDescent="0.3">
      <c r="B836" s="26"/>
      <c r="I836" s="26"/>
    </row>
    <row r="837" spans="2:9" x14ac:dyDescent="0.3">
      <c r="B837" s="26"/>
      <c r="I837" s="26"/>
    </row>
    <row r="838" spans="2:9" x14ac:dyDescent="0.3">
      <c r="B838" s="26"/>
      <c r="I838" s="26"/>
    </row>
    <row r="839" spans="2:9" x14ac:dyDescent="0.3">
      <c r="B839" s="26"/>
      <c r="I839" s="26"/>
    </row>
    <row r="840" spans="2:9" x14ac:dyDescent="0.3">
      <c r="B840" s="26"/>
      <c r="I840" s="26"/>
    </row>
    <row r="841" spans="2:9" x14ac:dyDescent="0.3">
      <c r="B841" s="26"/>
      <c r="I841" s="26"/>
    </row>
    <row r="842" spans="2:9" x14ac:dyDescent="0.3">
      <c r="B842" s="26"/>
      <c r="I842" s="26"/>
    </row>
    <row r="843" spans="2:9" x14ac:dyDescent="0.3">
      <c r="B843" s="26"/>
      <c r="I843" s="26"/>
    </row>
    <row r="844" spans="2:9" x14ac:dyDescent="0.3">
      <c r="B844" s="26"/>
      <c r="I844" s="26"/>
    </row>
    <row r="845" spans="2:9" x14ac:dyDescent="0.3">
      <c r="B845" s="26"/>
      <c r="I845" s="26"/>
    </row>
    <row r="846" spans="2:9" x14ac:dyDescent="0.3">
      <c r="B846" s="26"/>
      <c r="I846" s="26"/>
    </row>
    <row r="847" spans="2:9" x14ac:dyDescent="0.3">
      <c r="B847" s="26"/>
      <c r="I847" s="26"/>
    </row>
    <row r="848" spans="2:9" x14ac:dyDescent="0.3">
      <c r="B848" s="26"/>
      <c r="I848" s="26"/>
    </row>
    <row r="849" spans="2:9" x14ac:dyDescent="0.3">
      <c r="B849" s="26"/>
      <c r="I849" s="26"/>
    </row>
    <row r="850" spans="2:9" x14ac:dyDescent="0.3">
      <c r="B850" s="26"/>
      <c r="I850" s="26"/>
    </row>
    <row r="851" spans="2:9" x14ac:dyDescent="0.3">
      <c r="B851" s="26"/>
      <c r="I851" s="26"/>
    </row>
    <row r="852" spans="2:9" x14ac:dyDescent="0.3">
      <c r="B852" s="26"/>
      <c r="I852" s="26"/>
    </row>
    <row r="853" spans="2:9" x14ac:dyDescent="0.3">
      <c r="B853" s="26"/>
      <c r="I853" s="26"/>
    </row>
    <row r="854" spans="2:9" x14ac:dyDescent="0.3">
      <c r="B854" s="26"/>
      <c r="I854" s="26"/>
    </row>
    <row r="855" spans="2:9" x14ac:dyDescent="0.3">
      <c r="B855" s="26"/>
      <c r="I855" s="26"/>
    </row>
    <row r="856" spans="2:9" x14ac:dyDescent="0.3">
      <c r="B856" s="26"/>
      <c r="I856" s="26"/>
    </row>
    <row r="857" spans="2:9" x14ac:dyDescent="0.3">
      <c r="B857" s="26"/>
      <c r="I857" s="26"/>
    </row>
    <row r="858" spans="2:9" x14ac:dyDescent="0.3">
      <c r="B858" s="26"/>
      <c r="I858" s="26"/>
    </row>
    <row r="859" spans="2:9" x14ac:dyDescent="0.3">
      <c r="B859" s="26"/>
      <c r="I859" s="26"/>
    </row>
    <row r="860" spans="2:9" x14ac:dyDescent="0.3">
      <c r="B860" s="26"/>
      <c r="I860" s="26"/>
    </row>
    <row r="861" spans="2:9" x14ac:dyDescent="0.3">
      <c r="B861" s="26"/>
      <c r="I861" s="26"/>
    </row>
    <row r="862" spans="2:9" x14ac:dyDescent="0.3">
      <c r="B862" s="26"/>
      <c r="I862" s="26"/>
    </row>
    <row r="863" spans="2:9" x14ac:dyDescent="0.3">
      <c r="B863" s="26"/>
      <c r="I863" s="26"/>
    </row>
    <row r="864" spans="2:9" x14ac:dyDescent="0.3">
      <c r="B864" s="26"/>
      <c r="I864" s="26"/>
    </row>
    <row r="865" spans="2:9" x14ac:dyDescent="0.3">
      <c r="B865" s="26"/>
      <c r="I865" s="26"/>
    </row>
    <row r="866" spans="2:9" x14ac:dyDescent="0.3">
      <c r="B866" s="26"/>
      <c r="I866" s="26"/>
    </row>
    <row r="867" spans="2:9" x14ac:dyDescent="0.3">
      <c r="B867" s="26"/>
      <c r="I867" s="26"/>
    </row>
    <row r="868" spans="2:9" x14ac:dyDescent="0.3">
      <c r="B868" s="26"/>
      <c r="I868" s="26"/>
    </row>
    <row r="869" spans="2:9" x14ac:dyDescent="0.3">
      <c r="B869" s="26"/>
      <c r="I869" s="26"/>
    </row>
    <row r="870" spans="2:9" x14ac:dyDescent="0.3">
      <c r="B870" s="26"/>
      <c r="I870" s="26"/>
    </row>
    <row r="871" spans="2:9" x14ac:dyDescent="0.3">
      <c r="B871" s="26"/>
      <c r="I871" s="26"/>
    </row>
    <row r="872" spans="2:9" x14ac:dyDescent="0.3">
      <c r="B872" s="26"/>
      <c r="I872" s="26"/>
    </row>
    <row r="873" spans="2:9" x14ac:dyDescent="0.3">
      <c r="B873" s="26"/>
      <c r="I873" s="26"/>
    </row>
    <row r="874" spans="2:9" x14ac:dyDescent="0.3">
      <c r="B874" s="26"/>
      <c r="I874" s="26"/>
    </row>
    <row r="875" spans="2:9" x14ac:dyDescent="0.3">
      <c r="B875" s="26"/>
      <c r="I875" s="26"/>
    </row>
    <row r="876" spans="2:9" x14ac:dyDescent="0.3">
      <c r="B876" s="26"/>
      <c r="I876" s="26"/>
    </row>
    <row r="877" spans="2:9" x14ac:dyDescent="0.3">
      <c r="B877" s="26"/>
      <c r="I877" s="26"/>
    </row>
    <row r="878" spans="2:9" x14ac:dyDescent="0.3">
      <c r="B878" s="26"/>
      <c r="I878" s="26"/>
    </row>
    <row r="879" spans="2:9" x14ac:dyDescent="0.3">
      <c r="B879" s="26"/>
      <c r="I879" s="26"/>
    </row>
    <row r="880" spans="2:9" x14ac:dyDescent="0.3">
      <c r="B880" s="26"/>
      <c r="I880" s="26"/>
    </row>
    <row r="881" spans="2:9" x14ac:dyDescent="0.3">
      <c r="B881" s="26"/>
      <c r="I881" s="26"/>
    </row>
    <row r="882" spans="2:9" x14ac:dyDescent="0.3">
      <c r="B882" s="26"/>
      <c r="I882" s="26"/>
    </row>
    <row r="883" spans="2:9" x14ac:dyDescent="0.3">
      <c r="B883" s="26"/>
      <c r="I883" s="26"/>
    </row>
    <row r="884" spans="2:9" x14ac:dyDescent="0.3">
      <c r="B884" s="26"/>
      <c r="I884" s="26"/>
    </row>
    <row r="885" spans="2:9" x14ac:dyDescent="0.3">
      <c r="B885" s="26"/>
      <c r="I885" s="26"/>
    </row>
    <row r="886" spans="2:9" x14ac:dyDescent="0.3">
      <c r="B886" s="26"/>
      <c r="I886" s="26"/>
    </row>
    <row r="887" spans="2:9" x14ac:dyDescent="0.3">
      <c r="B887" s="26"/>
      <c r="I887" s="26"/>
    </row>
    <row r="888" spans="2:9" x14ac:dyDescent="0.3">
      <c r="B888" s="26"/>
      <c r="I888" s="26"/>
    </row>
    <row r="889" spans="2:9" x14ac:dyDescent="0.3">
      <c r="B889" s="26"/>
      <c r="I889" s="26"/>
    </row>
    <row r="890" spans="2:9" x14ac:dyDescent="0.3">
      <c r="B890" s="26"/>
      <c r="I890" s="26"/>
    </row>
    <row r="891" spans="2:9" x14ac:dyDescent="0.3">
      <c r="B891" s="26"/>
      <c r="I891" s="26"/>
    </row>
    <row r="892" spans="2:9" x14ac:dyDescent="0.3">
      <c r="B892" s="26"/>
      <c r="I892" s="26"/>
    </row>
    <row r="893" spans="2:9" x14ac:dyDescent="0.3">
      <c r="B893" s="26"/>
      <c r="I893" s="26"/>
    </row>
    <row r="894" spans="2:9" x14ac:dyDescent="0.3">
      <c r="B894" s="26"/>
      <c r="I894" s="26"/>
    </row>
    <row r="895" spans="2:9" x14ac:dyDescent="0.3">
      <c r="B895" s="26"/>
      <c r="I895" s="26"/>
    </row>
    <row r="896" spans="2:9" x14ac:dyDescent="0.3">
      <c r="B896" s="26"/>
      <c r="I896" s="26"/>
    </row>
    <row r="897" spans="2:9" x14ac:dyDescent="0.3">
      <c r="B897" s="26"/>
      <c r="I897" s="26"/>
    </row>
    <row r="898" spans="2:9" x14ac:dyDescent="0.3">
      <c r="B898" s="26"/>
      <c r="I898" s="26"/>
    </row>
    <row r="899" spans="2:9" x14ac:dyDescent="0.3">
      <c r="B899" s="26"/>
      <c r="I899" s="26"/>
    </row>
    <row r="900" spans="2:9" x14ac:dyDescent="0.3">
      <c r="B900" s="26"/>
      <c r="I900" s="26"/>
    </row>
    <row r="901" spans="2:9" x14ac:dyDescent="0.3">
      <c r="B901" s="26"/>
      <c r="I901" s="26"/>
    </row>
    <row r="902" spans="2:9" x14ac:dyDescent="0.3">
      <c r="B902" s="26"/>
      <c r="I902" s="26"/>
    </row>
    <row r="903" spans="2:9" x14ac:dyDescent="0.3">
      <c r="B903" s="26"/>
      <c r="I903" s="26"/>
    </row>
    <row r="904" spans="2:9" x14ac:dyDescent="0.3">
      <c r="B904" s="26"/>
      <c r="I904" s="26"/>
    </row>
    <row r="905" spans="2:9" x14ac:dyDescent="0.3">
      <c r="B905" s="26"/>
      <c r="I905" s="26"/>
    </row>
    <row r="906" spans="2:9" x14ac:dyDescent="0.3">
      <c r="B906" s="26"/>
      <c r="I906" s="26"/>
    </row>
    <row r="907" spans="2:9" x14ac:dyDescent="0.3">
      <c r="B907" s="26"/>
      <c r="I907" s="26"/>
    </row>
    <row r="908" spans="2:9" x14ac:dyDescent="0.3">
      <c r="B908" s="26"/>
      <c r="I908" s="26"/>
    </row>
    <row r="909" spans="2:9" x14ac:dyDescent="0.3">
      <c r="B909" s="26"/>
      <c r="I909" s="26"/>
    </row>
    <row r="910" spans="2:9" x14ac:dyDescent="0.3">
      <c r="B910" s="26"/>
      <c r="I910" s="26"/>
    </row>
    <row r="911" spans="2:9" x14ac:dyDescent="0.3">
      <c r="B911" s="26"/>
      <c r="I911" s="26"/>
    </row>
    <row r="912" spans="2:9" x14ac:dyDescent="0.3">
      <c r="B912" s="26"/>
      <c r="I912" s="26"/>
    </row>
    <row r="913" spans="2:9" x14ac:dyDescent="0.3">
      <c r="B913" s="26"/>
      <c r="I913" s="26"/>
    </row>
    <row r="914" spans="2:9" x14ac:dyDescent="0.3">
      <c r="B914" s="26"/>
      <c r="I914" s="26"/>
    </row>
    <row r="915" spans="2:9" x14ac:dyDescent="0.3">
      <c r="B915" s="26"/>
      <c r="I915" s="26"/>
    </row>
    <row r="916" spans="2:9" x14ac:dyDescent="0.3">
      <c r="B916" s="26"/>
      <c r="I916" s="26"/>
    </row>
    <row r="917" spans="2:9" x14ac:dyDescent="0.3">
      <c r="B917" s="26"/>
      <c r="I917" s="26"/>
    </row>
    <row r="918" spans="2:9" x14ac:dyDescent="0.3">
      <c r="B918" s="26"/>
      <c r="I918" s="26"/>
    </row>
    <row r="919" spans="2:9" x14ac:dyDescent="0.3">
      <c r="B919" s="26"/>
      <c r="I919" s="26"/>
    </row>
    <row r="920" spans="2:9" x14ac:dyDescent="0.3">
      <c r="B920" s="26"/>
      <c r="I920" s="26"/>
    </row>
    <row r="921" spans="2:9" x14ac:dyDescent="0.3">
      <c r="B921" s="26"/>
      <c r="I921" s="26"/>
    </row>
    <row r="922" spans="2:9" x14ac:dyDescent="0.3">
      <c r="B922" s="26"/>
      <c r="I922" s="26"/>
    </row>
    <row r="923" spans="2:9" x14ac:dyDescent="0.3">
      <c r="B923" s="26"/>
      <c r="I923" s="26"/>
    </row>
    <row r="924" spans="2:9" x14ac:dyDescent="0.3">
      <c r="B924" s="26"/>
      <c r="I924" s="26"/>
    </row>
    <row r="925" spans="2:9" x14ac:dyDescent="0.3">
      <c r="B925" s="26"/>
      <c r="I925" s="26"/>
    </row>
    <row r="926" spans="2:9" x14ac:dyDescent="0.3">
      <c r="B926" s="26"/>
      <c r="I926" s="26"/>
    </row>
    <row r="927" spans="2:9" x14ac:dyDescent="0.3">
      <c r="B927" s="26"/>
      <c r="I927" s="26"/>
    </row>
    <row r="928" spans="2:9" x14ac:dyDescent="0.3">
      <c r="B928" s="26"/>
      <c r="I928" s="26"/>
    </row>
    <row r="929" spans="2:9" x14ac:dyDescent="0.3">
      <c r="B929" s="26"/>
      <c r="I929" s="26"/>
    </row>
    <row r="930" spans="2:9" x14ac:dyDescent="0.3">
      <c r="B930" s="26"/>
      <c r="I930" s="26"/>
    </row>
    <row r="931" spans="2:9" x14ac:dyDescent="0.3">
      <c r="B931" s="26"/>
      <c r="I931" s="26"/>
    </row>
    <row r="932" spans="2:9" x14ac:dyDescent="0.3">
      <c r="B932" s="26"/>
      <c r="I932" s="26"/>
    </row>
    <row r="933" spans="2:9" x14ac:dyDescent="0.3">
      <c r="B933" s="26"/>
      <c r="I933" s="26"/>
    </row>
    <row r="934" spans="2:9" x14ac:dyDescent="0.3">
      <c r="B934" s="26"/>
      <c r="I934" s="26"/>
    </row>
    <row r="935" spans="2:9" x14ac:dyDescent="0.3">
      <c r="B935" s="26"/>
      <c r="I935" s="26"/>
    </row>
    <row r="936" spans="2:9" x14ac:dyDescent="0.3">
      <c r="B936" s="26"/>
      <c r="I936" s="26"/>
    </row>
    <row r="937" spans="2:9" x14ac:dyDescent="0.3">
      <c r="B937" s="26"/>
      <c r="I937" s="26"/>
    </row>
    <row r="938" spans="2:9" x14ac:dyDescent="0.3">
      <c r="B938" s="26"/>
      <c r="I938" s="26"/>
    </row>
    <row r="939" spans="2:9" x14ac:dyDescent="0.3">
      <c r="B939" s="26"/>
      <c r="I939" s="26"/>
    </row>
    <row r="940" spans="2:9" x14ac:dyDescent="0.3">
      <c r="B940" s="26"/>
      <c r="I940" s="26"/>
    </row>
    <row r="941" spans="2:9" x14ac:dyDescent="0.3">
      <c r="B941" s="26"/>
      <c r="I941" s="26"/>
    </row>
    <row r="942" spans="2:9" x14ac:dyDescent="0.3">
      <c r="B942" s="26"/>
      <c r="I942" s="26"/>
    </row>
    <row r="943" spans="2:9" x14ac:dyDescent="0.3">
      <c r="B943" s="26"/>
      <c r="I943" s="26"/>
    </row>
    <row r="944" spans="2:9" x14ac:dyDescent="0.3">
      <c r="B944" s="26"/>
      <c r="I944" s="26"/>
    </row>
    <row r="945" spans="2:9" x14ac:dyDescent="0.3">
      <c r="B945" s="26"/>
      <c r="I945" s="26"/>
    </row>
    <row r="946" spans="2:9" x14ac:dyDescent="0.3">
      <c r="B946" s="26"/>
      <c r="I946" s="26"/>
    </row>
    <row r="947" spans="2:9" x14ac:dyDescent="0.3">
      <c r="B947" s="26"/>
      <c r="I947" s="26"/>
    </row>
    <row r="948" spans="2:9" x14ac:dyDescent="0.3">
      <c r="B948" s="26"/>
      <c r="I948" s="26"/>
    </row>
    <row r="949" spans="2:9" x14ac:dyDescent="0.3">
      <c r="B949" s="26"/>
      <c r="I949" s="26"/>
    </row>
    <row r="950" spans="2:9" x14ac:dyDescent="0.3">
      <c r="B950" s="26"/>
      <c r="I950" s="26"/>
    </row>
    <row r="951" spans="2:9" x14ac:dyDescent="0.3">
      <c r="B951" s="26"/>
      <c r="I951" s="26"/>
    </row>
    <row r="952" spans="2:9" x14ac:dyDescent="0.3">
      <c r="B952" s="26"/>
      <c r="I952" s="26"/>
    </row>
    <row r="953" spans="2:9" x14ac:dyDescent="0.3">
      <c r="B953" s="26"/>
      <c r="I953" s="26"/>
    </row>
    <row r="954" spans="2:9" x14ac:dyDescent="0.3">
      <c r="B954" s="26"/>
      <c r="I954" s="26"/>
    </row>
    <row r="955" spans="2:9" x14ac:dyDescent="0.3">
      <c r="B955" s="26"/>
      <c r="I955" s="26"/>
    </row>
    <row r="956" spans="2:9" x14ac:dyDescent="0.3">
      <c r="B956" s="26"/>
      <c r="I956" s="26"/>
    </row>
    <row r="957" spans="2:9" x14ac:dyDescent="0.3">
      <c r="B957" s="26"/>
      <c r="I957" s="26"/>
    </row>
    <row r="958" spans="2:9" x14ac:dyDescent="0.3">
      <c r="B958" s="26"/>
      <c r="I958" s="26"/>
    </row>
    <row r="959" spans="2:9" x14ac:dyDescent="0.3">
      <c r="B959" s="26"/>
      <c r="I959" s="26"/>
    </row>
    <row r="960" spans="2:9" x14ac:dyDescent="0.3">
      <c r="B960" s="26"/>
      <c r="I960" s="26"/>
    </row>
    <row r="961" spans="2:9" x14ac:dyDescent="0.3">
      <c r="B961" s="26"/>
      <c r="I961" s="26"/>
    </row>
    <row r="962" spans="2:9" x14ac:dyDescent="0.3">
      <c r="B962" s="26"/>
      <c r="I962" s="26"/>
    </row>
    <row r="963" spans="2:9" x14ac:dyDescent="0.3">
      <c r="B963" s="26"/>
      <c r="I963" s="26"/>
    </row>
    <row r="964" spans="2:9" x14ac:dyDescent="0.3">
      <c r="B964" s="26"/>
      <c r="I964" s="26"/>
    </row>
    <row r="965" spans="2:9" x14ac:dyDescent="0.3">
      <c r="B965" s="26"/>
      <c r="I965" s="26"/>
    </row>
    <row r="966" spans="2:9" x14ac:dyDescent="0.3">
      <c r="B966" s="26"/>
      <c r="I966" s="26"/>
    </row>
    <row r="967" spans="2:9" x14ac:dyDescent="0.3">
      <c r="B967" s="26"/>
      <c r="I967" s="26"/>
    </row>
    <row r="968" spans="2:9" x14ac:dyDescent="0.3">
      <c r="B968" s="26"/>
      <c r="I968" s="26"/>
    </row>
    <row r="969" spans="2:9" x14ac:dyDescent="0.3">
      <c r="B969" s="26"/>
      <c r="I969" s="26"/>
    </row>
    <row r="970" spans="2:9" x14ac:dyDescent="0.3">
      <c r="B970" s="26"/>
      <c r="I970" s="26"/>
    </row>
    <row r="971" spans="2:9" x14ac:dyDescent="0.3">
      <c r="B971" s="26"/>
      <c r="I971" s="26"/>
    </row>
    <row r="972" spans="2:9" x14ac:dyDescent="0.3">
      <c r="B972" s="26"/>
      <c r="I972" s="26"/>
    </row>
    <row r="973" spans="2:9" x14ac:dyDescent="0.3">
      <c r="B973" s="26"/>
      <c r="I973" s="26"/>
    </row>
    <row r="974" spans="2:9" x14ac:dyDescent="0.3">
      <c r="B974" s="26"/>
      <c r="I974" s="26"/>
    </row>
    <row r="975" spans="2:9" x14ac:dyDescent="0.3">
      <c r="B975" s="26"/>
      <c r="I975" s="26"/>
    </row>
    <row r="976" spans="2:9" x14ac:dyDescent="0.3">
      <c r="B976" s="26"/>
      <c r="I976" s="26"/>
    </row>
    <row r="977" spans="2:9" x14ac:dyDescent="0.3">
      <c r="B977" s="26"/>
      <c r="I977" s="26"/>
    </row>
    <row r="978" spans="2:9" x14ac:dyDescent="0.3">
      <c r="B978" s="26"/>
      <c r="I978" s="26"/>
    </row>
    <row r="979" spans="2:9" x14ac:dyDescent="0.3">
      <c r="B979" s="26"/>
      <c r="I979" s="26"/>
    </row>
    <row r="980" spans="2:9" x14ac:dyDescent="0.3">
      <c r="B980" s="26"/>
      <c r="I980" s="26"/>
    </row>
    <row r="981" spans="2:9" x14ac:dyDescent="0.3">
      <c r="B981" s="26"/>
      <c r="I981" s="26"/>
    </row>
    <row r="982" spans="2:9" x14ac:dyDescent="0.3">
      <c r="B982" s="26"/>
      <c r="I982" s="26"/>
    </row>
    <row r="983" spans="2:9" x14ac:dyDescent="0.3">
      <c r="B983" s="26"/>
      <c r="I983" s="26"/>
    </row>
    <row r="984" spans="2:9" x14ac:dyDescent="0.3">
      <c r="B984" s="26"/>
      <c r="I984" s="26"/>
    </row>
    <row r="985" spans="2:9" x14ac:dyDescent="0.3">
      <c r="B985" s="26"/>
      <c r="I985" s="26"/>
    </row>
    <row r="986" spans="2:9" x14ac:dyDescent="0.3">
      <c r="B986" s="26"/>
      <c r="I986" s="26"/>
    </row>
    <row r="987" spans="2:9" x14ac:dyDescent="0.3">
      <c r="B987" s="26"/>
      <c r="I987" s="26"/>
    </row>
    <row r="988" spans="2:9" x14ac:dyDescent="0.3">
      <c r="B988" s="26"/>
      <c r="I988" s="26"/>
    </row>
    <row r="989" spans="2:9" x14ac:dyDescent="0.3">
      <c r="B989" s="26"/>
      <c r="I989" s="26"/>
    </row>
    <row r="990" spans="2:9" x14ac:dyDescent="0.3">
      <c r="B990" s="26"/>
      <c r="I990" s="26"/>
    </row>
    <row r="991" spans="2:9" x14ac:dyDescent="0.3">
      <c r="B991" s="26"/>
      <c r="I991" s="26"/>
    </row>
    <row r="992" spans="2:9" x14ac:dyDescent="0.3">
      <c r="B992" s="26"/>
      <c r="I992" s="26"/>
    </row>
    <row r="993" spans="2:9" x14ac:dyDescent="0.3">
      <c r="B993" s="26"/>
      <c r="I993" s="26"/>
    </row>
    <row r="994" spans="2:9" x14ac:dyDescent="0.3">
      <c r="B994" s="26"/>
      <c r="I994" s="26"/>
    </row>
    <row r="995" spans="2:9" x14ac:dyDescent="0.3">
      <c r="B995" s="26"/>
      <c r="I995" s="26"/>
    </row>
    <row r="996" spans="2:9" x14ac:dyDescent="0.3">
      <c r="B996" s="26"/>
      <c r="I996" s="26"/>
    </row>
    <row r="997" spans="2:9" x14ac:dyDescent="0.3">
      <c r="B997" s="26"/>
      <c r="I997" s="26"/>
    </row>
    <row r="998" spans="2:9" x14ac:dyDescent="0.3">
      <c r="B998" s="26"/>
      <c r="I998" s="26"/>
    </row>
    <row r="999" spans="2:9" x14ac:dyDescent="0.3">
      <c r="B999" s="26"/>
      <c r="I999" s="26"/>
    </row>
    <row r="1000" spans="2:9" x14ac:dyDescent="0.3">
      <c r="B1000" s="26"/>
      <c r="I1000" s="26"/>
    </row>
    <row r="1001" spans="2:9" x14ac:dyDescent="0.3">
      <c r="B1001" s="26"/>
      <c r="I1001" s="26"/>
    </row>
    <row r="1002" spans="2:9" x14ac:dyDescent="0.3">
      <c r="B1002" s="26"/>
      <c r="I1002" s="26"/>
    </row>
    <row r="1003" spans="2:9" x14ac:dyDescent="0.3">
      <c r="B1003" s="26"/>
      <c r="I1003" s="26"/>
    </row>
    <row r="1004" spans="2:9" x14ac:dyDescent="0.3">
      <c r="B1004" s="26"/>
      <c r="I1004" s="26"/>
    </row>
    <row r="1005" spans="2:9" x14ac:dyDescent="0.3">
      <c r="B1005" s="26"/>
      <c r="I1005" s="26"/>
    </row>
    <row r="1006" spans="2:9" x14ac:dyDescent="0.3">
      <c r="B1006" s="26"/>
      <c r="I1006" s="26"/>
    </row>
    <row r="1007" spans="2:9" x14ac:dyDescent="0.3">
      <c r="B1007" s="26"/>
      <c r="I1007" s="26"/>
    </row>
    <row r="1008" spans="2:9" x14ac:dyDescent="0.3">
      <c r="B1008" s="26"/>
      <c r="I1008" s="26"/>
    </row>
    <row r="1009" spans="2:9" x14ac:dyDescent="0.3">
      <c r="B1009" s="26"/>
      <c r="I1009" s="26"/>
    </row>
    <row r="1010" spans="2:9" x14ac:dyDescent="0.3">
      <c r="B1010" s="26"/>
      <c r="I1010" s="26"/>
    </row>
    <row r="1011" spans="2:9" x14ac:dyDescent="0.3">
      <c r="B1011" s="26"/>
      <c r="I1011" s="26"/>
    </row>
    <row r="1012" spans="2:9" x14ac:dyDescent="0.3">
      <c r="B1012" s="26"/>
      <c r="I1012" s="26"/>
    </row>
    <row r="1013" spans="2:9" x14ac:dyDescent="0.3">
      <c r="B1013" s="26"/>
      <c r="I1013" s="26"/>
    </row>
    <row r="1014" spans="2:9" x14ac:dyDescent="0.3">
      <c r="B1014" s="26"/>
      <c r="I1014" s="26"/>
    </row>
    <row r="1015" spans="2:9" x14ac:dyDescent="0.3">
      <c r="B1015" s="26"/>
      <c r="I1015" s="26"/>
    </row>
    <row r="1016" spans="2:9" x14ac:dyDescent="0.3">
      <c r="B1016" s="26"/>
      <c r="I1016" s="26"/>
    </row>
    <row r="1017" spans="2:9" x14ac:dyDescent="0.3">
      <c r="B1017" s="26"/>
      <c r="I1017" s="26"/>
    </row>
    <row r="1018" spans="2:9" x14ac:dyDescent="0.3">
      <c r="B1018" s="26"/>
      <c r="I1018" s="26"/>
    </row>
    <row r="1019" spans="2:9" x14ac:dyDescent="0.3">
      <c r="B1019" s="26"/>
      <c r="I1019" s="26"/>
    </row>
    <row r="1020" spans="2:9" x14ac:dyDescent="0.3">
      <c r="B1020" s="26"/>
      <c r="I1020" s="26"/>
    </row>
    <row r="1021" spans="2:9" x14ac:dyDescent="0.3">
      <c r="B1021" s="26"/>
      <c r="I1021" s="26"/>
    </row>
    <row r="1022" spans="2:9" x14ac:dyDescent="0.3">
      <c r="B1022" s="26"/>
      <c r="I1022" s="26"/>
    </row>
    <row r="1023" spans="2:9" x14ac:dyDescent="0.3">
      <c r="B1023" s="26"/>
      <c r="I1023" s="26"/>
    </row>
    <row r="1024" spans="2:9" x14ac:dyDescent="0.3">
      <c r="B1024" s="26"/>
      <c r="I1024" s="26"/>
    </row>
    <row r="1025" spans="2:9" x14ac:dyDescent="0.3">
      <c r="B1025" s="26"/>
      <c r="I1025" s="26"/>
    </row>
    <row r="1026" spans="2:9" x14ac:dyDescent="0.3">
      <c r="B1026" s="26"/>
      <c r="I1026" s="26"/>
    </row>
    <row r="1027" spans="2:9" x14ac:dyDescent="0.3">
      <c r="B1027" s="26"/>
      <c r="I1027" s="26"/>
    </row>
    <row r="1028" spans="2:9" x14ac:dyDescent="0.3">
      <c r="B1028" s="26"/>
      <c r="I1028" s="26"/>
    </row>
    <row r="1029" spans="2:9" x14ac:dyDescent="0.3">
      <c r="B1029" s="26"/>
      <c r="I1029" s="26"/>
    </row>
    <row r="1030" spans="2:9" x14ac:dyDescent="0.3">
      <c r="B1030" s="26"/>
      <c r="I1030" s="26"/>
    </row>
    <row r="1031" spans="2:9" x14ac:dyDescent="0.3">
      <c r="B1031" s="26"/>
      <c r="I1031" s="26"/>
    </row>
    <row r="1032" spans="2:9" x14ac:dyDescent="0.3">
      <c r="B1032" s="26"/>
      <c r="I1032" s="26"/>
    </row>
    <row r="1033" spans="2:9" x14ac:dyDescent="0.3">
      <c r="B1033" s="26"/>
      <c r="I1033" s="26"/>
    </row>
    <row r="1034" spans="2:9" x14ac:dyDescent="0.3">
      <c r="B1034" s="26"/>
      <c r="I1034" s="26"/>
    </row>
    <row r="1035" spans="2:9" x14ac:dyDescent="0.3">
      <c r="B1035" s="26"/>
      <c r="I1035" s="26"/>
    </row>
    <row r="1036" spans="2:9" x14ac:dyDescent="0.3">
      <c r="B1036" s="26"/>
      <c r="I1036" s="26"/>
    </row>
    <row r="1037" spans="2:9" x14ac:dyDescent="0.3">
      <c r="B1037" s="26"/>
      <c r="I1037" s="26"/>
    </row>
    <row r="1038" spans="2:9" x14ac:dyDescent="0.3">
      <c r="B1038" s="26"/>
      <c r="I1038" s="26"/>
    </row>
    <row r="1039" spans="2:9" x14ac:dyDescent="0.3">
      <c r="B1039" s="26"/>
      <c r="I1039" s="26"/>
    </row>
    <row r="1040" spans="2:9" x14ac:dyDescent="0.3">
      <c r="B1040" s="26"/>
      <c r="I1040" s="26"/>
    </row>
    <row r="1041" spans="2:9" x14ac:dyDescent="0.3">
      <c r="B1041" s="26"/>
      <c r="I1041" s="26"/>
    </row>
    <row r="1042" spans="2:9" x14ac:dyDescent="0.3">
      <c r="B1042" s="26"/>
      <c r="I1042" s="26"/>
    </row>
    <row r="1043" spans="2:9" x14ac:dyDescent="0.3">
      <c r="B1043" s="26"/>
      <c r="I1043" s="26"/>
    </row>
    <row r="1044" spans="2:9" x14ac:dyDescent="0.3">
      <c r="B1044" s="26"/>
      <c r="I1044" s="26"/>
    </row>
    <row r="1045" spans="2:9" x14ac:dyDescent="0.3">
      <c r="B1045" s="26"/>
      <c r="I1045" s="26"/>
    </row>
    <row r="1046" spans="2:9" x14ac:dyDescent="0.3">
      <c r="B1046" s="26"/>
      <c r="I1046" s="26"/>
    </row>
    <row r="1047" spans="2:9" x14ac:dyDescent="0.3">
      <c r="B1047" s="26"/>
      <c r="I1047" s="26"/>
    </row>
    <row r="1048" spans="2:9" x14ac:dyDescent="0.3">
      <c r="B1048" s="26"/>
      <c r="I1048" s="26"/>
    </row>
    <row r="1049" spans="2:9" x14ac:dyDescent="0.3">
      <c r="B1049" s="26"/>
      <c r="I1049" s="26"/>
    </row>
    <row r="1050" spans="2:9" x14ac:dyDescent="0.3">
      <c r="B1050" s="26"/>
      <c r="I1050" s="26"/>
    </row>
    <row r="1051" spans="2:9" x14ac:dyDescent="0.3">
      <c r="B1051" s="26"/>
      <c r="I1051" s="26"/>
    </row>
    <row r="1052" spans="2:9" x14ac:dyDescent="0.3">
      <c r="B1052" s="26"/>
      <c r="I1052" s="26"/>
    </row>
    <row r="1053" spans="2:9" x14ac:dyDescent="0.3">
      <c r="B1053" s="26"/>
      <c r="I1053" s="26"/>
    </row>
    <row r="1054" spans="2:9" x14ac:dyDescent="0.3">
      <c r="B1054" s="26"/>
      <c r="I1054" s="26"/>
    </row>
    <row r="1055" spans="2:9" x14ac:dyDescent="0.3">
      <c r="B1055" s="26"/>
      <c r="I1055" s="26"/>
    </row>
    <row r="1056" spans="2:9" x14ac:dyDescent="0.3">
      <c r="B1056" s="26"/>
      <c r="I1056" s="26"/>
    </row>
    <row r="1057" spans="2:9" x14ac:dyDescent="0.3">
      <c r="B1057" s="26"/>
      <c r="I1057" s="26"/>
    </row>
    <row r="1058" spans="2:9" x14ac:dyDescent="0.3">
      <c r="B1058" s="26"/>
      <c r="I1058" s="26"/>
    </row>
    <row r="1059" spans="2:9" x14ac:dyDescent="0.3">
      <c r="B1059" s="26"/>
      <c r="I1059" s="26"/>
    </row>
    <row r="1060" spans="2:9" x14ac:dyDescent="0.3">
      <c r="B1060" s="26"/>
      <c r="I1060" s="26"/>
    </row>
    <row r="1061" spans="2:9" x14ac:dyDescent="0.3">
      <c r="B1061" s="26"/>
      <c r="I1061" s="26"/>
    </row>
    <row r="1062" spans="2:9" x14ac:dyDescent="0.3">
      <c r="B1062" s="26"/>
      <c r="I1062" s="26"/>
    </row>
    <row r="1063" spans="2:9" x14ac:dyDescent="0.3">
      <c r="B1063" s="26"/>
      <c r="I1063" s="26"/>
    </row>
    <row r="1064" spans="2:9" x14ac:dyDescent="0.3">
      <c r="B1064" s="26"/>
      <c r="I1064" s="26"/>
    </row>
    <row r="1065" spans="2:9" x14ac:dyDescent="0.3">
      <c r="B1065" s="26"/>
      <c r="I1065" s="26"/>
    </row>
    <row r="1066" spans="2:9" x14ac:dyDescent="0.3">
      <c r="B1066" s="26"/>
      <c r="I1066" s="26"/>
    </row>
    <row r="1067" spans="2:9" x14ac:dyDescent="0.3">
      <c r="B1067" s="26"/>
      <c r="I1067" s="26"/>
    </row>
    <row r="1068" spans="2:9" x14ac:dyDescent="0.3">
      <c r="B1068" s="26"/>
      <c r="I1068" s="26"/>
    </row>
    <row r="1069" spans="2:9" x14ac:dyDescent="0.3">
      <c r="B1069" s="26"/>
      <c r="I1069" s="26"/>
    </row>
    <row r="1070" spans="2:9" x14ac:dyDescent="0.3">
      <c r="B1070" s="26"/>
      <c r="I1070" s="26"/>
    </row>
    <row r="1071" spans="2:9" x14ac:dyDescent="0.3">
      <c r="B1071" s="26"/>
      <c r="I1071" s="26"/>
    </row>
    <row r="1072" spans="2:9" x14ac:dyDescent="0.3">
      <c r="B1072" s="26"/>
      <c r="I1072" s="26"/>
    </row>
    <row r="1073" spans="2:9" x14ac:dyDescent="0.3">
      <c r="B1073" s="26"/>
      <c r="I1073" s="26"/>
    </row>
    <row r="1074" spans="2:9" x14ac:dyDescent="0.3">
      <c r="B1074" s="26"/>
      <c r="I1074" s="26"/>
    </row>
    <row r="1075" spans="2:9" x14ac:dyDescent="0.3">
      <c r="B1075" s="26"/>
      <c r="I1075" s="26"/>
    </row>
    <row r="1076" spans="2:9" x14ac:dyDescent="0.3">
      <c r="B1076" s="26"/>
      <c r="I1076" s="26"/>
    </row>
    <row r="1077" spans="2:9" x14ac:dyDescent="0.3">
      <c r="B1077" s="26"/>
      <c r="I1077" s="26"/>
    </row>
    <row r="1078" spans="2:9" x14ac:dyDescent="0.3">
      <c r="B1078" s="26"/>
      <c r="I1078" s="26"/>
    </row>
    <row r="1079" spans="2:9" x14ac:dyDescent="0.3">
      <c r="B1079" s="26"/>
      <c r="I1079" s="26"/>
    </row>
    <row r="1080" spans="2:9" x14ac:dyDescent="0.3">
      <c r="B1080" s="26"/>
      <c r="I1080" s="26"/>
    </row>
    <row r="1081" spans="2:9" x14ac:dyDescent="0.3">
      <c r="B1081" s="26"/>
      <c r="I1081" s="26"/>
    </row>
    <row r="1082" spans="2:9" x14ac:dyDescent="0.3">
      <c r="B1082" s="26"/>
      <c r="I1082" s="26"/>
    </row>
    <row r="1083" spans="2:9" x14ac:dyDescent="0.3">
      <c r="B1083" s="26"/>
      <c r="I1083" s="26"/>
    </row>
    <row r="1084" spans="2:9" x14ac:dyDescent="0.3">
      <c r="B1084" s="26"/>
      <c r="I1084" s="26"/>
    </row>
    <row r="1085" spans="2:9" x14ac:dyDescent="0.3">
      <c r="B1085" s="26"/>
      <c r="I1085" s="26"/>
    </row>
    <row r="1086" spans="2:9" x14ac:dyDescent="0.3">
      <c r="B1086" s="26"/>
      <c r="I1086" s="26"/>
    </row>
    <row r="1087" spans="2:9" x14ac:dyDescent="0.3">
      <c r="B1087" s="26"/>
      <c r="I1087" s="26"/>
    </row>
    <row r="1088" spans="2:9" x14ac:dyDescent="0.3">
      <c r="B1088" s="26"/>
      <c r="I1088" s="26"/>
    </row>
    <row r="1089" spans="2:9" x14ac:dyDescent="0.3">
      <c r="B1089" s="26"/>
      <c r="I1089" s="26"/>
    </row>
    <row r="1090" spans="2:9" x14ac:dyDescent="0.3">
      <c r="B1090" s="26"/>
      <c r="I1090" s="26"/>
    </row>
    <row r="1091" spans="2:9" x14ac:dyDescent="0.3">
      <c r="B1091" s="26"/>
      <c r="I1091" s="26"/>
    </row>
    <row r="1092" spans="2:9" x14ac:dyDescent="0.3">
      <c r="B1092" s="26"/>
      <c r="I1092" s="26"/>
    </row>
    <row r="1093" spans="2:9" x14ac:dyDescent="0.3">
      <c r="B1093" s="26"/>
      <c r="I1093" s="26"/>
    </row>
    <row r="1094" spans="2:9" x14ac:dyDescent="0.3">
      <c r="B1094" s="26"/>
      <c r="I1094" s="26"/>
    </row>
    <row r="1095" spans="2:9" x14ac:dyDescent="0.3">
      <c r="B1095" s="26"/>
      <c r="I1095" s="26"/>
    </row>
    <row r="1096" spans="2:9" x14ac:dyDescent="0.3">
      <c r="B1096" s="26"/>
      <c r="I1096" s="26"/>
    </row>
    <row r="1097" spans="2:9" x14ac:dyDescent="0.3">
      <c r="B1097" s="26"/>
      <c r="I1097" s="26"/>
    </row>
    <row r="1098" spans="2:9" x14ac:dyDescent="0.3">
      <c r="B1098" s="26"/>
      <c r="I1098" s="26"/>
    </row>
    <row r="1099" spans="2:9" x14ac:dyDescent="0.3">
      <c r="B1099" s="26"/>
      <c r="I1099" s="26"/>
    </row>
    <row r="1100" spans="2:9" x14ac:dyDescent="0.3">
      <c r="B1100" s="26"/>
      <c r="I1100" s="26"/>
    </row>
    <row r="1101" spans="2:9" x14ac:dyDescent="0.3">
      <c r="B1101" s="26"/>
      <c r="I1101" s="26"/>
    </row>
    <row r="1102" spans="2:9" x14ac:dyDescent="0.3">
      <c r="B1102" s="26"/>
      <c r="I1102" s="26"/>
    </row>
    <row r="1103" spans="2:9" x14ac:dyDescent="0.3">
      <c r="B1103" s="26"/>
      <c r="I1103" s="26"/>
    </row>
    <row r="1104" spans="2:9" x14ac:dyDescent="0.3">
      <c r="B1104" s="26"/>
      <c r="I1104" s="26"/>
    </row>
    <row r="1105" spans="2:9" x14ac:dyDescent="0.3">
      <c r="B1105" s="26"/>
      <c r="I1105" s="26"/>
    </row>
    <row r="1106" spans="2:9" x14ac:dyDescent="0.3">
      <c r="B1106" s="26"/>
      <c r="I1106" s="26"/>
    </row>
    <row r="1107" spans="2:9" x14ac:dyDescent="0.3">
      <c r="B1107" s="26"/>
      <c r="I1107" s="26"/>
    </row>
    <row r="1108" spans="2:9" x14ac:dyDescent="0.3">
      <c r="B1108" s="26"/>
      <c r="I1108" s="26"/>
    </row>
    <row r="1109" spans="2:9" x14ac:dyDescent="0.3">
      <c r="B1109" s="26"/>
      <c r="I1109" s="26"/>
    </row>
    <row r="1110" spans="2:9" x14ac:dyDescent="0.3">
      <c r="B1110" s="26"/>
      <c r="I1110" s="26"/>
    </row>
    <row r="1111" spans="2:9" x14ac:dyDescent="0.3">
      <c r="B1111" s="26"/>
      <c r="I1111" s="26"/>
    </row>
    <row r="1112" spans="2:9" x14ac:dyDescent="0.3">
      <c r="B1112" s="26"/>
      <c r="I1112" s="26"/>
    </row>
    <row r="1113" spans="2:9" x14ac:dyDescent="0.3">
      <c r="B1113" s="26"/>
      <c r="I1113" s="26"/>
    </row>
    <row r="1114" spans="2:9" x14ac:dyDescent="0.3">
      <c r="B1114" s="26"/>
      <c r="I1114" s="26"/>
    </row>
    <row r="1115" spans="2:9" x14ac:dyDescent="0.3">
      <c r="B1115" s="26"/>
      <c r="I1115" s="26"/>
    </row>
    <row r="1116" spans="2:9" x14ac:dyDescent="0.3">
      <c r="B1116" s="26"/>
      <c r="I1116" s="26"/>
    </row>
    <row r="1117" spans="2:9" x14ac:dyDescent="0.3">
      <c r="B1117" s="26"/>
      <c r="I1117" s="26"/>
    </row>
    <row r="1118" spans="2:9" x14ac:dyDescent="0.3">
      <c r="B1118" s="26"/>
      <c r="I1118" s="26"/>
    </row>
    <row r="1119" spans="2:9" x14ac:dyDescent="0.3">
      <c r="B1119" s="26"/>
      <c r="I1119" s="26"/>
    </row>
    <row r="1120" spans="2:9" x14ac:dyDescent="0.3">
      <c r="B1120" s="26"/>
      <c r="I1120" s="26"/>
    </row>
    <row r="1121" spans="2:9" x14ac:dyDescent="0.3">
      <c r="B1121" s="26"/>
      <c r="I1121" s="26"/>
    </row>
    <row r="1122" spans="2:9" x14ac:dyDescent="0.3">
      <c r="B1122" s="26"/>
      <c r="I1122" s="26"/>
    </row>
    <row r="1123" spans="2:9" x14ac:dyDescent="0.3">
      <c r="B1123" s="26"/>
      <c r="I1123" s="26"/>
    </row>
    <row r="1124" spans="2:9" x14ac:dyDescent="0.3">
      <c r="B1124" s="26"/>
      <c r="I1124" s="26"/>
    </row>
    <row r="1125" spans="2:9" x14ac:dyDescent="0.3">
      <c r="B1125" s="26"/>
      <c r="I1125" s="26"/>
    </row>
    <row r="1126" spans="2:9" x14ac:dyDescent="0.3">
      <c r="B1126" s="26"/>
      <c r="I1126" s="26"/>
    </row>
    <row r="1127" spans="2:9" x14ac:dyDescent="0.3">
      <c r="B1127" s="26"/>
      <c r="I1127" s="26"/>
    </row>
    <row r="1128" spans="2:9" x14ac:dyDescent="0.3">
      <c r="B1128" s="26"/>
      <c r="I1128" s="26"/>
    </row>
    <row r="1129" spans="2:9" x14ac:dyDescent="0.3">
      <c r="B1129" s="26"/>
      <c r="I1129" s="26"/>
    </row>
    <row r="1130" spans="2:9" x14ac:dyDescent="0.3">
      <c r="B1130" s="26"/>
      <c r="I1130" s="26"/>
    </row>
    <row r="1131" spans="2:9" x14ac:dyDescent="0.3">
      <c r="B1131" s="26"/>
      <c r="I1131" s="26"/>
    </row>
    <row r="1132" spans="2:9" x14ac:dyDescent="0.3">
      <c r="B1132" s="26"/>
      <c r="I1132" s="26"/>
    </row>
    <row r="1133" spans="2:9" x14ac:dyDescent="0.3">
      <c r="B1133" s="26"/>
      <c r="I1133" s="26"/>
    </row>
    <row r="1134" spans="2:9" x14ac:dyDescent="0.3">
      <c r="B1134" s="26"/>
      <c r="I1134" s="26"/>
    </row>
    <row r="1135" spans="2:9" x14ac:dyDescent="0.3">
      <c r="B1135" s="26"/>
      <c r="I1135" s="26"/>
    </row>
    <row r="1136" spans="2:9" x14ac:dyDescent="0.3">
      <c r="B1136" s="26"/>
      <c r="I1136" s="26"/>
    </row>
    <row r="1137" spans="2:9" x14ac:dyDescent="0.3">
      <c r="B1137" s="26"/>
      <c r="I1137" s="26"/>
    </row>
    <row r="1138" spans="2:9" x14ac:dyDescent="0.3">
      <c r="B1138" s="26"/>
      <c r="I1138" s="26"/>
    </row>
    <row r="1139" spans="2:9" x14ac:dyDescent="0.3">
      <c r="B1139" s="26"/>
      <c r="I1139" s="26"/>
    </row>
    <row r="1140" spans="2:9" x14ac:dyDescent="0.3">
      <c r="B1140" s="26"/>
      <c r="I1140" s="26"/>
    </row>
    <row r="1141" spans="2:9" x14ac:dyDescent="0.3">
      <c r="B1141" s="26"/>
      <c r="I1141" s="26"/>
    </row>
    <row r="1142" spans="2:9" x14ac:dyDescent="0.3">
      <c r="B1142" s="26"/>
      <c r="I1142" s="26"/>
    </row>
    <row r="1143" spans="2:9" x14ac:dyDescent="0.3">
      <c r="B1143" s="26"/>
      <c r="I1143" s="26"/>
    </row>
    <row r="1144" spans="2:9" x14ac:dyDescent="0.3">
      <c r="B1144" s="26"/>
      <c r="I1144" s="26"/>
    </row>
    <row r="1145" spans="2:9" x14ac:dyDescent="0.3">
      <c r="B1145" s="26"/>
      <c r="I1145" s="26"/>
    </row>
    <row r="1146" spans="2:9" x14ac:dyDescent="0.3">
      <c r="B1146" s="26"/>
      <c r="I1146" s="26"/>
    </row>
    <row r="1147" spans="2:9" x14ac:dyDescent="0.3">
      <c r="B1147" s="26"/>
      <c r="I1147" s="26"/>
    </row>
    <row r="1148" spans="2:9" x14ac:dyDescent="0.3">
      <c r="B1148" s="26"/>
      <c r="I1148" s="26"/>
    </row>
    <row r="1149" spans="2:9" x14ac:dyDescent="0.3">
      <c r="B1149" s="26"/>
      <c r="I1149" s="26"/>
    </row>
    <row r="1150" spans="2:9" x14ac:dyDescent="0.3">
      <c r="B1150" s="26"/>
      <c r="I1150" s="26"/>
    </row>
    <row r="1151" spans="2:9" x14ac:dyDescent="0.3">
      <c r="B1151" s="26"/>
      <c r="I1151" s="26"/>
    </row>
    <row r="1152" spans="2:9" x14ac:dyDescent="0.3">
      <c r="B1152" s="26"/>
      <c r="I1152" s="26"/>
    </row>
    <row r="1153" spans="2:9" x14ac:dyDescent="0.3">
      <c r="B1153" s="26"/>
      <c r="I1153" s="26"/>
    </row>
    <row r="1154" spans="2:9" x14ac:dyDescent="0.3">
      <c r="B1154" s="26"/>
      <c r="I1154" s="26"/>
    </row>
    <row r="1155" spans="2:9" x14ac:dyDescent="0.3">
      <c r="B1155" s="26"/>
      <c r="I1155" s="26"/>
    </row>
    <row r="1156" spans="2:9" x14ac:dyDescent="0.3">
      <c r="B1156" s="26"/>
      <c r="I1156" s="26"/>
    </row>
    <row r="1157" spans="2:9" x14ac:dyDescent="0.3">
      <c r="B1157" s="26"/>
      <c r="I1157" s="26"/>
    </row>
    <row r="1158" spans="2:9" x14ac:dyDescent="0.3">
      <c r="B1158" s="26"/>
      <c r="I1158" s="26"/>
    </row>
    <row r="1159" spans="2:9" x14ac:dyDescent="0.3">
      <c r="B1159" s="26"/>
      <c r="I1159" s="26"/>
    </row>
    <row r="1160" spans="2:9" x14ac:dyDescent="0.3">
      <c r="B1160" s="26"/>
      <c r="I1160" s="26"/>
    </row>
    <row r="1161" spans="2:9" x14ac:dyDescent="0.3">
      <c r="B1161" s="26"/>
      <c r="I1161" s="26"/>
    </row>
    <row r="1162" spans="2:9" x14ac:dyDescent="0.3">
      <c r="B1162" s="26"/>
      <c r="I1162" s="26"/>
    </row>
    <row r="1163" spans="2:9" x14ac:dyDescent="0.3">
      <c r="B1163" s="26"/>
      <c r="I1163" s="26"/>
    </row>
    <row r="1164" spans="2:9" x14ac:dyDescent="0.3">
      <c r="B1164" s="26"/>
      <c r="I1164" s="26"/>
    </row>
    <row r="1165" spans="2:9" x14ac:dyDescent="0.3">
      <c r="B1165" s="26"/>
      <c r="I1165" s="26"/>
    </row>
    <row r="1166" spans="2:9" x14ac:dyDescent="0.3">
      <c r="B1166" s="26"/>
      <c r="I1166" s="26"/>
    </row>
    <row r="1167" spans="2:9" x14ac:dyDescent="0.3">
      <c r="B1167" s="26"/>
      <c r="I1167" s="26"/>
    </row>
    <row r="1168" spans="2:9" x14ac:dyDescent="0.3">
      <c r="B1168" s="26"/>
      <c r="I1168" s="26"/>
    </row>
    <row r="1169" spans="2:9" x14ac:dyDescent="0.3">
      <c r="B1169" s="26"/>
      <c r="I1169" s="26"/>
    </row>
    <row r="1170" spans="2:9" x14ac:dyDescent="0.3">
      <c r="B1170" s="26"/>
      <c r="I1170" s="26"/>
    </row>
    <row r="1171" spans="2:9" x14ac:dyDescent="0.3">
      <c r="B1171" s="26"/>
      <c r="I1171" s="26"/>
    </row>
    <row r="1172" spans="2:9" x14ac:dyDescent="0.3">
      <c r="B1172" s="26"/>
      <c r="I1172" s="26"/>
    </row>
    <row r="1173" spans="2:9" x14ac:dyDescent="0.3">
      <c r="B1173" s="26"/>
      <c r="I1173" s="26"/>
    </row>
    <row r="1174" spans="2:9" x14ac:dyDescent="0.3">
      <c r="B1174" s="26"/>
      <c r="I1174" s="26"/>
    </row>
    <row r="1175" spans="2:9" x14ac:dyDescent="0.3">
      <c r="B1175" s="26"/>
      <c r="I1175" s="26"/>
    </row>
    <row r="1176" spans="2:9" x14ac:dyDescent="0.3">
      <c r="B1176" s="26"/>
      <c r="I1176" s="26"/>
    </row>
    <row r="1177" spans="2:9" x14ac:dyDescent="0.3">
      <c r="B1177" s="26"/>
      <c r="I1177" s="26"/>
    </row>
    <row r="1178" spans="2:9" x14ac:dyDescent="0.3">
      <c r="B1178" s="26"/>
      <c r="I1178" s="26"/>
    </row>
    <row r="1179" spans="2:9" x14ac:dyDescent="0.3">
      <c r="B1179" s="26"/>
      <c r="I1179" s="26"/>
    </row>
    <row r="1180" spans="2:9" x14ac:dyDescent="0.3">
      <c r="B1180" s="26"/>
      <c r="I1180" s="26"/>
    </row>
    <row r="1181" spans="2:9" x14ac:dyDescent="0.3">
      <c r="B1181" s="26"/>
      <c r="I1181" s="26"/>
    </row>
    <row r="1182" spans="2:9" x14ac:dyDescent="0.3">
      <c r="B1182" s="26"/>
      <c r="I1182" s="26"/>
    </row>
    <row r="1183" spans="2:9" x14ac:dyDescent="0.3">
      <c r="B1183" s="26"/>
      <c r="I1183" s="26"/>
    </row>
    <row r="1184" spans="2:9" x14ac:dyDescent="0.3">
      <c r="B1184" s="26"/>
      <c r="I1184" s="26"/>
    </row>
    <row r="1185" spans="2:9" x14ac:dyDescent="0.3">
      <c r="B1185" s="26"/>
      <c r="I1185" s="26"/>
    </row>
    <row r="1186" spans="2:9" x14ac:dyDescent="0.3">
      <c r="B1186" s="26"/>
      <c r="I1186" s="26"/>
    </row>
    <row r="1187" spans="2:9" x14ac:dyDescent="0.3">
      <c r="B1187" s="26"/>
      <c r="I1187" s="26"/>
    </row>
    <row r="1188" spans="2:9" x14ac:dyDescent="0.3">
      <c r="B1188" s="26"/>
      <c r="I1188" s="26"/>
    </row>
    <row r="1189" spans="2:9" x14ac:dyDescent="0.3">
      <c r="B1189" s="26"/>
      <c r="I1189" s="26"/>
    </row>
    <row r="1190" spans="2:9" x14ac:dyDescent="0.3">
      <c r="B1190" s="26"/>
      <c r="I1190" s="26"/>
    </row>
    <row r="1191" spans="2:9" x14ac:dyDescent="0.3">
      <c r="B1191" s="26"/>
      <c r="I1191" s="26"/>
    </row>
    <row r="1192" spans="2:9" x14ac:dyDescent="0.3">
      <c r="B1192" s="26"/>
      <c r="I1192" s="26"/>
    </row>
    <row r="1193" spans="2:9" x14ac:dyDescent="0.3">
      <c r="B1193" s="26"/>
      <c r="I1193" s="26"/>
    </row>
    <row r="1194" spans="2:9" x14ac:dyDescent="0.3">
      <c r="B1194" s="26"/>
      <c r="I1194" s="26"/>
    </row>
    <row r="1195" spans="2:9" x14ac:dyDescent="0.3">
      <c r="B1195" s="26"/>
      <c r="I1195" s="26"/>
    </row>
    <row r="1196" spans="2:9" x14ac:dyDescent="0.3">
      <c r="B1196" s="26"/>
      <c r="I1196" s="26"/>
    </row>
    <row r="1197" spans="2:9" x14ac:dyDescent="0.3">
      <c r="B1197" s="26"/>
      <c r="I1197" s="26"/>
    </row>
    <row r="1198" spans="2:9" x14ac:dyDescent="0.3">
      <c r="B1198" s="26"/>
      <c r="I1198" s="26"/>
    </row>
    <row r="1199" spans="2:9" x14ac:dyDescent="0.3">
      <c r="B1199" s="26"/>
      <c r="I1199" s="26"/>
    </row>
    <row r="1200" spans="2:9" x14ac:dyDescent="0.3">
      <c r="B1200" s="26"/>
      <c r="I1200" s="26"/>
    </row>
    <row r="1201" spans="2:9" x14ac:dyDescent="0.3">
      <c r="B1201" s="26"/>
      <c r="I1201" s="26"/>
    </row>
    <row r="1202" spans="2:9" x14ac:dyDescent="0.3">
      <c r="B1202" s="26"/>
      <c r="I1202" s="26"/>
    </row>
    <row r="1203" spans="2:9" x14ac:dyDescent="0.3">
      <c r="B1203" s="26"/>
      <c r="I1203" s="26"/>
    </row>
    <row r="1204" spans="2:9" x14ac:dyDescent="0.3">
      <c r="B1204" s="26"/>
      <c r="I1204" s="26"/>
    </row>
    <row r="1205" spans="2:9" x14ac:dyDescent="0.3">
      <c r="B1205" s="26"/>
      <c r="I1205" s="26"/>
    </row>
    <row r="1206" spans="2:9" x14ac:dyDescent="0.3">
      <c r="B1206" s="26"/>
      <c r="I1206" s="26"/>
    </row>
    <row r="1207" spans="2:9" x14ac:dyDescent="0.3">
      <c r="B1207" s="26"/>
      <c r="I1207" s="26"/>
    </row>
    <row r="1208" spans="2:9" x14ac:dyDescent="0.3">
      <c r="B1208" s="26"/>
      <c r="I1208" s="26"/>
    </row>
    <row r="1209" spans="2:9" x14ac:dyDescent="0.3">
      <c r="B1209" s="26"/>
      <c r="I1209" s="26"/>
    </row>
    <row r="1210" spans="2:9" x14ac:dyDescent="0.3">
      <c r="B1210" s="26"/>
      <c r="I1210" s="26"/>
    </row>
    <row r="1211" spans="2:9" x14ac:dyDescent="0.3">
      <c r="B1211" s="26"/>
      <c r="I1211" s="26"/>
    </row>
    <row r="1212" spans="2:9" x14ac:dyDescent="0.3">
      <c r="B1212" s="26"/>
      <c r="I1212" s="26"/>
    </row>
    <row r="1213" spans="2:9" x14ac:dyDescent="0.3">
      <c r="B1213" s="26"/>
      <c r="I1213" s="26"/>
    </row>
    <row r="1214" spans="2:9" x14ac:dyDescent="0.3">
      <c r="B1214" s="26"/>
      <c r="I1214" s="26"/>
    </row>
    <row r="1215" spans="2:9" x14ac:dyDescent="0.3">
      <c r="B1215" s="26"/>
      <c r="I1215" s="26"/>
    </row>
    <row r="1216" spans="2:9" x14ac:dyDescent="0.3">
      <c r="B1216" s="26"/>
      <c r="I1216" s="26"/>
    </row>
    <row r="1217" spans="2:9" x14ac:dyDescent="0.3">
      <c r="B1217" s="26"/>
      <c r="I1217" s="26"/>
    </row>
    <row r="1218" spans="2:9" x14ac:dyDescent="0.3">
      <c r="B1218" s="26"/>
      <c r="I1218" s="26"/>
    </row>
    <row r="1219" spans="2:9" x14ac:dyDescent="0.3">
      <c r="B1219" s="26"/>
      <c r="I1219" s="26"/>
    </row>
    <row r="1220" spans="2:9" x14ac:dyDescent="0.3">
      <c r="B1220" s="26"/>
      <c r="I1220" s="26"/>
    </row>
    <row r="1221" spans="2:9" x14ac:dyDescent="0.3">
      <c r="B1221" s="26"/>
      <c r="I1221" s="26"/>
    </row>
    <row r="1222" spans="2:9" x14ac:dyDescent="0.3">
      <c r="B1222" s="26"/>
      <c r="I1222" s="26"/>
    </row>
    <row r="1223" spans="2:9" x14ac:dyDescent="0.3">
      <c r="B1223" s="26"/>
      <c r="I1223" s="26"/>
    </row>
    <row r="1224" spans="2:9" x14ac:dyDescent="0.3">
      <c r="B1224" s="26"/>
      <c r="I1224" s="26"/>
    </row>
    <row r="1225" spans="2:9" x14ac:dyDescent="0.3">
      <c r="B1225" s="26"/>
      <c r="I1225" s="26"/>
    </row>
    <row r="1226" spans="2:9" x14ac:dyDescent="0.3">
      <c r="B1226" s="26"/>
      <c r="I1226" s="26"/>
    </row>
    <row r="1227" spans="2:9" x14ac:dyDescent="0.3">
      <c r="B1227" s="26"/>
      <c r="I1227" s="26"/>
    </row>
    <row r="1228" spans="2:9" x14ac:dyDescent="0.3">
      <c r="B1228" s="26"/>
      <c r="I1228" s="26"/>
    </row>
    <row r="1229" spans="2:9" x14ac:dyDescent="0.3">
      <c r="B1229" s="26"/>
      <c r="I1229" s="26"/>
    </row>
    <row r="1230" spans="2:9" x14ac:dyDescent="0.3">
      <c r="B1230" s="26"/>
      <c r="I1230" s="26"/>
    </row>
    <row r="1231" spans="2:9" x14ac:dyDescent="0.3">
      <c r="B1231" s="26"/>
      <c r="I1231" s="26"/>
    </row>
    <row r="1232" spans="2:9" x14ac:dyDescent="0.3">
      <c r="B1232" s="26"/>
      <c r="I1232" s="26"/>
    </row>
    <row r="1233" spans="2:9" x14ac:dyDescent="0.3">
      <c r="B1233" s="26"/>
      <c r="I1233" s="26"/>
    </row>
    <row r="1234" spans="2:9" x14ac:dyDescent="0.3">
      <c r="B1234" s="26"/>
      <c r="I1234" s="26"/>
    </row>
    <row r="1235" spans="2:9" x14ac:dyDescent="0.3">
      <c r="B1235" s="26"/>
      <c r="I1235" s="26"/>
    </row>
    <row r="1236" spans="2:9" x14ac:dyDescent="0.3">
      <c r="B1236" s="26"/>
      <c r="I1236" s="26"/>
    </row>
    <row r="1237" spans="2:9" x14ac:dyDescent="0.3">
      <c r="B1237" s="26"/>
      <c r="I1237" s="26"/>
    </row>
    <row r="1238" spans="2:9" x14ac:dyDescent="0.3">
      <c r="B1238" s="26"/>
      <c r="I1238" s="26"/>
    </row>
    <row r="1239" spans="2:9" x14ac:dyDescent="0.3">
      <c r="B1239" s="26"/>
      <c r="I1239" s="26"/>
    </row>
    <row r="1240" spans="2:9" x14ac:dyDescent="0.3">
      <c r="B1240" s="26"/>
      <c r="I1240" s="26"/>
    </row>
    <row r="1241" spans="2:9" x14ac:dyDescent="0.3">
      <c r="B1241" s="26"/>
      <c r="I1241" s="26"/>
    </row>
    <row r="1242" spans="2:9" x14ac:dyDescent="0.3">
      <c r="B1242" s="26"/>
      <c r="I1242" s="26"/>
    </row>
    <row r="1243" spans="2:9" x14ac:dyDescent="0.3">
      <c r="B1243" s="26"/>
      <c r="I1243" s="26"/>
    </row>
    <row r="1244" spans="2:9" x14ac:dyDescent="0.3">
      <c r="B1244" s="26"/>
      <c r="I1244" s="26"/>
    </row>
    <row r="1245" spans="2:9" x14ac:dyDescent="0.3">
      <c r="B1245" s="26"/>
      <c r="I1245" s="26"/>
    </row>
    <row r="1246" spans="2:9" x14ac:dyDescent="0.3">
      <c r="B1246" s="26"/>
      <c r="I1246" s="26"/>
    </row>
    <row r="1247" spans="2:9" x14ac:dyDescent="0.3">
      <c r="B1247" s="26"/>
      <c r="I1247" s="26"/>
    </row>
    <row r="1248" spans="2:9" x14ac:dyDescent="0.3">
      <c r="B1248" s="26"/>
      <c r="I1248" s="26"/>
    </row>
    <row r="1249" spans="2:9" x14ac:dyDescent="0.3">
      <c r="B1249" s="26"/>
      <c r="I1249" s="26"/>
    </row>
    <row r="1250" spans="2:9" x14ac:dyDescent="0.3">
      <c r="B1250" s="26"/>
      <c r="I1250" s="26"/>
    </row>
    <row r="1251" spans="2:9" x14ac:dyDescent="0.3">
      <c r="B1251" s="26"/>
      <c r="I1251" s="26"/>
    </row>
    <row r="1252" spans="2:9" x14ac:dyDescent="0.3">
      <c r="B1252" s="26"/>
      <c r="I1252" s="26"/>
    </row>
    <row r="1253" spans="2:9" x14ac:dyDescent="0.3">
      <c r="B1253" s="26"/>
      <c r="I1253" s="26"/>
    </row>
    <row r="1254" spans="2:9" x14ac:dyDescent="0.3">
      <c r="B1254" s="26"/>
      <c r="I1254" s="26"/>
    </row>
    <row r="1255" spans="2:9" x14ac:dyDescent="0.3">
      <c r="B1255" s="26"/>
      <c r="I1255" s="26"/>
    </row>
    <row r="1256" spans="2:9" x14ac:dyDescent="0.3">
      <c r="B1256" s="26"/>
      <c r="I1256" s="26"/>
    </row>
    <row r="1257" spans="2:9" x14ac:dyDescent="0.3">
      <c r="B1257" s="26"/>
      <c r="I1257" s="26"/>
    </row>
    <row r="1258" spans="2:9" x14ac:dyDescent="0.3">
      <c r="B1258" s="26"/>
      <c r="I1258" s="26"/>
    </row>
    <row r="1259" spans="2:9" x14ac:dyDescent="0.3">
      <c r="B1259" s="26"/>
      <c r="I1259" s="26"/>
    </row>
    <row r="1260" spans="2:9" x14ac:dyDescent="0.3">
      <c r="B1260" s="26"/>
      <c r="I1260" s="26"/>
    </row>
    <row r="1261" spans="2:9" x14ac:dyDescent="0.3">
      <c r="B1261" s="26"/>
      <c r="I1261" s="26"/>
    </row>
    <row r="1262" spans="2:9" x14ac:dyDescent="0.3">
      <c r="B1262" s="26"/>
      <c r="I1262" s="26"/>
    </row>
    <row r="1263" spans="2:9" x14ac:dyDescent="0.3">
      <c r="B1263" s="26"/>
      <c r="I1263" s="26"/>
    </row>
    <row r="1264" spans="2:9" x14ac:dyDescent="0.3">
      <c r="B1264" s="26"/>
      <c r="I1264" s="26"/>
    </row>
    <row r="1265" spans="2:9" x14ac:dyDescent="0.3">
      <c r="B1265" s="26"/>
      <c r="I1265" s="26"/>
    </row>
    <row r="1266" spans="2:9" x14ac:dyDescent="0.3">
      <c r="B1266" s="26"/>
      <c r="I1266" s="26"/>
    </row>
    <row r="1267" spans="2:9" x14ac:dyDescent="0.3">
      <c r="B1267" s="26"/>
      <c r="I1267" s="26"/>
    </row>
    <row r="1268" spans="2:9" x14ac:dyDescent="0.3">
      <c r="B1268" s="26"/>
      <c r="I1268" s="26"/>
    </row>
    <row r="1269" spans="2:9" x14ac:dyDescent="0.3">
      <c r="B1269" s="26"/>
      <c r="I1269" s="26"/>
    </row>
    <row r="1270" spans="2:9" x14ac:dyDescent="0.3">
      <c r="B1270" s="26"/>
      <c r="I1270" s="26"/>
    </row>
    <row r="1271" spans="2:9" x14ac:dyDescent="0.3">
      <c r="B1271" s="26"/>
      <c r="I1271" s="26"/>
    </row>
    <row r="1272" spans="2:9" x14ac:dyDescent="0.3">
      <c r="B1272" s="26"/>
      <c r="I1272" s="26"/>
    </row>
    <row r="1273" spans="2:9" x14ac:dyDescent="0.3">
      <c r="B1273" s="26"/>
      <c r="I1273" s="26"/>
    </row>
    <row r="1274" spans="2:9" x14ac:dyDescent="0.3">
      <c r="B1274" s="26"/>
      <c r="I1274" s="26"/>
    </row>
    <row r="1275" spans="2:9" x14ac:dyDescent="0.3">
      <c r="B1275" s="26"/>
      <c r="I1275" s="26"/>
    </row>
    <row r="1276" spans="2:9" x14ac:dyDescent="0.3">
      <c r="B1276" s="26"/>
      <c r="I1276" s="26"/>
    </row>
    <row r="1277" spans="2:9" x14ac:dyDescent="0.3">
      <c r="B1277" s="26"/>
      <c r="I1277" s="26"/>
    </row>
    <row r="1278" spans="2:9" x14ac:dyDescent="0.3">
      <c r="B1278" s="26"/>
      <c r="I1278" s="26"/>
    </row>
    <row r="1279" spans="2:9" x14ac:dyDescent="0.3">
      <c r="B1279" s="26"/>
      <c r="I1279" s="26"/>
    </row>
    <row r="1280" spans="2:9" x14ac:dyDescent="0.3">
      <c r="B1280" s="26"/>
      <c r="I1280" s="26"/>
    </row>
    <row r="1281" spans="2:9" x14ac:dyDescent="0.3">
      <c r="B1281" s="26"/>
      <c r="I1281" s="26"/>
    </row>
    <row r="1282" spans="2:9" x14ac:dyDescent="0.3">
      <c r="B1282" s="26"/>
      <c r="I1282" s="26"/>
    </row>
    <row r="1283" spans="2:9" x14ac:dyDescent="0.3">
      <c r="B1283" s="26"/>
      <c r="I1283" s="26"/>
    </row>
    <row r="1284" spans="2:9" x14ac:dyDescent="0.3">
      <c r="B1284" s="26"/>
      <c r="I1284" s="26"/>
    </row>
    <row r="1285" spans="2:9" x14ac:dyDescent="0.3">
      <c r="B1285" s="26"/>
      <c r="I1285" s="26"/>
    </row>
    <row r="1286" spans="2:9" x14ac:dyDescent="0.3">
      <c r="B1286" s="26"/>
      <c r="I1286" s="26"/>
    </row>
    <row r="1287" spans="2:9" x14ac:dyDescent="0.3">
      <c r="B1287" s="26"/>
      <c r="I1287" s="26"/>
    </row>
    <row r="1288" spans="2:9" x14ac:dyDescent="0.3">
      <c r="B1288" s="26"/>
      <c r="I1288" s="26"/>
    </row>
    <row r="1289" spans="2:9" x14ac:dyDescent="0.3">
      <c r="B1289" s="26"/>
      <c r="I1289" s="26"/>
    </row>
    <row r="1290" spans="2:9" x14ac:dyDescent="0.3">
      <c r="B1290" s="26"/>
      <c r="I1290" s="26"/>
    </row>
    <row r="1291" spans="2:9" x14ac:dyDescent="0.3">
      <c r="B1291" s="26"/>
      <c r="I1291" s="26"/>
    </row>
    <row r="1292" spans="2:9" x14ac:dyDescent="0.3">
      <c r="B1292" s="26"/>
      <c r="I1292" s="26"/>
    </row>
    <row r="1293" spans="2:9" x14ac:dyDescent="0.3">
      <c r="B1293" s="26"/>
      <c r="I1293" s="26"/>
    </row>
    <row r="1294" spans="2:9" x14ac:dyDescent="0.3">
      <c r="B1294" s="26"/>
      <c r="I1294" s="26"/>
    </row>
    <row r="1295" spans="2:9" x14ac:dyDescent="0.3">
      <c r="B1295" s="26"/>
      <c r="I1295" s="26"/>
    </row>
    <row r="1296" spans="2:9" x14ac:dyDescent="0.3">
      <c r="B1296" s="26"/>
      <c r="I1296" s="26"/>
    </row>
    <row r="1297" spans="2:9" x14ac:dyDescent="0.3">
      <c r="B1297" s="26"/>
      <c r="I1297" s="26"/>
    </row>
    <row r="1298" spans="2:9" x14ac:dyDescent="0.3">
      <c r="B1298" s="26"/>
      <c r="I1298" s="26"/>
    </row>
    <row r="1299" spans="2:9" x14ac:dyDescent="0.3">
      <c r="B1299" s="26"/>
      <c r="I1299" s="26"/>
    </row>
    <row r="1300" spans="2:9" x14ac:dyDescent="0.3">
      <c r="B1300" s="26"/>
      <c r="I1300" s="26"/>
    </row>
    <row r="1301" spans="2:9" x14ac:dyDescent="0.3">
      <c r="B1301" s="26"/>
      <c r="I1301" s="26"/>
    </row>
    <row r="1302" spans="2:9" x14ac:dyDescent="0.3">
      <c r="B1302" s="26"/>
      <c r="I1302" s="26"/>
    </row>
    <row r="1303" spans="2:9" x14ac:dyDescent="0.3">
      <c r="B1303" s="26"/>
      <c r="I1303" s="26"/>
    </row>
    <row r="1304" spans="2:9" x14ac:dyDescent="0.3">
      <c r="B1304" s="26"/>
      <c r="I1304" s="26"/>
    </row>
    <row r="1305" spans="2:9" x14ac:dyDescent="0.3">
      <c r="B1305" s="26"/>
      <c r="I1305" s="26"/>
    </row>
    <row r="1306" spans="2:9" x14ac:dyDescent="0.3">
      <c r="B1306" s="26"/>
      <c r="I1306" s="26"/>
    </row>
    <row r="1307" spans="2:9" x14ac:dyDescent="0.3">
      <c r="B1307" s="26"/>
      <c r="I1307" s="26"/>
    </row>
    <row r="1308" spans="2:9" x14ac:dyDescent="0.3">
      <c r="B1308" s="26"/>
      <c r="I1308" s="26"/>
    </row>
    <row r="1309" spans="2:9" x14ac:dyDescent="0.3">
      <c r="B1309" s="26"/>
      <c r="I1309" s="26"/>
    </row>
    <row r="1310" spans="2:9" x14ac:dyDescent="0.3">
      <c r="B1310" s="26"/>
      <c r="I1310" s="26"/>
    </row>
    <row r="1311" spans="2:9" x14ac:dyDescent="0.3">
      <c r="B1311" s="26"/>
      <c r="I1311" s="26"/>
    </row>
    <row r="1312" spans="2:9" x14ac:dyDescent="0.3">
      <c r="B1312" s="26"/>
      <c r="I1312" s="26"/>
    </row>
    <row r="1313" spans="2:9" x14ac:dyDescent="0.3">
      <c r="B1313" s="26"/>
      <c r="I1313" s="26"/>
    </row>
    <row r="1314" spans="2:9" x14ac:dyDescent="0.3">
      <c r="B1314" s="26"/>
      <c r="I1314" s="26"/>
    </row>
    <row r="1315" spans="2:9" x14ac:dyDescent="0.3">
      <c r="B1315" s="26"/>
      <c r="I1315" s="26"/>
    </row>
    <row r="1316" spans="2:9" x14ac:dyDescent="0.3">
      <c r="B1316" s="26"/>
      <c r="I1316" s="26"/>
    </row>
    <row r="1317" spans="2:9" x14ac:dyDescent="0.3">
      <c r="B1317" s="26"/>
      <c r="I1317" s="26"/>
    </row>
    <row r="1318" spans="2:9" x14ac:dyDescent="0.3">
      <c r="B1318" s="26"/>
      <c r="I1318" s="26"/>
    </row>
    <row r="1319" spans="2:9" x14ac:dyDescent="0.3">
      <c r="B1319" s="26"/>
      <c r="I1319" s="26"/>
    </row>
    <row r="1320" spans="2:9" x14ac:dyDescent="0.3">
      <c r="B1320" s="26"/>
      <c r="I1320" s="26"/>
    </row>
    <row r="1321" spans="2:9" x14ac:dyDescent="0.3">
      <c r="B1321" s="26"/>
      <c r="I1321" s="26"/>
    </row>
    <row r="1322" spans="2:9" x14ac:dyDescent="0.3">
      <c r="B1322" s="26"/>
      <c r="I1322" s="26"/>
    </row>
    <row r="1323" spans="2:9" x14ac:dyDescent="0.3">
      <c r="B1323" s="26"/>
      <c r="I1323" s="26"/>
    </row>
    <row r="1324" spans="2:9" x14ac:dyDescent="0.3">
      <c r="B1324" s="26"/>
      <c r="I1324" s="26"/>
    </row>
    <row r="1325" spans="2:9" x14ac:dyDescent="0.3">
      <c r="B1325" s="26"/>
      <c r="I1325" s="26"/>
    </row>
    <row r="1326" spans="2:9" x14ac:dyDescent="0.3">
      <c r="B1326" s="26"/>
      <c r="I1326" s="26"/>
    </row>
    <row r="1327" spans="2:9" x14ac:dyDescent="0.3">
      <c r="B1327" s="26"/>
      <c r="I1327" s="26"/>
    </row>
    <row r="1328" spans="2:9" x14ac:dyDescent="0.3">
      <c r="B1328" s="26"/>
      <c r="I1328" s="26"/>
    </row>
    <row r="1329" spans="2:9" x14ac:dyDescent="0.3">
      <c r="B1329" s="26"/>
      <c r="I1329" s="26"/>
    </row>
    <row r="1330" spans="2:9" x14ac:dyDescent="0.3">
      <c r="B1330" s="26"/>
      <c r="I1330" s="26"/>
    </row>
    <row r="1331" spans="2:9" x14ac:dyDescent="0.3">
      <c r="B1331" s="26"/>
      <c r="I1331" s="26"/>
    </row>
    <row r="1332" spans="2:9" x14ac:dyDescent="0.3">
      <c r="B1332" s="26"/>
      <c r="I1332" s="26"/>
    </row>
    <row r="1333" spans="2:9" x14ac:dyDescent="0.3">
      <c r="B1333" s="26"/>
      <c r="I1333" s="26"/>
    </row>
    <row r="1334" spans="2:9" x14ac:dyDescent="0.3">
      <c r="B1334" s="26"/>
      <c r="I1334" s="26"/>
    </row>
    <row r="1335" spans="2:9" x14ac:dyDescent="0.3">
      <c r="B1335" s="26"/>
      <c r="I1335" s="26"/>
    </row>
    <row r="1336" spans="2:9" x14ac:dyDescent="0.3">
      <c r="B1336" s="26"/>
      <c r="I1336" s="26"/>
    </row>
    <row r="1337" spans="2:9" x14ac:dyDescent="0.3">
      <c r="B1337" s="26"/>
      <c r="I1337" s="26"/>
    </row>
    <row r="1338" spans="2:9" x14ac:dyDescent="0.3">
      <c r="B1338" s="26"/>
      <c r="I1338" s="26"/>
    </row>
    <row r="1339" spans="2:9" x14ac:dyDescent="0.3">
      <c r="B1339" s="26"/>
      <c r="I1339" s="26"/>
    </row>
    <row r="1340" spans="2:9" x14ac:dyDescent="0.3">
      <c r="B1340" s="26"/>
      <c r="I1340" s="26"/>
    </row>
    <row r="1341" spans="2:9" x14ac:dyDescent="0.3">
      <c r="B1341" s="26"/>
      <c r="I1341" s="26"/>
    </row>
    <row r="1342" spans="2:9" x14ac:dyDescent="0.3">
      <c r="B1342" s="26"/>
      <c r="I1342" s="26"/>
    </row>
    <row r="1343" spans="2:9" x14ac:dyDescent="0.3">
      <c r="B1343" s="26"/>
      <c r="I1343" s="26"/>
    </row>
    <row r="1344" spans="2:9" x14ac:dyDescent="0.3">
      <c r="B1344" s="26"/>
      <c r="I1344" s="26"/>
    </row>
    <row r="1345" spans="2:9" x14ac:dyDescent="0.3">
      <c r="B1345" s="26"/>
      <c r="I1345" s="26"/>
    </row>
    <row r="1346" spans="2:9" x14ac:dyDescent="0.3">
      <c r="B1346" s="26"/>
      <c r="I1346" s="26"/>
    </row>
    <row r="1347" spans="2:9" x14ac:dyDescent="0.3">
      <c r="B1347" s="26"/>
      <c r="I1347" s="26"/>
    </row>
    <row r="1348" spans="2:9" x14ac:dyDescent="0.3">
      <c r="B1348" s="26"/>
      <c r="I1348" s="26"/>
    </row>
    <row r="1349" spans="2:9" x14ac:dyDescent="0.3">
      <c r="B1349" s="26"/>
      <c r="I1349" s="26"/>
    </row>
    <row r="1350" spans="2:9" x14ac:dyDescent="0.3">
      <c r="B1350" s="26"/>
      <c r="I1350" s="26"/>
    </row>
    <row r="1351" spans="2:9" x14ac:dyDescent="0.3">
      <c r="B1351" s="26"/>
      <c r="I1351" s="26"/>
    </row>
    <row r="1352" spans="2:9" x14ac:dyDescent="0.3">
      <c r="B1352" s="26"/>
      <c r="I1352" s="26"/>
    </row>
    <row r="1353" spans="2:9" x14ac:dyDescent="0.3">
      <c r="B1353" s="26"/>
      <c r="I1353" s="26"/>
    </row>
    <row r="1354" spans="2:9" x14ac:dyDescent="0.3">
      <c r="B1354" s="26"/>
      <c r="I1354" s="26"/>
    </row>
    <row r="1355" spans="2:9" x14ac:dyDescent="0.3">
      <c r="B1355" s="26"/>
      <c r="I1355" s="26"/>
    </row>
    <row r="1356" spans="2:9" x14ac:dyDescent="0.3">
      <c r="B1356" s="26"/>
      <c r="I1356" s="26"/>
    </row>
    <row r="1357" spans="2:9" x14ac:dyDescent="0.3">
      <c r="B1357" s="26"/>
      <c r="I1357" s="26"/>
    </row>
    <row r="1358" spans="2:9" x14ac:dyDescent="0.3">
      <c r="B1358" s="26"/>
      <c r="I1358" s="26"/>
    </row>
    <row r="1359" spans="2:9" x14ac:dyDescent="0.3">
      <c r="B1359" s="26"/>
      <c r="I1359" s="26"/>
    </row>
    <row r="1360" spans="2:9" x14ac:dyDescent="0.3">
      <c r="B1360" s="26"/>
      <c r="I1360" s="26"/>
    </row>
    <row r="1361" spans="2:9" x14ac:dyDescent="0.3">
      <c r="B1361" s="26"/>
      <c r="I1361" s="26"/>
    </row>
    <row r="1362" spans="2:9" x14ac:dyDescent="0.3">
      <c r="B1362" s="26"/>
      <c r="I1362" s="26"/>
    </row>
    <row r="1363" spans="2:9" x14ac:dyDescent="0.3">
      <c r="B1363" s="26"/>
      <c r="I1363" s="26"/>
    </row>
    <row r="1364" spans="2:9" x14ac:dyDescent="0.3">
      <c r="B1364" s="26"/>
      <c r="I1364" s="26"/>
    </row>
    <row r="1365" spans="2:9" x14ac:dyDescent="0.3">
      <c r="B1365" s="26"/>
      <c r="I1365" s="26"/>
    </row>
    <row r="1366" spans="2:9" x14ac:dyDescent="0.3">
      <c r="B1366" s="26"/>
      <c r="I1366" s="26"/>
    </row>
    <row r="1367" spans="2:9" x14ac:dyDescent="0.3">
      <c r="B1367" s="26"/>
      <c r="I1367" s="26"/>
    </row>
    <row r="1368" spans="2:9" x14ac:dyDescent="0.3">
      <c r="B1368" s="26"/>
      <c r="I1368" s="26"/>
    </row>
    <row r="1369" spans="2:9" x14ac:dyDescent="0.3">
      <c r="B1369" s="26"/>
      <c r="I1369" s="26"/>
    </row>
    <row r="1370" spans="2:9" x14ac:dyDescent="0.3">
      <c r="B1370" s="26"/>
      <c r="I1370" s="26"/>
    </row>
    <row r="1371" spans="2:9" x14ac:dyDescent="0.3">
      <c r="B1371" s="26"/>
      <c r="I1371" s="26"/>
    </row>
    <row r="1372" spans="2:9" x14ac:dyDescent="0.3">
      <c r="B1372" s="26"/>
      <c r="I1372" s="26"/>
    </row>
    <row r="1373" spans="2:9" x14ac:dyDescent="0.3">
      <c r="B1373" s="26"/>
      <c r="I1373" s="26"/>
    </row>
    <row r="1374" spans="2:9" x14ac:dyDescent="0.3">
      <c r="B1374" s="26"/>
      <c r="I1374" s="26"/>
    </row>
    <row r="1375" spans="2:9" x14ac:dyDescent="0.3">
      <c r="B1375" s="26"/>
      <c r="I1375" s="26"/>
    </row>
    <row r="1376" spans="2:9" x14ac:dyDescent="0.3">
      <c r="B1376" s="26"/>
      <c r="I1376" s="26"/>
    </row>
    <row r="1377" spans="2:9" x14ac:dyDescent="0.3">
      <c r="B1377" s="26"/>
      <c r="I1377" s="26"/>
    </row>
    <row r="1378" spans="2:9" x14ac:dyDescent="0.3">
      <c r="B1378" s="26"/>
      <c r="I1378" s="26"/>
    </row>
    <row r="1379" spans="2:9" x14ac:dyDescent="0.3">
      <c r="B1379" s="26"/>
      <c r="I1379" s="26"/>
    </row>
    <row r="1380" spans="2:9" x14ac:dyDescent="0.3">
      <c r="B1380" s="26"/>
      <c r="I1380" s="26"/>
    </row>
    <row r="1381" spans="2:9" x14ac:dyDescent="0.3">
      <c r="B1381" s="26"/>
      <c r="I1381" s="26"/>
    </row>
    <row r="1382" spans="2:9" x14ac:dyDescent="0.3">
      <c r="B1382" s="26"/>
      <c r="I1382" s="26"/>
    </row>
    <row r="1383" spans="2:9" x14ac:dyDescent="0.3">
      <c r="B1383" s="26"/>
      <c r="I1383" s="26"/>
    </row>
    <row r="1384" spans="2:9" x14ac:dyDescent="0.3">
      <c r="B1384" s="26"/>
      <c r="I1384" s="26"/>
    </row>
    <row r="1385" spans="2:9" x14ac:dyDescent="0.3">
      <c r="B1385" s="26"/>
      <c r="I1385" s="26"/>
    </row>
    <row r="1386" spans="2:9" x14ac:dyDescent="0.3">
      <c r="B1386" s="26"/>
      <c r="I1386" s="26"/>
    </row>
    <row r="1387" spans="2:9" x14ac:dyDescent="0.3">
      <c r="B1387" s="26"/>
      <c r="I1387" s="26"/>
    </row>
    <row r="1388" spans="2:9" x14ac:dyDescent="0.3">
      <c r="B1388" s="26"/>
      <c r="I1388" s="26"/>
    </row>
    <row r="1389" spans="2:9" x14ac:dyDescent="0.3">
      <c r="B1389" s="26"/>
      <c r="I1389" s="26"/>
    </row>
    <row r="1390" spans="2:9" x14ac:dyDescent="0.3">
      <c r="B1390" s="26"/>
      <c r="I1390" s="26"/>
    </row>
    <row r="1391" spans="2:9" x14ac:dyDescent="0.3">
      <c r="B1391" s="26"/>
      <c r="I1391" s="26"/>
    </row>
    <row r="1392" spans="2:9" x14ac:dyDescent="0.3">
      <c r="B1392" s="26"/>
      <c r="I1392" s="26"/>
    </row>
    <row r="1393" spans="2:9" x14ac:dyDescent="0.3">
      <c r="B1393" s="26"/>
      <c r="I1393" s="26"/>
    </row>
    <row r="1394" spans="2:9" x14ac:dyDescent="0.3">
      <c r="B1394" s="26"/>
      <c r="I1394" s="26"/>
    </row>
    <row r="1395" spans="2:9" x14ac:dyDescent="0.3">
      <c r="B1395" s="26"/>
      <c r="I1395" s="26"/>
    </row>
    <row r="1396" spans="2:9" x14ac:dyDescent="0.3">
      <c r="B1396" s="26"/>
      <c r="I1396" s="26"/>
    </row>
    <row r="1397" spans="2:9" x14ac:dyDescent="0.3">
      <c r="B1397" s="26"/>
      <c r="I1397" s="26"/>
    </row>
    <row r="1398" spans="2:9" x14ac:dyDescent="0.3">
      <c r="B1398" s="26"/>
      <c r="I1398" s="26"/>
    </row>
    <row r="1399" spans="2:9" x14ac:dyDescent="0.3">
      <c r="B1399" s="26"/>
      <c r="I1399" s="26"/>
    </row>
    <row r="1400" spans="2:9" x14ac:dyDescent="0.3">
      <c r="B1400" s="26"/>
      <c r="I1400" s="26"/>
    </row>
    <row r="1401" spans="2:9" x14ac:dyDescent="0.3">
      <c r="B1401" s="26"/>
      <c r="I1401" s="26"/>
    </row>
    <row r="1402" spans="2:9" x14ac:dyDescent="0.3">
      <c r="B1402" s="26"/>
      <c r="I1402" s="26"/>
    </row>
    <row r="1403" spans="2:9" x14ac:dyDescent="0.3">
      <c r="B1403" s="26"/>
      <c r="I1403" s="26"/>
    </row>
    <row r="1404" spans="2:9" x14ac:dyDescent="0.3">
      <c r="B1404" s="26"/>
      <c r="I1404" s="26"/>
    </row>
    <row r="1405" spans="2:9" x14ac:dyDescent="0.3">
      <c r="B1405" s="26"/>
      <c r="I1405" s="26"/>
    </row>
    <row r="1406" spans="2:9" x14ac:dyDescent="0.3">
      <c r="B1406" s="26"/>
      <c r="I1406" s="26"/>
    </row>
    <row r="1407" spans="2:9" x14ac:dyDescent="0.3">
      <c r="B1407" s="26"/>
      <c r="I1407" s="26"/>
    </row>
    <row r="1408" spans="2:9" x14ac:dyDescent="0.3">
      <c r="B1408" s="26"/>
      <c r="I1408" s="26"/>
    </row>
    <row r="1409" spans="2:9" x14ac:dyDescent="0.3">
      <c r="B1409" s="26"/>
      <c r="I1409" s="26"/>
    </row>
    <row r="1410" spans="2:9" x14ac:dyDescent="0.3">
      <c r="B1410" s="26"/>
      <c r="I1410" s="26"/>
    </row>
    <row r="1411" spans="2:9" x14ac:dyDescent="0.3">
      <c r="B1411" s="26"/>
      <c r="I1411" s="26"/>
    </row>
    <row r="1412" spans="2:9" x14ac:dyDescent="0.3">
      <c r="B1412" s="26"/>
      <c r="I1412" s="26"/>
    </row>
    <row r="1413" spans="2:9" x14ac:dyDescent="0.3">
      <c r="B1413" s="26"/>
      <c r="I1413" s="26"/>
    </row>
    <row r="1414" spans="2:9" x14ac:dyDescent="0.3">
      <c r="B1414" s="26"/>
      <c r="I1414" s="26"/>
    </row>
    <row r="1415" spans="2:9" x14ac:dyDescent="0.3">
      <c r="B1415" s="26"/>
      <c r="I1415" s="26"/>
    </row>
    <row r="1416" spans="2:9" x14ac:dyDescent="0.3">
      <c r="B1416" s="26"/>
      <c r="I1416" s="26"/>
    </row>
    <row r="1417" spans="2:9" x14ac:dyDescent="0.3">
      <c r="B1417" s="26"/>
      <c r="I1417" s="26"/>
    </row>
    <row r="1418" spans="2:9" x14ac:dyDescent="0.3">
      <c r="B1418" s="26"/>
      <c r="I1418" s="26"/>
    </row>
    <row r="1419" spans="2:9" x14ac:dyDescent="0.3">
      <c r="B1419" s="26"/>
      <c r="I1419" s="26"/>
    </row>
    <row r="1420" spans="2:9" x14ac:dyDescent="0.3">
      <c r="B1420" s="26"/>
      <c r="I1420" s="26"/>
    </row>
    <row r="1421" spans="2:9" x14ac:dyDescent="0.3">
      <c r="B1421" s="26"/>
      <c r="I1421" s="26"/>
    </row>
    <row r="1422" spans="2:9" x14ac:dyDescent="0.3">
      <c r="B1422" s="26"/>
      <c r="I1422" s="26"/>
    </row>
    <row r="1423" spans="2:9" x14ac:dyDescent="0.3">
      <c r="B1423" s="26"/>
      <c r="I1423" s="26"/>
    </row>
    <row r="1424" spans="2:9" x14ac:dyDescent="0.3">
      <c r="B1424" s="26"/>
      <c r="I1424" s="26"/>
    </row>
    <row r="1425" spans="2:9" x14ac:dyDescent="0.3">
      <c r="B1425" s="26"/>
      <c r="I1425" s="26"/>
    </row>
    <row r="1426" spans="2:9" x14ac:dyDescent="0.3">
      <c r="B1426" s="26"/>
      <c r="I1426" s="26"/>
    </row>
    <row r="1427" spans="2:9" x14ac:dyDescent="0.3">
      <c r="B1427" s="26"/>
      <c r="I1427" s="26"/>
    </row>
    <row r="1428" spans="2:9" x14ac:dyDescent="0.3">
      <c r="B1428" s="26"/>
      <c r="I1428" s="26"/>
    </row>
    <row r="1429" spans="2:9" x14ac:dyDescent="0.3">
      <c r="B1429" s="26"/>
      <c r="I1429" s="26"/>
    </row>
    <row r="1430" spans="2:9" x14ac:dyDescent="0.3">
      <c r="B1430" s="26"/>
      <c r="I1430" s="26"/>
    </row>
    <row r="1431" spans="2:9" x14ac:dyDescent="0.3">
      <c r="B1431" s="26"/>
      <c r="I1431" s="26"/>
    </row>
    <row r="1432" spans="2:9" x14ac:dyDescent="0.3">
      <c r="B1432" s="26"/>
      <c r="I1432" s="26"/>
    </row>
    <row r="1433" spans="2:9" x14ac:dyDescent="0.3">
      <c r="B1433" s="26"/>
      <c r="I1433" s="26"/>
    </row>
    <row r="1434" spans="2:9" x14ac:dyDescent="0.3">
      <c r="B1434" s="26"/>
      <c r="I1434" s="26"/>
    </row>
    <row r="1435" spans="2:9" x14ac:dyDescent="0.3">
      <c r="B1435" s="26"/>
      <c r="I1435" s="26"/>
    </row>
    <row r="1436" spans="2:9" x14ac:dyDescent="0.3">
      <c r="B1436" s="26"/>
      <c r="I1436" s="26"/>
    </row>
    <row r="1437" spans="2:9" x14ac:dyDescent="0.3">
      <c r="B1437" s="26"/>
      <c r="I1437" s="26"/>
    </row>
    <row r="1438" spans="2:9" x14ac:dyDescent="0.3">
      <c r="B1438" s="26"/>
      <c r="I1438" s="26"/>
    </row>
    <row r="1439" spans="2:9" x14ac:dyDescent="0.3">
      <c r="B1439" s="26"/>
      <c r="I1439" s="26"/>
    </row>
    <row r="1440" spans="2:9" x14ac:dyDescent="0.3">
      <c r="B1440" s="26"/>
      <c r="I1440" s="26"/>
    </row>
    <row r="1441" spans="2:9" x14ac:dyDescent="0.3">
      <c r="B1441" s="26"/>
      <c r="I1441" s="26"/>
    </row>
    <row r="1442" spans="2:9" x14ac:dyDescent="0.3">
      <c r="B1442" s="26"/>
      <c r="I1442" s="26"/>
    </row>
    <row r="1443" spans="2:9" x14ac:dyDescent="0.3">
      <c r="B1443" s="26"/>
      <c r="I1443" s="26"/>
    </row>
    <row r="1444" spans="2:9" x14ac:dyDescent="0.3">
      <c r="B1444" s="26"/>
      <c r="I1444" s="26"/>
    </row>
    <row r="1445" spans="2:9" x14ac:dyDescent="0.3">
      <c r="B1445" s="26"/>
      <c r="I1445" s="26"/>
    </row>
    <row r="1446" spans="2:9" x14ac:dyDescent="0.3">
      <c r="B1446" s="26"/>
      <c r="I1446" s="26"/>
    </row>
    <row r="1447" spans="2:9" x14ac:dyDescent="0.3">
      <c r="B1447" s="26"/>
      <c r="I1447" s="26"/>
    </row>
    <row r="1448" spans="2:9" x14ac:dyDescent="0.3">
      <c r="B1448" s="26"/>
      <c r="I1448" s="26"/>
    </row>
    <row r="1449" spans="2:9" x14ac:dyDescent="0.3">
      <c r="B1449" s="26"/>
      <c r="I1449" s="26"/>
    </row>
    <row r="1450" spans="2:9" x14ac:dyDescent="0.3">
      <c r="B1450" s="26"/>
      <c r="I1450" s="26"/>
    </row>
    <row r="1451" spans="2:9" x14ac:dyDescent="0.3">
      <c r="B1451" s="26"/>
      <c r="I1451" s="26"/>
    </row>
    <row r="1452" spans="2:9" x14ac:dyDescent="0.3">
      <c r="B1452" s="26"/>
      <c r="I1452" s="26"/>
    </row>
    <row r="1453" spans="2:9" x14ac:dyDescent="0.3">
      <c r="B1453" s="26"/>
      <c r="I1453" s="26"/>
    </row>
    <row r="1454" spans="2:9" x14ac:dyDescent="0.3">
      <c r="B1454" s="26"/>
      <c r="I1454" s="26"/>
    </row>
    <row r="1455" spans="2:9" x14ac:dyDescent="0.3">
      <c r="B1455" s="26"/>
      <c r="I1455" s="26"/>
    </row>
    <row r="1456" spans="2:9" x14ac:dyDescent="0.3">
      <c r="B1456" s="26"/>
      <c r="I1456" s="26"/>
    </row>
    <row r="1457" spans="2:9" x14ac:dyDescent="0.3">
      <c r="B1457" s="26"/>
      <c r="I1457" s="26"/>
    </row>
    <row r="1458" spans="2:9" x14ac:dyDescent="0.3">
      <c r="B1458" s="26"/>
      <c r="I1458" s="26"/>
    </row>
    <row r="1459" spans="2:9" x14ac:dyDescent="0.3">
      <c r="B1459" s="26"/>
      <c r="I1459" s="26"/>
    </row>
    <row r="1460" spans="2:9" x14ac:dyDescent="0.3">
      <c r="B1460" s="26"/>
      <c r="I1460" s="26"/>
    </row>
    <row r="1461" spans="2:9" x14ac:dyDescent="0.3">
      <c r="B1461" s="26"/>
      <c r="I1461" s="26"/>
    </row>
    <row r="1462" spans="2:9" x14ac:dyDescent="0.3">
      <c r="B1462" s="26"/>
      <c r="I1462" s="26"/>
    </row>
    <row r="1463" spans="2:9" x14ac:dyDescent="0.3">
      <c r="B1463" s="26"/>
      <c r="I1463" s="26"/>
    </row>
    <row r="1464" spans="2:9" x14ac:dyDescent="0.3">
      <c r="B1464" s="26"/>
      <c r="I1464" s="26"/>
    </row>
    <row r="1465" spans="2:9" x14ac:dyDescent="0.3">
      <c r="B1465" s="26"/>
      <c r="I1465" s="26"/>
    </row>
    <row r="1466" spans="2:9" x14ac:dyDescent="0.3">
      <c r="B1466" s="26"/>
      <c r="I1466" s="26"/>
    </row>
    <row r="1467" spans="2:9" x14ac:dyDescent="0.3">
      <c r="B1467" s="26"/>
      <c r="I1467" s="26"/>
    </row>
    <row r="1468" spans="2:9" x14ac:dyDescent="0.3">
      <c r="B1468" s="26"/>
      <c r="I1468" s="26"/>
    </row>
    <row r="1469" spans="2:9" x14ac:dyDescent="0.3">
      <c r="B1469" s="26"/>
      <c r="I1469" s="26"/>
    </row>
    <row r="1470" spans="2:9" x14ac:dyDescent="0.3">
      <c r="B1470" s="26"/>
      <c r="I1470" s="26"/>
    </row>
    <row r="1471" spans="2:9" x14ac:dyDescent="0.3">
      <c r="B1471" s="26"/>
      <c r="I1471" s="26"/>
    </row>
    <row r="1472" spans="2:9" x14ac:dyDescent="0.3">
      <c r="B1472" s="26"/>
      <c r="I1472" s="26"/>
    </row>
    <row r="1473" spans="2:9" x14ac:dyDescent="0.3">
      <c r="B1473" s="26"/>
      <c r="I1473" s="26"/>
    </row>
    <row r="1474" spans="2:9" x14ac:dyDescent="0.3">
      <c r="B1474" s="26"/>
      <c r="I1474" s="26"/>
    </row>
    <row r="1475" spans="2:9" x14ac:dyDescent="0.3">
      <c r="B1475" s="26"/>
      <c r="I1475" s="26"/>
    </row>
    <row r="1476" spans="2:9" x14ac:dyDescent="0.3">
      <c r="B1476" s="26"/>
      <c r="I1476" s="26"/>
    </row>
    <row r="1477" spans="2:9" x14ac:dyDescent="0.3">
      <c r="B1477" s="26"/>
      <c r="I1477" s="26"/>
    </row>
    <row r="1478" spans="2:9" x14ac:dyDescent="0.3">
      <c r="B1478" s="26"/>
      <c r="I1478" s="26"/>
    </row>
    <row r="1479" spans="2:9" x14ac:dyDescent="0.3">
      <c r="B1479" s="26"/>
      <c r="I1479" s="26"/>
    </row>
    <row r="1480" spans="2:9" x14ac:dyDescent="0.3">
      <c r="B1480" s="26"/>
      <c r="I1480" s="26"/>
    </row>
    <row r="1481" spans="2:9" x14ac:dyDescent="0.3">
      <c r="B1481" s="26"/>
      <c r="I1481" s="26"/>
    </row>
    <row r="1482" spans="2:9" x14ac:dyDescent="0.3">
      <c r="B1482" s="26"/>
      <c r="I1482" s="26"/>
    </row>
    <row r="1483" spans="2:9" x14ac:dyDescent="0.3">
      <c r="B1483" s="26"/>
      <c r="I1483" s="26"/>
    </row>
    <row r="1484" spans="2:9" x14ac:dyDescent="0.3">
      <c r="B1484" s="26"/>
      <c r="I1484" s="26"/>
    </row>
    <row r="1485" spans="2:9" x14ac:dyDescent="0.3">
      <c r="B1485" s="26"/>
      <c r="I1485" s="26"/>
    </row>
    <row r="1486" spans="2:9" x14ac:dyDescent="0.3">
      <c r="B1486" s="26"/>
      <c r="I1486" s="26"/>
    </row>
    <row r="1487" spans="2:9" x14ac:dyDescent="0.3">
      <c r="B1487" s="26"/>
      <c r="I1487" s="26"/>
    </row>
    <row r="1488" spans="2:9" x14ac:dyDescent="0.3">
      <c r="B1488" s="26"/>
      <c r="I1488" s="26"/>
    </row>
    <row r="1489" spans="2:9" x14ac:dyDescent="0.3">
      <c r="B1489" s="26"/>
      <c r="I1489" s="26"/>
    </row>
    <row r="1490" spans="2:9" x14ac:dyDescent="0.3">
      <c r="B1490" s="26"/>
      <c r="I1490" s="26"/>
    </row>
    <row r="1491" spans="2:9" x14ac:dyDescent="0.3">
      <c r="B1491" s="26"/>
      <c r="I1491" s="26"/>
    </row>
    <row r="1492" spans="2:9" x14ac:dyDescent="0.3">
      <c r="B1492" s="26"/>
      <c r="I1492" s="26"/>
    </row>
    <row r="1493" spans="2:9" x14ac:dyDescent="0.3">
      <c r="B1493" s="26"/>
      <c r="I1493" s="26"/>
    </row>
    <row r="1494" spans="2:9" x14ac:dyDescent="0.3">
      <c r="B1494" s="26"/>
      <c r="I1494" s="26"/>
    </row>
    <row r="1495" spans="2:9" x14ac:dyDescent="0.3">
      <c r="B1495" s="26"/>
      <c r="I1495" s="26"/>
    </row>
    <row r="1496" spans="2:9" x14ac:dyDescent="0.3">
      <c r="B1496" s="26"/>
      <c r="I1496" s="26"/>
    </row>
    <row r="1497" spans="2:9" x14ac:dyDescent="0.3">
      <c r="B1497" s="26"/>
      <c r="I1497" s="26"/>
    </row>
    <row r="1498" spans="2:9" x14ac:dyDescent="0.3">
      <c r="B1498" s="26"/>
      <c r="I1498" s="26"/>
    </row>
    <row r="1499" spans="2:9" x14ac:dyDescent="0.3">
      <c r="B1499" s="26"/>
      <c r="I1499" s="26"/>
    </row>
    <row r="1500" spans="2:9" x14ac:dyDescent="0.3">
      <c r="B1500" s="26"/>
      <c r="I1500" s="26"/>
    </row>
    <row r="1501" spans="2:9" x14ac:dyDescent="0.3">
      <c r="B1501" s="26"/>
      <c r="I1501" s="26"/>
    </row>
    <row r="1502" spans="2:9" x14ac:dyDescent="0.3">
      <c r="B1502" s="26"/>
      <c r="I1502" s="26"/>
    </row>
    <row r="1503" spans="2:9" x14ac:dyDescent="0.3">
      <c r="B1503" s="26"/>
      <c r="I1503" s="26"/>
    </row>
    <row r="1504" spans="2:9" x14ac:dyDescent="0.3">
      <c r="B1504" s="26"/>
      <c r="I1504" s="26"/>
    </row>
    <row r="1505" spans="2:9" x14ac:dyDescent="0.3">
      <c r="B1505" s="26"/>
      <c r="I1505" s="26"/>
    </row>
    <row r="1506" spans="2:9" x14ac:dyDescent="0.3">
      <c r="B1506" s="26"/>
      <c r="I1506" s="26"/>
    </row>
    <row r="1507" spans="2:9" x14ac:dyDescent="0.3">
      <c r="B1507" s="26"/>
      <c r="I1507" s="26"/>
    </row>
    <row r="1508" spans="2:9" x14ac:dyDescent="0.3">
      <c r="B1508" s="26"/>
      <c r="I1508" s="26"/>
    </row>
    <row r="1509" spans="2:9" x14ac:dyDescent="0.3">
      <c r="B1509" s="26"/>
      <c r="I1509" s="26"/>
    </row>
    <row r="1510" spans="2:9" x14ac:dyDescent="0.3">
      <c r="B1510" s="26"/>
      <c r="I1510" s="26"/>
    </row>
    <row r="1511" spans="2:9" x14ac:dyDescent="0.3">
      <c r="B1511" s="26"/>
      <c r="I1511" s="26"/>
    </row>
    <row r="1512" spans="2:9" x14ac:dyDescent="0.3">
      <c r="B1512" s="26"/>
      <c r="I1512" s="26"/>
    </row>
    <row r="1513" spans="2:9" x14ac:dyDescent="0.3">
      <c r="B1513" s="26"/>
      <c r="I1513" s="26"/>
    </row>
    <row r="1514" spans="2:9" x14ac:dyDescent="0.3">
      <c r="B1514" s="26"/>
      <c r="I1514" s="26"/>
    </row>
    <row r="1515" spans="2:9" x14ac:dyDescent="0.3">
      <c r="B1515" s="26"/>
      <c r="I1515" s="26"/>
    </row>
    <row r="1516" spans="2:9" x14ac:dyDescent="0.3">
      <c r="B1516" s="26"/>
      <c r="I1516" s="26"/>
    </row>
    <row r="1517" spans="2:9" x14ac:dyDescent="0.3">
      <c r="B1517" s="26"/>
      <c r="I1517" s="26"/>
    </row>
    <row r="1518" spans="2:9" x14ac:dyDescent="0.3">
      <c r="B1518" s="26"/>
      <c r="I1518" s="26"/>
    </row>
    <row r="1519" spans="2:9" x14ac:dyDescent="0.3">
      <c r="B1519" s="26"/>
      <c r="I1519" s="26"/>
    </row>
    <row r="1520" spans="2:9" x14ac:dyDescent="0.3">
      <c r="B1520" s="26"/>
      <c r="I1520" s="26"/>
    </row>
    <row r="1521" spans="2:9" x14ac:dyDescent="0.3">
      <c r="B1521" s="26"/>
      <c r="I1521" s="26"/>
    </row>
    <row r="1522" spans="2:9" x14ac:dyDescent="0.3">
      <c r="B1522" s="26"/>
      <c r="I1522" s="26"/>
    </row>
    <row r="1523" spans="2:9" x14ac:dyDescent="0.3">
      <c r="B1523" s="26"/>
      <c r="I1523" s="26"/>
    </row>
    <row r="1524" spans="2:9" x14ac:dyDescent="0.3">
      <c r="B1524" s="26"/>
      <c r="I1524" s="26"/>
    </row>
    <row r="1525" spans="2:9" x14ac:dyDescent="0.3">
      <c r="B1525" s="26"/>
      <c r="I1525" s="26"/>
    </row>
    <row r="1526" spans="2:9" x14ac:dyDescent="0.3">
      <c r="B1526" s="26"/>
      <c r="I1526" s="26"/>
    </row>
    <row r="1527" spans="2:9" x14ac:dyDescent="0.3">
      <c r="B1527" s="26"/>
      <c r="I1527" s="26"/>
    </row>
    <row r="1528" spans="2:9" x14ac:dyDescent="0.3">
      <c r="B1528" s="26"/>
      <c r="I1528" s="26"/>
    </row>
    <row r="1529" spans="2:9" x14ac:dyDescent="0.3">
      <c r="B1529" s="26"/>
      <c r="I1529" s="26"/>
    </row>
    <row r="1530" spans="2:9" x14ac:dyDescent="0.3">
      <c r="B1530" s="26"/>
      <c r="I1530" s="26"/>
    </row>
    <row r="1531" spans="2:9" x14ac:dyDescent="0.3">
      <c r="B1531" s="26"/>
      <c r="I1531" s="26"/>
    </row>
    <row r="1532" spans="2:9" x14ac:dyDescent="0.3">
      <c r="B1532" s="26"/>
      <c r="I1532" s="26"/>
    </row>
    <row r="1533" spans="2:9" x14ac:dyDescent="0.3">
      <c r="B1533" s="26"/>
      <c r="I1533" s="26"/>
    </row>
    <row r="1534" spans="2:9" x14ac:dyDescent="0.3">
      <c r="B1534" s="26"/>
      <c r="I1534" s="26"/>
    </row>
    <row r="1535" spans="2:9" x14ac:dyDescent="0.3">
      <c r="B1535" s="26"/>
      <c r="I1535" s="26"/>
    </row>
    <row r="1536" spans="2:9" x14ac:dyDescent="0.3">
      <c r="B1536" s="26"/>
      <c r="I1536" s="26"/>
    </row>
    <row r="1537" spans="2:9" x14ac:dyDescent="0.3">
      <c r="B1537" s="26"/>
      <c r="I1537" s="26"/>
    </row>
    <row r="1538" spans="2:9" x14ac:dyDescent="0.3">
      <c r="B1538" s="26"/>
      <c r="I1538" s="26"/>
    </row>
    <row r="1539" spans="2:9" x14ac:dyDescent="0.3">
      <c r="B1539" s="26"/>
      <c r="I1539" s="26"/>
    </row>
    <row r="1540" spans="2:9" x14ac:dyDescent="0.3">
      <c r="B1540" s="26"/>
      <c r="I1540" s="26"/>
    </row>
    <row r="1541" spans="2:9" x14ac:dyDescent="0.3">
      <c r="B1541" s="26"/>
      <c r="I1541" s="26"/>
    </row>
    <row r="1542" spans="2:9" x14ac:dyDescent="0.3">
      <c r="B1542" s="26"/>
      <c r="I1542" s="26"/>
    </row>
    <row r="1543" spans="2:9" x14ac:dyDescent="0.3">
      <c r="B1543" s="26"/>
      <c r="I1543" s="26"/>
    </row>
    <row r="1544" spans="2:9" x14ac:dyDescent="0.3">
      <c r="B1544" s="26"/>
      <c r="I1544" s="26"/>
    </row>
    <row r="1545" spans="2:9" x14ac:dyDescent="0.3">
      <c r="B1545" s="26"/>
      <c r="I1545" s="26"/>
    </row>
    <row r="1546" spans="2:9" x14ac:dyDescent="0.3">
      <c r="B1546" s="26"/>
      <c r="I1546" s="26"/>
    </row>
    <row r="1547" spans="2:9" x14ac:dyDescent="0.3">
      <c r="B1547" s="26"/>
      <c r="I1547" s="26"/>
    </row>
    <row r="1548" spans="2:9" x14ac:dyDescent="0.3">
      <c r="B1548" s="26"/>
      <c r="I1548" s="26"/>
    </row>
    <row r="1549" spans="2:9" x14ac:dyDescent="0.3">
      <c r="B1549" s="26"/>
      <c r="I1549" s="26"/>
    </row>
    <row r="1550" spans="2:9" x14ac:dyDescent="0.3">
      <c r="B1550" s="26"/>
      <c r="I1550" s="26"/>
    </row>
    <row r="1551" spans="2:9" x14ac:dyDescent="0.3">
      <c r="B1551" s="26"/>
      <c r="I1551" s="26"/>
    </row>
    <row r="1552" spans="2:9" x14ac:dyDescent="0.3">
      <c r="B1552" s="26"/>
      <c r="I1552" s="26"/>
    </row>
    <row r="1553" spans="2:9" x14ac:dyDescent="0.3">
      <c r="B1553" s="26"/>
      <c r="I1553" s="26"/>
    </row>
    <row r="1554" spans="2:9" x14ac:dyDescent="0.3">
      <c r="B1554" s="26"/>
      <c r="I1554" s="26"/>
    </row>
    <row r="1555" spans="2:9" x14ac:dyDescent="0.3">
      <c r="B1555" s="26"/>
      <c r="I1555" s="26"/>
    </row>
    <row r="1556" spans="2:9" x14ac:dyDescent="0.3">
      <c r="B1556" s="26"/>
      <c r="I1556" s="26"/>
    </row>
    <row r="1557" spans="2:9" x14ac:dyDescent="0.3">
      <c r="B1557" s="26"/>
      <c r="I1557" s="26"/>
    </row>
    <row r="1558" spans="2:9" x14ac:dyDescent="0.3">
      <c r="B1558" s="26"/>
      <c r="I1558" s="26"/>
    </row>
    <row r="1559" spans="2:9" x14ac:dyDescent="0.3">
      <c r="B1559" s="26"/>
      <c r="I1559" s="26"/>
    </row>
    <row r="1560" spans="2:9" x14ac:dyDescent="0.3">
      <c r="B1560" s="26"/>
      <c r="I1560" s="26"/>
    </row>
    <row r="1561" spans="2:9" x14ac:dyDescent="0.3">
      <c r="B1561" s="26"/>
      <c r="I1561" s="26"/>
    </row>
    <row r="1562" spans="2:9" x14ac:dyDescent="0.3">
      <c r="B1562" s="26"/>
      <c r="I1562" s="26"/>
    </row>
    <row r="1563" spans="2:9" x14ac:dyDescent="0.3">
      <c r="B1563" s="26"/>
      <c r="I1563" s="26"/>
    </row>
    <row r="1564" spans="2:9" x14ac:dyDescent="0.3">
      <c r="B1564" s="26"/>
      <c r="I1564" s="26"/>
    </row>
    <row r="1565" spans="2:9" x14ac:dyDescent="0.3">
      <c r="B1565" s="26"/>
      <c r="I1565" s="26"/>
    </row>
    <row r="1566" spans="2:9" x14ac:dyDescent="0.3">
      <c r="B1566" s="26"/>
      <c r="I1566" s="26"/>
    </row>
    <row r="1567" spans="2:9" x14ac:dyDescent="0.3">
      <c r="B1567" s="26"/>
      <c r="I1567" s="26"/>
    </row>
    <row r="1568" spans="2:9" x14ac:dyDescent="0.3">
      <c r="B1568" s="26"/>
      <c r="I1568" s="26"/>
    </row>
    <row r="1569" spans="2:9" x14ac:dyDescent="0.3">
      <c r="B1569" s="26"/>
      <c r="I1569" s="26"/>
    </row>
    <row r="1570" spans="2:9" x14ac:dyDescent="0.3">
      <c r="B1570" s="26"/>
      <c r="I1570" s="26"/>
    </row>
    <row r="1571" spans="2:9" x14ac:dyDescent="0.3">
      <c r="B1571" s="26"/>
      <c r="I1571" s="26"/>
    </row>
    <row r="1572" spans="2:9" x14ac:dyDescent="0.3">
      <c r="B1572" s="26"/>
      <c r="I1572" s="26"/>
    </row>
    <row r="1573" spans="2:9" x14ac:dyDescent="0.3">
      <c r="B1573" s="26"/>
      <c r="I1573" s="26"/>
    </row>
    <row r="1574" spans="2:9" x14ac:dyDescent="0.3">
      <c r="B1574" s="26"/>
      <c r="I1574" s="26"/>
    </row>
    <row r="1575" spans="2:9" x14ac:dyDescent="0.3">
      <c r="B1575" s="26"/>
      <c r="I1575" s="26"/>
    </row>
    <row r="1576" spans="2:9" x14ac:dyDescent="0.3">
      <c r="B1576" s="26"/>
      <c r="I1576" s="26"/>
    </row>
    <row r="1577" spans="2:9" x14ac:dyDescent="0.3">
      <c r="B1577" s="26"/>
      <c r="I1577" s="26"/>
    </row>
    <row r="1578" spans="2:9" x14ac:dyDescent="0.3">
      <c r="B1578" s="26"/>
      <c r="I1578" s="26"/>
    </row>
    <row r="1579" spans="2:9" x14ac:dyDescent="0.3">
      <c r="B1579" s="26"/>
      <c r="I1579" s="26"/>
    </row>
    <row r="1580" spans="2:9" x14ac:dyDescent="0.3">
      <c r="B1580" s="26"/>
      <c r="I1580" s="26"/>
    </row>
    <row r="1581" spans="2:9" x14ac:dyDescent="0.3">
      <c r="B1581" s="26"/>
      <c r="I1581" s="26"/>
    </row>
    <row r="1582" spans="2:9" x14ac:dyDescent="0.3">
      <c r="B1582" s="26"/>
      <c r="I1582" s="26"/>
    </row>
    <row r="1583" spans="2:9" x14ac:dyDescent="0.3">
      <c r="B1583" s="26"/>
      <c r="I1583" s="26"/>
    </row>
    <row r="1584" spans="2:9" x14ac:dyDescent="0.3">
      <c r="B1584" s="26"/>
      <c r="I1584" s="26"/>
    </row>
    <row r="1585" spans="2:9" x14ac:dyDescent="0.3">
      <c r="B1585" s="26"/>
      <c r="I1585" s="26"/>
    </row>
    <row r="1586" spans="2:9" x14ac:dyDescent="0.3">
      <c r="B1586" s="26"/>
      <c r="I1586" s="26"/>
    </row>
    <row r="1587" spans="2:9" x14ac:dyDescent="0.3">
      <c r="B1587" s="26"/>
      <c r="I1587" s="26"/>
    </row>
    <row r="1588" spans="2:9" x14ac:dyDescent="0.3">
      <c r="B1588" s="26"/>
      <c r="I1588" s="26"/>
    </row>
    <row r="1589" spans="2:9" x14ac:dyDescent="0.3">
      <c r="B1589" s="26"/>
      <c r="I1589" s="26"/>
    </row>
    <row r="1590" spans="2:9" x14ac:dyDescent="0.3">
      <c r="B1590" s="26"/>
      <c r="I1590" s="26"/>
    </row>
    <row r="1591" spans="2:9" x14ac:dyDescent="0.3">
      <c r="B1591" s="26"/>
      <c r="I1591" s="26"/>
    </row>
    <row r="1592" spans="2:9" x14ac:dyDescent="0.3">
      <c r="B1592" s="26"/>
      <c r="I1592" s="26"/>
    </row>
    <row r="1593" spans="2:9" x14ac:dyDescent="0.3">
      <c r="B1593" s="26"/>
      <c r="I1593" s="26"/>
    </row>
    <row r="1594" spans="2:9" x14ac:dyDescent="0.3">
      <c r="B1594" s="26"/>
      <c r="I1594" s="26"/>
    </row>
    <row r="1595" spans="2:9" x14ac:dyDescent="0.3">
      <c r="B1595" s="26"/>
      <c r="I1595" s="26"/>
    </row>
    <row r="1596" spans="2:9" x14ac:dyDescent="0.3">
      <c r="B1596" s="26"/>
      <c r="I1596" s="26"/>
    </row>
    <row r="1597" spans="2:9" x14ac:dyDescent="0.3">
      <c r="B1597" s="26"/>
      <c r="I1597" s="26"/>
    </row>
    <row r="1598" spans="2:9" x14ac:dyDescent="0.3">
      <c r="B1598" s="26"/>
      <c r="I1598" s="26"/>
    </row>
    <row r="1599" spans="2:9" x14ac:dyDescent="0.3">
      <c r="B1599" s="26"/>
      <c r="I1599" s="26"/>
    </row>
    <row r="1600" spans="2:9" x14ac:dyDescent="0.3">
      <c r="B1600" s="26"/>
      <c r="I1600" s="26"/>
    </row>
    <row r="1601" spans="2:9" x14ac:dyDescent="0.3">
      <c r="B1601" s="26"/>
      <c r="I1601" s="26"/>
    </row>
    <row r="1602" spans="2:9" x14ac:dyDescent="0.3">
      <c r="B1602" s="26"/>
      <c r="I1602" s="26"/>
    </row>
    <row r="1603" spans="2:9" x14ac:dyDescent="0.3">
      <c r="B1603" s="26"/>
      <c r="I1603" s="26"/>
    </row>
    <row r="1604" spans="2:9" x14ac:dyDescent="0.3">
      <c r="B1604" s="26"/>
      <c r="I1604" s="26"/>
    </row>
    <row r="1605" spans="2:9" x14ac:dyDescent="0.3">
      <c r="B1605" s="26"/>
      <c r="I1605" s="26"/>
    </row>
    <row r="1606" spans="2:9" x14ac:dyDescent="0.3">
      <c r="B1606" s="26"/>
      <c r="I1606" s="26"/>
    </row>
    <row r="1607" spans="2:9" x14ac:dyDescent="0.3">
      <c r="B1607" s="26"/>
      <c r="I1607" s="26"/>
    </row>
    <row r="1608" spans="2:9" x14ac:dyDescent="0.3">
      <c r="B1608" s="26"/>
      <c r="I1608" s="26"/>
    </row>
    <row r="1609" spans="2:9" x14ac:dyDescent="0.3">
      <c r="B1609" s="26"/>
      <c r="I1609" s="26"/>
    </row>
    <row r="1610" spans="2:9" x14ac:dyDescent="0.3">
      <c r="B1610" s="26"/>
      <c r="I1610" s="26"/>
    </row>
    <row r="1611" spans="2:9" x14ac:dyDescent="0.3">
      <c r="B1611" s="26"/>
      <c r="I1611" s="26"/>
    </row>
    <row r="1612" spans="2:9" x14ac:dyDescent="0.3">
      <c r="B1612" s="26"/>
      <c r="I1612" s="26"/>
    </row>
    <row r="1613" spans="2:9" x14ac:dyDescent="0.3">
      <c r="B1613" s="26"/>
      <c r="I1613" s="26"/>
    </row>
    <row r="1614" spans="2:9" x14ac:dyDescent="0.3">
      <c r="B1614" s="26"/>
      <c r="I1614" s="26"/>
    </row>
    <row r="1615" spans="2:9" x14ac:dyDescent="0.3">
      <c r="B1615" s="26"/>
      <c r="I1615" s="26"/>
    </row>
    <row r="1616" spans="2:9" x14ac:dyDescent="0.3">
      <c r="B1616" s="26"/>
      <c r="I1616" s="26"/>
    </row>
    <row r="1617" spans="2:9" x14ac:dyDescent="0.3">
      <c r="B1617" s="26"/>
      <c r="I1617" s="26"/>
    </row>
    <row r="1618" spans="2:9" x14ac:dyDescent="0.3">
      <c r="B1618" s="26"/>
      <c r="I1618" s="26"/>
    </row>
    <row r="1619" spans="2:9" x14ac:dyDescent="0.3">
      <c r="B1619" s="26"/>
      <c r="I1619" s="26"/>
    </row>
    <row r="1620" spans="2:9" x14ac:dyDescent="0.3">
      <c r="B1620" s="26"/>
      <c r="I1620" s="26"/>
    </row>
    <row r="1621" spans="2:9" x14ac:dyDescent="0.3">
      <c r="B1621" s="26"/>
      <c r="I1621" s="26"/>
    </row>
    <row r="1622" spans="2:9" x14ac:dyDescent="0.3">
      <c r="B1622" s="26"/>
      <c r="I1622" s="26"/>
    </row>
    <row r="1623" spans="2:9" x14ac:dyDescent="0.3">
      <c r="B1623" s="26"/>
      <c r="I1623" s="26"/>
    </row>
    <row r="1624" spans="2:9" x14ac:dyDescent="0.3">
      <c r="B1624" s="26"/>
      <c r="I1624" s="26"/>
    </row>
    <row r="1625" spans="2:9" x14ac:dyDescent="0.3">
      <c r="B1625" s="26"/>
      <c r="I1625" s="26"/>
    </row>
    <row r="1626" spans="2:9" x14ac:dyDescent="0.3">
      <c r="B1626" s="26"/>
      <c r="I1626" s="26"/>
    </row>
    <row r="1627" spans="2:9" x14ac:dyDescent="0.3">
      <c r="B1627" s="26"/>
      <c r="I1627" s="26"/>
    </row>
    <row r="1628" spans="2:9" x14ac:dyDescent="0.3">
      <c r="B1628" s="26"/>
      <c r="I1628" s="26"/>
    </row>
    <row r="1629" spans="2:9" x14ac:dyDescent="0.3">
      <c r="B1629" s="26"/>
      <c r="I1629" s="26"/>
    </row>
    <row r="1630" spans="2:9" x14ac:dyDescent="0.3">
      <c r="B1630" s="26"/>
      <c r="I1630" s="26"/>
    </row>
    <row r="1631" spans="2:9" x14ac:dyDescent="0.3">
      <c r="B1631" s="26"/>
      <c r="I1631" s="26"/>
    </row>
    <row r="1632" spans="2:9" x14ac:dyDescent="0.3">
      <c r="B1632" s="26"/>
      <c r="I1632" s="26"/>
    </row>
    <row r="1633" spans="2:9" x14ac:dyDescent="0.3">
      <c r="B1633" s="26"/>
      <c r="I1633" s="26"/>
    </row>
    <row r="1634" spans="2:9" x14ac:dyDescent="0.3">
      <c r="B1634" s="26"/>
      <c r="I1634" s="26"/>
    </row>
    <row r="1635" spans="2:9" x14ac:dyDescent="0.3">
      <c r="B1635" s="26"/>
      <c r="I1635" s="26"/>
    </row>
    <row r="1636" spans="2:9" x14ac:dyDescent="0.3">
      <c r="B1636" s="26"/>
      <c r="I1636" s="26"/>
    </row>
    <row r="1637" spans="2:9" x14ac:dyDescent="0.3">
      <c r="B1637" s="26"/>
      <c r="I1637" s="26"/>
    </row>
    <row r="1638" spans="2:9" x14ac:dyDescent="0.3">
      <c r="B1638" s="26"/>
      <c r="I1638" s="26"/>
    </row>
    <row r="1639" spans="2:9" x14ac:dyDescent="0.3">
      <c r="B1639" s="26"/>
      <c r="I1639" s="26"/>
    </row>
    <row r="1640" spans="2:9" x14ac:dyDescent="0.3">
      <c r="B1640" s="26"/>
      <c r="I1640" s="26"/>
    </row>
    <row r="1641" spans="2:9" x14ac:dyDescent="0.3">
      <c r="B1641" s="26"/>
      <c r="I1641" s="26"/>
    </row>
    <row r="1642" spans="2:9" x14ac:dyDescent="0.3">
      <c r="B1642" s="26"/>
      <c r="I1642" s="26"/>
    </row>
    <row r="1643" spans="2:9" x14ac:dyDescent="0.3">
      <c r="B1643" s="26"/>
      <c r="I1643" s="26"/>
    </row>
    <row r="1644" spans="2:9" x14ac:dyDescent="0.3">
      <c r="B1644" s="26"/>
      <c r="I1644" s="26"/>
    </row>
    <row r="1645" spans="2:9" x14ac:dyDescent="0.3">
      <c r="B1645" s="26"/>
      <c r="I1645" s="26"/>
    </row>
    <row r="1646" spans="2:9" x14ac:dyDescent="0.3">
      <c r="B1646" s="26"/>
      <c r="I1646" s="26"/>
    </row>
    <row r="1647" spans="2:9" x14ac:dyDescent="0.3">
      <c r="B1647" s="26"/>
      <c r="I1647" s="26"/>
    </row>
    <row r="1648" spans="2:9" x14ac:dyDescent="0.3">
      <c r="B1648" s="26"/>
      <c r="I1648" s="26"/>
    </row>
    <row r="1649" spans="2:9" x14ac:dyDescent="0.3">
      <c r="B1649" s="26"/>
      <c r="I1649" s="26"/>
    </row>
    <row r="1650" spans="2:9" x14ac:dyDescent="0.3">
      <c r="B1650" s="26"/>
      <c r="I1650" s="26"/>
    </row>
    <row r="1651" spans="2:9" x14ac:dyDescent="0.3">
      <c r="B1651" s="26"/>
      <c r="I1651" s="26"/>
    </row>
    <row r="1652" spans="2:9" x14ac:dyDescent="0.3">
      <c r="B1652" s="26"/>
      <c r="I1652" s="26"/>
    </row>
    <row r="1653" spans="2:9" x14ac:dyDescent="0.3">
      <c r="B1653" s="26"/>
      <c r="I1653" s="26"/>
    </row>
    <row r="1654" spans="2:9" x14ac:dyDescent="0.3">
      <c r="B1654" s="26"/>
      <c r="I1654" s="26"/>
    </row>
    <row r="1655" spans="2:9" x14ac:dyDescent="0.3">
      <c r="B1655" s="26"/>
      <c r="I1655" s="26"/>
    </row>
    <row r="1656" spans="2:9" x14ac:dyDescent="0.3">
      <c r="B1656" s="26"/>
      <c r="I1656" s="26"/>
    </row>
    <row r="1657" spans="2:9" x14ac:dyDescent="0.3">
      <c r="B1657" s="26"/>
      <c r="I1657" s="26"/>
    </row>
    <row r="1658" spans="2:9" x14ac:dyDescent="0.3">
      <c r="B1658" s="26"/>
      <c r="I1658" s="26"/>
    </row>
    <row r="1659" spans="2:9" x14ac:dyDescent="0.3">
      <c r="B1659" s="26"/>
      <c r="I1659" s="26"/>
    </row>
    <row r="1660" spans="2:9" x14ac:dyDescent="0.3">
      <c r="B1660" s="26"/>
      <c r="I1660" s="26"/>
    </row>
    <row r="1661" spans="2:9" x14ac:dyDescent="0.3">
      <c r="B1661" s="26"/>
      <c r="I1661" s="26"/>
    </row>
    <row r="1662" spans="2:9" x14ac:dyDescent="0.3">
      <c r="B1662" s="26"/>
      <c r="I1662" s="26"/>
    </row>
    <row r="1663" spans="2:9" x14ac:dyDescent="0.3">
      <c r="B1663" s="26"/>
      <c r="I1663" s="26"/>
    </row>
    <row r="1664" spans="2:9" x14ac:dyDescent="0.3">
      <c r="B1664" s="26"/>
      <c r="I1664" s="26"/>
    </row>
    <row r="1665" spans="2:9" x14ac:dyDescent="0.3">
      <c r="B1665" s="26"/>
      <c r="I1665" s="26"/>
    </row>
    <row r="1666" spans="2:9" x14ac:dyDescent="0.3">
      <c r="B1666" s="26"/>
      <c r="I1666" s="26"/>
    </row>
    <row r="1667" spans="2:9" x14ac:dyDescent="0.3">
      <c r="B1667" s="26"/>
      <c r="I1667" s="26"/>
    </row>
    <row r="1668" spans="2:9" x14ac:dyDescent="0.3">
      <c r="B1668" s="26"/>
      <c r="I1668" s="26"/>
    </row>
    <row r="1669" spans="2:9" x14ac:dyDescent="0.3">
      <c r="B1669" s="26"/>
      <c r="I1669" s="26"/>
    </row>
    <row r="1670" spans="2:9" x14ac:dyDescent="0.3">
      <c r="B1670" s="26"/>
      <c r="I1670" s="26"/>
    </row>
    <row r="1671" spans="2:9" x14ac:dyDescent="0.3">
      <c r="B1671" s="26"/>
      <c r="I1671" s="26"/>
    </row>
    <row r="1672" spans="2:9" x14ac:dyDescent="0.3">
      <c r="B1672" s="26"/>
      <c r="I1672" s="26"/>
    </row>
    <row r="1673" spans="2:9" x14ac:dyDescent="0.3">
      <c r="B1673" s="26"/>
      <c r="I1673" s="26"/>
    </row>
    <row r="1674" spans="2:9" x14ac:dyDescent="0.3">
      <c r="B1674" s="26"/>
      <c r="I1674" s="26"/>
    </row>
    <row r="1675" spans="2:9" x14ac:dyDescent="0.3">
      <c r="B1675" s="26"/>
      <c r="I1675" s="26"/>
    </row>
    <row r="1676" spans="2:9" x14ac:dyDescent="0.3">
      <c r="B1676" s="26"/>
      <c r="I1676" s="26"/>
    </row>
    <row r="1677" spans="2:9" x14ac:dyDescent="0.3">
      <c r="B1677" s="26"/>
      <c r="I1677" s="26"/>
    </row>
    <row r="1678" spans="2:9" x14ac:dyDescent="0.3">
      <c r="B1678" s="26"/>
      <c r="I1678" s="26"/>
    </row>
    <row r="1679" spans="2:9" x14ac:dyDescent="0.3">
      <c r="B1679" s="26"/>
      <c r="I1679" s="26"/>
    </row>
    <row r="1680" spans="2:9" x14ac:dyDescent="0.3">
      <c r="B1680" s="26"/>
      <c r="I1680" s="26"/>
    </row>
    <row r="1681" spans="2:9" x14ac:dyDescent="0.3">
      <c r="B1681" s="26"/>
      <c r="I1681" s="26"/>
    </row>
    <row r="1682" spans="2:9" x14ac:dyDescent="0.3">
      <c r="B1682" s="26"/>
      <c r="I1682" s="26"/>
    </row>
    <row r="1683" spans="2:9" x14ac:dyDescent="0.3">
      <c r="B1683" s="26"/>
      <c r="I1683" s="26"/>
    </row>
    <row r="1684" spans="2:9" x14ac:dyDescent="0.3">
      <c r="B1684" s="26"/>
      <c r="I1684" s="26"/>
    </row>
    <row r="1685" spans="2:9" x14ac:dyDescent="0.3">
      <c r="B1685" s="26"/>
      <c r="I1685" s="26"/>
    </row>
    <row r="1686" spans="2:9" x14ac:dyDescent="0.3">
      <c r="B1686" s="26"/>
      <c r="I1686" s="26"/>
    </row>
    <row r="1687" spans="2:9" x14ac:dyDescent="0.3">
      <c r="B1687" s="26"/>
      <c r="I1687" s="26"/>
    </row>
    <row r="1688" spans="2:9" x14ac:dyDescent="0.3">
      <c r="B1688" s="26"/>
      <c r="I1688" s="26"/>
    </row>
    <row r="1689" spans="2:9" x14ac:dyDescent="0.3">
      <c r="B1689" s="26"/>
      <c r="I1689" s="26"/>
    </row>
    <row r="1690" spans="2:9" x14ac:dyDescent="0.3">
      <c r="B1690" s="26"/>
      <c r="I1690" s="26"/>
    </row>
    <row r="1691" spans="2:9" x14ac:dyDescent="0.3">
      <c r="B1691" s="26"/>
      <c r="I1691" s="26"/>
    </row>
    <row r="1692" spans="2:9" x14ac:dyDescent="0.3">
      <c r="B1692" s="26"/>
      <c r="I1692" s="26"/>
    </row>
    <row r="1693" spans="2:9" x14ac:dyDescent="0.3">
      <c r="B1693" s="26"/>
      <c r="I1693" s="26"/>
    </row>
    <row r="1694" spans="2:9" x14ac:dyDescent="0.3">
      <c r="B1694" s="26"/>
      <c r="I1694" s="26"/>
    </row>
    <row r="1695" spans="2:9" x14ac:dyDescent="0.3">
      <c r="B1695" s="26"/>
      <c r="I1695" s="26"/>
    </row>
    <row r="1696" spans="2:9" x14ac:dyDescent="0.3">
      <c r="B1696" s="26"/>
      <c r="I1696" s="26"/>
    </row>
    <row r="1697" spans="2:9" x14ac:dyDescent="0.3">
      <c r="B1697" s="26"/>
      <c r="I1697" s="26"/>
    </row>
    <row r="1698" spans="2:9" x14ac:dyDescent="0.3">
      <c r="B1698" s="26"/>
      <c r="I1698" s="26"/>
    </row>
    <row r="1699" spans="2:9" x14ac:dyDescent="0.3">
      <c r="B1699" s="26"/>
      <c r="I1699" s="26"/>
    </row>
    <row r="1700" spans="2:9" x14ac:dyDescent="0.3">
      <c r="B1700" s="26"/>
      <c r="I1700" s="26"/>
    </row>
    <row r="1701" spans="2:9" x14ac:dyDescent="0.3">
      <c r="B1701" s="26"/>
      <c r="I1701" s="26"/>
    </row>
    <row r="1702" spans="2:9" x14ac:dyDescent="0.3">
      <c r="B1702" s="26"/>
      <c r="I1702" s="26"/>
    </row>
    <row r="1703" spans="2:9" x14ac:dyDescent="0.3">
      <c r="B1703" s="26"/>
      <c r="I1703" s="26"/>
    </row>
    <row r="1704" spans="2:9" x14ac:dyDescent="0.3">
      <c r="B1704" s="26"/>
      <c r="I1704" s="26"/>
    </row>
    <row r="1705" spans="2:9" x14ac:dyDescent="0.3">
      <c r="B1705" s="26"/>
      <c r="I1705" s="26"/>
    </row>
    <row r="1706" spans="2:9" x14ac:dyDescent="0.3">
      <c r="B1706" s="26"/>
      <c r="I1706" s="26"/>
    </row>
    <row r="1707" spans="2:9" x14ac:dyDescent="0.3">
      <c r="B1707" s="26"/>
      <c r="I1707" s="26"/>
    </row>
    <row r="1708" spans="2:9" x14ac:dyDescent="0.3">
      <c r="B1708" s="26"/>
      <c r="I1708" s="26"/>
    </row>
    <row r="1709" spans="2:9" x14ac:dyDescent="0.3">
      <c r="B1709" s="26"/>
      <c r="I1709" s="26"/>
    </row>
    <row r="1710" spans="2:9" x14ac:dyDescent="0.3">
      <c r="B1710" s="26"/>
      <c r="I1710" s="26"/>
    </row>
    <row r="1711" spans="2:9" x14ac:dyDescent="0.3">
      <c r="B1711" s="26"/>
      <c r="I1711" s="26"/>
    </row>
    <row r="1712" spans="2:9" x14ac:dyDescent="0.3">
      <c r="B1712" s="26"/>
      <c r="I1712" s="26"/>
    </row>
    <row r="1713" spans="2:9" x14ac:dyDescent="0.3">
      <c r="B1713" s="26"/>
      <c r="I1713" s="26"/>
    </row>
    <row r="1714" spans="2:9" x14ac:dyDescent="0.3">
      <c r="B1714" s="26"/>
      <c r="I1714" s="26"/>
    </row>
    <row r="1715" spans="2:9" x14ac:dyDescent="0.3">
      <c r="B1715" s="26"/>
      <c r="I1715" s="26"/>
    </row>
    <row r="1716" spans="2:9" x14ac:dyDescent="0.3">
      <c r="B1716" s="26"/>
      <c r="I1716" s="26"/>
    </row>
    <row r="1717" spans="2:9" x14ac:dyDescent="0.3">
      <c r="B1717" s="26"/>
      <c r="I1717" s="26"/>
    </row>
    <row r="1718" spans="2:9" x14ac:dyDescent="0.3">
      <c r="B1718" s="26"/>
      <c r="I1718" s="26"/>
    </row>
    <row r="1719" spans="2:9" x14ac:dyDescent="0.3">
      <c r="B1719" s="26"/>
      <c r="I1719" s="26"/>
    </row>
    <row r="1720" spans="2:9" x14ac:dyDescent="0.3">
      <c r="B1720" s="26"/>
      <c r="I1720" s="26"/>
    </row>
    <row r="1721" spans="2:9" x14ac:dyDescent="0.3">
      <c r="B1721" s="26"/>
      <c r="I1721" s="26"/>
    </row>
    <row r="1722" spans="2:9" x14ac:dyDescent="0.3">
      <c r="B1722" s="26"/>
      <c r="I1722" s="26"/>
    </row>
    <row r="1723" spans="2:9" x14ac:dyDescent="0.3">
      <c r="B1723" s="26"/>
      <c r="I1723" s="26"/>
    </row>
    <row r="1724" spans="2:9" x14ac:dyDescent="0.3">
      <c r="B1724" s="26"/>
      <c r="I1724" s="26"/>
    </row>
    <row r="1725" spans="2:9" x14ac:dyDescent="0.3">
      <c r="B1725" s="26"/>
      <c r="I1725" s="26"/>
    </row>
    <row r="1726" spans="2:9" x14ac:dyDescent="0.3">
      <c r="B1726" s="26"/>
      <c r="I1726" s="26"/>
    </row>
    <row r="1727" spans="2:9" x14ac:dyDescent="0.3">
      <c r="B1727" s="26"/>
      <c r="I1727" s="26"/>
    </row>
    <row r="1728" spans="2:9" x14ac:dyDescent="0.3">
      <c r="B1728" s="26"/>
      <c r="I1728" s="26"/>
    </row>
    <row r="1729" spans="2:9" x14ac:dyDescent="0.3">
      <c r="B1729" s="26"/>
      <c r="I1729" s="26"/>
    </row>
    <row r="1730" spans="2:9" x14ac:dyDescent="0.3">
      <c r="B1730" s="26"/>
      <c r="I1730" s="26"/>
    </row>
    <row r="1731" spans="2:9" x14ac:dyDescent="0.3">
      <c r="B1731" s="26"/>
      <c r="I1731" s="26"/>
    </row>
    <row r="1732" spans="2:9" x14ac:dyDescent="0.3">
      <c r="B1732" s="26"/>
      <c r="I1732" s="26"/>
    </row>
    <row r="1733" spans="2:9" x14ac:dyDescent="0.3">
      <c r="B1733" s="26"/>
      <c r="I1733" s="26"/>
    </row>
    <row r="1734" spans="2:9" x14ac:dyDescent="0.3">
      <c r="B1734" s="26"/>
      <c r="I1734" s="26"/>
    </row>
    <row r="1735" spans="2:9" x14ac:dyDescent="0.3">
      <c r="B1735" s="26"/>
      <c r="I1735" s="26"/>
    </row>
    <row r="1736" spans="2:9" x14ac:dyDescent="0.3">
      <c r="B1736" s="26"/>
      <c r="I1736" s="26"/>
    </row>
    <row r="1737" spans="2:9" x14ac:dyDescent="0.3">
      <c r="B1737" s="26"/>
      <c r="I1737" s="26"/>
    </row>
    <row r="1738" spans="2:9" x14ac:dyDescent="0.3">
      <c r="B1738" s="26"/>
      <c r="I1738" s="26"/>
    </row>
    <row r="1739" spans="2:9" x14ac:dyDescent="0.3">
      <c r="B1739" s="26"/>
      <c r="I1739" s="26"/>
    </row>
    <row r="1740" spans="2:9" x14ac:dyDescent="0.3">
      <c r="B1740" s="26"/>
      <c r="I1740" s="26"/>
    </row>
    <row r="1741" spans="2:9" x14ac:dyDescent="0.3">
      <c r="B1741" s="26"/>
      <c r="I1741" s="26"/>
    </row>
    <row r="1742" spans="2:9" x14ac:dyDescent="0.3">
      <c r="B1742" s="26"/>
      <c r="I1742" s="26"/>
    </row>
    <row r="1743" spans="2:9" x14ac:dyDescent="0.3">
      <c r="B1743" s="26"/>
      <c r="I1743" s="26"/>
    </row>
    <row r="1744" spans="2:9" x14ac:dyDescent="0.3">
      <c r="B1744" s="26"/>
      <c r="I1744" s="26"/>
    </row>
    <row r="1745" spans="2:9" x14ac:dyDescent="0.3">
      <c r="B1745" s="26"/>
      <c r="I1745" s="26"/>
    </row>
    <row r="1746" spans="2:9" x14ac:dyDescent="0.3">
      <c r="B1746" s="26"/>
      <c r="I1746" s="26"/>
    </row>
    <row r="1747" spans="2:9" x14ac:dyDescent="0.3">
      <c r="B1747" s="26"/>
      <c r="I1747" s="26"/>
    </row>
    <row r="1748" spans="2:9" x14ac:dyDescent="0.3">
      <c r="B1748" s="26"/>
      <c r="I1748" s="26"/>
    </row>
    <row r="1749" spans="2:9" x14ac:dyDescent="0.3">
      <c r="B1749" s="26"/>
      <c r="I1749" s="26"/>
    </row>
    <row r="1750" spans="2:9" x14ac:dyDescent="0.3">
      <c r="B1750" s="26"/>
      <c r="I1750" s="26"/>
    </row>
    <row r="1751" spans="2:9" x14ac:dyDescent="0.3">
      <c r="B1751" s="26"/>
      <c r="I1751" s="26"/>
    </row>
    <row r="1752" spans="2:9" x14ac:dyDescent="0.3">
      <c r="B1752" s="26"/>
      <c r="I1752" s="26"/>
    </row>
    <row r="1753" spans="2:9" x14ac:dyDescent="0.3">
      <c r="B1753" s="26"/>
      <c r="I1753" s="26"/>
    </row>
    <row r="1754" spans="2:9" x14ac:dyDescent="0.3">
      <c r="B1754" s="26"/>
      <c r="I1754" s="26"/>
    </row>
    <row r="1755" spans="2:9" x14ac:dyDescent="0.3">
      <c r="B1755" s="26"/>
      <c r="I1755" s="26"/>
    </row>
    <row r="1756" spans="2:9" x14ac:dyDescent="0.3">
      <c r="B1756" s="26"/>
      <c r="I1756" s="26"/>
    </row>
    <row r="1757" spans="2:9" x14ac:dyDescent="0.3">
      <c r="B1757" s="26"/>
      <c r="I1757" s="26"/>
    </row>
    <row r="1758" spans="2:9" x14ac:dyDescent="0.3">
      <c r="B1758" s="26"/>
      <c r="I1758" s="26"/>
    </row>
    <row r="1759" spans="2:9" x14ac:dyDescent="0.3">
      <c r="B1759" s="26"/>
      <c r="I1759" s="26"/>
    </row>
    <row r="1760" spans="2:9" x14ac:dyDescent="0.3">
      <c r="B1760" s="26"/>
      <c r="I1760" s="26"/>
    </row>
    <row r="1761" spans="2:9" x14ac:dyDescent="0.3">
      <c r="B1761" s="26"/>
      <c r="I1761" s="26"/>
    </row>
    <row r="1762" spans="2:9" x14ac:dyDescent="0.3">
      <c r="B1762" s="26"/>
      <c r="I1762" s="26"/>
    </row>
    <row r="1763" spans="2:9" x14ac:dyDescent="0.3">
      <c r="B1763" s="26"/>
      <c r="I1763" s="26"/>
    </row>
    <row r="1764" spans="2:9" x14ac:dyDescent="0.3">
      <c r="B1764" s="26"/>
      <c r="I1764" s="26"/>
    </row>
    <row r="1765" spans="2:9" x14ac:dyDescent="0.3">
      <c r="B1765" s="26"/>
      <c r="I1765" s="26"/>
    </row>
    <row r="1766" spans="2:9" x14ac:dyDescent="0.3">
      <c r="B1766" s="26"/>
      <c r="I1766" s="26"/>
    </row>
    <row r="1767" spans="2:9" x14ac:dyDescent="0.3">
      <c r="B1767" s="26"/>
      <c r="I1767" s="26"/>
    </row>
    <row r="1768" spans="2:9" x14ac:dyDescent="0.3">
      <c r="B1768" s="26"/>
      <c r="I1768" s="26"/>
    </row>
    <row r="1769" spans="2:9" x14ac:dyDescent="0.3">
      <c r="B1769" s="26"/>
      <c r="I1769" s="26"/>
    </row>
    <row r="1770" spans="2:9" x14ac:dyDescent="0.3">
      <c r="B1770" s="26"/>
      <c r="I1770" s="26"/>
    </row>
    <row r="1771" spans="2:9" x14ac:dyDescent="0.3">
      <c r="B1771" s="26"/>
      <c r="I1771" s="26"/>
    </row>
    <row r="1772" spans="2:9" x14ac:dyDescent="0.3">
      <c r="B1772" s="26"/>
      <c r="I1772" s="26"/>
    </row>
    <row r="1773" spans="2:9" x14ac:dyDescent="0.3">
      <c r="B1773" s="26"/>
      <c r="I1773" s="26"/>
    </row>
    <row r="1774" spans="2:9" x14ac:dyDescent="0.3">
      <c r="B1774" s="26"/>
      <c r="I1774" s="26"/>
    </row>
    <row r="1775" spans="2:9" x14ac:dyDescent="0.3">
      <c r="B1775" s="26"/>
      <c r="I1775" s="26"/>
    </row>
    <row r="1776" spans="2:9" x14ac:dyDescent="0.3">
      <c r="B1776" s="26"/>
      <c r="I1776" s="26"/>
    </row>
    <row r="1777" spans="2:9" x14ac:dyDescent="0.3">
      <c r="B1777" s="26"/>
      <c r="I1777" s="26"/>
    </row>
    <row r="1778" spans="2:9" x14ac:dyDescent="0.3">
      <c r="B1778" s="26"/>
      <c r="I1778" s="26"/>
    </row>
    <row r="1779" spans="2:9" x14ac:dyDescent="0.3">
      <c r="B1779" s="26"/>
      <c r="I1779" s="26"/>
    </row>
    <row r="1780" spans="2:9" x14ac:dyDescent="0.3">
      <c r="B1780" s="26"/>
      <c r="I1780" s="26"/>
    </row>
    <row r="1781" spans="2:9" x14ac:dyDescent="0.3">
      <c r="B1781" s="26"/>
      <c r="I1781" s="26"/>
    </row>
    <row r="1782" spans="2:9" x14ac:dyDescent="0.3">
      <c r="B1782" s="26"/>
      <c r="I1782" s="26"/>
    </row>
    <row r="1783" spans="2:9" x14ac:dyDescent="0.3">
      <c r="B1783" s="26"/>
      <c r="I1783" s="26"/>
    </row>
    <row r="1784" spans="2:9" x14ac:dyDescent="0.3">
      <c r="B1784" s="26"/>
      <c r="I1784" s="26"/>
    </row>
    <row r="1785" spans="2:9" x14ac:dyDescent="0.3">
      <c r="B1785" s="26"/>
      <c r="I1785" s="26"/>
    </row>
    <row r="1786" spans="2:9" x14ac:dyDescent="0.3">
      <c r="B1786" s="26"/>
      <c r="I1786" s="26"/>
    </row>
    <row r="1787" spans="2:9" x14ac:dyDescent="0.3">
      <c r="B1787" s="26"/>
      <c r="I1787" s="26"/>
    </row>
    <row r="1788" spans="2:9" x14ac:dyDescent="0.3">
      <c r="B1788" s="26"/>
      <c r="I1788" s="26"/>
    </row>
    <row r="1789" spans="2:9" x14ac:dyDescent="0.3">
      <c r="B1789" s="26"/>
      <c r="I1789" s="26"/>
    </row>
    <row r="1790" spans="2:9" x14ac:dyDescent="0.3">
      <c r="B1790" s="26"/>
      <c r="I1790" s="26"/>
    </row>
    <row r="1791" spans="2:9" x14ac:dyDescent="0.3">
      <c r="B1791" s="26"/>
      <c r="I1791" s="26"/>
    </row>
    <row r="1792" spans="2:9" x14ac:dyDescent="0.3">
      <c r="B1792" s="26"/>
      <c r="I1792" s="26"/>
    </row>
    <row r="1793" spans="2:9" x14ac:dyDescent="0.3">
      <c r="B1793" s="26"/>
      <c r="I1793" s="26"/>
    </row>
    <row r="1794" spans="2:9" x14ac:dyDescent="0.3">
      <c r="B1794" s="26"/>
      <c r="I1794" s="26"/>
    </row>
    <row r="1795" spans="2:9" x14ac:dyDescent="0.3">
      <c r="B1795" s="26"/>
      <c r="I1795" s="26"/>
    </row>
    <row r="1796" spans="2:9" x14ac:dyDescent="0.3">
      <c r="B1796" s="26"/>
      <c r="I1796" s="26"/>
    </row>
    <row r="1797" spans="2:9" x14ac:dyDescent="0.3">
      <c r="B1797" s="26"/>
      <c r="I1797" s="26"/>
    </row>
    <row r="1798" spans="2:9" x14ac:dyDescent="0.3">
      <c r="B1798" s="26"/>
      <c r="I1798" s="26"/>
    </row>
    <row r="1799" spans="2:9" x14ac:dyDescent="0.3">
      <c r="B1799" s="26"/>
      <c r="I1799" s="26"/>
    </row>
    <row r="1800" spans="2:9" x14ac:dyDescent="0.3">
      <c r="B1800" s="26"/>
      <c r="I1800" s="26"/>
    </row>
    <row r="1801" spans="2:9" x14ac:dyDescent="0.3">
      <c r="B1801" s="26"/>
      <c r="I1801" s="26"/>
    </row>
    <row r="1802" spans="2:9" x14ac:dyDescent="0.3">
      <c r="B1802" s="26"/>
      <c r="I1802" s="26"/>
    </row>
    <row r="1803" spans="2:9" x14ac:dyDescent="0.3">
      <c r="B1803" s="26"/>
      <c r="I1803" s="26"/>
    </row>
    <row r="1804" spans="2:9" x14ac:dyDescent="0.3">
      <c r="B1804" s="26"/>
      <c r="I1804" s="26"/>
    </row>
    <row r="1805" spans="2:9" x14ac:dyDescent="0.3">
      <c r="B1805" s="26"/>
      <c r="I1805" s="26"/>
    </row>
    <row r="1806" spans="2:9" x14ac:dyDescent="0.3">
      <c r="B1806" s="26"/>
      <c r="I1806" s="26"/>
    </row>
    <row r="1807" spans="2:9" x14ac:dyDescent="0.3">
      <c r="B1807" s="26"/>
      <c r="I1807" s="26"/>
    </row>
    <row r="1808" spans="2:9" x14ac:dyDescent="0.3">
      <c r="B1808" s="26"/>
      <c r="I1808" s="26"/>
    </row>
    <row r="1809" spans="2:9" x14ac:dyDescent="0.3">
      <c r="B1809" s="26"/>
      <c r="I1809" s="26"/>
    </row>
    <row r="1810" spans="2:9" x14ac:dyDescent="0.3">
      <c r="B1810" s="26"/>
      <c r="I1810" s="26"/>
    </row>
    <row r="1811" spans="2:9" x14ac:dyDescent="0.3">
      <c r="B1811" s="26"/>
      <c r="I1811" s="26"/>
    </row>
    <row r="1812" spans="2:9" x14ac:dyDescent="0.3">
      <c r="B1812" s="26"/>
      <c r="I1812" s="26"/>
    </row>
    <row r="1813" spans="2:9" x14ac:dyDescent="0.3">
      <c r="B1813" s="26"/>
      <c r="I1813" s="26"/>
    </row>
    <row r="1814" spans="2:9" x14ac:dyDescent="0.3">
      <c r="B1814" s="26"/>
      <c r="I1814" s="26"/>
    </row>
    <row r="1815" spans="2:9" x14ac:dyDescent="0.3">
      <c r="B1815" s="26"/>
      <c r="I1815" s="26"/>
    </row>
    <row r="1816" spans="2:9" x14ac:dyDescent="0.3">
      <c r="B1816" s="26"/>
      <c r="I1816" s="26"/>
    </row>
    <row r="1817" spans="2:9" x14ac:dyDescent="0.3">
      <c r="B1817" s="26"/>
      <c r="I1817" s="26"/>
    </row>
    <row r="1818" spans="2:9" x14ac:dyDescent="0.3">
      <c r="B1818" s="26"/>
      <c r="I1818" s="26"/>
    </row>
    <row r="1819" spans="2:9" x14ac:dyDescent="0.3">
      <c r="B1819" s="26"/>
      <c r="I1819" s="26"/>
    </row>
    <row r="1820" spans="2:9" x14ac:dyDescent="0.3">
      <c r="B1820" s="26"/>
      <c r="I1820" s="26"/>
    </row>
    <row r="1821" spans="2:9" x14ac:dyDescent="0.3">
      <c r="B1821" s="26"/>
      <c r="I1821" s="26"/>
    </row>
    <row r="1822" spans="2:9" x14ac:dyDescent="0.3">
      <c r="B1822" s="26"/>
      <c r="I1822" s="26"/>
    </row>
    <row r="1823" spans="2:9" x14ac:dyDescent="0.3">
      <c r="B1823" s="26"/>
      <c r="I1823" s="26"/>
    </row>
    <row r="1824" spans="2:9" x14ac:dyDescent="0.3">
      <c r="B1824" s="26"/>
      <c r="I1824" s="26"/>
    </row>
    <row r="1825" spans="2:9" x14ac:dyDescent="0.3">
      <c r="B1825" s="26"/>
      <c r="I1825" s="26"/>
    </row>
    <row r="1826" spans="2:9" x14ac:dyDescent="0.3">
      <c r="B1826" s="26"/>
      <c r="I1826" s="26"/>
    </row>
    <row r="1827" spans="2:9" x14ac:dyDescent="0.3">
      <c r="B1827" s="26"/>
      <c r="I1827" s="26"/>
    </row>
    <row r="1828" spans="2:9" x14ac:dyDescent="0.3">
      <c r="B1828" s="26"/>
      <c r="I1828" s="26"/>
    </row>
    <row r="1829" spans="2:9" x14ac:dyDescent="0.3">
      <c r="B1829" s="26"/>
      <c r="I1829" s="26"/>
    </row>
    <row r="1830" spans="2:9" x14ac:dyDescent="0.3">
      <c r="B1830" s="26"/>
      <c r="I1830" s="26"/>
    </row>
    <row r="1831" spans="2:9" x14ac:dyDescent="0.3">
      <c r="B1831" s="26"/>
      <c r="I1831" s="26"/>
    </row>
    <row r="1832" spans="2:9" x14ac:dyDescent="0.3">
      <c r="B1832" s="26"/>
      <c r="I1832" s="26"/>
    </row>
    <row r="1833" spans="2:9" x14ac:dyDescent="0.3">
      <c r="B1833" s="26"/>
      <c r="I1833" s="26"/>
    </row>
    <row r="1834" spans="2:9" x14ac:dyDescent="0.3">
      <c r="B1834" s="26"/>
      <c r="I1834" s="26"/>
    </row>
    <row r="1835" spans="2:9" x14ac:dyDescent="0.3">
      <c r="B1835" s="26"/>
      <c r="I1835" s="26"/>
    </row>
    <row r="1836" spans="2:9" x14ac:dyDescent="0.3">
      <c r="B1836" s="26"/>
      <c r="I1836" s="26"/>
    </row>
    <row r="1837" spans="2:9" x14ac:dyDescent="0.3">
      <c r="B1837" s="26"/>
      <c r="I1837" s="26"/>
    </row>
    <row r="1838" spans="2:9" x14ac:dyDescent="0.3">
      <c r="B1838" s="26"/>
      <c r="I1838" s="26"/>
    </row>
    <row r="1839" spans="2:9" x14ac:dyDescent="0.3">
      <c r="B1839" s="26"/>
      <c r="I1839" s="26"/>
    </row>
    <row r="1840" spans="2:9" x14ac:dyDescent="0.3">
      <c r="B1840" s="26"/>
      <c r="I1840" s="26"/>
    </row>
    <row r="1841" spans="2:9" x14ac:dyDescent="0.3">
      <c r="B1841" s="26"/>
      <c r="I1841" s="26"/>
    </row>
    <row r="1842" spans="2:9" x14ac:dyDescent="0.3">
      <c r="B1842" s="26"/>
      <c r="I1842" s="26"/>
    </row>
    <row r="1843" spans="2:9" x14ac:dyDescent="0.3">
      <c r="B1843" s="26"/>
      <c r="I1843" s="26"/>
    </row>
    <row r="1844" spans="2:9" x14ac:dyDescent="0.3">
      <c r="B1844" s="26"/>
      <c r="I1844" s="26"/>
    </row>
    <row r="1845" spans="2:9" x14ac:dyDescent="0.3">
      <c r="B1845" s="26"/>
      <c r="I1845" s="26"/>
    </row>
    <row r="1846" spans="2:9" x14ac:dyDescent="0.3">
      <c r="B1846" s="26"/>
      <c r="I1846" s="26"/>
    </row>
    <row r="1847" spans="2:9" x14ac:dyDescent="0.3">
      <c r="B1847" s="26"/>
      <c r="I1847" s="26"/>
    </row>
    <row r="1848" spans="2:9" x14ac:dyDescent="0.3">
      <c r="B1848" s="26"/>
      <c r="I1848" s="26"/>
    </row>
    <row r="1849" spans="2:9" x14ac:dyDescent="0.3">
      <c r="B1849" s="26"/>
      <c r="I1849" s="26"/>
    </row>
    <row r="1850" spans="2:9" x14ac:dyDescent="0.3">
      <c r="B1850" s="26"/>
      <c r="I1850" s="26"/>
    </row>
    <row r="1851" spans="2:9" x14ac:dyDescent="0.3">
      <c r="B1851" s="26"/>
      <c r="I1851" s="26"/>
    </row>
    <row r="1852" spans="2:9" x14ac:dyDescent="0.3">
      <c r="B1852" s="26"/>
      <c r="I1852" s="26"/>
    </row>
    <row r="1853" spans="2:9" x14ac:dyDescent="0.3">
      <c r="B1853" s="26"/>
      <c r="I1853" s="26"/>
    </row>
    <row r="1854" spans="2:9" x14ac:dyDescent="0.3">
      <c r="B1854" s="26"/>
      <c r="I1854" s="26"/>
    </row>
    <row r="1855" spans="2:9" x14ac:dyDescent="0.3">
      <c r="B1855" s="26"/>
      <c r="I1855" s="26"/>
    </row>
    <row r="1856" spans="2:9" x14ac:dyDescent="0.3">
      <c r="B1856" s="26"/>
      <c r="I1856" s="26"/>
    </row>
    <row r="1857" spans="2:9" x14ac:dyDescent="0.3">
      <c r="B1857" s="26"/>
      <c r="I1857" s="26"/>
    </row>
    <row r="1858" spans="2:9" x14ac:dyDescent="0.3">
      <c r="B1858" s="26"/>
      <c r="I1858" s="26"/>
    </row>
    <row r="1859" spans="2:9" x14ac:dyDescent="0.3">
      <c r="B1859" s="26"/>
      <c r="I1859" s="26"/>
    </row>
    <row r="1860" spans="2:9" x14ac:dyDescent="0.3">
      <c r="B1860" s="26"/>
      <c r="I1860" s="26"/>
    </row>
    <row r="1861" spans="2:9" x14ac:dyDescent="0.3">
      <c r="B1861" s="26"/>
      <c r="I1861" s="26"/>
    </row>
    <row r="1862" spans="2:9" x14ac:dyDescent="0.3">
      <c r="B1862" s="26"/>
      <c r="I1862" s="26"/>
    </row>
    <row r="1863" spans="2:9" x14ac:dyDescent="0.3">
      <c r="B1863" s="26"/>
      <c r="I1863" s="26"/>
    </row>
    <row r="1864" spans="2:9" x14ac:dyDescent="0.3">
      <c r="B1864" s="26"/>
      <c r="I1864" s="26"/>
    </row>
    <row r="1865" spans="2:9" x14ac:dyDescent="0.3">
      <c r="B1865" s="26"/>
      <c r="I1865" s="26"/>
    </row>
    <row r="1866" spans="2:9" x14ac:dyDescent="0.3">
      <c r="B1866" s="26"/>
      <c r="I1866" s="26"/>
    </row>
    <row r="1867" spans="2:9" x14ac:dyDescent="0.3">
      <c r="B1867" s="26"/>
      <c r="I1867" s="26"/>
    </row>
    <row r="1868" spans="2:9" x14ac:dyDescent="0.3">
      <c r="B1868" s="26"/>
      <c r="I1868" s="26"/>
    </row>
    <row r="1869" spans="2:9" x14ac:dyDescent="0.3">
      <c r="B1869" s="26"/>
      <c r="I1869" s="26"/>
    </row>
    <row r="1870" spans="2:9" x14ac:dyDescent="0.3">
      <c r="B1870" s="26"/>
      <c r="I1870" s="26"/>
    </row>
    <row r="1871" spans="2:9" x14ac:dyDescent="0.3">
      <c r="B1871" s="26"/>
      <c r="I1871" s="26"/>
    </row>
    <row r="1872" spans="2:9" x14ac:dyDescent="0.3">
      <c r="B1872" s="26"/>
      <c r="I1872" s="26"/>
    </row>
    <row r="1873" spans="2:9" x14ac:dyDescent="0.3">
      <c r="B1873" s="26"/>
      <c r="I1873" s="26"/>
    </row>
    <row r="1874" spans="2:9" x14ac:dyDescent="0.3">
      <c r="B1874" s="26"/>
      <c r="I1874" s="26"/>
    </row>
    <row r="1875" spans="2:9" x14ac:dyDescent="0.3">
      <c r="B1875" s="26"/>
      <c r="I1875" s="26"/>
    </row>
    <row r="1876" spans="2:9" x14ac:dyDescent="0.3">
      <c r="B1876" s="26"/>
      <c r="I1876" s="26"/>
    </row>
    <row r="1877" spans="2:9" x14ac:dyDescent="0.3">
      <c r="B1877" s="26"/>
      <c r="I1877" s="26"/>
    </row>
    <row r="1878" spans="2:9" x14ac:dyDescent="0.3">
      <c r="B1878" s="26"/>
      <c r="I1878" s="26"/>
    </row>
    <row r="1879" spans="2:9" x14ac:dyDescent="0.3">
      <c r="B1879" s="26"/>
      <c r="I1879" s="26"/>
    </row>
    <row r="1880" spans="2:9" x14ac:dyDescent="0.3">
      <c r="B1880" s="26"/>
      <c r="I1880" s="26"/>
    </row>
    <row r="1881" spans="2:9" x14ac:dyDescent="0.3">
      <c r="B1881" s="26"/>
      <c r="I1881" s="26"/>
    </row>
    <row r="1882" spans="2:9" x14ac:dyDescent="0.3">
      <c r="B1882" s="26"/>
      <c r="I1882" s="26"/>
    </row>
    <row r="1883" spans="2:9" x14ac:dyDescent="0.3">
      <c r="B1883" s="26"/>
      <c r="I1883" s="26"/>
    </row>
    <row r="1884" spans="2:9" x14ac:dyDescent="0.3">
      <c r="B1884" s="26"/>
      <c r="I1884" s="26"/>
    </row>
    <row r="1885" spans="2:9" x14ac:dyDescent="0.3">
      <c r="B1885" s="26"/>
      <c r="I1885" s="26"/>
    </row>
    <row r="1886" spans="2:9" x14ac:dyDescent="0.3">
      <c r="B1886" s="26"/>
      <c r="I1886" s="26"/>
    </row>
    <row r="1887" spans="2:9" x14ac:dyDescent="0.3">
      <c r="B1887" s="26"/>
      <c r="I1887" s="26"/>
    </row>
    <row r="1888" spans="2:9" x14ac:dyDescent="0.3">
      <c r="B1888" s="26"/>
      <c r="I1888" s="26"/>
    </row>
    <row r="1889" spans="2:9" x14ac:dyDescent="0.3">
      <c r="B1889" s="26"/>
      <c r="I1889" s="26"/>
    </row>
    <row r="1890" spans="2:9" x14ac:dyDescent="0.3">
      <c r="B1890" s="26"/>
      <c r="I1890" s="26"/>
    </row>
    <row r="1891" spans="2:9" x14ac:dyDescent="0.3">
      <c r="B1891" s="26"/>
      <c r="I1891" s="26"/>
    </row>
    <row r="1892" spans="2:9" x14ac:dyDescent="0.3">
      <c r="B1892" s="26"/>
      <c r="I1892" s="26"/>
    </row>
    <row r="1893" spans="2:9" x14ac:dyDescent="0.3">
      <c r="B1893" s="26"/>
      <c r="I1893" s="26"/>
    </row>
    <row r="1894" spans="2:9" x14ac:dyDescent="0.3">
      <c r="B1894" s="26"/>
      <c r="I1894" s="26"/>
    </row>
    <row r="1895" spans="2:9" x14ac:dyDescent="0.3">
      <c r="B1895" s="26"/>
      <c r="I1895" s="26"/>
    </row>
    <row r="1896" spans="2:9" x14ac:dyDescent="0.3">
      <c r="B1896" s="26"/>
      <c r="I1896" s="26"/>
    </row>
    <row r="1897" spans="2:9" x14ac:dyDescent="0.3">
      <c r="B1897" s="26"/>
      <c r="I1897" s="26"/>
    </row>
    <row r="1898" spans="2:9" x14ac:dyDescent="0.3">
      <c r="B1898" s="26"/>
      <c r="I1898" s="26"/>
    </row>
    <row r="1899" spans="2:9" x14ac:dyDescent="0.3">
      <c r="B1899" s="26"/>
      <c r="I1899" s="26"/>
    </row>
    <row r="1900" spans="2:9" x14ac:dyDescent="0.3">
      <c r="B1900" s="26"/>
      <c r="I1900" s="26"/>
    </row>
    <row r="1901" spans="2:9" x14ac:dyDescent="0.3">
      <c r="B1901" s="26"/>
      <c r="I1901" s="26"/>
    </row>
    <row r="1902" spans="2:9" x14ac:dyDescent="0.3">
      <c r="B1902" s="26"/>
      <c r="I1902" s="26"/>
    </row>
    <row r="1903" spans="2:9" x14ac:dyDescent="0.3">
      <c r="B1903" s="26"/>
      <c r="I1903" s="26"/>
    </row>
    <row r="1904" spans="2:9" x14ac:dyDescent="0.3">
      <c r="B1904" s="26"/>
      <c r="I1904" s="26"/>
    </row>
    <row r="1905" spans="2:9" x14ac:dyDescent="0.3">
      <c r="B1905" s="26"/>
      <c r="I1905" s="26"/>
    </row>
    <row r="1906" spans="2:9" x14ac:dyDescent="0.3">
      <c r="B1906" s="26"/>
      <c r="I1906" s="26"/>
    </row>
    <row r="1907" spans="2:9" x14ac:dyDescent="0.3">
      <c r="B1907" s="26"/>
      <c r="I1907" s="26"/>
    </row>
    <row r="1908" spans="2:9" x14ac:dyDescent="0.3">
      <c r="B1908" s="26"/>
      <c r="I1908" s="26"/>
    </row>
    <row r="1909" spans="2:9" x14ac:dyDescent="0.3">
      <c r="B1909" s="26"/>
      <c r="I1909" s="26"/>
    </row>
    <row r="1910" spans="2:9" x14ac:dyDescent="0.3">
      <c r="B1910" s="26"/>
      <c r="I1910" s="26"/>
    </row>
    <row r="1911" spans="2:9" x14ac:dyDescent="0.3">
      <c r="B1911" s="26"/>
      <c r="I1911" s="26"/>
    </row>
    <row r="1912" spans="2:9" x14ac:dyDescent="0.3">
      <c r="B1912" s="26"/>
      <c r="I1912" s="26"/>
    </row>
    <row r="1913" spans="2:9" x14ac:dyDescent="0.3">
      <c r="B1913" s="26"/>
      <c r="I1913" s="26"/>
    </row>
    <row r="1914" spans="2:9" x14ac:dyDescent="0.3">
      <c r="B1914" s="26"/>
      <c r="I1914" s="26"/>
    </row>
    <row r="1915" spans="2:9" x14ac:dyDescent="0.3">
      <c r="B1915" s="26"/>
      <c r="I1915" s="26"/>
    </row>
    <row r="1916" spans="2:9" x14ac:dyDescent="0.3">
      <c r="B1916" s="26"/>
      <c r="I1916" s="26"/>
    </row>
    <row r="1917" spans="2:9" x14ac:dyDescent="0.3">
      <c r="B1917" s="26"/>
      <c r="I1917" s="26"/>
    </row>
    <row r="1918" spans="2:9" x14ac:dyDescent="0.3">
      <c r="B1918" s="26"/>
      <c r="I1918" s="26"/>
    </row>
    <row r="1919" spans="2:9" x14ac:dyDescent="0.3">
      <c r="B1919" s="26"/>
      <c r="I1919" s="26"/>
    </row>
    <row r="1920" spans="2:9" x14ac:dyDescent="0.3">
      <c r="B1920" s="26"/>
      <c r="I1920" s="26"/>
    </row>
    <row r="1921" spans="2:9" x14ac:dyDescent="0.3">
      <c r="B1921" s="26"/>
      <c r="I1921" s="26"/>
    </row>
    <row r="1922" spans="2:9" x14ac:dyDescent="0.3">
      <c r="B1922" s="26"/>
      <c r="I1922" s="26"/>
    </row>
    <row r="1923" spans="2:9" x14ac:dyDescent="0.3">
      <c r="B1923" s="26"/>
      <c r="I1923" s="26"/>
    </row>
    <row r="1924" spans="2:9" x14ac:dyDescent="0.3">
      <c r="B1924" s="26"/>
      <c r="I1924" s="26"/>
    </row>
    <row r="1925" spans="2:9" x14ac:dyDescent="0.3">
      <c r="B1925" s="26"/>
      <c r="I1925" s="26"/>
    </row>
    <row r="1926" spans="2:9" x14ac:dyDescent="0.3">
      <c r="B1926" s="26"/>
      <c r="I1926" s="26"/>
    </row>
    <row r="1927" spans="2:9" x14ac:dyDescent="0.3">
      <c r="B1927" s="26"/>
      <c r="I1927" s="26"/>
    </row>
    <row r="1928" spans="2:9" x14ac:dyDescent="0.3">
      <c r="B1928" s="26"/>
      <c r="I1928" s="26"/>
    </row>
    <row r="1929" spans="2:9" x14ac:dyDescent="0.3">
      <c r="B1929" s="26"/>
      <c r="I1929" s="26"/>
    </row>
    <row r="1930" spans="2:9" x14ac:dyDescent="0.3">
      <c r="B1930" s="26"/>
      <c r="I1930" s="26"/>
    </row>
    <row r="1931" spans="2:9" x14ac:dyDescent="0.3">
      <c r="B1931" s="26"/>
      <c r="I1931" s="26"/>
    </row>
    <row r="1932" spans="2:9" x14ac:dyDescent="0.3">
      <c r="B1932" s="26"/>
      <c r="I1932" s="26"/>
    </row>
    <row r="1933" spans="2:9" x14ac:dyDescent="0.3">
      <c r="B1933" s="26"/>
      <c r="I1933" s="26"/>
    </row>
    <row r="1934" spans="2:9" x14ac:dyDescent="0.3">
      <c r="B1934" s="26"/>
      <c r="I1934" s="26"/>
    </row>
    <row r="1935" spans="2:9" x14ac:dyDescent="0.3">
      <c r="B1935" s="26"/>
      <c r="I1935" s="26"/>
    </row>
    <row r="1936" spans="2:9" x14ac:dyDescent="0.3">
      <c r="B1936" s="26"/>
      <c r="I1936" s="26"/>
    </row>
    <row r="1937" spans="2:9" x14ac:dyDescent="0.3">
      <c r="B1937" s="26"/>
      <c r="I1937" s="26"/>
    </row>
    <row r="1938" spans="2:9" x14ac:dyDescent="0.3">
      <c r="B1938" s="26"/>
      <c r="I1938" s="26"/>
    </row>
    <row r="1939" spans="2:9" x14ac:dyDescent="0.3">
      <c r="B1939" s="26"/>
      <c r="I1939" s="26"/>
    </row>
    <row r="1940" spans="2:9" x14ac:dyDescent="0.3">
      <c r="B1940" s="26"/>
      <c r="I1940" s="26"/>
    </row>
    <row r="1941" spans="2:9" x14ac:dyDescent="0.3">
      <c r="B1941" s="26"/>
      <c r="I1941" s="26"/>
    </row>
    <row r="1942" spans="2:9" x14ac:dyDescent="0.3">
      <c r="B1942" s="26"/>
      <c r="I1942" s="26"/>
    </row>
    <row r="1943" spans="2:9" x14ac:dyDescent="0.3">
      <c r="B1943" s="26"/>
      <c r="I1943" s="26"/>
    </row>
    <row r="1944" spans="2:9" x14ac:dyDescent="0.3">
      <c r="B1944" s="26"/>
      <c r="I1944" s="26"/>
    </row>
    <row r="1945" spans="2:9" x14ac:dyDescent="0.3">
      <c r="B1945" s="26"/>
      <c r="I1945" s="26"/>
    </row>
    <row r="1946" spans="2:9" x14ac:dyDescent="0.3">
      <c r="B1946" s="26"/>
      <c r="I1946" s="26"/>
    </row>
    <row r="1947" spans="2:9" x14ac:dyDescent="0.3">
      <c r="B1947" s="26"/>
      <c r="I1947" s="26"/>
    </row>
    <row r="1948" spans="2:9" x14ac:dyDescent="0.3">
      <c r="B1948" s="26"/>
      <c r="I1948" s="26"/>
    </row>
    <row r="1949" spans="2:9" x14ac:dyDescent="0.3">
      <c r="B1949" s="26"/>
      <c r="I1949" s="26"/>
    </row>
    <row r="1950" spans="2:9" x14ac:dyDescent="0.3">
      <c r="B1950" s="26"/>
      <c r="I1950" s="26"/>
    </row>
    <row r="1951" spans="2:9" x14ac:dyDescent="0.3">
      <c r="B1951" s="26"/>
      <c r="I1951" s="26"/>
    </row>
    <row r="1952" spans="2:9" x14ac:dyDescent="0.3">
      <c r="B1952" s="26"/>
      <c r="I1952" s="26"/>
    </row>
    <row r="1953" spans="2:9" x14ac:dyDescent="0.3">
      <c r="B1953" s="26"/>
      <c r="I1953" s="26"/>
    </row>
    <row r="1954" spans="2:9" x14ac:dyDescent="0.3">
      <c r="B1954" s="26"/>
      <c r="I1954" s="26"/>
    </row>
    <row r="1955" spans="2:9" x14ac:dyDescent="0.3">
      <c r="B1955" s="26"/>
      <c r="I1955" s="26"/>
    </row>
    <row r="1956" spans="2:9" x14ac:dyDescent="0.3">
      <c r="B1956" s="26"/>
      <c r="I1956" s="26"/>
    </row>
    <row r="1957" spans="2:9" x14ac:dyDescent="0.3">
      <c r="B1957" s="26"/>
      <c r="I1957" s="26"/>
    </row>
    <row r="1958" spans="2:9" x14ac:dyDescent="0.3">
      <c r="B1958" s="26"/>
      <c r="I1958" s="26"/>
    </row>
    <row r="1959" spans="2:9" x14ac:dyDescent="0.3">
      <c r="B1959" s="26"/>
      <c r="I1959" s="26"/>
    </row>
    <row r="1960" spans="2:9" x14ac:dyDescent="0.3">
      <c r="B1960" s="26"/>
      <c r="I1960" s="26"/>
    </row>
    <row r="1961" spans="2:9" x14ac:dyDescent="0.3">
      <c r="B1961" s="26"/>
      <c r="I1961" s="26"/>
    </row>
    <row r="1962" spans="2:9" x14ac:dyDescent="0.3">
      <c r="B1962" s="26"/>
      <c r="I1962" s="26"/>
    </row>
    <row r="1963" spans="2:9" x14ac:dyDescent="0.3">
      <c r="B1963" s="26"/>
      <c r="I1963" s="26"/>
    </row>
    <row r="1964" spans="2:9" x14ac:dyDescent="0.3">
      <c r="B1964" s="26"/>
      <c r="I1964" s="26"/>
    </row>
    <row r="1965" spans="2:9" x14ac:dyDescent="0.3">
      <c r="B1965" s="26"/>
      <c r="I1965" s="26"/>
    </row>
    <row r="1966" spans="2:9" x14ac:dyDescent="0.3">
      <c r="B1966" s="26"/>
      <c r="I1966" s="26"/>
    </row>
    <row r="1967" spans="2:9" x14ac:dyDescent="0.3">
      <c r="B1967" s="26"/>
      <c r="I1967" s="26"/>
    </row>
    <row r="1968" spans="2:9" x14ac:dyDescent="0.3">
      <c r="B1968" s="26"/>
      <c r="I1968" s="26"/>
    </row>
    <row r="1969" spans="2:9" x14ac:dyDescent="0.3">
      <c r="B1969" s="26"/>
      <c r="I1969" s="26"/>
    </row>
    <row r="1970" spans="2:9" x14ac:dyDescent="0.3">
      <c r="B1970" s="26"/>
      <c r="I1970" s="26"/>
    </row>
    <row r="1971" spans="2:9" x14ac:dyDescent="0.3">
      <c r="B1971" s="26"/>
      <c r="I1971" s="26"/>
    </row>
    <row r="1972" spans="2:9" x14ac:dyDescent="0.3">
      <c r="B1972" s="26"/>
      <c r="I1972" s="26"/>
    </row>
    <row r="1973" spans="2:9" x14ac:dyDescent="0.3">
      <c r="B1973" s="26"/>
      <c r="I1973" s="26"/>
    </row>
    <row r="1974" spans="2:9" x14ac:dyDescent="0.3">
      <c r="B1974" s="26"/>
      <c r="I1974" s="26"/>
    </row>
    <row r="1975" spans="2:9" x14ac:dyDescent="0.3">
      <c r="B1975" s="26"/>
      <c r="I1975" s="26"/>
    </row>
    <row r="1976" spans="2:9" x14ac:dyDescent="0.3">
      <c r="B1976" s="26"/>
      <c r="I1976" s="26"/>
    </row>
    <row r="1977" spans="2:9" x14ac:dyDescent="0.3">
      <c r="B1977" s="26"/>
      <c r="I1977" s="26"/>
    </row>
    <row r="1978" spans="2:9" x14ac:dyDescent="0.3">
      <c r="B1978" s="26"/>
      <c r="I1978" s="26"/>
    </row>
    <row r="1979" spans="2:9" x14ac:dyDescent="0.3">
      <c r="B1979" s="26"/>
      <c r="I1979" s="26"/>
    </row>
    <row r="1980" spans="2:9" x14ac:dyDescent="0.3">
      <c r="B1980" s="26"/>
      <c r="I1980" s="26"/>
    </row>
    <row r="1981" spans="2:9" x14ac:dyDescent="0.3">
      <c r="B1981" s="26"/>
      <c r="I1981" s="26"/>
    </row>
    <row r="1982" spans="2:9" x14ac:dyDescent="0.3">
      <c r="B1982" s="26"/>
      <c r="I1982" s="26"/>
    </row>
    <row r="1983" spans="2:9" x14ac:dyDescent="0.3">
      <c r="B1983" s="26"/>
      <c r="I1983" s="26"/>
    </row>
    <row r="1984" spans="2:9" x14ac:dyDescent="0.3">
      <c r="B1984" s="26"/>
      <c r="I1984" s="26"/>
    </row>
    <row r="1985" spans="2:9" x14ac:dyDescent="0.3">
      <c r="B1985" s="26"/>
      <c r="I1985" s="26"/>
    </row>
    <row r="1986" spans="2:9" x14ac:dyDescent="0.3">
      <c r="B1986" s="26"/>
      <c r="I1986" s="26"/>
    </row>
    <row r="1987" spans="2:9" x14ac:dyDescent="0.3">
      <c r="B1987" s="26"/>
      <c r="I1987" s="26"/>
    </row>
    <row r="1988" spans="2:9" x14ac:dyDescent="0.3">
      <c r="B1988" s="26"/>
      <c r="I1988" s="26"/>
    </row>
    <row r="1989" spans="2:9" x14ac:dyDescent="0.3">
      <c r="B1989" s="26"/>
      <c r="I1989" s="26"/>
    </row>
    <row r="1990" spans="2:9" x14ac:dyDescent="0.3">
      <c r="B1990" s="26"/>
      <c r="I1990" s="26"/>
    </row>
    <row r="1991" spans="2:9" x14ac:dyDescent="0.3">
      <c r="B1991" s="26"/>
      <c r="I1991" s="26"/>
    </row>
    <row r="1992" spans="2:9" x14ac:dyDescent="0.3">
      <c r="B1992" s="26"/>
      <c r="I1992" s="26"/>
    </row>
    <row r="1993" spans="2:9" x14ac:dyDescent="0.3">
      <c r="B1993" s="26"/>
      <c r="I1993" s="26"/>
    </row>
    <row r="1994" spans="2:9" x14ac:dyDescent="0.3">
      <c r="B1994" s="26"/>
      <c r="I1994" s="26"/>
    </row>
    <row r="1995" spans="2:9" x14ac:dyDescent="0.3">
      <c r="B1995" s="26"/>
      <c r="I1995" s="26"/>
    </row>
    <row r="1996" spans="2:9" x14ac:dyDescent="0.3">
      <c r="B1996" s="26"/>
      <c r="I1996" s="26"/>
    </row>
    <row r="1997" spans="2:9" x14ac:dyDescent="0.3">
      <c r="B1997" s="26"/>
      <c r="I1997" s="26"/>
    </row>
    <row r="1998" spans="2:9" x14ac:dyDescent="0.3">
      <c r="B1998" s="26"/>
      <c r="I1998" s="26"/>
    </row>
    <row r="1999" spans="2:9" x14ac:dyDescent="0.3">
      <c r="B1999" s="26"/>
      <c r="I1999" s="26"/>
    </row>
    <row r="2000" spans="2:9" x14ac:dyDescent="0.3">
      <c r="B2000" s="26"/>
      <c r="I2000" s="26"/>
    </row>
    <row r="2001" spans="2:9" x14ac:dyDescent="0.3">
      <c r="B2001" s="26"/>
      <c r="I2001" s="26"/>
    </row>
    <row r="2002" spans="2:9" x14ac:dyDescent="0.3">
      <c r="B2002" s="26"/>
      <c r="I2002" s="26"/>
    </row>
    <row r="2003" spans="2:9" x14ac:dyDescent="0.3">
      <c r="B2003" s="26"/>
      <c r="I2003" s="26"/>
    </row>
    <row r="2004" spans="2:9" x14ac:dyDescent="0.3">
      <c r="B2004" s="26"/>
      <c r="I2004" s="26"/>
    </row>
    <row r="2005" spans="2:9" x14ac:dyDescent="0.3">
      <c r="B2005" s="26"/>
      <c r="I2005" s="26"/>
    </row>
    <row r="2006" spans="2:9" x14ac:dyDescent="0.3">
      <c r="B2006" s="26"/>
      <c r="I2006" s="26"/>
    </row>
    <row r="2007" spans="2:9" x14ac:dyDescent="0.3">
      <c r="B2007" s="26"/>
      <c r="I2007" s="26"/>
    </row>
    <row r="2008" spans="2:9" x14ac:dyDescent="0.3">
      <c r="B2008" s="26"/>
      <c r="I2008" s="26"/>
    </row>
    <row r="2009" spans="2:9" x14ac:dyDescent="0.3">
      <c r="B2009" s="26"/>
      <c r="I2009" s="26"/>
    </row>
    <row r="2010" spans="2:9" x14ac:dyDescent="0.3">
      <c r="B2010" s="26"/>
      <c r="I2010" s="26"/>
    </row>
    <row r="2011" spans="2:9" x14ac:dyDescent="0.3">
      <c r="B2011" s="26"/>
      <c r="I2011" s="26"/>
    </row>
    <row r="2012" spans="2:9" x14ac:dyDescent="0.3">
      <c r="B2012" s="26"/>
      <c r="I2012" s="26"/>
    </row>
    <row r="2013" spans="2:9" x14ac:dyDescent="0.3">
      <c r="B2013" s="26"/>
      <c r="I2013" s="26"/>
    </row>
    <row r="2014" spans="2:9" x14ac:dyDescent="0.3">
      <c r="B2014" s="26"/>
      <c r="I2014" s="26"/>
    </row>
    <row r="2015" spans="2:9" x14ac:dyDescent="0.3">
      <c r="B2015" s="26"/>
      <c r="I2015" s="26"/>
    </row>
    <row r="2016" spans="2:9" x14ac:dyDescent="0.3">
      <c r="B2016" s="26"/>
      <c r="I2016" s="26"/>
    </row>
    <row r="2017" spans="2:9" x14ac:dyDescent="0.3">
      <c r="B2017" s="26"/>
      <c r="I2017" s="26"/>
    </row>
    <row r="2018" spans="2:9" x14ac:dyDescent="0.3">
      <c r="B2018" s="26"/>
      <c r="I2018" s="26"/>
    </row>
    <row r="2019" spans="2:9" x14ac:dyDescent="0.3">
      <c r="B2019" s="26"/>
      <c r="I2019" s="26"/>
    </row>
    <row r="2020" spans="2:9" x14ac:dyDescent="0.3">
      <c r="B2020" s="26"/>
      <c r="I2020" s="26"/>
    </row>
    <row r="2021" spans="2:9" x14ac:dyDescent="0.3">
      <c r="B2021" s="26"/>
      <c r="I2021" s="26"/>
    </row>
    <row r="2022" spans="2:9" x14ac:dyDescent="0.3">
      <c r="B2022" s="26"/>
      <c r="I2022" s="26"/>
    </row>
    <row r="2023" spans="2:9" x14ac:dyDescent="0.3">
      <c r="B2023" s="26"/>
      <c r="I2023" s="26"/>
    </row>
    <row r="2024" spans="2:9" x14ac:dyDescent="0.3">
      <c r="B2024" s="26"/>
      <c r="I2024" s="26"/>
    </row>
    <row r="2025" spans="2:9" x14ac:dyDescent="0.3">
      <c r="B2025" s="26"/>
      <c r="I2025" s="26"/>
    </row>
    <row r="2026" spans="2:9" x14ac:dyDescent="0.3">
      <c r="B2026" s="26"/>
      <c r="I2026" s="26"/>
    </row>
    <row r="2027" spans="2:9" x14ac:dyDescent="0.3">
      <c r="B2027" s="26"/>
      <c r="I2027" s="26"/>
    </row>
    <row r="2028" spans="2:9" x14ac:dyDescent="0.3">
      <c r="B2028" s="26"/>
      <c r="I2028" s="26"/>
    </row>
    <row r="2029" spans="2:9" x14ac:dyDescent="0.3">
      <c r="B2029" s="26"/>
      <c r="I2029" s="26"/>
    </row>
    <row r="2030" spans="2:9" x14ac:dyDescent="0.3">
      <c r="B2030" s="26"/>
      <c r="I2030" s="26"/>
    </row>
    <row r="2031" spans="2:9" x14ac:dyDescent="0.3">
      <c r="B2031" s="26"/>
      <c r="I2031" s="26"/>
    </row>
    <row r="2032" spans="2:9" x14ac:dyDescent="0.3">
      <c r="B2032" s="26"/>
      <c r="I2032" s="26"/>
    </row>
    <row r="2033" spans="2:9" x14ac:dyDescent="0.3">
      <c r="B2033" s="26"/>
      <c r="I2033" s="26"/>
    </row>
    <row r="2034" spans="2:9" x14ac:dyDescent="0.3">
      <c r="B2034" s="26"/>
      <c r="I2034" s="26"/>
    </row>
    <row r="2035" spans="2:9" x14ac:dyDescent="0.3">
      <c r="B2035" s="26"/>
      <c r="I2035" s="26"/>
    </row>
    <row r="2036" spans="2:9" x14ac:dyDescent="0.3">
      <c r="B2036" s="26"/>
      <c r="I2036" s="26"/>
    </row>
    <row r="2037" spans="2:9" x14ac:dyDescent="0.3">
      <c r="B2037" s="26"/>
      <c r="I2037" s="26"/>
    </row>
    <row r="2038" spans="2:9" x14ac:dyDescent="0.3">
      <c r="B2038" s="26"/>
      <c r="I2038" s="26"/>
    </row>
    <row r="2039" spans="2:9" x14ac:dyDescent="0.3">
      <c r="B2039" s="26"/>
      <c r="I2039" s="26"/>
    </row>
    <row r="2040" spans="2:9" x14ac:dyDescent="0.3">
      <c r="B2040" s="26"/>
      <c r="I2040" s="26"/>
    </row>
    <row r="2041" spans="2:9" x14ac:dyDescent="0.3">
      <c r="B2041" s="26"/>
      <c r="I2041" s="26"/>
    </row>
    <row r="2042" spans="2:9" x14ac:dyDescent="0.3">
      <c r="B2042" s="26"/>
      <c r="I2042" s="26"/>
    </row>
    <row r="2043" spans="2:9" x14ac:dyDescent="0.3">
      <c r="B2043" s="26"/>
      <c r="I2043" s="26"/>
    </row>
    <row r="2044" spans="2:9" x14ac:dyDescent="0.3">
      <c r="B2044" s="26"/>
      <c r="I2044" s="26"/>
    </row>
    <row r="2045" spans="2:9" x14ac:dyDescent="0.3">
      <c r="B2045" s="26"/>
      <c r="I2045" s="26"/>
    </row>
    <row r="2046" spans="2:9" x14ac:dyDescent="0.3">
      <c r="B2046" s="26"/>
      <c r="I2046" s="26"/>
    </row>
    <row r="2047" spans="2:9" x14ac:dyDescent="0.3">
      <c r="B2047" s="26"/>
      <c r="I2047" s="26"/>
    </row>
    <row r="2048" spans="2:9" x14ac:dyDescent="0.3">
      <c r="B2048" s="26"/>
      <c r="I2048" s="26"/>
    </row>
    <row r="2049" spans="2:9" x14ac:dyDescent="0.3">
      <c r="B2049" s="26"/>
      <c r="I2049" s="26"/>
    </row>
    <row r="2050" spans="2:9" x14ac:dyDescent="0.3">
      <c r="B2050" s="26"/>
      <c r="I2050" s="26"/>
    </row>
    <row r="2051" spans="2:9" x14ac:dyDescent="0.3">
      <c r="B2051" s="26"/>
      <c r="I2051" s="26"/>
    </row>
    <row r="2052" spans="2:9" x14ac:dyDescent="0.3">
      <c r="B2052" s="26"/>
      <c r="I2052" s="26"/>
    </row>
    <row r="2053" spans="2:9" x14ac:dyDescent="0.3">
      <c r="B2053" s="26"/>
      <c r="I2053" s="26"/>
    </row>
    <row r="2054" spans="2:9" x14ac:dyDescent="0.3">
      <c r="B2054" s="26"/>
      <c r="I2054" s="26"/>
    </row>
    <row r="2055" spans="2:9" x14ac:dyDescent="0.3">
      <c r="B2055" s="26"/>
      <c r="I2055" s="26"/>
    </row>
    <row r="2056" spans="2:9" x14ac:dyDescent="0.3">
      <c r="B2056" s="26"/>
      <c r="I2056" s="26"/>
    </row>
    <row r="2057" spans="2:9" x14ac:dyDescent="0.3">
      <c r="B2057" s="26"/>
      <c r="I2057" s="26"/>
    </row>
    <row r="2058" spans="2:9" x14ac:dyDescent="0.3">
      <c r="B2058" s="26"/>
      <c r="I2058" s="26"/>
    </row>
    <row r="2059" spans="2:9" x14ac:dyDescent="0.3">
      <c r="B2059" s="26"/>
      <c r="I2059" s="26"/>
    </row>
    <row r="2060" spans="2:9" x14ac:dyDescent="0.3">
      <c r="B2060" s="26"/>
      <c r="I2060" s="26"/>
    </row>
    <row r="2061" spans="2:9" x14ac:dyDescent="0.3">
      <c r="B2061" s="26"/>
      <c r="I2061" s="26"/>
    </row>
    <row r="2062" spans="2:9" x14ac:dyDescent="0.3">
      <c r="B2062" s="26"/>
      <c r="I2062" s="26"/>
    </row>
    <row r="2063" spans="2:9" x14ac:dyDescent="0.3">
      <c r="B2063" s="26"/>
      <c r="I2063" s="26"/>
    </row>
    <row r="2064" spans="2:9" x14ac:dyDescent="0.3">
      <c r="B2064" s="26"/>
      <c r="I2064" s="26"/>
    </row>
    <row r="2065" spans="2:9" x14ac:dyDescent="0.3">
      <c r="B2065" s="26"/>
      <c r="I2065" s="26"/>
    </row>
    <row r="2066" spans="2:9" x14ac:dyDescent="0.3">
      <c r="B2066" s="26"/>
      <c r="I2066" s="26"/>
    </row>
    <row r="2067" spans="2:9" x14ac:dyDescent="0.3">
      <c r="B2067" s="26"/>
      <c r="I2067" s="26"/>
    </row>
    <row r="2068" spans="2:9" x14ac:dyDescent="0.3">
      <c r="B2068" s="26"/>
      <c r="I2068" s="26"/>
    </row>
    <row r="2069" spans="2:9" x14ac:dyDescent="0.3">
      <c r="B2069" s="26"/>
      <c r="I2069" s="26"/>
    </row>
    <row r="2070" spans="2:9" x14ac:dyDescent="0.3">
      <c r="B2070" s="26"/>
      <c r="I2070" s="26"/>
    </row>
    <row r="2071" spans="2:9" x14ac:dyDescent="0.3">
      <c r="B2071" s="26"/>
      <c r="I2071" s="26"/>
    </row>
    <row r="2072" spans="2:9" x14ac:dyDescent="0.3">
      <c r="B2072" s="26"/>
      <c r="I2072" s="26"/>
    </row>
    <row r="2073" spans="2:9" x14ac:dyDescent="0.3">
      <c r="B2073" s="26"/>
      <c r="I2073" s="26"/>
    </row>
    <row r="2074" spans="2:9" x14ac:dyDescent="0.3">
      <c r="B2074" s="26"/>
      <c r="I2074" s="26"/>
    </row>
    <row r="2075" spans="2:9" x14ac:dyDescent="0.3">
      <c r="B2075" s="26"/>
      <c r="I2075" s="26"/>
    </row>
    <row r="2076" spans="2:9" x14ac:dyDescent="0.3">
      <c r="B2076" s="26"/>
      <c r="I2076" s="26"/>
    </row>
    <row r="2077" spans="2:9" x14ac:dyDescent="0.3">
      <c r="B2077" s="26"/>
      <c r="I2077" s="26"/>
    </row>
    <row r="2078" spans="2:9" x14ac:dyDescent="0.3">
      <c r="B2078" s="26"/>
      <c r="I2078" s="26"/>
    </row>
    <row r="2079" spans="2:9" x14ac:dyDescent="0.3">
      <c r="B2079" s="26"/>
      <c r="I2079" s="26"/>
    </row>
    <row r="2080" spans="2:9" x14ac:dyDescent="0.3">
      <c r="B2080" s="26"/>
      <c r="I2080" s="26"/>
    </row>
    <row r="2081" spans="2:9" x14ac:dyDescent="0.3">
      <c r="B2081" s="26"/>
      <c r="I2081" s="26"/>
    </row>
    <row r="2082" spans="2:9" x14ac:dyDescent="0.3">
      <c r="B2082" s="26"/>
      <c r="I2082" s="26"/>
    </row>
    <row r="2083" spans="2:9" x14ac:dyDescent="0.3">
      <c r="B2083" s="26"/>
      <c r="I2083" s="26"/>
    </row>
    <row r="2084" spans="2:9" x14ac:dyDescent="0.3">
      <c r="B2084" s="26"/>
      <c r="I2084" s="26"/>
    </row>
    <row r="2085" spans="2:9" x14ac:dyDescent="0.3">
      <c r="B2085" s="26"/>
      <c r="I2085" s="26"/>
    </row>
    <row r="2086" spans="2:9" x14ac:dyDescent="0.3">
      <c r="B2086" s="26"/>
      <c r="I2086" s="26"/>
    </row>
    <row r="2087" spans="2:9" x14ac:dyDescent="0.3">
      <c r="B2087" s="26"/>
      <c r="I2087" s="26"/>
    </row>
    <row r="2088" spans="2:9" x14ac:dyDescent="0.3">
      <c r="B2088" s="26"/>
      <c r="I2088" s="26"/>
    </row>
    <row r="2089" spans="2:9" x14ac:dyDescent="0.3">
      <c r="B2089" s="26"/>
      <c r="I2089" s="26"/>
    </row>
    <row r="2090" spans="2:9" x14ac:dyDescent="0.3">
      <c r="B2090" s="26"/>
      <c r="I2090" s="26"/>
    </row>
    <row r="2091" spans="2:9" x14ac:dyDescent="0.3">
      <c r="B2091" s="26"/>
      <c r="I2091" s="26"/>
    </row>
    <row r="2092" spans="2:9" x14ac:dyDescent="0.3">
      <c r="B2092" s="26"/>
      <c r="I2092" s="26"/>
    </row>
    <row r="2093" spans="2:9" x14ac:dyDescent="0.3">
      <c r="B2093" s="26"/>
      <c r="I2093" s="26"/>
    </row>
    <row r="2094" spans="2:9" x14ac:dyDescent="0.3">
      <c r="B2094" s="26"/>
      <c r="I2094" s="26"/>
    </row>
    <row r="2095" spans="2:9" x14ac:dyDescent="0.3">
      <c r="B2095" s="26"/>
      <c r="I2095" s="26"/>
    </row>
    <row r="2096" spans="2:9" x14ac:dyDescent="0.3">
      <c r="B2096" s="26"/>
      <c r="I2096" s="26"/>
    </row>
    <row r="2097" spans="2:9" x14ac:dyDescent="0.3">
      <c r="B2097" s="26"/>
      <c r="I2097" s="26"/>
    </row>
    <row r="2098" spans="2:9" x14ac:dyDescent="0.3">
      <c r="B2098" s="26"/>
      <c r="I2098" s="26"/>
    </row>
    <row r="2099" spans="2:9" x14ac:dyDescent="0.3">
      <c r="B2099" s="26"/>
      <c r="I2099" s="26"/>
    </row>
    <row r="2100" spans="2:9" x14ac:dyDescent="0.3">
      <c r="B2100" s="26"/>
      <c r="I2100" s="26"/>
    </row>
    <row r="2101" spans="2:9" x14ac:dyDescent="0.3">
      <c r="B2101" s="26"/>
      <c r="I2101" s="26"/>
    </row>
    <row r="2102" spans="2:9" x14ac:dyDescent="0.3">
      <c r="B2102" s="26"/>
      <c r="I2102" s="26"/>
    </row>
    <row r="2103" spans="2:9" x14ac:dyDescent="0.3">
      <c r="B2103" s="26"/>
      <c r="I2103" s="26"/>
    </row>
    <row r="2104" spans="2:9" x14ac:dyDescent="0.3">
      <c r="B2104" s="26"/>
      <c r="I2104" s="26"/>
    </row>
    <row r="2105" spans="2:9" x14ac:dyDescent="0.3">
      <c r="B2105" s="26"/>
      <c r="I2105" s="26"/>
    </row>
    <row r="2106" spans="2:9" x14ac:dyDescent="0.3">
      <c r="B2106" s="26"/>
      <c r="I2106" s="26"/>
    </row>
    <row r="2107" spans="2:9" x14ac:dyDescent="0.3">
      <c r="B2107" s="26"/>
      <c r="I2107" s="26"/>
    </row>
    <row r="2108" spans="2:9" x14ac:dyDescent="0.3">
      <c r="B2108" s="26"/>
      <c r="I2108" s="26"/>
    </row>
    <row r="2109" spans="2:9" x14ac:dyDescent="0.3">
      <c r="B2109" s="26"/>
      <c r="I2109" s="26"/>
    </row>
    <row r="2110" spans="2:9" x14ac:dyDescent="0.3">
      <c r="B2110" s="26"/>
      <c r="I2110" s="26"/>
    </row>
    <row r="2111" spans="2:9" x14ac:dyDescent="0.3">
      <c r="B2111" s="26"/>
      <c r="I2111" s="26"/>
    </row>
    <row r="2112" spans="2:9" x14ac:dyDescent="0.3">
      <c r="B2112" s="26"/>
      <c r="I2112" s="26"/>
    </row>
    <row r="2113" spans="2:9" x14ac:dyDescent="0.3">
      <c r="B2113" s="26"/>
      <c r="I2113" s="26"/>
    </row>
    <row r="2114" spans="2:9" x14ac:dyDescent="0.3">
      <c r="B2114" s="26"/>
      <c r="I2114" s="26"/>
    </row>
    <row r="2115" spans="2:9" x14ac:dyDescent="0.3">
      <c r="B2115" s="26"/>
      <c r="I2115" s="26"/>
    </row>
    <row r="2116" spans="2:9" x14ac:dyDescent="0.3">
      <c r="B2116" s="26"/>
      <c r="I2116" s="26"/>
    </row>
    <row r="2117" spans="2:9" x14ac:dyDescent="0.3">
      <c r="B2117" s="26"/>
      <c r="I2117" s="26"/>
    </row>
    <row r="2118" spans="2:9" x14ac:dyDescent="0.3">
      <c r="B2118" s="26"/>
      <c r="I2118" s="26"/>
    </row>
    <row r="2119" spans="2:9" x14ac:dyDescent="0.3">
      <c r="B2119" s="26"/>
      <c r="I2119" s="26"/>
    </row>
    <row r="2120" spans="2:9" x14ac:dyDescent="0.3">
      <c r="B2120" s="26"/>
      <c r="I2120" s="26"/>
    </row>
    <row r="2121" spans="2:9" x14ac:dyDescent="0.3">
      <c r="B2121" s="26"/>
      <c r="I2121" s="26"/>
    </row>
    <row r="2122" spans="2:9" x14ac:dyDescent="0.3">
      <c r="B2122" s="26"/>
      <c r="I2122" s="26"/>
    </row>
    <row r="2123" spans="2:9" x14ac:dyDescent="0.3">
      <c r="B2123" s="26"/>
      <c r="I2123" s="26"/>
    </row>
    <row r="2124" spans="2:9" x14ac:dyDescent="0.3">
      <c r="B2124" s="26"/>
      <c r="I2124" s="26"/>
    </row>
    <row r="2125" spans="2:9" x14ac:dyDescent="0.3">
      <c r="B2125" s="26"/>
      <c r="I2125" s="26"/>
    </row>
    <row r="2126" spans="2:9" x14ac:dyDescent="0.3">
      <c r="B2126" s="26"/>
      <c r="I2126" s="26"/>
    </row>
    <row r="2127" spans="2:9" x14ac:dyDescent="0.3">
      <c r="B2127" s="26"/>
      <c r="I2127" s="26"/>
    </row>
    <row r="2128" spans="2:9" x14ac:dyDescent="0.3">
      <c r="B2128" s="26"/>
      <c r="I2128" s="26"/>
    </row>
    <row r="2129" spans="2:9" x14ac:dyDescent="0.3">
      <c r="B2129" s="26"/>
      <c r="I2129" s="26"/>
    </row>
    <row r="2130" spans="2:9" x14ac:dyDescent="0.3">
      <c r="B2130" s="26"/>
      <c r="I2130" s="26"/>
    </row>
    <row r="2131" spans="2:9" x14ac:dyDescent="0.3">
      <c r="B2131" s="26"/>
      <c r="I2131" s="26"/>
    </row>
    <row r="2132" spans="2:9" x14ac:dyDescent="0.3">
      <c r="B2132" s="26"/>
      <c r="I2132" s="26"/>
    </row>
    <row r="2133" spans="2:9" x14ac:dyDescent="0.3">
      <c r="B2133" s="26"/>
      <c r="I2133" s="26"/>
    </row>
    <row r="2134" spans="2:9" x14ac:dyDescent="0.3">
      <c r="B2134" s="26"/>
      <c r="I2134" s="26"/>
    </row>
    <row r="2135" spans="2:9" x14ac:dyDescent="0.3">
      <c r="B2135" s="26"/>
      <c r="I2135" s="26"/>
    </row>
    <row r="2136" spans="2:9" x14ac:dyDescent="0.3">
      <c r="B2136" s="26"/>
      <c r="I2136" s="26"/>
    </row>
    <row r="2137" spans="2:9" x14ac:dyDescent="0.3">
      <c r="B2137" s="26"/>
      <c r="I2137" s="26"/>
    </row>
    <row r="2138" spans="2:9" x14ac:dyDescent="0.3">
      <c r="B2138" s="26"/>
      <c r="I2138" s="26"/>
    </row>
    <row r="2139" spans="2:9" x14ac:dyDescent="0.3">
      <c r="B2139" s="26"/>
      <c r="I2139" s="26"/>
    </row>
    <row r="2140" spans="2:9" x14ac:dyDescent="0.3">
      <c r="B2140" s="26"/>
      <c r="I2140" s="26"/>
    </row>
    <row r="2141" spans="2:9" x14ac:dyDescent="0.3">
      <c r="B2141" s="26"/>
      <c r="I2141" s="26"/>
    </row>
    <row r="2142" spans="2:9" x14ac:dyDescent="0.3">
      <c r="B2142" s="26"/>
      <c r="I2142" s="26"/>
    </row>
    <row r="2143" spans="2:9" x14ac:dyDescent="0.3">
      <c r="B2143" s="26"/>
      <c r="I2143" s="26"/>
    </row>
    <row r="2144" spans="2:9" x14ac:dyDescent="0.3">
      <c r="B2144" s="26"/>
      <c r="I2144" s="26"/>
    </row>
    <row r="2145" spans="2:9" x14ac:dyDescent="0.3">
      <c r="B2145" s="26"/>
      <c r="I2145" s="26"/>
    </row>
    <row r="2146" spans="2:9" x14ac:dyDescent="0.3">
      <c r="B2146" s="26"/>
      <c r="I2146" s="26"/>
    </row>
    <row r="2147" spans="2:9" x14ac:dyDescent="0.3">
      <c r="B2147" s="26"/>
      <c r="I2147" s="26"/>
    </row>
    <row r="2148" spans="2:9" x14ac:dyDescent="0.3">
      <c r="B2148" s="26"/>
      <c r="I2148" s="26"/>
    </row>
    <row r="2149" spans="2:9" x14ac:dyDescent="0.3">
      <c r="B2149" s="26"/>
      <c r="I2149" s="26"/>
    </row>
    <row r="2150" spans="2:9" x14ac:dyDescent="0.3">
      <c r="B2150" s="26"/>
      <c r="I2150" s="26"/>
    </row>
    <row r="2151" spans="2:9" x14ac:dyDescent="0.3">
      <c r="B2151" s="26"/>
      <c r="I2151" s="26"/>
    </row>
    <row r="2152" spans="2:9" x14ac:dyDescent="0.3">
      <c r="B2152" s="26"/>
      <c r="I2152" s="26"/>
    </row>
    <row r="2153" spans="2:9" x14ac:dyDescent="0.3">
      <c r="B2153" s="26"/>
      <c r="I2153" s="26"/>
    </row>
    <row r="2154" spans="2:9" x14ac:dyDescent="0.3">
      <c r="B2154" s="26"/>
      <c r="I2154" s="26"/>
    </row>
    <row r="2155" spans="2:9" x14ac:dyDescent="0.3">
      <c r="B2155" s="26"/>
      <c r="I2155" s="26"/>
    </row>
    <row r="2156" spans="2:9" x14ac:dyDescent="0.3">
      <c r="B2156" s="26"/>
      <c r="I2156" s="26"/>
    </row>
    <row r="2157" spans="2:9" x14ac:dyDescent="0.3">
      <c r="B2157" s="26"/>
      <c r="I2157" s="26"/>
    </row>
    <row r="2158" spans="2:9" x14ac:dyDescent="0.3">
      <c r="B2158" s="26"/>
      <c r="I2158" s="26"/>
    </row>
    <row r="2159" spans="2:9" x14ac:dyDescent="0.3">
      <c r="B2159" s="26"/>
      <c r="I2159" s="26"/>
    </row>
    <row r="2160" spans="2:9" x14ac:dyDescent="0.3">
      <c r="B2160" s="26"/>
      <c r="I2160" s="26"/>
    </row>
    <row r="2161" spans="2:9" x14ac:dyDescent="0.3">
      <c r="B2161" s="26"/>
      <c r="I2161" s="26"/>
    </row>
    <row r="2162" spans="2:9" x14ac:dyDescent="0.3">
      <c r="B2162" s="26"/>
      <c r="I2162" s="26"/>
    </row>
    <row r="2163" spans="2:9" x14ac:dyDescent="0.3">
      <c r="B2163" s="26"/>
      <c r="I2163" s="26"/>
    </row>
    <row r="2164" spans="2:9" x14ac:dyDescent="0.3">
      <c r="B2164" s="26"/>
      <c r="I2164" s="26"/>
    </row>
    <row r="2165" spans="2:9" x14ac:dyDescent="0.3">
      <c r="B2165" s="26"/>
      <c r="I2165" s="26"/>
    </row>
    <row r="2166" spans="2:9" x14ac:dyDescent="0.3">
      <c r="B2166" s="26"/>
      <c r="I2166" s="26"/>
    </row>
    <row r="2167" spans="2:9" x14ac:dyDescent="0.3">
      <c r="B2167" s="26"/>
      <c r="I2167" s="26"/>
    </row>
    <row r="2168" spans="2:9" x14ac:dyDescent="0.3">
      <c r="B2168" s="26"/>
      <c r="I2168" s="26"/>
    </row>
    <row r="2169" spans="2:9" x14ac:dyDescent="0.3">
      <c r="B2169" s="26"/>
      <c r="I2169" s="26"/>
    </row>
    <row r="2170" spans="2:9" x14ac:dyDescent="0.3">
      <c r="B2170" s="26"/>
      <c r="I2170" s="26"/>
    </row>
    <row r="2171" spans="2:9" x14ac:dyDescent="0.3">
      <c r="B2171" s="26"/>
      <c r="I2171" s="26"/>
    </row>
    <row r="2172" spans="2:9" x14ac:dyDescent="0.3">
      <c r="B2172" s="26"/>
      <c r="I2172" s="26"/>
    </row>
    <row r="2173" spans="2:9" x14ac:dyDescent="0.3">
      <c r="B2173" s="26"/>
      <c r="I2173" s="26"/>
    </row>
    <row r="2174" spans="2:9" x14ac:dyDescent="0.3">
      <c r="B2174" s="26"/>
      <c r="I2174" s="26"/>
    </row>
    <row r="2175" spans="2:9" x14ac:dyDescent="0.3">
      <c r="B2175" s="26"/>
      <c r="I2175" s="26"/>
    </row>
    <row r="2176" spans="2:9" x14ac:dyDescent="0.3">
      <c r="B2176" s="26"/>
      <c r="I2176" s="26"/>
    </row>
    <row r="2177" spans="2:9" x14ac:dyDescent="0.3">
      <c r="B2177" s="26"/>
      <c r="I2177" s="26"/>
    </row>
    <row r="2178" spans="2:9" x14ac:dyDescent="0.3">
      <c r="B2178" s="26"/>
      <c r="I2178" s="26"/>
    </row>
    <row r="2179" spans="2:9" x14ac:dyDescent="0.3">
      <c r="B2179" s="26"/>
      <c r="I2179" s="26"/>
    </row>
    <row r="2180" spans="2:9" x14ac:dyDescent="0.3">
      <c r="B2180" s="26"/>
      <c r="I2180" s="26"/>
    </row>
    <row r="2181" spans="2:9" x14ac:dyDescent="0.3">
      <c r="B2181" s="26"/>
      <c r="I2181" s="26"/>
    </row>
    <row r="2182" spans="2:9" x14ac:dyDescent="0.3">
      <c r="B2182" s="26"/>
      <c r="I2182" s="26"/>
    </row>
    <row r="2183" spans="2:9" x14ac:dyDescent="0.3">
      <c r="B2183" s="26"/>
      <c r="I2183" s="26"/>
    </row>
    <row r="2184" spans="2:9" x14ac:dyDescent="0.3">
      <c r="B2184" s="26"/>
      <c r="I2184" s="26"/>
    </row>
    <row r="2185" spans="2:9" x14ac:dyDescent="0.3">
      <c r="B2185" s="26"/>
      <c r="I2185" s="26"/>
    </row>
    <row r="2186" spans="2:9" x14ac:dyDescent="0.3">
      <c r="B2186" s="26"/>
      <c r="I2186" s="26"/>
    </row>
    <row r="2187" spans="2:9" x14ac:dyDescent="0.3">
      <c r="B2187" s="26"/>
      <c r="I2187" s="26"/>
    </row>
    <row r="2188" spans="2:9" x14ac:dyDescent="0.3">
      <c r="B2188" s="26"/>
      <c r="I2188" s="26"/>
    </row>
    <row r="2189" spans="2:9" x14ac:dyDescent="0.3">
      <c r="B2189" s="26"/>
      <c r="I2189" s="26"/>
    </row>
    <row r="2190" spans="2:9" x14ac:dyDescent="0.3">
      <c r="B2190" s="26"/>
      <c r="I2190" s="26"/>
    </row>
    <row r="2191" spans="2:9" x14ac:dyDescent="0.3">
      <c r="B2191" s="26"/>
      <c r="I2191" s="26"/>
    </row>
    <row r="2192" spans="2:9" x14ac:dyDescent="0.3">
      <c r="B2192" s="26"/>
      <c r="I2192" s="26"/>
    </row>
    <row r="2193" spans="2:9" x14ac:dyDescent="0.3">
      <c r="B2193" s="26"/>
      <c r="I2193" s="26"/>
    </row>
    <row r="2194" spans="2:9" x14ac:dyDescent="0.3">
      <c r="B2194" s="26"/>
      <c r="I2194" s="26"/>
    </row>
    <row r="2195" spans="2:9" x14ac:dyDescent="0.3">
      <c r="B2195" s="26"/>
      <c r="I2195" s="26"/>
    </row>
    <row r="2196" spans="2:9" x14ac:dyDescent="0.3">
      <c r="B2196" s="26"/>
      <c r="I2196" s="26"/>
    </row>
    <row r="2197" spans="2:9" x14ac:dyDescent="0.3">
      <c r="B2197" s="26"/>
      <c r="I2197" s="26"/>
    </row>
    <row r="2198" spans="2:9" x14ac:dyDescent="0.3">
      <c r="B2198" s="26"/>
      <c r="I2198" s="26"/>
    </row>
    <row r="2199" spans="2:9" x14ac:dyDescent="0.3">
      <c r="B2199" s="26"/>
      <c r="I2199" s="26"/>
    </row>
    <row r="2200" spans="2:9" x14ac:dyDescent="0.3">
      <c r="B2200" s="26"/>
      <c r="I2200" s="26"/>
    </row>
    <row r="2201" spans="2:9" x14ac:dyDescent="0.3">
      <c r="B2201" s="26"/>
      <c r="I2201" s="26"/>
    </row>
    <row r="2202" spans="2:9" x14ac:dyDescent="0.3">
      <c r="B2202" s="26"/>
      <c r="I2202" s="26"/>
    </row>
    <row r="2203" spans="2:9" x14ac:dyDescent="0.3">
      <c r="B2203" s="26"/>
      <c r="I2203" s="26"/>
    </row>
    <row r="2204" spans="2:9" x14ac:dyDescent="0.3">
      <c r="B2204" s="26"/>
      <c r="I2204" s="26"/>
    </row>
    <row r="2205" spans="2:9" x14ac:dyDescent="0.3">
      <c r="B2205" s="26"/>
      <c r="I2205" s="26"/>
    </row>
    <row r="2206" spans="2:9" x14ac:dyDescent="0.3">
      <c r="B2206" s="26"/>
      <c r="I2206" s="26"/>
    </row>
    <row r="2207" spans="2:9" x14ac:dyDescent="0.3">
      <c r="B2207" s="26"/>
      <c r="I2207" s="26"/>
    </row>
    <row r="2208" spans="2:9" x14ac:dyDescent="0.3">
      <c r="B2208" s="26"/>
      <c r="I2208" s="26"/>
    </row>
    <row r="2209" spans="2:9" x14ac:dyDescent="0.3">
      <c r="B2209" s="26"/>
      <c r="I2209" s="26"/>
    </row>
    <row r="2210" spans="2:9" x14ac:dyDescent="0.3">
      <c r="B2210" s="26"/>
      <c r="I2210" s="26"/>
    </row>
    <row r="2211" spans="2:9" x14ac:dyDescent="0.3">
      <c r="B2211" s="26"/>
      <c r="I2211" s="26"/>
    </row>
    <row r="2212" spans="2:9" x14ac:dyDescent="0.3">
      <c r="B2212" s="26"/>
      <c r="I2212" s="26"/>
    </row>
    <row r="2213" spans="2:9" x14ac:dyDescent="0.3">
      <c r="B2213" s="26"/>
      <c r="I2213" s="26"/>
    </row>
    <row r="2214" spans="2:9" x14ac:dyDescent="0.3">
      <c r="B2214" s="26"/>
      <c r="I2214" s="26"/>
    </row>
    <row r="2215" spans="2:9" x14ac:dyDescent="0.3">
      <c r="B2215" s="26"/>
      <c r="I2215" s="26"/>
    </row>
    <row r="2216" spans="2:9" x14ac:dyDescent="0.3">
      <c r="B2216" s="26"/>
      <c r="I2216" s="26"/>
    </row>
    <row r="2217" spans="2:9" x14ac:dyDescent="0.3">
      <c r="B2217" s="26"/>
      <c r="I2217" s="26"/>
    </row>
    <row r="2218" spans="2:9" x14ac:dyDescent="0.3">
      <c r="B2218" s="26"/>
      <c r="I2218" s="26"/>
    </row>
    <row r="2219" spans="2:9" x14ac:dyDescent="0.3">
      <c r="B2219" s="26"/>
      <c r="I2219" s="26"/>
    </row>
    <row r="2220" spans="2:9" x14ac:dyDescent="0.3">
      <c r="B2220" s="26"/>
      <c r="I2220" s="26"/>
    </row>
    <row r="2221" spans="2:9" x14ac:dyDescent="0.3">
      <c r="B2221" s="26"/>
      <c r="I2221" s="26"/>
    </row>
    <row r="2222" spans="2:9" x14ac:dyDescent="0.3">
      <c r="B2222" s="26"/>
      <c r="I2222" s="26"/>
    </row>
    <row r="2223" spans="2:9" x14ac:dyDescent="0.3">
      <c r="B2223" s="26"/>
      <c r="I2223" s="26"/>
    </row>
    <row r="2224" spans="2:9" x14ac:dyDescent="0.3">
      <c r="B2224" s="26"/>
      <c r="I2224" s="26"/>
    </row>
    <row r="2225" spans="2:9" x14ac:dyDescent="0.3">
      <c r="B2225" s="26"/>
      <c r="I2225" s="26"/>
    </row>
    <row r="2226" spans="2:9" x14ac:dyDescent="0.3">
      <c r="B2226" s="26"/>
      <c r="I2226" s="26"/>
    </row>
    <row r="2227" spans="2:9" x14ac:dyDescent="0.3">
      <c r="B2227" s="26"/>
      <c r="I2227" s="26"/>
    </row>
    <row r="2228" spans="2:9" x14ac:dyDescent="0.3">
      <c r="B2228" s="26"/>
      <c r="I2228" s="26"/>
    </row>
    <row r="2229" spans="2:9" x14ac:dyDescent="0.3">
      <c r="B2229" s="26"/>
      <c r="I2229" s="26"/>
    </row>
    <row r="2230" spans="2:9" x14ac:dyDescent="0.3">
      <c r="B2230" s="26"/>
      <c r="I2230" s="26"/>
    </row>
    <row r="2231" spans="2:9" x14ac:dyDescent="0.3">
      <c r="B2231" s="26"/>
      <c r="I2231" s="26"/>
    </row>
    <row r="2232" spans="2:9" x14ac:dyDescent="0.3">
      <c r="B2232" s="26"/>
      <c r="I2232" s="26"/>
    </row>
    <row r="2233" spans="2:9" x14ac:dyDescent="0.3">
      <c r="B2233" s="26"/>
      <c r="I2233" s="26"/>
    </row>
    <row r="2234" spans="2:9" x14ac:dyDescent="0.3">
      <c r="B2234" s="26"/>
      <c r="I2234" s="26"/>
    </row>
    <row r="2235" spans="2:9" x14ac:dyDescent="0.3">
      <c r="B2235" s="26"/>
      <c r="I2235" s="26"/>
    </row>
    <row r="2236" spans="2:9" x14ac:dyDescent="0.3">
      <c r="B2236" s="26"/>
      <c r="I2236" s="26"/>
    </row>
    <row r="2237" spans="2:9" x14ac:dyDescent="0.3">
      <c r="B2237" s="26"/>
      <c r="I2237" s="26"/>
    </row>
    <row r="2238" spans="2:9" x14ac:dyDescent="0.3">
      <c r="B2238" s="26"/>
      <c r="I2238" s="26"/>
    </row>
    <row r="2239" spans="2:9" x14ac:dyDescent="0.3">
      <c r="B2239" s="26"/>
      <c r="I2239" s="26"/>
    </row>
    <row r="2240" spans="2:9" x14ac:dyDescent="0.3">
      <c r="B2240" s="26"/>
      <c r="I2240" s="26"/>
    </row>
    <row r="2241" spans="2:9" x14ac:dyDescent="0.3">
      <c r="B2241" s="26"/>
      <c r="I2241" s="26"/>
    </row>
    <row r="2242" spans="2:9" x14ac:dyDescent="0.3">
      <c r="B2242" s="26"/>
      <c r="I2242" s="26"/>
    </row>
    <row r="2243" spans="2:9" x14ac:dyDescent="0.3">
      <c r="B2243" s="26"/>
      <c r="I2243" s="26"/>
    </row>
    <row r="2244" spans="2:9" x14ac:dyDescent="0.3">
      <c r="B2244" s="26"/>
      <c r="I2244" s="26"/>
    </row>
    <row r="2245" spans="2:9" x14ac:dyDescent="0.3">
      <c r="B2245" s="26"/>
      <c r="I2245" s="26"/>
    </row>
    <row r="2246" spans="2:9" x14ac:dyDescent="0.3">
      <c r="B2246" s="26"/>
      <c r="I2246" s="26"/>
    </row>
    <row r="2247" spans="2:9" x14ac:dyDescent="0.3">
      <c r="B2247" s="26"/>
      <c r="I2247" s="26"/>
    </row>
    <row r="2248" spans="2:9" x14ac:dyDescent="0.3">
      <c r="B2248" s="26"/>
      <c r="I2248" s="26"/>
    </row>
    <row r="2249" spans="2:9" x14ac:dyDescent="0.3">
      <c r="B2249" s="26"/>
      <c r="I2249" s="26"/>
    </row>
    <row r="2250" spans="2:9" x14ac:dyDescent="0.3">
      <c r="B2250" s="26"/>
      <c r="I2250" s="26"/>
    </row>
    <row r="2251" spans="2:9" x14ac:dyDescent="0.3">
      <c r="B2251" s="26"/>
      <c r="I2251" s="26"/>
    </row>
    <row r="2252" spans="2:9" x14ac:dyDescent="0.3">
      <c r="B2252" s="26"/>
      <c r="I2252" s="26"/>
    </row>
    <row r="2253" spans="2:9" x14ac:dyDescent="0.3">
      <c r="B2253" s="26"/>
      <c r="I2253" s="26"/>
    </row>
    <row r="2254" spans="2:9" x14ac:dyDescent="0.3">
      <c r="B2254" s="26"/>
      <c r="I2254" s="26"/>
    </row>
    <row r="2255" spans="2:9" x14ac:dyDescent="0.3">
      <c r="B2255" s="26"/>
      <c r="I2255" s="26"/>
    </row>
    <row r="2256" spans="2:9" x14ac:dyDescent="0.3">
      <c r="B2256" s="26"/>
      <c r="I2256" s="26"/>
    </row>
    <row r="2257" spans="2:9" x14ac:dyDescent="0.3">
      <c r="B2257" s="26"/>
      <c r="I2257" s="26"/>
    </row>
    <row r="2258" spans="2:9" x14ac:dyDescent="0.3">
      <c r="B2258" s="26"/>
      <c r="I2258" s="26"/>
    </row>
    <row r="2259" spans="2:9" x14ac:dyDescent="0.3">
      <c r="B2259" s="26"/>
      <c r="I2259" s="26"/>
    </row>
    <row r="2260" spans="2:9" x14ac:dyDescent="0.3">
      <c r="B2260" s="26"/>
      <c r="I2260" s="26"/>
    </row>
    <row r="2261" spans="2:9" x14ac:dyDescent="0.3">
      <c r="B2261" s="26"/>
      <c r="I2261" s="26"/>
    </row>
    <row r="2262" spans="2:9" x14ac:dyDescent="0.3">
      <c r="B2262" s="26"/>
      <c r="I2262" s="26"/>
    </row>
    <row r="2263" spans="2:9" x14ac:dyDescent="0.3">
      <c r="B2263" s="26"/>
      <c r="I2263" s="26"/>
    </row>
    <row r="2264" spans="2:9" x14ac:dyDescent="0.3">
      <c r="B2264" s="26"/>
      <c r="I2264" s="26"/>
    </row>
    <row r="2265" spans="2:9" x14ac:dyDescent="0.3">
      <c r="B2265" s="26"/>
      <c r="I2265" s="26"/>
    </row>
    <row r="2266" spans="2:9" x14ac:dyDescent="0.3">
      <c r="B2266" s="26"/>
      <c r="I2266" s="26"/>
    </row>
    <row r="2267" spans="2:9" x14ac:dyDescent="0.3">
      <c r="B2267" s="26"/>
      <c r="I2267" s="26"/>
    </row>
    <row r="2268" spans="2:9" x14ac:dyDescent="0.3">
      <c r="B2268" s="26"/>
      <c r="I2268" s="26"/>
    </row>
    <row r="2269" spans="2:9" x14ac:dyDescent="0.3">
      <c r="B2269" s="26"/>
      <c r="I2269" s="26"/>
    </row>
    <row r="2270" spans="2:9" x14ac:dyDescent="0.3">
      <c r="B2270" s="26"/>
      <c r="I2270" s="26"/>
    </row>
    <row r="2271" spans="2:9" x14ac:dyDescent="0.3">
      <c r="B2271" s="26"/>
      <c r="I2271" s="26"/>
    </row>
    <row r="2272" spans="2:9" x14ac:dyDescent="0.3">
      <c r="B2272" s="26"/>
      <c r="I2272" s="26"/>
    </row>
    <row r="2273" spans="2:9" x14ac:dyDescent="0.3">
      <c r="B2273" s="26"/>
      <c r="I2273" s="26"/>
    </row>
    <row r="2274" spans="2:9" x14ac:dyDescent="0.3">
      <c r="B2274" s="26"/>
      <c r="I2274" s="26"/>
    </row>
    <row r="2275" spans="2:9" x14ac:dyDescent="0.3">
      <c r="B2275" s="26"/>
      <c r="I2275" s="26"/>
    </row>
    <row r="2276" spans="2:9" x14ac:dyDescent="0.3">
      <c r="B2276" s="26"/>
      <c r="I2276" s="26"/>
    </row>
    <row r="2277" spans="2:9" x14ac:dyDescent="0.3">
      <c r="B2277" s="26"/>
      <c r="I2277" s="26"/>
    </row>
    <row r="2278" spans="2:9" x14ac:dyDescent="0.3">
      <c r="B2278" s="26"/>
      <c r="I2278" s="26"/>
    </row>
    <row r="2279" spans="2:9" x14ac:dyDescent="0.3">
      <c r="B2279" s="26"/>
      <c r="I2279" s="26"/>
    </row>
    <row r="2280" spans="2:9" x14ac:dyDescent="0.3">
      <c r="B2280" s="26"/>
      <c r="I2280" s="26"/>
    </row>
    <row r="2281" spans="2:9" x14ac:dyDescent="0.3">
      <c r="B2281" s="26"/>
      <c r="I2281" s="26"/>
    </row>
    <row r="2282" spans="2:9" x14ac:dyDescent="0.3">
      <c r="B2282" s="26"/>
      <c r="I2282" s="26"/>
    </row>
    <row r="2283" spans="2:9" x14ac:dyDescent="0.3">
      <c r="B2283" s="26"/>
      <c r="I2283" s="26"/>
    </row>
    <row r="2284" spans="2:9" x14ac:dyDescent="0.3">
      <c r="B2284" s="26"/>
      <c r="I2284" s="26"/>
    </row>
    <row r="2285" spans="2:9" x14ac:dyDescent="0.3">
      <c r="B2285" s="26"/>
      <c r="I2285" s="26"/>
    </row>
    <row r="2286" spans="2:9" x14ac:dyDescent="0.3">
      <c r="B2286" s="26"/>
      <c r="I2286" s="26"/>
    </row>
    <row r="2287" spans="2:9" x14ac:dyDescent="0.3">
      <c r="B2287" s="26"/>
      <c r="I2287" s="26"/>
    </row>
    <row r="2288" spans="2:9" x14ac:dyDescent="0.3">
      <c r="B2288" s="26"/>
      <c r="I2288" s="26"/>
    </row>
    <row r="2289" spans="2:9" x14ac:dyDescent="0.3">
      <c r="B2289" s="26"/>
      <c r="I2289" s="26"/>
    </row>
    <row r="2290" spans="2:9" x14ac:dyDescent="0.3">
      <c r="B2290" s="26"/>
      <c r="I2290" s="26"/>
    </row>
    <row r="2291" spans="2:9" x14ac:dyDescent="0.3">
      <c r="B2291" s="26"/>
      <c r="I2291" s="26"/>
    </row>
    <row r="2292" spans="2:9" x14ac:dyDescent="0.3">
      <c r="B2292" s="26"/>
      <c r="I2292" s="26"/>
    </row>
    <row r="2293" spans="2:9" x14ac:dyDescent="0.3">
      <c r="B2293" s="26"/>
      <c r="I2293" s="26"/>
    </row>
    <row r="2294" spans="2:9" x14ac:dyDescent="0.3">
      <c r="B2294" s="26"/>
      <c r="I2294" s="26"/>
    </row>
    <row r="2295" spans="2:9" x14ac:dyDescent="0.3">
      <c r="B2295" s="26"/>
      <c r="I2295" s="26"/>
    </row>
    <row r="2296" spans="2:9" x14ac:dyDescent="0.3">
      <c r="B2296" s="26"/>
      <c r="I2296" s="26"/>
    </row>
    <row r="2297" spans="2:9" x14ac:dyDescent="0.3">
      <c r="B2297" s="26"/>
      <c r="I2297" s="26"/>
    </row>
    <row r="2298" spans="2:9" x14ac:dyDescent="0.3">
      <c r="B2298" s="26"/>
      <c r="I2298" s="26"/>
    </row>
    <row r="2299" spans="2:9" x14ac:dyDescent="0.3">
      <c r="B2299" s="26"/>
      <c r="I2299" s="26"/>
    </row>
    <row r="2300" spans="2:9" x14ac:dyDescent="0.3">
      <c r="B2300" s="26"/>
      <c r="I2300" s="26"/>
    </row>
    <row r="2301" spans="2:9" x14ac:dyDescent="0.3">
      <c r="B2301" s="26"/>
      <c r="I2301" s="26"/>
    </row>
    <row r="2302" spans="2:9" x14ac:dyDescent="0.3">
      <c r="B2302" s="26"/>
      <c r="I2302" s="26"/>
    </row>
    <row r="2303" spans="2:9" x14ac:dyDescent="0.3">
      <c r="B2303" s="26"/>
      <c r="I2303" s="26"/>
    </row>
    <row r="2304" spans="2:9" x14ac:dyDescent="0.3">
      <c r="B2304" s="26"/>
      <c r="I2304" s="26"/>
    </row>
    <row r="2305" spans="2:9" x14ac:dyDescent="0.3">
      <c r="B2305" s="26"/>
      <c r="I2305" s="26"/>
    </row>
    <row r="2306" spans="2:9" x14ac:dyDescent="0.3">
      <c r="B2306" s="26"/>
      <c r="I2306" s="26"/>
    </row>
    <row r="2307" spans="2:9" x14ac:dyDescent="0.3">
      <c r="B2307" s="26"/>
      <c r="I2307" s="26"/>
    </row>
    <row r="2308" spans="2:9" x14ac:dyDescent="0.3">
      <c r="B2308" s="26"/>
      <c r="I2308" s="26"/>
    </row>
    <row r="2309" spans="2:9" x14ac:dyDescent="0.3">
      <c r="B2309" s="26"/>
      <c r="I2309" s="26"/>
    </row>
    <row r="2310" spans="2:9" x14ac:dyDescent="0.3">
      <c r="B2310" s="26"/>
      <c r="I2310" s="26"/>
    </row>
    <row r="2311" spans="2:9" x14ac:dyDescent="0.3">
      <c r="B2311" s="26"/>
      <c r="I2311" s="26"/>
    </row>
    <row r="2312" spans="2:9" x14ac:dyDescent="0.3">
      <c r="B2312" s="26"/>
      <c r="I2312" s="26"/>
    </row>
    <row r="2313" spans="2:9" x14ac:dyDescent="0.3">
      <c r="B2313" s="26"/>
      <c r="I2313" s="26"/>
    </row>
    <row r="2314" spans="2:9" x14ac:dyDescent="0.3">
      <c r="B2314" s="26"/>
      <c r="I2314" s="26"/>
    </row>
    <row r="2315" spans="2:9" x14ac:dyDescent="0.3">
      <c r="B2315" s="26"/>
      <c r="I2315" s="26"/>
    </row>
    <row r="2316" spans="2:9" x14ac:dyDescent="0.3">
      <c r="B2316" s="26"/>
      <c r="I2316" s="26"/>
    </row>
    <row r="2317" spans="2:9" x14ac:dyDescent="0.3">
      <c r="B2317" s="26"/>
      <c r="I2317" s="26"/>
    </row>
    <row r="2318" spans="2:9" x14ac:dyDescent="0.3">
      <c r="B2318" s="26"/>
      <c r="I2318" s="26"/>
    </row>
    <row r="2319" spans="2:9" x14ac:dyDescent="0.3">
      <c r="B2319" s="26"/>
      <c r="I2319" s="26"/>
    </row>
    <row r="2320" spans="2:9" x14ac:dyDescent="0.3">
      <c r="B2320" s="26"/>
      <c r="I2320" s="26"/>
    </row>
    <row r="2321" spans="2:9" x14ac:dyDescent="0.3">
      <c r="B2321" s="26"/>
      <c r="I2321" s="26"/>
    </row>
    <row r="2322" spans="2:9" x14ac:dyDescent="0.3">
      <c r="B2322" s="26"/>
      <c r="I2322" s="26"/>
    </row>
    <row r="2323" spans="2:9" x14ac:dyDescent="0.3">
      <c r="B2323" s="26"/>
      <c r="I2323" s="26"/>
    </row>
    <row r="2324" spans="2:9" x14ac:dyDescent="0.3">
      <c r="B2324" s="26"/>
      <c r="I2324" s="26"/>
    </row>
    <row r="2325" spans="2:9" x14ac:dyDescent="0.3">
      <c r="B2325" s="26"/>
      <c r="I2325" s="26"/>
    </row>
    <row r="2326" spans="2:9" x14ac:dyDescent="0.3">
      <c r="B2326" s="26"/>
      <c r="I2326" s="26"/>
    </row>
    <row r="2327" spans="2:9" x14ac:dyDescent="0.3">
      <c r="B2327" s="26"/>
      <c r="I2327" s="26"/>
    </row>
    <row r="2328" spans="2:9" x14ac:dyDescent="0.3">
      <c r="B2328" s="26"/>
      <c r="I2328" s="26"/>
    </row>
    <row r="2329" spans="2:9" x14ac:dyDescent="0.3">
      <c r="B2329" s="26"/>
      <c r="I2329" s="26"/>
    </row>
    <row r="2330" spans="2:9" x14ac:dyDescent="0.3">
      <c r="B2330" s="26"/>
      <c r="I2330" s="26"/>
    </row>
    <row r="2331" spans="2:9" x14ac:dyDescent="0.3">
      <c r="B2331" s="26"/>
      <c r="I2331" s="26"/>
    </row>
    <row r="2332" spans="2:9" x14ac:dyDescent="0.3">
      <c r="B2332" s="26"/>
      <c r="I2332" s="26"/>
    </row>
    <row r="2333" spans="2:9" x14ac:dyDescent="0.3">
      <c r="B2333" s="26"/>
      <c r="I2333" s="26"/>
    </row>
    <row r="2334" spans="2:9" x14ac:dyDescent="0.3">
      <c r="B2334" s="26"/>
      <c r="I2334" s="26"/>
    </row>
    <row r="2335" spans="2:9" x14ac:dyDescent="0.3">
      <c r="B2335" s="26"/>
      <c r="I2335" s="26"/>
    </row>
    <row r="2336" spans="2:9" x14ac:dyDescent="0.3">
      <c r="B2336" s="26"/>
      <c r="I2336" s="26"/>
    </row>
    <row r="2337" spans="2:9" x14ac:dyDescent="0.3">
      <c r="B2337" s="26"/>
      <c r="I2337" s="26"/>
    </row>
    <row r="2338" spans="2:9" x14ac:dyDescent="0.3">
      <c r="B2338" s="26"/>
      <c r="I2338" s="26"/>
    </row>
    <row r="2339" spans="2:9" x14ac:dyDescent="0.3">
      <c r="B2339" s="26"/>
      <c r="I2339" s="26"/>
    </row>
    <row r="2340" spans="2:9" x14ac:dyDescent="0.3">
      <c r="B2340" s="26"/>
      <c r="I2340" s="26"/>
    </row>
    <row r="2341" spans="2:9" x14ac:dyDescent="0.3">
      <c r="B2341" s="26"/>
      <c r="I2341" s="26"/>
    </row>
    <row r="2342" spans="2:9" x14ac:dyDescent="0.3">
      <c r="B2342" s="26"/>
      <c r="I2342" s="26"/>
    </row>
    <row r="2343" spans="2:9" x14ac:dyDescent="0.3">
      <c r="B2343" s="26"/>
      <c r="I2343" s="26"/>
    </row>
    <row r="2344" spans="2:9" x14ac:dyDescent="0.3">
      <c r="B2344" s="26"/>
      <c r="I2344" s="26"/>
    </row>
    <row r="2345" spans="2:9" x14ac:dyDescent="0.3">
      <c r="B2345" s="26"/>
      <c r="I2345" s="26"/>
    </row>
    <row r="2346" spans="2:9" x14ac:dyDescent="0.3">
      <c r="B2346" s="26"/>
      <c r="I2346" s="26"/>
    </row>
    <row r="2347" spans="2:9" x14ac:dyDescent="0.3">
      <c r="B2347" s="26"/>
      <c r="I2347" s="26"/>
    </row>
    <row r="2348" spans="2:9" x14ac:dyDescent="0.3">
      <c r="B2348" s="26"/>
      <c r="I2348" s="26"/>
    </row>
    <row r="2349" spans="2:9" x14ac:dyDescent="0.3">
      <c r="B2349" s="26"/>
      <c r="I2349" s="26"/>
    </row>
    <row r="2350" spans="2:9" x14ac:dyDescent="0.3">
      <c r="B2350" s="26"/>
      <c r="I2350" s="26"/>
    </row>
    <row r="2351" spans="2:9" x14ac:dyDescent="0.3">
      <c r="B2351" s="26"/>
      <c r="I2351" s="26"/>
    </row>
    <row r="2352" spans="2:9" x14ac:dyDescent="0.3">
      <c r="B2352" s="26"/>
      <c r="I2352" s="26"/>
    </row>
    <row r="2353" spans="2:9" x14ac:dyDescent="0.3">
      <c r="B2353" s="26"/>
      <c r="I2353" s="26"/>
    </row>
    <row r="2354" spans="2:9" x14ac:dyDescent="0.3">
      <c r="B2354" s="26"/>
      <c r="I2354" s="26"/>
    </row>
    <row r="2355" spans="2:9" x14ac:dyDescent="0.3">
      <c r="B2355" s="26"/>
      <c r="I2355" s="26"/>
    </row>
    <row r="2356" spans="2:9" x14ac:dyDescent="0.3">
      <c r="B2356" s="26"/>
      <c r="I2356" s="26"/>
    </row>
    <row r="2357" spans="2:9" x14ac:dyDescent="0.3">
      <c r="B2357" s="26"/>
      <c r="I2357" s="26"/>
    </row>
    <row r="2358" spans="2:9" x14ac:dyDescent="0.3">
      <c r="B2358" s="26"/>
      <c r="I2358" s="26"/>
    </row>
    <row r="2359" spans="2:9" x14ac:dyDescent="0.3">
      <c r="B2359" s="26"/>
      <c r="I2359" s="26"/>
    </row>
    <row r="2360" spans="2:9" x14ac:dyDescent="0.3">
      <c r="B2360" s="26"/>
      <c r="I2360" s="26"/>
    </row>
    <row r="2361" spans="2:9" x14ac:dyDescent="0.3">
      <c r="B2361" s="26"/>
      <c r="I2361" s="26"/>
    </row>
    <row r="2362" spans="2:9" x14ac:dyDescent="0.3">
      <c r="B2362" s="26"/>
      <c r="I2362" s="26"/>
    </row>
    <row r="2363" spans="2:9" x14ac:dyDescent="0.3">
      <c r="B2363" s="26"/>
      <c r="I2363" s="26"/>
    </row>
    <row r="2364" spans="2:9" x14ac:dyDescent="0.3">
      <c r="B2364" s="26"/>
      <c r="I2364" s="26"/>
    </row>
    <row r="2365" spans="2:9" x14ac:dyDescent="0.3">
      <c r="B2365" s="26"/>
      <c r="I2365" s="26"/>
    </row>
    <row r="2366" spans="2:9" x14ac:dyDescent="0.3">
      <c r="B2366" s="26"/>
      <c r="I2366" s="26"/>
    </row>
    <row r="2367" spans="2:9" x14ac:dyDescent="0.3">
      <c r="B2367" s="26"/>
      <c r="I2367" s="26"/>
    </row>
    <row r="2368" spans="2:9" x14ac:dyDescent="0.3">
      <c r="B2368" s="26"/>
      <c r="I2368" s="26"/>
    </row>
    <row r="2369" spans="2:9" x14ac:dyDescent="0.3">
      <c r="B2369" s="26"/>
      <c r="I2369" s="26"/>
    </row>
    <row r="2370" spans="2:9" x14ac:dyDescent="0.3">
      <c r="B2370" s="26"/>
      <c r="I2370" s="26"/>
    </row>
    <row r="2371" spans="2:9" x14ac:dyDescent="0.3">
      <c r="B2371" s="26"/>
      <c r="I2371" s="26"/>
    </row>
    <row r="2372" spans="2:9" x14ac:dyDescent="0.3">
      <c r="B2372" s="26"/>
      <c r="I2372" s="26"/>
    </row>
    <row r="2373" spans="2:9" x14ac:dyDescent="0.3">
      <c r="B2373" s="26"/>
      <c r="I2373" s="26"/>
    </row>
    <row r="2374" spans="2:9" x14ac:dyDescent="0.3">
      <c r="B2374" s="26"/>
      <c r="I2374" s="26"/>
    </row>
    <row r="2375" spans="2:9" x14ac:dyDescent="0.3">
      <c r="B2375" s="26"/>
      <c r="I2375" s="26"/>
    </row>
    <row r="2376" spans="2:9" x14ac:dyDescent="0.3">
      <c r="B2376" s="26"/>
      <c r="I2376" s="26"/>
    </row>
    <row r="2377" spans="2:9" x14ac:dyDescent="0.3">
      <c r="B2377" s="26"/>
      <c r="I2377" s="26"/>
    </row>
    <row r="2378" spans="2:9" x14ac:dyDescent="0.3">
      <c r="B2378" s="26"/>
      <c r="I2378" s="26"/>
    </row>
    <row r="2379" spans="2:9" x14ac:dyDescent="0.3">
      <c r="B2379" s="26"/>
      <c r="I2379" s="26"/>
    </row>
    <row r="2380" spans="2:9" x14ac:dyDescent="0.3">
      <c r="B2380" s="26"/>
      <c r="I2380" s="26"/>
    </row>
    <row r="2381" spans="2:9" x14ac:dyDescent="0.3">
      <c r="B2381" s="26"/>
      <c r="I2381" s="26"/>
    </row>
    <row r="2382" spans="2:9" x14ac:dyDescent="0.3">
      <c r="B2382" s="26"/>
      <c r="I2382" s="26"/>
    </row>
    <row r="2383" spans="2:9" x14ac:dyDescent="0.3">
      <c r="B2383" s="26"/>
      <c r="I2383" s="26"/>
    </row>
    <row r="2384" spans="2:9" x14ac:dyDescent="0.3">
      <c r="B2384" s="26"/>
      <c r="I2384" s="26"/>
    </row>
    <row r="2385" spans="2:9" x14ac:dyDescent="0.3">
      <c r="B2385" s="26"/>
      <c r="I2385" s="26"/>
    </row>
    <row r="2386" spans="2:9" x14ac:dyDescent="0.3">
      <c r="B2386" s="26"/>
      <c r="I2386" s="26"/>
    </row>
    <row r="2387" spans="2:9" x14ac:dyDescent="0.3">
      <c r="B2387" s="26"/>
      <c r="I2387" s="26"/>
    </row>
    <row r="2388" spans="2:9" x14ac:dyDescent="0.3">
      <c r="B2388" s="26"/>
      <c r="I2388" s="26"/>
    </row>
    <row r="2389" spans="2:9" x14ac:dyDescent="0.3">
      <c r="B2389" s="26"/>
      <c r="I2389" s="26"/>
    </row>
    <row r="2390" spans="2:9" x14ac:dyDescent="0.3">
      <c r="B2390" s="26"/>
      <c r="I2390" s="26"/>
    </row>
    <row r="2391" spans="2:9" x14ac:dyDescent="0.3">
      <c r="B2391" s="26"/>
      <c r="I2391" s="26"/>
    </row>
    <row r="2392" spans="2:9" x14ac:dyDescent="0.3">
      <c r="B2392" s="26"/>
      <c r="I2392" s="26"/>
    </row>
    <row r="2393" spans="2:9" x14ac:dyDescent="0.3">
      <c r="B2393" s="26"/>
      <c r="I2393" s="26"/>
    </row>
    <row r="2394" spans="2:9" x14ac:dyDescent="0.3">
      <c r="B2394" s="26"/>
      <c r="I2394" s="26"/>
    </row>
    <row r="2395" spans="2:9" x14ac:dyDescent="0.3">
      <c r="B2395" s="26"/>
      <c r="I2395" s="26"/>
    </row>
    <row r="2396" spans="2:9" x14ac:dyDescent="0.3">
      <c r="B2396" s="26"/>
      <c r="I2396" s="26"/>
    </row>
    <row r="2397" spans="2:9" x14ac:dyDescent="0.3">
      <c r="B2397" s="26"/>
      <c r="I2397" s="26"/>
    </row>
    <row r="2398" spans="2:9" x14ac:dyDescent="0.3">
      <c r="B2398" s="26"/>
      <c r="I2398" s="26"/>
    </row>
    <row r="2399" spans="2:9" x14ac:dyDescent="0.3">
      <c r="B2399" s="26"/>
      <c r="I2399" s="26"/>
    </row>
    <row r="2400" spans="2:9" x14ac:dyDescent="0.3">
      <c r="B2400" s="26"/>
      <c r="I2400" s="26"/>
    </row>
    <row r="2401" spans="2:9" x14ac:dyDescent="0.3">
      <c r="B2401" s="26"/>
      <c r="I2401" s="26"/>
    </row>
    <row r="2402" spans="2:9" x14ac:dyDescent="0.3">
      <c r="B2402" s="26"/>
      <c r="I2402" s="26"/>
    </row>
    <row r="2403" spans="2:9" x14ac:dyDescent="0.3">
      <c r="B2403" s="26"/>
      <c r="I2403" s="26"/>
    </row>
    <row r="2404" spans="2:9" x14ac:dyDescent="0.3">
      <c r="B2404" s="26"/>
      <c r="I2404" s="26"/>
    </row>
    <row r="2405" spans="2:9" x14ac:dyDescent="0.3">
      <c r="B2405" s="26"/>
      <c r="I2405" s="26"/>
    </row>
    <row r="2406" spans="2:9" x14ac:dyDescent="0.3">
      <c r="B2406" s="26"/>
      <c r="I2406" s="26"/>
    </row>
    <row r="2407" spans="2:9" x14ac:dyDescent="0.3">
      <c r="B2407" s="26"/>
      <c r="I2407" s="26"/>
    </row>
    <row r="2408" spans="2:9" x14ac:dyDescent="0.3">
      <c r="B2408" s="26"/>
      <c r="I2408" s="26"/>
    </row>
    <row r="2409" spans="2:9" x14ac:dyDescent="0.3">
      <c r="B2409" s="26"/>
      <c r="I2409" s="26"/>
    </row>
    <row r="2410" spans="2:9" x14ac:dyDescent="0.3">
      <c r="B2410" s="26"/>
      <c r="I2410" s="26"/>
    </row>
    <row r="2411" spans="2:9" x14ac:dyDescent="0.3">
      <c r="B2411" s="26"/>
      <c r="I2411" s="26"/>
    </row>
    <row r="2412" spans="2:9" x14ac:dyDescent="0.3">
      <c r="B2412" s="26"/>
      <c r="I2412" s="26"/>
    </row>
    <row r="2413" spans="2:9" x14ac:dyDescent="0.3">
      <c r="B2413" s="26"/>
      <c r="I2413" s="26"/>
    </row>
    <row r="2414" spans="2:9" x14ac:dyDescent="0.3">
      <c r="B2414" s="26"/>
      <c r="I2414" s="26"/>
    </row>
    <row r="2415" spans="2:9" x14ac:dyDescent="0.3">
      <c r="B2415" s="26"/>
      <c r="I2415" s="26"/>
    </row>
    <row r="2416" spans="2:9" x14ac:dyDescent="0.3">
      <c r="B2416" s="26"/>
      <c r="I2416" s="26"/>
    </row>
    <row r="2417" spans="2:9" x14ac:dyDescent="0.3">
      <c r="B2417" s="26"/>
      <c r="I2417" s="26"/>
    </row>
    <row r="2418" spans="2:9" x14ac:dyDescent="0.3">
      <c r="B2418" s="26"/>
      <c r="I2418" s="26"/>
    </row>
    <row r="2419" spans="2:9" x14ac:dyDescent="0.3">
      <c r="B2419" s="26"/>
      <c r="I2419" s="26"/>
    </row>
    <row r="2420" spans="2:9" x14ac:dyDescent="0.3">
      <c r="B2420" s="26"/>
      <c r="I2420" s="26"/>
    </row>
    <row r="2421" spans="2:9" x14ac:dyDescent="0.3">
      <c r="B2421" s="26"/>
      <c r="I2421" s="26"/>
    </row>
    <row r="2422" spans="2:9" x14ac:dyDescent="0.3">
      <c r="B2422" s="26"/>
      <c r="I2422" s="26"/>
    </row>
    <row r="2423" spans="2:9" x14ac:dyDescent="0.3">
      <c r="B2423" s="26"/>
      <c r="I2423" s="26"/>
    </row>
    <row r="2424" spans="2:9" x14ac:dyDescent="0.3">
      <c r="B2424" s="26"/>
      <c r="I2424" s="26"/>
    </row>
    <row r="2425" spans="2:9" x14ac:dyDescent="0.3">
      <c r="B2425" s="26"/>
      <c r="I2425" s="26"/>
    </row>
    <row r="2426" spans="2:9" x14ac:dyDescent="0.3">
      <c r="B2426" s="26"/>
      <c r="I2426" s="26"/>
    </row>
    <row r="2427" spans="2:9" x14ac:dyDescent="0.3">
      <c r="B2427" s="26"/>
      <c r="I2427" s="26"/>
    </row>
    <row r="2428" spans="2:9" x14ac:dyDescent="0.3">
      <c r="B2428" s="26"/>
      <c r="I2428" s="26"/>
    </row>
    <row r="2429" spans="2:9" x14ac:dyDescent="0.3">
      <c r="B2429" s="26"/>
      <c r="I2429" s="26"/>
    </row>
    <row r="2430" spans="2:9" x14ac:dyDescent="0.3">
      <c r="B2430" s="26"/>
      <c r="I2430" s="26"/>
    </row>
    <row r="2431" spans="2:9" x14ac:dyDescent="0.3">
      <c r="B2431" s="26"/>
      <c r="I2431" s="26"/>
    </row>
    <row r="2432" spans="2:9" x14ac:dyDescent="0.3">
      <c r="B2432" s="26"/>
      <c r="I2432" s="26"/>
    </row>
    <row r="2433" spans="2:9" x14ac:dyDescent="0.3">
      <c r="B2433" s="26"/>
      <c r="I2433" s="26"/>
    </row>
    <row r="2434" spans="2:9" x14ac:dyDescent="0.3">
      <c r="B2434" s="26"/>
      <c r="I2434" s="26"/>
    </row>
    <row r="2435" spans="2:9" x14ac:dyDescent="0.3">
      <c r="B2435" s="26"/>
      <c r="I2435" s="26"/>
    </row>
    <row r="2436" spans="2:9" x14ac:dyDescent="0.3">
      <c r="B2436" s="26"/>
      <c r="I2436" s="26"/>
    </row>
    <row r="2437" spans="2:9" x14ac:dyDescent="0.3">
      <c r="B2437" s="26"/>
      <c r="I2437" s="26"/>
    </row>
    <row r="2438" spans="2:9" x14ac:dyDescent="0.3">
      <c r="B2438" s="26"/>
      <c r="I2438" s="26"/>
    </row>
    <row r="2439" spans="2:9" x14ac:dyDescent="0.3">
      <c r="B2439" s="26"/>
      <c r="I2439" s="26"/>
    </row>
    <row r="2440" spans="2:9" x14ac:dyDescent="0.3">
      <c r="B2440" s="26"/>
      <c r="I2440" s="26"/>
    </row>
    <row r="2441" spans="2:9" x14ac:dyDescent="0.3">
      <c r="B2441" s="26"/>
      <c r="I2441" s="26"/>
    </row>
    <row r="2442" spans="2:9" x14ac:dyDescent="0.3">
      <c r="B2442" s="26"/>
      <c r="I2442" s="26"/>
    </row>
    <row r="2443" spans="2:9" x14ac:dyDescent="0.3">
      <c r="B2443" s="26"/>
      <c r="I2443" s="26"/>
    </row>
    <row r="2444" spans="2:9" x14ac:dyDescent="0.3">
      <c r="B2444" s="26"/>
      <c r="I2444" s="26"/>
    </row>
    <row r="2445" spans="2:9" x14ac:dyDescent="0.3">
      <c r="B2445" s="26"/>
      <c r="I2445" s="26"/>
    </row>
    <row r="2446" spans="2:9" x14ac:dyDescent="0.3">
      <c r="B2446" s="26"/>
      <c r="I2446" s="26"/>
    </row>
    <row r="2447" spans="2:9" x14ac:dyDescent="0.3">
      <c r="B2447" s="26"/>
      <c r="I2447" s="26"/>
    </row>
    <row r="2448" spans="2:9" x14ac:dyDescent="0.3">
      <c r="B2448" s="26"/>
      <c r="I2448" s="26"/>
    </row>
    <row r="2449" spans="2:9" x14ac:dyDescent="0.3">
      <c r="B2449" s="26"/>
      <c r="I2449" s="26"/>
    </row>
    <row r="2450" spans="2:9" x14ac:dyDescent="0.3">
      <c r="B2450" s="26"/>
      <c r="I2450" s="26"/>
    </row>
    <row r="2451" spans="2:9" x14ac:dyDescent="0.3">
      <c r="B2451" s="26"/>
      <c r="I2451" s="26"/>
    </row>
    <row r="2452" spans="2:9" x14ac:dyDescent="0.3">
      <c r="B2452" s="26"/>
      <c r="I2452" s="26"/>
    </row>
    <row r="2453" spans="2:9" x14ac:dyDescent="0.3">
      <c r="B2453" s="26"/>
      <c r="I2453" s="26"/>
    </row>
    <row r="2454" spans="2:9" x14ac:dyDescent="0.3">
      <c r="B2454" s="26"/>
      <c r="I2454" s="26"/>
    </row>
    <row r="2455" spans="2:9" x14ac:dyDescent="0.3">
      <c r="B2455" s="26"/>
      <c r="I2455" s="26"/>
    </row>
    <row r="2456" spans="2:9" x14ac:dyDescent="0.3">
      <c r="B2456" s="26"/>
      <c r="I2456" s="26"/>
    </row>
    <row r="2457" spans="2:9" x14ac:dyDescent="0.3">
      <c r="B2457" s="26"/>
      <c r="I2457" s="26"/>
    </row>
    <row r="2458" spans="2:9" x14ac:dyDescent="0.3">
      <c r="B2458" s="26"/>
      <c r="I2458" s="26"/>
    </row>
    <row r="2459" spans="2:9" x14ac:dyDescent="0.3">
      <c r="B2459" s="26"/>
      <c r="I2459" s="26"/>
    </row>
    <row r="2460" spans="2:9" x14ac:dyDescent="0.3">
      <c r="B2460" s="26"/>
      <c r="I2460" s="26"/>
    </row>
    <row r="2461" spans="2:9" x14ac:dyDescent="0.3">
      <c r="B2461" s="26"/>
      <c r="I2461" s="26"/>
    </row>
    <row r="2462" spans="2:9" x14ac:dyDescent="0.3">
      <c r="B2462" s="26"/>
      <c r="I2462" s="26"/>
    </row>
    <row r="2463" spans="2:9" x14ac:dyDescent="0.3">
      <c r="B2463" s="26"/>
      <c r="I2463" s="26"/>
    </row>
    <row r="2464" spans="2:9" x14ac:dyDescent="0.3">
      <c r="B2464" s="26"/>
      <c r="I2464" s="26"/>
    </row>
    <row r="2465" spans="2:9" x14ac:dyDescent="0.3">
      <c r="B2465" s="26"/>
      <c r="I2465" s="26"/>
    </row>
    <row r="2466" spans="2:9" x14ac:dyDescent="0.3">
      <c r="B2466" s="26"/>
      <c r="I2466" s="26"/>
    </row>
    <row r="2467" spans="2:9" x14ac:dyDescent="0.3">
      <c r="B2467" s="26"/>
      <c r="I2467" s="26"/>
    </row>
    <row r="2468" spans="2:9" x14ac:dyDescent="0.3">
      <c r="B2468" s="26"/>
      <c r="I2468" s="26"/>
    </row>
    <row r="2469" spans="2:9" x14ac:dyDescent="0.3">
      <c r="B2469" s="26"/>
      <c r="I2469" s="26"/>
    </row>
    <row r="2470" spans="2:9" x14ac:dyDescent="0.3">
      <c r="B2470" s="26"/>
      <c r="I2470" s="26"/>
    </row>
    <row r="2471" spans="2:9" x14ac:dyDescent="0.3">
      <c r="B2471" s="26"/>
      <c r="I2471" s="26"/>
    </row>
    <row r="2472" spans="2:9" x14ac:dyDescent="0.3">
      <c r="B2472" s="26"/>
      <c r="I2472" s="26"/>
    </row>
    <row r="2473" spans="2:9" x14ac:dyDescent="0.3">
      <c r="B2473" s="26"/>
      <c r="I2473" s="26"/>
    </row>
    <row r="2474" spans="2:9" x14ac:dyDescent="0.3">
      <c r="B2474" s="26"/>
      <c r="I2474" s="26"/>
    </row>
    <row r="2475" spans="2:9" x14ac:dyDescent="0.3">
      <c r="B2475" s="26"/>
      <c r="I2475" s="26"/>
    </row>
    <row r="2476" spans="2:9" x14ac:dyDescent="0.3">
      <c r="B2476" s="26"/>
      <c r="I2476" s="26"/>
    </row>
    <row r="2477" spans="2:9" x14ac:dyDescent="0.3">
      <c r="B2477" s="26"/>
      <c r="I2477" s="26"/>
    </row>
    <row r="2478" spans="2:9" x14ac:dyDescent="0.3">
      <c r="B2478" s="26"/>
      <c r="I2478" s="26"/>
    </row>
    <row r="2479" spans="2:9" x14ac:dyDescent="0.3">
      <c r="B2479" s="26"/>
      <c r="I2479" s="26"/>
    </row>
    <row r="2480" spans="2:9" x14ac:dyDescent="0.3">
      <c r="B2480" s="26"/>
      <c r="I2480" s="26"/>
    </row>
    <row r="2481" spans="2:9" x14ac:dyDescent="0.3">
      <c r="B2481" s="26"/>
      <c r="I2481" s="26"/>
    </row>
    <row r="2482" spans="2:9" x14ac:dyDescent="0.3">
      <c r="B2482" s="26"/>
      <c r="I2482" s="26"/>
    </row>
    <row r="2483" spans="2:9" x14ac:dyDescent="0.3">
      <c r="B2483" s="26"/>
      <c r="I2483" s="26"/>
    </row>
    <row r="2484" spans="2:9" x14ac:dyDescent="0.3">
      <c r="B2484" s="26"/>
      <c r="I2484" s="26"/>
    </row>
    <row r="2485" spans="2:9" x14ac:dyDescent="0.3">
      <c r="B2485" s="26"/>
      <c r="I2485" s="26"/>
    </row>
    <row r="2486" spans="2:9" x14ac:dyDescent="0.3">
      <c r="B2486" s="26"/>
      <c r="I2486" s="26"/>
    </row>
    <row r="2487" spans="2:9" x14ac:dyDescent="0.3">
      <c r="B2487" s="26"/>
      <c r="I2487" s="26"/>
    </row>
    <row r="2488" spans="2:9" x14ac:dyDescent="0.3">
      <c r="B2488" s="26"/>
      <c r="I2488" s="26"/>
    </row>
    <row r="2489" spans="2:9" x14ac:dyDescent="0.3">
      <c r="B2489" s="26"/>
      <c r="I2489" s="26"/>
    </row>
    <row r="2490" spans="2:9" x14ac:dyDescent="0.3">
      <c r="B2490" s="26"/>
      <c r="I2490" s="26"/>
    </row>
    <row r="2491" spans="2:9" x14ac:dyDescent="0.3">
      <c r="B2491" s="26"/>
      <c r="I2491" s="26"/>
    </row>
    <row r="2492" spans="2:9" x14ac:dyDescent="0.3">
      <c r="B2492" s="26"/>
      <c r="I2492" s="26"/>
    </row>
    <row r="2493" spans="2:9" x14ac:dyDescent="0.3">
      <c r="B2493" s="26"/>
      <c r="I2493" s="26"/>
    </row>
    <row r="2494" spans="2:9" x14ac:dyDescent="0.3">
      <c r="B2494" s="26"/>
      <c r="I2494" s="26"/>
    </row>
    <row r="2495" spans="2:9" x14ac:dyDescent="0.3">
      <c r="B2495" s="26"/>
      <c r="I2495" s="26"/>
    </row>
    <row r="2496" spans="2:9" x14ac:dyDescent="0.3">
      <c r="B2496" s="26"/>
      <c r="I2496" s="26"/>
    </row>
    <row r="2497" spans="2:9" x14ac:dyDescent="0.3">
      <c r="B2497" s="26"/>
      <c r="I2497" s="26"/>
    </row>
    <row r="2498" spans="2:9" x14ac:dyDescent="0.3">
      <c r="B2498" s="26"/>
      <c r="I2498" s="26"/>
    </row>
    <row r="2499" spans="2:9" x14ac:dyDescent="0.3">
      <c r="B2499" s="26"/>
      <c r="I2499" s="26"/>
    </row>
    <row r="2500" spans="2:9" x14ac:dyDescent="0.3">
      <c r="B2500" s="26"/>
      <c r="I2500" s="26"/>
    </row>
    <row r="2501" spans="2:9" x14ac:dyDescent="0.3">
      <c r="B2501" s="26"/>
      <c r="I2501" s="26"/>
    </row>
    <row r="2502" spans="2:9" x14ac:dyDescent="0.3">
      <c r="B2502" s="26"/>
      <c r="I2502" s="26"/>
    </row>
    <row r="2503" spans="2:9" x14ac:dyDescent="0.3">
      <c r="B2503" s="26"/>
      <c r="I2503" s="26"/>
    </row>
    <row r="2504" spans="2:9" x14ac:dyDescent="0.3">
      <c r="B2504" s="26"/>
      <c r="I2504" s="26"/>
    </row>
    <row r="2505" spans="2:9" x14ac:dyDescent="0.3">
      <c r="B2505" s="26"/>
      <c r="I2505" s="26"/>
    </row>
    <row r="2506" spans="2:9" x14ac:dyDescent="0.3">
      <c r="B2506" s="26"/>
      <c r="I2506" s="26"/>
    </row>
    <row r="2507" spans="2:9" x14ac:dyDescent="0.3">
      <c r="B2507" s="26"/>
      <c r="I2507" s="26"/>
    </row>
    <row r="2508" spans="2:9" x14ac:dyDescent="0.3">
      <c r="B2508" s="26"/>
      <c r="I2508" s="26"/>
    </row>
    <row r="2509" spans="2:9" x14ac:dyDescent="0.3">
      <c r="B2509" s="26"/>
      <c r="I2509" s="26"/>
    </row>
    <row r="2510" spans="2:9" x14ac:dyDescent="0.3">
      <c r="B2510" s="26"/>
      <c r="I2510" s="26"/>
    </row>
    <row r="2511" spans="2:9" x14ac:dyDescent="0.3">
      <c r="B2511" s="26"/>
      <c r="I2511" s="26"/>
    </row>
    <row r="2512" spans="2:9" x14ac:dyDescent="0.3">
      <c r="B2512" s="26"/>
      <c r="I2512" s="26"/>
    </row>
    <row r="2513" spans="2:9" x14ac:dyDescent="0.3">
      <c r="B2513" s="26"/>
      <c r="I2513" s="26"/>
    </row>
    <row r="2514" spans="2:9" x14ac:dyDescent="0.3">
      <c r="B2514" s="26"/>
      <c r="I2514" s="26"/>
    </row>
    <row r="2515" spans="2:9" x14ac:dyDescent="0.3">
      <c r="B2515" s="26"/>
      <c r="I2515" s="26"/>
    </row>
    <row r="2516" spans="2:9" x14ac:dyDescent="0.3">
      <c r="B2516" s="26"/>
      <c r="I2516" s="26"/>
    </row>
    <row r="2517" spans="2:9" x14ac:dyDescent="0.3">
      <c r="B2517" s="26"/>
      <c r="I2517" s="26"/>
    </row>
    <row r="2518" spans="2:9" x14ac:dyDescent="0.3">
      <c r="B2518" s="26"/>
      <c r="I2518" s="26"/>
    </row>
    <row r="2519" spans="2:9" x14ac:dyDescent="0.3">
      <c r="B2519" s="26"/>
      <c r="I2519" s="26"/>
    </row>
    <row r="2520" spans="2:9" x14ac:dyDescent="0.3">
      <c r="B2520" s="26"/>
      <c r="I2520" s="26"/>
    </row>
    <row r="2521" spans="2:9" x14ac:dyDescent="0.3">
      <c r="B2521" s="26"/>
      <c r="I2521" s="26"/>
    </row>
    <row r="2522" spans="2:9" x14ac:dyDescent="0.3">
      <c r="B2522" s="26"/>
      <c r="I2522" s="26"/>
    </row>
    <row r="2523" spans="2:9" x14ac:dyDescent="0.3">
      <c r="B2523" s="26"/>
      <c r="I2523" s="26"/>
    </row>
    <row r="2524" spans="2:9" x14ac:dyDescent="0.3">
      <c r="B2524" s="26"/>
      <c r="I2524" s="26"/>
    </row>
    <row r="2525" spans="2:9" x14ac:dyDescent="0.3">
      <c r="B2525" s="26"/>
      <c r="I2525" s="26"/>
    </row>
    <row r="2526" spans="2:9" x14ac:dyDescent="0.3">
      <c r="B2526" s="26"/>
      <c r="I2526" s="26"/>
    </row>
    <row r="2527" spans="2:9" x14ac:dyDescent="0.3">
      <c r="B2527" s="26"/>
      <c r="I2527" s="26"/>
    </row>
    <row r="2528" spans="2:9" x14ac:dyDescent="0.3">
      <c r="B2528" s="26"/>
      <c r="I2528" s="26"/>
    </row>
    <row r="2529" spans="2:9" x14ac:dyDescent="0.3">
      <c r="B2529" s="26"/>
      <c r="I2529" s="26"/>
    </row>
    <row r="2530" spans="2:9" x14ac:dyDescent="0.3">
      <c r="B2530" s="26"/>
      <c r="I2530" s="26"/>
    </row>
    <row r="2531" spans="2:9" x14ac:dyDescent="0.3">
      <c r="B2531" s="26"/>
      <c r="I2531" s="26"/>
    </row>
    <row r="2532" spans="2:9" x14ac:dyDescent="0.3">
      <c r="B2532" s="26"/>
      <c r="I2532" s="26"/>
    </row>
    <row r="2533" spans="2:9" x14ac:dyDescent="0.3">
      <c r="B2533" s="26"/>
      <c r="I2533" s="26"/>
    </row>
    <row r="2534" spans="2:9" x14ac:dyDescent="0.3">
      <c r="B2534" s="26"/>
      <c r="I2534" s="26"/>
    </row>
    <row r="2535" spans="2:9" x14ac:dyDescent="0.3">
      <c r="B2535" s="26"/>
      <c r="I2535" s="26"/>
    </row>
    <row r="2536" spans="2:9" x14ac:dyDescent="0.3">
      <c r="B2536" s="26"/>
      <c r="I2536" s="26"/>
    </row>
    <row r="2537" spans="2:9" x14ac:dyDescent="0.3">
      <c r="B2537" s="26"/>
      <c r="I2537" s="26"/>
    </row>
    <row r="2538" spans="2:9" x14ac:dyDescent="0.3">
      <c r="B2538" s="26"/>
      <c r="I2538" s="26"/>
    </row>
    <row r="2539" spans="2:9" x14ac:dyDescent="0.3">
      <c r="B2539" s="26"/>
      <c r="I2539" s="26"/>
    </row>
    <row r="2540" spans="2:9" x14ac:dyDescent="0.3">
      <c r="B2540" s="26"/>
      <c r="I2540" s="26"/>
    </row>
    <row r="2541" spans="2:9" x14ac:dyDescent="0.3">
      <c r="B2541" s="26"/>
      <c r="I2541" s="26"/>
    </row>
    <row r="2542" spans="2:9" x14ac:dyDescent="0.3">
      <c r="B2542" s="26"/>
      <c r="I2542" s="26"/>
    </row>
    <row r="2543" spans="2:9" x14ac:dyDescent="0.3">
      <c r="B2543" s="26"/>
      <c r="I2543" s="26"/>
    </row>
    <row r="2544" spans="2:9" x14ac:dyDescent="0.3">
      <c r="B2544" s="26"/>
      <c r="I2544" s="26"/>
    </row>
    <row r="2545" spans="2:9" x14ac:dyDescent="0.3">
      <c r="B2545" s="26"/>
      <c r="I2545" s="26"/>
    </row>
    <row r="2546" spans="2:9" x14ac:dyDescent="0.3">
      <c r="B2546" s="26"/>
      <c r="I2546" s="26"/>
    </row>
    <row r="2547" spans="2:9" x14ac:dyDescent="0.3">
      <c r="B2547" s="26"/>
      <c r="I2547" s="26"/>
    </row>
    <row r="2548" spans="2:9" x14ac:dyDescent="0.3">
      <c r="B2548" s="26"/>
      <c r="I2548" s="26"/>
    </row>
    <row r="2549" spans="2:9" x14ac:dyDescent="0.3">
      <c r="B2549" s="26"/>
      <c r="I2549" s="26"/>
    </row>
    <row r="2550" spans="2:9" x14ac:dyDescent="0.3">
      <c r="B2550" s="26"/>
      <c r="I2550" s="26"/>
    </row>
    <row r="2551" spans="2:9" x14ac:dyDescent="0.3">
      <c r="B2551" s="26"/>
      <c r="I2551" s="26"/>
    </row>
    <row r="2552" spans="2:9" x14ac:dyDescent="0.3">
      <c r="B2552" s="26"/>
      <c r="I2552" s="26"/>
    </row>
    <row r="2553" spans="2:9" x14ac:dyDescent="0.3">
      <c r="B2553" s="26"/>
      <c r="I2553" s="26"/>
    </row>
    <row r="2554" spans="2:9" x14ac:dyDescent="0.3">
      <c r="B2554" s="26"/>
      <c r="I2554" s="26"/>
    </row>
    <row r="2555" spans="2:9" x14ac:dyDescent="0.3">
      <c r="B2555" s="26"/>
      <c r="I2555" s="26"/>
    </row>
    <row r="2556" spans="2:9" x14ac:dyDescent="0.3">
      <c r="B2556" s="26"/>
      <c r="I2556" s="26"/>
    </row>
    <row r="2557" spans="2:9" x14ac:dyDescent="0.3">
      <c r="B2557" s="26"/>
      <c r="I2557" s="26"/>
    </row>
    <row r="2558" spans="2:9" x14ac:dyDescent="0.3">
      <c r="B2558" s="26"/>
      <c r="I2558" s="26"/>
    </row>
    <row r="2559" spans="2:9" x14ac:dyDescent="0.3">
      <c r="B2559" s="26"/>
      <c r="I2559" s="26"/>
    </row>
    <row r="2560" spans="2:9" x14ac:dyDescent="0.3">
      <c r="B2560" s="26"/>
      <c r="I2560" s="26"/>
    </row>
    <row r="2561" spans="2:9" x14ac:dyDescent="0.3">
      <c r="B2561" s="26"/>
      <c r="I2561" s="26"/>
    </row>
    <row r="2562" spans="2:9" x14ac:dyDescent="0.3">
      <c r="B2562" s="26"/>
      <c r="I2562" s="26"/>
    </row>
    <row r="2563" spans="2:9" x14ac:dyDescent="0.3">
      <c r="B2563" s="26"/>
      <c r="I2563" s="26"/>
    </row>
    <row r="2564" spans="2:9" x14ac:dyDescent="0.3">
      <c r="B2564" s="26"/>
      <c r="I2564" s="26"/>
    </row>
    <row r="2565" spans="2:9" x14ac:dyDescent="0.3">
      <c r="B2565" s="26"/>
      <c r="I2565" s="26"/>
    </row>
    <row r="2566" spans="2:9" x14ac:dyDescent="0.3">
      <c r="B2566" s="26"/>
      <c r="I2566" s="26"/>
    </row>
    <row r="2567" spans="2:9" x14ac:dyDescent="0.3">
      <c r="B2567" s="26"/>
      <c r="I2567" s="26"/>
    </row>
    <row r="2568" spans="2:9" x14ac:dyDescent="0.3">
      <c r="B2568" s="26"/>
      <c r="I2568" s="26"/>
    </row>
    <row r="2569" spans="2:9" x14ac:dyDescent="0.3">
      <c r="B2569" s="26"/>
      <c r="I2569" s="26"/>
    </row>
    <row r="2570" spans="2:9" x14ac:dyDescent="0.3">
      <c r="B2570" s="26"/>
      <c r="I2570" s="26"/>
    </row>
    <row r="2571" spans="2:9" x14ac:dyDescent="0.3">
      <c r="B2571" s="26"/>
      <c r="I2571" s="26"/>
    </row>
    <row r="2572" spans="2:9" x14ac:dyDescent="0.3">
      <c r="B2572" s="26"/>
      <c r="I2572" s="26"/>
    </row>
    <row r="2573" spans="2:9" x14ac:dyDescent="0.3">
      <c r="B2573" s="26"/>
      <c r="I2573" s="26"/>
    </row>
    <row r="2574" spans="2:9" x14ac:dyDescent="0.3">
      <c r="B2574" s="26"/>
      <c r="I2574" s="26"/>
    </row>
    <row r="2575" spans="2:9" x14ac:dyDescent="0.3">
      <c r="B2575" s="26"/>
      <c r="I2575" s="26"/>
    </row>
    <row r="2576" spans="2:9" x14ac:dyDescent="0.3">
      <c r="B2576" s="26"/>
      <c r="I2576" s="26"/>
    </row>
    <row r="2577" spans="2:9" x14ac:dyDescent="0.3">
      <c r="B2577" s="26"/>
      <c r="I2577" s="26"/>
    </row>
    <row r="2578" spans="2:9" x14ac:dyDescent="0.3">
      <c r="B2578" s="26"/>
      <c r="I2578" s="26"/>
    </row>
    <row r="2579" spans="2:9" x14ac:dyDescent="0.3">
      <c r="B2579" s="26"/>
      <c r="I2579" s="26"/>
    </row>
    <row r="2580" spans="2:9" x14ac:dyDescent="0.3">
      <c r="B2580" s="26"/>
      <c r="I2580" s="26"/>
    </row>
    <row r="2581" spans="2:9" x14ac:dyDescent="0.3">
      <c r="B2581" s="26"/>
      <c r="I2581" s="26"/>
    </row>
    <row r="2582" spans="2:9" x14ac:dyDescent="0.3">
      <c r="B2582" s="26"/>
      <c r="I2582" s="26"/>
    </row>
    <row r="2583" spans="2:9" x14ac:dyDescent="0.3">
      <c r="B2583" s="26"/>
      <c r="I2583" s="26"/>
    </row>
    <row r="2584" spans="2:9" x14ac:dyDescent="0.3">
      <c r="B2584" s="26"/>
      <c r="I2584" s="26"/>
    </row>
    <row r="2585" spans="2:9" x14ac:dyDescent="0.3">
      <c r="B2585" s="26"/>
      <c r="I2585" s="26"/>
    </row>
    <row r="2586" spans="2:9" x14ac:dyDescent="0.3">
      <c r="B2586" s="26"/>
      <c r="I2586" s="26"/>
    </row>
    <row r="2587" spans="2:9" x14ac:dyDescent="0.3">
      <c r="B2587" s="26"/>
      <c r="I2587" s="26"/>
    </row>
    <row r="2588" spans="2:9" x14ac:dyDescent="0.3">
      <c r="B2588" s="26"/>
      <c r="I2588" s="26"/>
    </row>
    <row r="2589" spans="2:9" x14ac:dyDescent="0.3">
      <c r="B2589" s="26"/>
      <c r="I2589" s="26"/>
    </row>
    <row r="2590" spans="2:9" x14ac:dyDescent="0.3">
      <c r="B2590" s="26"/>
      <c r="I2590" s="26"/>
    </row>
    <row r="2591" spans="2:9" x14ac:dyDescent="0.3">
      <c r="B2591" s="26"/>
      <c r="I2591" s="26"/>
    </row>
    <row r="2592" spans="2:9" x14ac:dyDescent="0.3">
      <c r="B2592" s="26"/>
      <c r="I2592" s="26"/>
    </row>
    <row r="2593" spans="2:9" x14ac:dyDescent="0.3">
      <c r="B2593" s="26"/>
      <c r="I2593" s="26"/>
    </row>
    <row r="2594" spans="2:9" x14ac:dyDescent="0.3">
      <c r="B2594" s="26"/>
      <c r="I2594" s="26"/>
    </row>
    <row r="2595" spans="2:9" x14ac:dyDescent="0.3">
      <c r="B2595" s="26"/>
      <c r="I2595" s="26"/>
    </row>
    <row r="2596" spans="2:9" x14ac:dyDescent="0.3">
      <c r="B2596" s="26"/>
      <c r="I2596" s="26"/>
    </row>
    <row r="2597" spans="2:9" x14ac:dyDescent="0.3">
      <c r="B2597" s="26"/>
      <c r="I2597" s="26"/>
    </row>
    <row r="2598" spans="2:9" x14ac:dyDescent="0.3">
      <c r="B2598" s="26"/>
      <c r="I2598" s="26"/>
    </row>
    <row r="2599" spans="2:9" x14ac:dyDescent="0.3">
      <c r="B2599" s="26"/>
      <c r="I2599" s="26"/>
    </row>
    <row r="2600" spans="2:9" x14ac:dyDescent="0.3">
      <c r="B2600" s="26"/>
      <c r="I2600" s="26"/>
    </row>
    <row r="2601" spans="2:9" x14ac:dyDescent="0.3">
      <c r="B2601" s="26"/>
      <c r="I2601" s="26"/>
    </row>
    <row r="2602" spans="2:9" x14ac:dyDescent="0.3">
      <c r="B2602" s="26"/>
      <c r="I2602" s="26"/>
    </row>
    <row r="2603" spans="2:9" x14ac:dyDescent="0.3">
      <c r="B2603" s="26"/>
      <c r="I2603" s="26"/>
    </row>
    <row r="2604" spans="2:9" x14ac:dyDescent="0.3">
      <c r="B2604" s="26"/>
      <c r="I2604" s="26"/>
    </row>
    <row r="2605" spans="2:9" x14ac:dyDescent="0.3">
      <c r="B2605" s="26"/>
      <c r="I2605" s="26"/>
    </row>
    <row r="2606" spans="2:9" x14ac:dyDescent="0.3">
      <c r="B2606" s="26"/>
      <c r="I2606" s="26"/>
    </row>
    <row r="2607" spans="2:9" x14ac:dyDescent="0.3">
      <c r="B2607" s="26"/>
      <c r="I2607" s="26"/>
    </row>
    <row r="2608" spans="2:9" x14ac:dyDescent="0.3">
      <c r="B2608" s="26"/>
      <c r="I2608" s="26"/>
    </row>
    <row r="2609" spans="2:9" x14ac:dyDescent="0.3">
      <c r="B2609" s="26"/>
      <c r="I2609" s="26"/>
    </row>
    <row r="2610" spans="2:9" x14ac:dyDescent="0.3">
      <c r="B2610" s="26"/>
      <c r="I2610" s="26"/>
    </row>
    <row r="2611" spans="2:9" x14ac:dyDescent="0.3">
      <c r="B2611" s="26"/>
      <c r="I2611" s="26"/>
    </row>
    <row r="2612" spans="2:9" x14ac:dyDescent="0.3">
      <c r="B2612" s="26"/>
      <c r="I2612" s="26"/>
    </row>
    <row r="2613" spans="2:9" x14ac:dyDescent="0.3">
      <c r="B2613" s="26"/>
      <c r="I2613" s="26"/>
    </row>
    <row r="2614" spans="2:9" x14ac:dyDescent="0.3">
      <c r="B2614" s="26"/>
      <c r="I2614" s="26"/>
    </row>
    <row r="2615" spans="2:9" x14ac:dyDescent="0.3">
      <c r="B2615" s="26"/>
      <c r="I2615" s="26"/>
    </row>
    <row r="2616" spans="2:9" x14ac:dyDescent="0.3">
      <c r="B2616" s="26"/>
      <c r="I2616" s="26"/>
    </row>
    <row r="2617" spans="2:9" x14ac:dyDescent="0.3">
      <c r="B2617" s="26"/>
      <c r="I2617" s="26"/>
    </row>
    <row r="2618" spans="2:9" x14ac:dyDescent="0.3">
      <c r="B2618" s="26"/>
      <c r="I2618" s="26"/>
    </row>
    <row r="2619" spans="2:9" x14ac:dyDescent="0.3">
      <c r="B2619" s="26"/>
      <c r="I2619" s="26"/>
    </row>
    <row r="2620" spans="2:9" x14ac:dyDescent="0.3">
      <c r="B2620" s="26"/>
      <c r="I2620" s="26"/>
    </row>
    <row r="2621" spans="2:9" x14ac:dyDescent="0.3">
      <c r="B2621" s="26"/>
      <c r="I2621" s="26"/>
    </row>
    <row r="2622" spans="2:9" x14ac:dyDescent="0.3">
      <c r="B2622" s="26"/>
      <c r="I2622" s="26"/>
    </row>
    <row r="2623" spans="2:9" x14ac:dyDescent="0.3">
      <c r="B2623" s="26"/>
      <c r="I2623" s="26"/>
    </row>
    <row r="2624" spans="2:9" x14ac:dyDescent="0.3">
      <c r="B2624" s="26"/>
      <c r="I2624" s="26"/>
    </row>
    <row r="2625" spans="2:9" x14ac:dyDescent="0.3">
      <c r="B2625" s="26"/>
      <c r="I2625" s="26"/>
    </row>
    <row r="2626" spans="2:9" x14ac:dyDescent="0.3">
      <c r="B2626" s="26"/>
      <c r="I2626" s="26"/>
    </row>
    <row r="2627" spans="2:9" x14ac:dyDescent="0.3">
      <c r="B2627" s="26"/>
      <c r="I2627" s="26"/>
    </row>
    <row r="2628" spans="2:9" x14ac:dyDescent="0.3">
      <c r="B2628" s="26"/>
      <c r="I2628" s="26"/>
    </row>
    <row r="2629" spans="2:9" x14ac:dyDescent="0.3">
      <c r="B2629" s="26"/>
      <c r="I2629" s="26"/>
    </row>
    <row r="2630" spans="2:9" x14ac:dyDescent="0.3">
      <c r="B2630" s="26"/>
      <c r="I2630" s="26"/>
    </row>
    <row r="2631" spans="2:9" x14ac:dyDescent="0.3">
      <c r="B2631" s="26"/>
      <c r="I2631" s="26"/>
    </row>
    <row r="2632" spans="2:9" x14ac:dyDescent="0.3">
      <c r="B2632" s="26"/>
      <c r="I2632" s="26"/>
    </row>
    <row r="2633" spans="2:9" x14ac:dyDescent="0.3">
      <c r="B2633" s="26"/>
      <c r="I2633" s="26"/>
    </row>
    <row r="2634" spans="2:9" x14ac:dyDescent="0.3">
      <c r="B2634" s="26"/>
      <c r="I2634" s="26"/>
    </row>
    <row r="2635" spans="2:9" x14ac:dyDescent="0.3">
      <c r="B2635" s="26"/>
      <c r="I2635" s="26"/>
    </row>
    <row r="2636" spans="2:9" x14ac:dyDescent="0.3">
      <c r="B2636" s="26"/>
      <c r="I2636" s="26"/>
    </row>
    <row r="2637" spans="2:9" x14ac:dyDescent="0.3">
      <c r="B2637" s="26"/>
      <c r="I2637" s="26"/>
    </row>
    <row r="2638" spans="2:9" x14ac:dyDescent="0.3">
      <c r="B2638" s="26"/>
      <c r="I2638" s="26"/>
    </row>
    <row r="2639" spans="2:9" x14ac:dyDescent="0.3">
      <c r="B2639" s="26"/>
      <c r="I2639" s="26"/>
    </row>
    <row r="2640" spans="2:9" x14ac:dyDescent="0.3">
      <c r="B2640" s="26"/>
      <c r="I2640" s="26"/>
    </row>
    <row r="2641" spans="2:9" x14ac:dyDescent="0.3">
      <c r="B2641" s="26"/>
      <c r="I2641" s="26"/>
    </row>
    <row r="2642" spans="2:9" x14ac:dyDescent="0.3">
      <c r="B2642" s="26"/>
      <c r="I2642" s="26"/>
    </row>
    <row r="2643" spans="2:9" x14ac:dyDescent="0.3">
      <c r="B2643" s="26"/>
      <c r="I2643" s="26"/>
    </row>
    <row r="2644" spans="2:9" x14ac:dyDescent="0.3">
      <c r="B2644" s="26"/>
      <c r="I2644" s="26"/>
    </row>
    <row r="2645" spans="2:9" x14ac:dyDescent="0.3">
      <c r="B2645" s="26"/>
      <c r="I2645" s="26"/>
    </row>
    <row r="2646" spans="2:9" x14ac:dyDescent="0.3">
      <c r="B2646" s="26"/>
      <c r="I2646" s="26"/>
    </row>
    <row r="2647" spans="2:9" x14ac:dyDescent="0.3">
      <c r="B2647" s="26"/>
      <c r="I2647" s="26"/>
    </row>
    <row r="2648" spans="2:9" x14ac:dyDescent="0.3">
      <c r="B2648" s="26"/>
      <c r="I2648" s="26"/>
    </row>
    <row r="2649" spans="2:9" x14ac:dyDescent="0.3">
      <c r="B2649" s="26"/>
      <c r="I2649" s="26"/>
    </row>
    <row r="2650" spans="2:9" x14ac:dyDescent="0.3">
      <c r="B2650" s="26"/>
      <c r="I2650" s="26"/>
    </row>
    <row r="2651" spans="2:9" x14ac:dyDescent="0.3">
      <c r="B2651" s="26"/>
      <c r="I2651" s="26"/>
    </row>
    <row r="2652" spans="2:9" x14ac:dyDescent="0.3">
      <c r="B2652" s="26"/>
      <c r="I2652" s="26"/>
    </row>
    <row r="2653" spans="2:9" x14ac:dyDescent="0.3">
      <c r="B2653" s="26"/>
      <c r="I2653" s="26"/>
    </row>
    <row r="2654" spans="2:9" x14ac:dyDescent="0.3">
      <c r="B2654" s="26"/>
      <c r="I2654" s="26"/>
    </row>
    <row r="2655" spans="2:9" x14ac:dyDescent="0.3">
      <c r="B2655" s="26"/>
      <c r="I2655" s="26"/>
    </row>
    <row r="2656" spans="2:9" x14ac:dyDescent="0.3">
      <c r="B2656" s="26"/>
      <c r="I2656" s="26"/>
    </row>
    <row r="2657" spans="2:9" x14ac:dyDescent="0.3">
      <c r="B2657" s="26"/>
      <c r="I2657" s="26"/>
    </row>
    <row r="2658" spans="2:9" x14ac:dyDescent="0.3">
      <c r="B2658" s="26"/>
      <c r="I2658" s="26"/>
    </row>
    <row r="2659" spans="2:9" x14ac:dyDescent="0.3">
      <c r="B2659" s="26"/>
      <c r="I2659" s="26"/>
    </row>
    <row r="2660" spans="2:9" x14ac:dyDescent="0.3">
      <c r="B2660" s="26"/>
      <c r="I2660" s="26"/>
    </row>
    <row r="2661" spans="2:9" x14ac:dyDescent="0.3">
      <c r="B2661" s="26"/>
      <c r="I2661" s="26"/>
    </row>
    <row r="2662" spans="2:9" x14ac:dyDescent="0.3">
      <c r="B2662" s="26"/>
      <c r="I2662" s="26"/>
    </row>
    <row r="2663" spans="2:9" x14ac:dyDescent="0.3">
      <c r="B2663" s="26"/>
      <c r="I2663" s="26"/>
    </row>
    <row r="2664" spans="2:9" x14ac:dyDescent="0.3">
      <c r="B2664" s="26"/>
      <c r="I2664" s="26"/>
    </row>
    <row r="2665" spans="2:9" x14ac:dyDescent="0.3">
      <c r="B2665" s="26"/>
      <c r="I2665" s="26"/>
    </row>
    <row r="2666" spans="2:9" x14ac:dyDescent="0.3">
      <c r="B2666" s="26"/>
      <c r="I2666" s="26"/>
    </row>
    <row r="2667" spans="2:9" x14ac:dyDescent="0.3">
      <c r="B2667" s="26"/>
      <c r="I2667" s="26"/>
    </row>
    <row r="2668" spans="2:9" x14ac:dyDescent="0.3">
      <c r="B2668" s="26"/>
      <c r="I2668" s="26"/>
    </row>
    <row r="2669" spans="2:9" x14ac:dyDescent="0.3">
      <c r="B2669" s="26"/>
      <c r="I2669" s="26"/>
    </row>
    <row r="2670" spans="2:9" x14ac:dyDescent="0.3">
      <c r="B2670" s="26"/>
      <c r="I2670" s="26"/>
    </row>
    <row r="2671" spans="2:9" x14ac:dyDescent="0.3">
      <c r="B2671" s="26"/>
      <c r="I2671" s="26"/>
    </row>
    <row r="2672" spans="2:9" x14ac:dyDescent="0.3">
      <c r="B2672" s="26"/>
      <c r="I2672" s="26"/>
    </row>
    <row r="2673" spans="2:9" x14ac:dyDescent="0.3">
      <c r="B2673" s="26"/>
      <c r="I2673" s="26"/>
    </row>
    <row r="2674" spans="2:9" x14ac:dyDescent="0.3">
      <c r="B2674" s="26"/>
      <c r="I2674" s="26"/>
    </row>
    <row r="2675" spans="2:9" x14ac:dyDescent="0.3">
      <c r="B2675" s="26"/>
      <c r="I2675" s="26"/>
    </row>
    <row r="2676" spans="2:9" x14ac:dyDescent="0.3">
      <c r="B2676" s="26"/>
      <c r="I2676" s="26"/>
    </row>
    <row r="2677" spans="2:9" x14ac:dyDescent="0.3">
      <c r="B2677" s="26"/>
      <c r="I2677" s="26"/>
    </row>
    <row r="2678" spans="2:9" x14ac:dyDescent="0.3">
      <c r="B2678" s="26"/>
      <c r="I2678" s="26"/>
    </row>
    <row r="2679" spans="2:9" x14ac:dyDescent="0.3">
      <c r="B2679" s="26"/>
      <c r="I2679" s="26"/>
    </row>
    <row r="2680" spans="2:9" x14ac:dyDescent="0.3">
      <c r="B2680" s="26"/>
      <c r="I2680" s="26"/>
    </row>
    <row r="2681" spans="2:9" x14ac:dyDescent="0.3">
      <c r="B2681" s="26"/>
      <c r="I2681" s="26"/>
    </row>
    <row r="2682" spans="2:9" x14ac:dyDescent="0.3">
      <c r="B2682" s="26"/>
      <c r="I2682" s="26"/>
    </row>
    <row r="2683" spans="2:9" x14ac:dyDescent="0.3">
      <c r="B2683" s="26"/>
      <c r="I2683" s="26"/>
    </row>
    <row r="2684" spans="2:9" x14ac:dyDescent="0.3">
      <c r="B2684" s="26"/>
      <c r="I2684" s="26"/>
    </row>
    <row r="2685" spans="2:9" x14ac:dyDescent="0.3">
      <c r="B2685" s="26"/>
      <c r="I2685" s="26"/>
    </row>
    <row r="2686" spans="2:9" x14ac:dyDescent="0.3">
      <c r="B2686" s="26"/>
      <c r="I2686" s="26"/>
    </row>
    <row r="2687" spans="2:9" x14ac:dyDescent="0.3">
      <c r="B2687" s="26"/>
      <c r="I2687" s="26"/>
    </row>
    <row r="2688" spans="2:9" x14ac:dyDescent="0.3">
      <c r="B2688" s="26"/>
      <c r="I2688" s="26"/>
    </row>
    <row r="2689" spans="2:9" x14ac:dyDescent="0.3">
      <c r="B2689" s="26"/>
      <c r="I2689" s="26"/>
    </row>
    <row r="2690" spans="2:9" x14ac:dyDescent="0.3">
      <c r="B2690" s="26"/>
      <c r="I2690" s="26"/>
    </row>
    <row r="2691" spans="2:9" x14ac:dyDescent="0.3">
      <c r="B2691" s="26"/>
      <c r="I2691" s="26"/>
    </row>
    <row r="2692" spans="2:9" x14ac:dyDescent="0.3">
      <c r="B2692" s="26"/>
      <c r="I2692" s="26"/>
    </row>
    <row r="2693" spans="2:9" x14ac:dyDescent="0.3">
      <c r="B2693" s="26"/>
      <c r="I2693" s="26"/>
    </row>
    <row r="2694" spans="2:9" x14ac:dyDescent="0.3">
      <c r="B2694" s="26"/>
      <c r="I2694" s="26"/>
    </row>
    <row r="2695" spans="2:9" x14ac:dyDescent="0.3">
      <c r="B2695" s="26"/>
      <c r="I2695" s="26"/>
    </row>
    <row r="2696" spans="2:9" x14ac:dyDescent="0.3">
      <c r="B2696" s="26"/>
      <c r="I2696" s="26"/>
    </row>
    <row r="2697" spans="2:9" x14ac:dyDescent="0.3">
      <c r="B2697" s="26"/>
      <c r="I2697" s="26"/>
    </row>
    <row r="2698" spans="2:9" x14ac:dyDescent="0.3">
      <c r="B2698" s="26"/>
      <c r="I2698" s="26"/>
    </row>
    <row r="2699" spans="2:9" x14ac:dyDescent="0.3">
      <c r="B2699" s="26"/>
      <c r="I2699" s="26"/>
    </row>
    <row r="2700" spans="2:9" x14ac:dyDescent="0.3">
      <c r="B2700" s="26"/>
      <c r="I2700" s="26"/>
    </row>
    <row r="2701" spans="2:9" x14ac:dyDescent="0.3">
      <c r="B2701" s="26"/>
      <c r="I2701" s="26"/>
    </row>
    <row r="2702" spans="2:9" x14ac:dyDescent="0.3">
      <c r="B2702" s="26"/>
      <c r="I2702" s="26"/>
    </row>
    <row r="2703" spans="2:9" x14ac:dyDescent="0.3">
      <c r="B2703" s="26"/>
      <c r="I2703" s="26"/>
    </row>
    <row r="2704" spans="2:9" x14ac:dyDescent="0.3">
      <c r="B2704" s="26"/>
      <c r="I2704" s="26"/>
    </row>
    <row r="2705" spans="2:9" x14ac:dyDescent="0.3">
      <c r="B2705" s="26"/>
      <c r="I2705" s="26"/>
    </row>
    <row r="2706" spans="2:9" x14ac:dyDescent="0.3">
      <c r="B2706" s="26"/>
      <c r="I2706" s="26"/>
    </row>
    <row r="2707" spans="2:9" x14ac:dyDescent="0.3">
      <c r="B2707" s="26"/>
      <c r="I2707" s="26"/>
    </row>
    <row r="2708" spans="2:9" x14ac:dyDescent="0.3">
      <c r="B2708" s="26"/>
      <c r="I2708" s="26"/>
    </row>
    <row r="2709" spans="2:9" x14ac:dyDescent="0.3">
      <c r="B2709" s="26"/>
      <c r="I2709" s="26"/>
    </row>
    <row r="2710" spans="2:9" x14ac:dyDescent="0.3">
      <c r="B2710" s="26"/>
      <c r="I2710" s="26"/>
    </row>
    <row r="2711" spans="2:9" x14ac:dyDescent="0.3">
      <c r="B2711" s="26"/>
      <c r="I2711" s="26"/>
    </row>
    <row r="2712" spans="2:9" x14ac:dyDescent="0.3">
      <c r="B2712" s="26"/>
      <c r="I2712" s="26"/>
    </row>
    <row r="2713" spans="2:9" x14ac:dyDescent="0.3">
      <c r="B2713" s="26"/>
      <c r="I2713" s="26"/>
    </row>
    <row r="2714" spans="2:9" x14ac:dyDescent="0.3">
      <c r="B2714" s="26"/>
      <c r="I2714" s="26"/>
    </row>
    <row r="2715" spans="2:9" x14ac:dyDescent="0.3">
      <c r="B2715" s="26"/>
      <c r="I2715" s="26"/>
    </row>
    <row r="2716" spans="2:9" x14ac:dyDescent="0.3">
      <c r="B2716" s="26"/>
      <c r="I2716" s="26"/>
    </row>
    <row r="2717" spans="2:9" x14ac:dyDescent="0.3">
      <c r="B2717" s="26"/>
      <c r="I2717" s="26"/>
    </row>
    <row r="2718" spans="2:9" x14ac:dyDescent="0.3">
      <c r="B2718" s="26"/>
      <c r="I2718" s="26"/>
    </row>
    <row r="2719" spans="2:9" x14ac:dyDescent="0.3">
      <c r="B2719" s="26"/>
      <c r="I2719" s="26"/>
    </row>
    <row r="2720" spans="2:9" x14ac:dyDescent="0.3">
      <c r="B2720" s="26"/>
      <c r="I2720" s="26"/>
    </row>
    <row r="2721" spans="2:9" x14ac:dyDescent="0.3">
      <c r="B2721" s="26"/>
      <c r="I2721" s="26"/>
    </row>
    <row r="2722" spans="2:9" x14ac:dyDescent="0.3">
      <c r="B2722" s="26"/>
      <c r="I2722" s="26"/>
    </row>
    <row r="2723" spans="2:9" x14ac:dyDescent="0.3">
      <c r="B2723" s="26"/>
      <c r="I2723" s="26"/>
    </row>
    <row r="2724" spans="2:9" x14ac:dyDescent="0.3">
      <c r="B2724" s="26"/>
      <c r="I2724" s="26"/>
    </row>
    <row r="2725" spans="2:9" x14ac:dyDescent="0.3">
      <c r="B2725" s="26"/>
      <c r="I2725" s="26"/>
    </row>
    <row r="2726" spans="2:9" x14ac:dyDescent="0.3">
      <c r="B2726" s="26"/>
      <c r="I2726" s="26"/>
    </row>
    <row r="2727" spans="2:9" x14ac:dyDescent="0.3">
      <c r="B2727" s="26"/>
      <c r="I2727" s="26"/>
    </row>
    <row r="2728" spans="2:9" x14ac:dyDescent="0.3">
      <c r="B2728" s="26"/>
      <c r="I2728" s="26"/>
    </row>
    <row r="2729" spans="2:9" x14ac:dyDescent="0.3">
      <c r="B2729" s="26"/>
      <c r="I2729" s="26"/>
    </row>
    <row r="2730" spans="2:9" x14ac:dyDescent="0.3">
      <c r="B2730" s="26"/>
      <c r="I2730" s="26"/>
    </row>
    <row r="2731" spans="2:9" x14ac:dyDescent="0.3">
      <c r="B2731" s="26"/>
      <c r="I2731" s="26"/>
    </row>
    <row r="2732" spans="2:9" x14ac:dyDescent="0.3">
      <c r="B2732" s="26"/>
      <c r="I2732" s="26"/>
    </row>
    <row r="2733" spans="2:9" x14ac:dyDescent="0.3">
      <c r="B2733" s="26"/>
      <c r="I2733" s="26"/>
    </row>
    <row r="2734" spans="2:9" x14ac:dyDescent="0.3">
      <c r="B2734" s="26"/>
      <c r="I2734" s="26"/>
    </row>
    <row r="2735" spans="2:9" x14ac:dyDescent="0.3">
      <c r="B2735" s="26"/>
      <c r="I2735" s="26"/>
    </row>
    <row r="2736" spans="2:9" x14ac:dyDescent="0.3">
      <c r="B2736" s="26"/>
      <c r="I2736" s="26"/>
    </row>
    <row r="2737" spans="2:9" x14ac:dyDescent="0.3">
      <c r="B2737" s="26"/>
      <c r="I2737" s="26"/>
    </row>
    <row r="2738" spans="2:9" x14ac:dyDescent="0.3">
      <c r="B2738" s="26"/>
      <c r="I2738" s="26"/>
    </row>
    <row r="2739" spans="2:9" x14ac:dyDescent="0.3">
      <c r="B2739" s="26"/>
      <c r="I2739" s="26"/>
    </row>
    <row r="2740" spans="2:9" x14ac:dyDescent="0.3">
      <c r="B2740" s="26"/>
      <c r="I2740" s="26"/>
    </row>
    <row r="2741" spans="2:9" x14ac:dyDescent="0.3">
      <c r="B2741" s="26"/>
      <c r="I2741" s="26"/>
    </row>
    <row r="2742" spans="2:9" x14ac:dyDescent="0.3">
      <c r="B2742" s="26"/>
      <c r="I2742" s="26"/>
    </row>
    <row r="2743" spans="2:9" x14ac:dyDescent="0.3">
      <c r="B2743" s="26"/>
      <c r="I2743" s="26"/>
    </row>
    <row r="2744" spans="2:9" x14ac:dyDescent="0.3">
      <c r="B2744" s="26"/>
      <c r="I2744" s="26"/>
    </row>
    <row r="2745" spans="2:9" x14ac:dyDescent="0.3">
      <c r="B2745" s="26"/>
      <c r="I2745" s="26"/>
    </row>
    <row r="2746" spans="2:9" x14ac:dyDescent="0.3">
      <c r="B2746" s="26"/>
      <c r="I2746" s="26"/>
    </row>
    <row r="2747" spans="2:9" x14ac:dyDescent="0.3">
      <c r="B2747" s="26"/>
      <c r="I2747" s="26"/>
    </row>
    <row r="2748" spans="2:9" x14ac:dyDescent="0.3">
      <c r="B2748" s="26"/>
      <c r="I2748" s="26"/>
    </row>
    <row r="2749" spans="2:9" x14ac:dyDescent="0.3">
      <c r="B2749" s="26"/>
      <c r="I2749" s="26"/>
    </row>
    <row r="2750" spans="2:9" x14ac:dyDescent="0.3">
      <c r="B2750" s="26"/>
      <c r="I2750" s="26"/>
    </row>
    <row r="2751" spans="2:9" x14ac:dyDescent="0.3">
      <c r="B2751" s="26"/>
      <c r="I2751" s="26"/>
    </row>
    <row r="2752" spans="2:9" x14ac:dyDescent="0.3">
      <c r="B2752" s="26"/>
      <c r="I2752" s="26"/>
    </row>
    <row r="2753" spans="2:9" x14ac:dyDescent="0.3">
      <c r="B2753" s="26"/>
      <c r="I2753" s="26"/>
    </row>
    <row r="2754" spans="2:9" x14ac:dyDescent="0.3">
      <c r="B2754" s="26"/>
      <c r="I2754" s="26"/>
    </row>
    <row r="2755" spans="2:9" x14ac:dyDescent="0.3">
      <c r="B2755" s="26"/>
      <c r="I2755" s="26"/>
    </row>
    <row r="2756" spans="2:9" x14ac:dyDescent="0.3">
      <c r="B2756" s="26"/>
      <c r="I2756" s="26"/>
    </row>
    <row r="2757" spans="2:9" x14ac:dyDescent="0.3">
      <c r="B2757" s="26"/>
      <c r="I2757" s="26"/>
    </row>
    <row r="2758" spans="2:9" x14ac:dyDescent="0.3">
      <c r="B2758" s="26"/>
      <c r="I2758" s="26"/>
    </row>
    <row r="2759" spans="2:9" x14ac:dyDescent="0.3">
      <c r="B2759" s="26"/>
      <c r="I2759" s="26"/>
    </row>
    <row r="2760" spans="2:9" x14ac:dyDescent="0.3">
      <c r="B2760" s="26"/>
      <c r="I2760" s="26"/>
    </row>
    <row r="2761" spans="2:9" x14ac:dyDescent="0.3">
      <c r="B2761" s="26"/>
      <c r="I2761" s="26"/>
    </row>
    <row r="2762" spans="2:9" x14ac:dyDescent="0.3">
      <c r="B2762" s="26"/>
      <c r="I2762" s="26"/>
    </row>
    <row r="2763" spans="2:9" x14ac:dyDescent="0.3">
      <c r="B2763" s="26"/>
      <c r="I2763" s="26"/>
    </row>
    <row r="2764" spans="2:9" x14ac:dyDescent="0.3">
      <c r="B2764" s="26"/>
      <c r="I2764" s="26"/>
    </row>
    <row r="2765" spans="2:9" x14ac:dyDescent="0.3">
      <c r="B2765" s="26"/>
      <c r="I2765" s="26"/>
    </row>
    <row r="2766" spans="2:9" x14ac:dyDescent="0.3">
      <c r="B2766" s="26"/>
      <c r="I2766" s="26"/>
    </row>
    <row r="2767" spans="2:9" x14ac:dyDescent="0.3">
      <c r="B2767" s="26"/>
      <c r="I2767" s="26"/>
    </row>
    <row r="2768" spans="2:9" x14ac:dyDescent="0.3">
      <c r="B2768" s="26"/>
      <c r="I2768" s="26"/>
    </row>
    <row r="2769" spans="2:9" x14ac:dyDescent="0.3">
      <c r="B2769" s="26"/>
      <c r="I2769" s="26"/>
    </row>
    <row r="2770" spans="2:9" x14ac:dyDescent="0.3">
      <c r="B2770" s="26"/>
      <c r="I2770" s="26"/>
    </row>
    <row r="2771" spans="2:9" x14ac:dyDescent="0.3">
      <c r="B2771" s="26"/>
      <c r="I2771" s="26"/>
    </row>
    <row r="2772" spans="2:9" x14ac:dyDescent="0.3">
      <c r="B2772" s="26"/>
      <c r="I2772" s="26"/>
    </row>
    <row r="2773" spans="2:9" x14ac:dyDescent="0.3">
      <c r="B2773" s="26"/>
      <c r="I2773" s="26"/>
    </row>
    <row r="2774" spans="2:9" x14ac:dyDescent="0.3">
      <c r="B2774" s="26"/>
      <c r="I2774" s="26"/>
    </row>
    <row r="2775" spans="2:9" x14ac:dyDescent="0.3">
      <c r="B2775" s="26"/>
      <c r="I2775" s="26"/>
    </row>
    <row r="2776" spans="2:9" x14ac:dyDescent="0.3">
      <c r="B2776" s="26"/>
      <c r="I2776" s="26"/>
    </row>
    <row r="2777" spans="2:9" x14ac:dyDescent="0.3">
      <c r="B2777" s="26"/>
      <c r="I2777" s="26"/>
    </row>
    <row r="2778" spans="2:9" x14ac:dyDescent="0.3">
      <c r="B2778" s="26"/>
      <c r="I2778" s="26"/>
    </row>
    <row r="2779" spans="2:9" x14ac:dyDescent="0.3">
      <c r="B2779" s="26"/>
      <c r="I2779" s="26"/>
    </row>
    <row r="2780" spans="2:9" x14ac:dyDescent="0.3">
      <c r="B2780" s="26"/>
      <c r="I2780" s="26"/>
    </row>
    <row r="2781" spans="2:9" x14ac:dyDescent="0.3">
      <c r="B2781" s="26"/>
      <c r="I2781" s="26"/>
    </row>
    <row r="2782" spans="2:9" x14ac:dyDescent="0.3">
      <c r="B2782" s="26"/>
      <c r="I2782" s="26"/>
    </row>
    <row r="2783" spans="2:9" x14ac:dyDescent="0.3">
      <c r="B2783" s="26"/>
      <c r="I2783" s="26"/>
    </row>
    <row r="2784" spans="2:9" x14ac:dyDescent="0.3">
      <c r="B2784" s="26"/>
      <c r="I2784" s="26"/>
    </row>
    <row r="2785" spans="2:9" x14ac:dyDescent="0.3">
      <c r="B2785" s="26"/>
      <c r="I2785" s="26"/>
    </row>
    <row r="2786" spans="2:9" x14ac:dyDescent="0.3">
      <c r="B2786" s="26"/>
      <c r="I2786" s="26"/>
    </row>
    <row r="2787" spans="2:9" x14ac:dyDescent="0.3">
      <c r="B2787" s="26"/>
      <c r="I2787" s="26"/>
    </row>
    <row r="2788" spans="2:9" x14ac:dyDescent="0.3">
      <c r="B2788" s="26"/>
      <c r="I2788" s="26"/>
    </row>
    <row r="2789" spans="2:9" x14ac:dyDescent="0.3">
      <c r="B2789" s="26"/>
      <c r="I2789" s="26"/>
    </row>
    <row r="2790" spans="2:9" x14ac:dyDescent="0.3">
      <c r="B2790" s="26"/>
      <c r="I2790" s="26"/>
    </row>
    <row r="2791" spans="2:9" x14ac:dyDescent="0.3">
      <c r="B2791" s="26"/>
      <c r="I2791" s="26"/>
    </row>
    <row r="2792" spans="2:9" x14ac:dyDescent="0.3">
      <c r="B2792" s="26"/>
      <c r="I2792" s="26"/>
    </row>
    <row r="2793" spans="2:9" x14ac:dyDescent="0.3">
      <c r="B2793" s="26"/>
      <c r="I2793" s="26"/>
    </row>
    <row r="2794" spans="2:9" x14ac:dyDescent="0.3">
      <c r="B2794" s="26"/>
      <c r="I2794" s="26"/>
    </row>
    <row r="2795" spans="2:9" x14ac:dyDescent="0.3">
      <c r="B2795" s="26"/>
      <c r="I2795" s="26"/>
    </row>
    <row r="2796" spans="2:9" x14ac:dyDescent="0.3">
      <c r="B2796" s="26"/>
      <c r="I2796" s="26"/>
    </row>
    <row r="2797" spans="2:9" x14ac:dyDescent="0.3">
      <c r="B2797" s="26"/>
      <c r="I2797" s="26"/>
    </row>
    <row r="2798" spans="2:9" x14ac:dyDescent="0.3">
      <c r="B2798" s="26"/>
      <c r="I2798" s="26"/>
    </row>
    <row r="2799" spans="2:9" x14ac:dyDescent="0.3">
      <c r="B2799" s="26"/>
      <c r="I2799" s="26"/>
    </row>
    <row r="2800" spans="2:9" x14ac:dyDescent="0.3">
      <c r="B2800" s="26"/>
      <c r="I2800" s="26"/>
    </row>
    <row r="2801" spans="2:9" x14ac:dyDescent="0.3">
      <c r="B2801" s="26"/>
      <c r="I2801" s="26"/>
    </row>
    <row r="2802" spans="2:9" x14ac:dyDescent="0.3">
      <c r="B2802" s="26"/>
      <c r="I2802" s="26"/>
    </row>
    <row r="2803" spans="2:9" x14ac:dyDescent="0.3">
      <c r="B2803" s="26"/>
      <c r="I2803" s="26"/>
    </row>
    <row r="2804" spans="2:9" x14ac:dyDescent="0.3">
      <c r="B2804" s="26"/>
      <c r="I2804" s="26"/>
    </row>
    <row r="2805" spans="2:9" x14ac:dyDescent="0.3">
      <c r="B2805" s="26"/>
      <c r="I2805" s="26"/>
    </row>
    <row r="2806" spans="2:9" x14ac:dyDescent="0.3">
      <c r="B2806" s="26"/>
      <c r="I2806" s="26"/>
    </row>
    <row r="2807" spans="2:9" x14ac:dyDescent="0.3">
      <c r="B2807" s="26"/>
      <c r="I2807" s="26"/>
    </row>
    <row r="2808" spans="2:9" x14ac:dyDescent="0.3">
      <c r="B2808" s="26"/>
      <c r="I2808" s="26"/>
    </row>
    <row r="2809" spans="2:9" x14ac:dyDescent="0.3">
      <c r="B2809" s="26"/>
      <c r="I2809" s="26"/>
    </row>
    <row r="2810" spans="2:9" x14ac:dyDescent="0.3">
      <c r="B2810" s="26"/>
      <c r="I2810" s="26"/>
    </row>
    <row r="2811" spans="2:9" x14ac:dyDescent="0.3">
      <c r="B2811" s="26"/>
      <c r="I2811" s="26"/>
    </row>
    <row r="2812" spans="2:9" x14ac:dyDescent="0.3">
      <c r="B2812" s="26"/>
      <c r="I2812" s="26"/>
    </row>
    <row r="2813" spans="2:9" x14ac:dyDescent="0.3">
      <c r="B2813" s="26"/>
      <c r="I2813" s="26"/>
    </row>
    <row r="2814" spans="2:9" x14ac:dyDescent="0.3">
      <c r="B2814" s="26"/>
      <c r="I2814" s="26"/>
    </row>
    <row r="2815" spans="2:9" x14ac:dyDescent="0.3">
      <c r="B2815" s="26"/>
      <c r="I2815" s="26"/>
    </row>
    <row r="2816" spans="2:9" x14ac:dyDescent="0.3">
      <c r="B2816" s="26"/>
      <c r="I2816" s="26"/>
    </row>
    <row r="2817" spans="2:9" x14ac:dyDescent="0.3">
      <c r="B2817" s="26"/>
      <c r="I2817" s="26"/>
    </row>
    <row r="2818" spans="2:9" x14ac:dyDescent="0.3">
      <c r="B2818" s="26"/>
      <c r="I2818" s="26"/>
    </row>
    <row r="2819" spans="2:9" x14ac:dyDescent="0.3">
      <c r="B2819" s="26"/>
      <c r="I2819" s="26"/>
    </row>
    <row r="2820" spans="2:9" x14ac:dyDescent="0.3">
      <c r="B2820" s="26"/>
      <c r="I2820" s="26"/>
    </row>
    <row r="2821" spans="2:9" x14ac:dyDescent="0.3">
      <c r="B2821" s="26"/>
      <c r="I2821" s="26"/>
    </row>
    <row r="2822" spans="2:9" x14ac:dyDescent="0.3">
      <c r="B2822" s="26"/>
      <c r="I2822" s="26"/>
    </row>
    <row r="2823" spans="2:9" x14ac:dyDescent="0.3">
      <c r="B2823" s="26"/>
      <c r="I2823" s="26"/>
    </row>
    <row r="2824" spans="2:9" x14ac:dyDescent="0.3">
      <c r="B2824" s="26"/>
      <c r="I2824" s="26"/>
    </row>
    <row r="2825" spans="2:9" x14ac:dyDescent="0.3">
      <c r="B2825" s="26"/>
      <c r="I2825" s="26"/>
    </row>
    <row r="2826" spans="2:9" x14ac:dyDescent="0.3">
      <c r="B2826" s="26"/>
      <c r="I2826" s="26"/>
    </row>
    <row r="2827" spans="2:9" x14ac:dyDescent="0.3">
      <c r="B2827" s="26"/>
      <c r="I2827" s="26"/>
    </row>
    <row r="2828" spans="2:9" x14ac:dyDescent="0.3">
      <c r="B2828" s="26"/>
      <c r="I2828" s="26"/>
    </row>
    <row r="2829" spans="2:9" x14ac:dyDescent="0.3">
      <c r="B2829" s="26"/>
      <c r="I2829" s="26"/>
    </row>
    <row r="2830" spans="2:9" x14ac:dyDescent="0.3">
      <c r="B2830" s="26"/>
      <c r="I2830" s="26"/>
    </row>
    <row r="2831" spans="2:9" x14ac:dyDescent="0.3">
      <c r="B2831" s="26"/>
      <c r="I2831" s="26"/>
    </row>
    <row r="2832" spans="2:9" x14ac:dyDescent="0.3">
      <c r="B2832" s="26"/>
      <c r="I2832" s="26"/>
    </row>
    <row r="2833" spans="2:9" x14ac:dyDescent="0.3">
      <c r="B2833" s="26"/>
      <c r="I2833" s="26"/>
    </row>
    <row r="2834" spans="2:9" x14ac:dyDescent="0.3">
      <c r="B2834" s="26"/>
      <c r="I2834" s="26"/>
    </row>
    <row r="2835" spans="2:9" x14ac:dyDescent="0.3">
      <c r="B2835" s="26"/>
      <c r="I2835" s="26"/>
    </row>
    <row r="2836" spans="2:9" x14ac:dyDescent="0.3">
      <c r="B2836" s="26"/>
      <c r="I2836" s="26"/>
    </row>
    <row r="2837" spans="2:9" x14ac:dyDescent="0.3">
      <c r="B2837" s="26"/>
      <c r="I2837" s="26"/>
    </row>
    <row r="2838" spans="2:9" x14ac:dyDescent="0.3">
      <c r="B2838" s="26"/>
      <c r="I2838" s="26"/>
    </row>
    <row r="2839" spans="2:9" x14ac:dyDescent="0.3">
      <c r="B2839" s="26"/>
      <c r="I2839" s="26"/>
    </row>
    <row r="2840" spans="2:9" x14ac:dyDescent="0.3">
      <c r="B2840" s="26"/>
      <c r="I2840" s="26"/>
    </row>
    <row r="2841" spans="2:9" x14ac:dyDescent="0.3">
      <c r="B2841" s="26"/>
      <c r="I2841" s="26"/>
    </row>
    <row r="2842" spans="2:9" x14ac:dyDescent="0.3">
      <c r="B2842" s="26"/>
      <c r="I2842" s="26"/>
    </row>
    <row r="2843" spans="2:9" x14ac:dyDescent="0.3">
      <c r="B2843" s="26"/>
      <c r="I2843" s="26"/>
    </row>
    <row r="2844" spans="2:9" x14ac:dyDescent="0.3">
      <c r="B2844" s="26"/>
      <c r="I2844" s="26"/>
    </row>
    <row r="2845" spans="2:9" x14ac:dyDescent="0.3">
      <c r="B2845" s="26"/>
      <c r="I2845" s="26"/>
    </row>
    <row r="2846" spans="2:9" x14ac:dyDescent="0.3">
      <c r="B2846" s="26"/>
      <c r="I2846" s="26"/>
    </row>
    <row r="2847" spans="2:9" x14ac:dyDescent="0.3">
      <c r="B2847" s="26"/>
      <c r="I2847" s="26"/>
    </row>
    <row r="2848" spans="2:9" x14ac:dyDescent="0.3">
      <c r="B2848" s="26"/>
      <c r="I2848" s="26"/>
    </row>
    <row r="2849" spans="2:9" x14ac:dyDescent="0.3">
      <c r="B2849" s="26"/>
      <c r="I2849" s="26"/>
    </row>
    <row r="2850" spans="2:9" x14ac:dyDescent="0.3">
      <c r="B2850" s="26"/>
      <c r="I2850" s="26"/>
    </row>
    <row r="2851" spans="2:9" x14ac:dyDescent="0.3">
      <c r="B2851" s="26"/>
      <c r="I2851" s="26"/>
    </row>
    <row r="2852" spans="2:9" x14ac:dyDescent="0.3">
      <c r="B2852" s="26"/>
      <c r="I2852" s="26"/>
    </row>
    <row r="2853" spans="2:9" x14ac:dyDescent="0.3">
      <c r="B2853" s="26"/>
      <c r="I2853" s="26"/>
    </row>
    <row r="2854" spans="2:9" x14ac:dyDescent="0.3">
      <c r="B2854" s="26"/>
      <c r="I2854" s="26"/>
    </row>
    <row r="2855" spans="2:9" x14ac:dyDescent="0.3">
      <c r="B2855" s="26"/>
      <c r="I2855" s="26"/>
    </row>
    <row r="2856" spans="2:9" x14ac:dyDescent="0.3">
      <c r="B2856" s="26"/>
      <c r="I2856" s="26"/>
    </row>
    <row r="2857" spans="2:9" x14ac:dyDescent="0.3">
      <c r="B2857" s="26"/>
      <c r="I2857" s="26"/>
    </row>
    <row r="2858" spans="2:9" x14ac:dyDescent="0.3">
      <c r="B2858" s="26"/>
      <c r="I2858" s="26"/>
    </row>
    <row r="2859" spans="2:9" x14ac:dyDescent="0.3">
      <c r="B2859" s="26"/>
      <c r="I2859" s="26"/>
    </row>
    <row r="2860" spans="2:9" x14ac:dyDescent="0.3">
      <c r="B2860" s="26"/>
      <c r="I2860" s="26"/>
    </row>
    <row r="2861" spans="2:9" x14ac:dyDescent="0.3">
      <c r="B2861" s="26"/>
      <c r="I2861" s="26"/>
    </row>
    <row r="2862" spans="2:9" x14ac:dyDescent="0.3">
      <c r="B2862" s="26"/>
      <c r="I2862" s="26"/>
    </row>
    <row r="2863" spans="2:9" x14ac:dyDescent="0.3">
      <c r="B2863" s="26"/>
      <c r="I2863" s="26"/>
    </row>
    <row r="2864" spans="2:9" x14ac:dyDescent="0.3">
      <c r="B2864" s="26"/>
      <c r="I2864" s="26"/>
    </row>
    <row r="2865" spans="2:9" x14ac:dyDescent="0.3">
      <c r="B2865" s="26"/>
      <c r="I2865" s="26"/>
    </row>
    <row r="2866" spans="2:9" x14ac:dyDescent="0.3">
      <c r="B2866" s="26"/>
      <c r="I2866" s="26"/>
    </row>
    <row r="2867" spans="2:9" x14ac:dyDescent="0.3">
      <c r="B2867" s="26"/>
      <c r="I2867" s="26"/>
    </row>
    <row r="2868" spans="2:9" x14ac:dyDescent="0.3">
      <c r="B2868" s="26"/>
      <c r="I2868" s="26"/>
    </row>
    <row r="2869" spans="2:9" x14ac:dyDescent="0.3">
      <c r="B2869" s="26"/>
      <c r="I2869" s="26"/>
    </row>
    <row r="2870" spans="2:9" x14ac:dyDescent="0.3">
      <c r="B2870" s="26"/>
      <c r="I2870" s="26"/>
    </row>
    <row r="2871" spans="2:9" x14ac:dyDescent="0.3">
      <c r="B2871" s="26"/>
      <c r="I2871" s="26"/>
    </row>
    <row r="2872" spans="2:9" x14ac:dyDescent="0.3">
      <c r="B2872" s="26"/>
      <c r="I2872" s="26"/>
    </row>
    <row r="2873" spans="2:9" x14ac:dyDescent="0.3">
      <c r="B2873" s="26"/>
      <c r="I2873" s="26"/>
    </row>
    <row r="2874" spans="2:9" x14ac:dyDescent="0.3">
      <c r="B2874" s="26"/>
      <c r="I2874" s="26"/>
    </row>
    <row r="2875" spans="2:9" x14ac:dyDescent="0.3">
      <c r="B2875" s="26"/>
      <c r="I2875" s="26"/>
    </row>
    <row r="2876" spans="2:9" x14ac:dyDescent="0.3">
      <c r="B2876" s="26"/>
      <c r="I2876" s="26"/>
    </row>
    <row r="2877" spans="2:9" x14ac:dyDescent="0.3">
      <c r="B2877" s="26"/>
      <c r="I2877" s="26"/>
    </row>
    <row r="2878" spans="2:9" x14ac:dyDescent="0.3">
      <c r="B2878" s="26"/>
      <c r="I2878" s="26"/>
    </row>
    <row r="2879" spans="2:9" x14ac:dyDescent="0.3">
      <c r="B2879" s="26"/>
      <c r="I2879" s="26"/>
    </row>
    <row r="2880" spans="2:9" x14ac:dyDescent="0.3">
      <c r="B2880" s="26"/>
      <c r="I2880" s="26"/>
    </row>
    <row r="2881" spans="2:9" x14ac:dyDescent="0.3">
      <c r="B2881" s="26"/>
      <c r="I2881" s="26"/>
    </row>
    <row r="2882" spans="2:9" x14ac:dyDescent="0.3">
      <c r="B2882" s="26"/>
      <c r="I2882" s="26"/>
    </row>
    <row r="2883" spans="2:9" x14ac:dyDescent="0.3">
      <c r="B2883" s="26"/>
      <c r="I2883" s="26"/>
    </row>
    <row r="2884" spans="2:9" x14ac:dyDescent="0.3">
      <c r="B2884" s="26"/>
      <c r="I2884" s="26"/>
    </row>
    <row r="2885" spans="2:9" x14ac:dyDescent="0.3">
      <c r="B2885" s="26"/>
      <c r="I2885" s="26"/>
    </row>
    <row r="2886" spans="2:9" x14ac:dyDescent="0.3">
      <c r="B2886" s="26"/>
      <c r="I2886" s="26"/>
    </row>
    <row r="2887" spans="2:9" x14ac:dyDescent="0.3">
      <c r="B2887" s="26"/>
      <c r="I2887" s="26"/>
    </row>
    <row r="2888" spans="2:9" x14ac:dyDescent="0.3">
      <c r="B2888" s="26"/>
      <c r="I2888" s="26"/>
    </row>
    <row r="2889" spans="2:9" x14ac:dyDescent="0.3">
      <c r="B2889" s="26"/>
      <c r="I2889" s="26"/>
    </row>
    <row r="2890" spans="2:9" x14ac:dyDescent="0.3">
      <c r="B2890" s="26"/>
      <c r="I2890" s="26"/>
    </row>
    <row r="2891" spans="2:9" x14ac:dyDescent="0.3">
      <c r="B2891" s="26"/>
      <c r="I2891" s="26"/>
    </row>
    <row r="2892" spans="2:9" x14ac:dyDescent="0.3">
      <c r="B2892" s="26"/>
      <c r="I2892" s="26"/>
    </row>
    <row r="2893" spans="2:9" x14ac:dyDescent="0.3">
      <c r="B2893" s="26"/>
      <c r="I2893" s="26"/>
    </row>
    <row r="2894" spans="2:9" x14ac:dyDescent="0.3">
      <c r="B2894" s="26"/>
      <c r="I2894" s="26"/>
    </row>
    <row r="2895" spans="2:9" x14ac:dyDescent="0.3">
      <c r="B2895" s="26"/>
      <c r="I2895" s="26"/>
    </row>
    <row r="2896" spans="2:9" x14ac:dyDescent="0.3">
      <c r="B2896" s="26"/>
      <c r="I2896" s="26"/>
    </row>
    <row r="2897" spans="2:9" x14ac:dyDescent="0.3">
      <c r="B2897" s="26"/>
      <c r="I2897" s="26"/>
    </row>
    <row r="2898" spans="2:9" x14ac:dyDescent="0.3">
      <c r="B2898" s="26"/>
      <c r="I2898" s="26"/>
    </row>
    <row r="2899" spans="2:9" x14ac:dyDescent="0.3">
      <c r="B2899" s="26"/>
      <c r="I2899" s="26"/>
    </row>
    <row r="2900" spans="2:9" x14ac:dyDescent="0.3">
      <c r="B2900" s="26"/>
      <c r="I2900" s="26"/>
    </row>
    <row r="2901" spans="2:9" x14ac:dyDescent="0.3">
      <c r="B2901" s="26"/>
      <c r="I2901" s="26"/>
    </row>
    <row r="2902" spans="2:9" x14ac:dyDescent="0.3">
      <c r="B2902" s="26"/>
      <c r="I2902" s="26"/>
    </row>
    <row r="2903" spans="2:9" x14ac:dyDescent="0.3">
      <c r="B2903" s="26"/>
      <c r="I2903" s="26"/>
    </row>
    <row r="2904" spans="2:9" x14ac:dyDescent="0.3">
      <c r="B2904" s="26"/>
      <c r="I2904" s="26"/>
    </row>
    <row r="2905" spans="2:9" x14ac:dyDescent="0.3">
      <c r="B2905" s="26"/>
      <c r="I2905" s="26"/>
    </row>
    <row r="2906" spans="2:9" x14ac:dyDescent="0.3">
      <c r="B2906" s="26"/>
      <c r="I2906" s="26"/>
    </row>
    <row r="2907" spans="2:9" x14ac:dyDescent="0.3">
      <c r="B2907" s="26"/>
      <c r="I2907" s="26"/>
    </row>
    <row r="2908" spans="2:9" x14ac:dyDescent="0.3">
      <c r="B2908" s="26"/>
      <c r="I2908" s="26"/>
    </row>
    <row r="2909" spans="2:9" x14ac:dyDescent="0.3">
      <c r="B2909" s="26"/>
      <c r="I2909" s="26"/>
    </row>
    <row r="2910" spans="2:9" x14ac:dyDescent="0.3">
      <c r="B2910" s="26"/>
      <c r="I2910" s="26"/>
    </row>
    <row r="2911" spans="2:9" x14ac:dyDescent="0.3">
      <c r="B2911" s="26"/>
      <c r="I2911" s="26"/>
    </row>
    <row r="2912" spans="2:9" x14ac:dyDescent="0.3">
      <c r="B2912" s="26"/>
      <c r="I2912" s="26"/>
    </row>
    <row r="2913" spans="2:9" x14ac:dyDescent="0.3">
      <c r="B2913" s="26"/>
      <c r="I2913" s="26"/>
    </row>
    <row r="2914" spans="2:9" x14ac:dyDescent="0.3">
      <c r="B2914" s="26"/>
      <c r="I2914" s="26"/>
    </row>
    <row r="2915" spans="2:9" x14ac:dyDescent="0.3">
      <c r="B2915" s="26"/>
      <c r="I2915" s="26"/>
    </row>
    <row r="2916" spans="2:9" x14ac:dyDescent="0.3">
      <c r="B2916" s="26"/>
      <c r="I2916" s="26"/>
    </row>
  </sheetData>
  <mergeCells count="2">
    <mergeCell ref="A1:Q1"/>
    <mergeCell ref="A3:Q3"/>
  </mergeCells>
  <pageMargins left="0.75" right="0.75" top="0.75" bottom="0.5" header="0.5" footer="0.75"/>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topLeftCell="A21" workbookViewId="0">
      <selection activeCell="A21" sqref="A21 A21:XFD21"/>
    </sheetView>
  </sheetViews>
  <sheetFormatPr defaultRowHeight="14.4" x14ac:dyDescent="0.3"/>
  <cols>
    <col min="1" max="1" width="33.33203125" style="7" bestFit="1" customWidth="1"/>
  </cols>
  <sheetData>
    <row r="1" spans="1:2" x14ac:dyDescent="0.3">
      <c r="A1" s="7" t="s">
        <v>136</v>
      </c>
      <c r="B1" s="7" t="s">
        <v>137</v>
      </c>
    </row>
    <row r="2" spans="1:2" x14ac:dyDescent="0.3">
      <c r="A2" s="7" t="s">
        <v>56</v>
      </c>
      <c r="B2" s="7" t="s">
        <v>138</v>
      </c>
    </row>
    <row r="3" spans="1:2" x14ac:dyDescent="0.3">
      <c r="A3" s="7" t="s">
        <v>53</v>
      </c>
      <c r="B3" s="7" t="s">
        <v>138</v>
      </c>
    </row>
    <row r="4" spans="1:2" x14ac:dyDescent="0.3">
      <c r="A4" s="7" t="s">
        <v>57</v>
      </c>
      <c r="B4" s="7" t="s">
        <v>138</v>
      </c>
    </row>
    <row r="5" spans="1:2" x14ac:dyDescent="0.3">
      <c r="A5" s="7" t="s">
        <v>58</v>
      </c>
      <c r="B5" s="7" t="s">
        <v>138</v>
      </c>
    </row>
    <row r="6" spans="1:2" x14ac:dyDescent="0.3">
      <c r="A6" s="7" t="s">
        <v>59</v>
      </c>
      <c r="B6" s="7" t="s">
        <v>138</v>
      </c>
    </row>
    <row r="7" spans="1:2" x14ac:dyDescent="0.3">
      <c r="A7" s="7" t="s">
        <v>60</v>
      </c>
      <c r="B7" s="7" t="s">
        <v>138</v>
      </c>
    </row>
    <row r="8" spans="1:2" x14ac:dyDescent="0.3">
      <c r="A8" s="7" t="s">
        <v>61</v>
      </c>
      <c r="B8" s="7" t="s">
        <v>138</v>
      </c>
    </row>
    <row r="9" spans="1:2" x14ac:dyDescent="0.3">
      <c r="A9" s="7" t="s">
        <v>62</v>
      </c>
      <c r="B9" s="7" t="s">
        <v>138</v>
      </c>
    </row>
    <row r="10" spans="1:2" x14ac:dyDescent="0.3">
      <c r="A10" s="7" t="s">
        <v>63</v>
      </c>
      <c r="B10" s="7" t="s">
        <v>138</v>
      </c>
    </row>
    <row r="11" spans="1:2" x14ac:dyDescent="0.3">
      <c r="A11" s="7" t="s">
        <v>64</v>
      </c>
      <c r="B11" s="7" t="s">
        <v>138</v>
      </c>
    </row>
    <row r="12" spans="1:2" x14ac:dyDescent="0.3">
      <c r="A12" s="7" t="s">
        <v>65</v>
      </c>
      <c r="B12" s="7" t="s">
        <v>138</v>
      </c>
    </row>
    <row r="13" spans="1:2" x14ac:dyDescent="0.3">
      <c r="A13" s="7" t="s">
        <v>66</v>
      </c>
      <c r="B13" s="7" t="s">
        <v>138</v>
      </c>
    </row>
    <row r="14" spans="1:2" x14ac:dyDescent="0.3">
      <c r="A14" s="7" t="s">
        <v>46</v>
      </c>
      <c r="B14" s="7" t="s">
        <v>138</v>
      </c>
    </row>
    <row r="15" spans="1:2" x14ac:dyDescent="0.3">
      <c r="A15" s="7" t="s">
        <v>47</v>
      </c>
      <c r="B15" s="7" t="s">
        <v>138</v>
      </c>
    </row>
    <row r="16" spans="1:2" x14ac:dyDescent="0.3">
      <c r="A16" s="7" t="s">
        <v>48</v>
      </c>
      <c r="B16" s="7" t="s">
        <v>138</v>
      </c>
    </row>
    <row r="17" spans="1:2" x14ac:dyDescent="0.3">
      <c r="A17" s="7" t="s">
        <v>49</v>
      </c>
      <c r="B17" s="7" t="s">
        <v>138</v>
      </c>
    </row>
    <row r="18" spans="1:2" x14ac:dyDescent="0.3">
      <c r="A18" s="7" t="s">
        <v>50</v>
      </c>
      <c r="B18" s="7" t="s">
        <v>138</v>
      </c>
    </row>
    <row r="19" spans="1:2" x14ac:dyDescent="0.3">
      <c r="A19" s="7" t="s">
        <v>51</v>
      </c>
      <c r="B19" s="7" t="s">
        <v>138</v>
      </c>
    </row>
    <row r="20" spans="1:2" x14ac:dyDescent="0.3">
      <c r="A20" s="7" t="s">
        <v>52</v>
      </c>
      <c r="B20" s="7" t="s">
        <v>138</v>
      </c>
    </row>
    <row r="21" spans="1:2" x14ac:dyDescent="0.3">
      <c r="A21" s="7" t="s">
        <v>106</v>
      </c>
      <c r="B21" s="7" t="s">
        <v>138</v>
      </c>
    </row>
    <row r="22" spans="1:2" x14ac:dyDescent="0.3">
      <c r="A22" s="7" t="s">
        <v>107</v>
      </c>
      <c r="B22" s="7" t="s">
        <v>138</v>
      </c>
    </row>
    <row r="23" spans="1:2" x14ac:dyDescent="0.3">
      <c r="A23" s="7" t="s">
        <v>108</v>
      </c>
      <c r="B23" s="7" t="s">
        <v>138</v>
      </c>
    </row>
    <row r="24" spans="1:2" x14ac:dyDescent="0.3">
      <c r="A24" s="7" t="s">
        <v>109</v>
      </c>
      <c r="B24" s="7" t="s">
        <v>138</v>
      </c>
    </row>
    <row r="25" spans="1:2" x14ac:dyDescent="0.3">
      <c r="A25" s="7" t="s">
        <v>110</v>
      </c>
      <c r="B25" s="7" t="s">
        <v>138</v>
      </c>
    </row>
    <row r="26" spans="1:2" x14ac:dyDescent="0.3">
      <c r="A26" s="7" t="s">
        <v>111</v>
      </c>
      <c r="B26" s="7" t="s">
        <v>138</v>
      </c>
    </row>
    <row r="27" spans="1:2" x14ac:dyDescent="0.3">
      <c r="A27" s="7" t="s">
        <v>112</v>
      </c>
      <c r="B27" s="7" t="s">
        <v>138</v>
      </c>
    </row>
    <row r="28" spans="1:2" x14ac:dyDescent="0.3">
      <c r="A28" s="7" t="s">
        <v>113</v>
      </c>
      <c r="B28" s="7" t="s">
        <v>138</v>
      </c>
    </row>
    <row r="29" spans="1:2" x14ac:dyDescent="0.3">
      <c r="A29" s="7" t="s">
        <v>114</v>
      </c>
      <c r="B29" s="7" t="s">
        <v>138</v>
      </c>
    </row>
    <row r="30" spans="1:2" x14ac:dyDescent="0.3">
      <c r="A30" s="7" t="s">
        <v>115</v>
      </c>
      <c r="B30" s="7" t="s">
        <v>138</v>
      </c>
    </row>
    <row r="31" spans="1:2" x14ac:dyDescent="0.3">
      <c r="A31" s="7" t="s">
        <v>116</v>
      </c>
      <c r="B31" s="7" t="s">
        <v>138</v>
      </c>
    </row>
    <row r="32" spans="1:2" x14ac:dyDescent="0.3">
      <c r="A32" s="7" t="s">
        <v>117</v>
      </c>
      <c r="B32" s="7" t="s">
        <v>138</v>
      </c>
    </row>
    <row r="33" spans="1:2" x14ac:dyDescent="0.3">
      <c r="A33" s="7" t="s">
        <v>68</v>
      </c>
      <c r="B33" s="7" t="s">
        <v>138</v>
      </c>
    </row>
    <row r="34" spans="1:2" x14ac:dyDescent="0.3">
      <c r="A34" s="7" t="s">
        <v>69</v>
      </c>
      <c r="B34" s="7" t="s">
        <v>138</v>
      </c>
    </row>
    <row r="35" spans="1:2" x14ac:dyDescent="0.3">
      <c r="A35" s="7" t="s">
        <v>70</v>
      </c>
      <c r="B35" s="7" t="s">
        <v>138</v>
      </c>
    </row>
    <row r="36" spans="1:2" x14ac:dyDescent="0.3">
      <c r="A36" s="7" t="s">
        <v>71</v>
      </c>
      <c r="B36" s="7" t="s">
        <v>138</v>
      </c>
    </row>
    <row r="37" spans="1:2" x14ac:dyDescent="0.3">
      <c r="A37" s="7" t="s">
        <v>72</v>
      </c>
      <c r="B37" s="7" t="s">
        <v>138</v>
      </c>
    </row>
    <row r="38" spans="1:2" x14ac:dyDescent="0.3">
      <c r="A38" s="7" t="s">
        <v>73</v>
      </c>
      <c r="B38" s="7" t="s">
        <v>138</v>
      </c>
    </row>
    <row r="39" spans="1:2" x14ac:dyDescent="0.3">
      <c r="A39" s="7" t="s">
        <v>74</v>
      </c>
      <c r="B39" s="7" t="s">
        <v>138</v>
      </c>
    </row>
    <row r="40" spans="1:2" x14ac:dyDescent="0.3">
      <c r="A40" s="7" t="s">
        <v>75</v>
      </c>
      <c r="B40" s="7" t="s">
        <v>138</v>
      </c>
    </row>
    <row r="41" spans="1:2" x14ac:dyDescent="0.3">
      <c r="A41" s="7" t="s">
        <v>76</v>
      </c>
      <c r="B41" s="7" t="s">
        <v>138</v>
      </c>
    </row>
    <row r="42" spans="1:2" x14ac:dyDescent="0.3">
      <c r="A42" s="7" t="s">
        <v>77</v>
      </c>
      <c r="B42" s="7" t="s">
        <v>138</v>
      </c>
    </row>
    <row r="43" spans="1:2" x14ac:dyDescent="0.3">
      <c r="A43" s="7" t="s">
        <v>78</v>
      </c>
      <c r="B43" s="7" t="s">
        <v>138</v>
      </c>
    </row>
    <row r="44" spans="1:2" x14ac:dyDescent="0.3">
      <c r="A44" s="7" t="s">
        <v>79</v>
      </c>
      <c r="B44" s="7" t="s">
        <v>138</v>
      </c>
    </row>
    <row r="45" spans="1:2" x14ac:dyDescent="0.3">
      <c r="A45" s="7" t="s">
        <v>80</v>
      </c>
      <c r="B45" s="7" t="s">
        <v>138</v>
      </c>
    </row>
    <row r="46" spans="1:2" x14ac:dyDescent="0.3">
      <c r="A46" s="7" t="s">
        <v>81</v>
      </c>
      <c r="B46" s="7" t="s">
        <v>138</v>
      </c>
    </row>
    <row r="47" spans="1:2" x14ac:dyDescent="0.3">
      <c r="A47" s="7" t="s">
        <v>82</v>
      </c>
      <c r="B47" s="7" t="s">
        <v>138</v>
      </c>
    </row>
    <row r="48" spans="1:2" x14ac:dyDescent="0.3">
      <c r="A48" s="7" t="s">
        <v>83</v>
      </c>
      <c r="B48" s="7" t="s">
        <v>138</v>
      </c>
    </row>
    <row r="49" spans="1:2" x14ac:dyDescent="0.3">
      <c r="A49" s="7" t="s">
        <v>84</v>
      </c>
      <c r="B49" s="7" t="s">
        <v>138</v>
      </c>
    </row>
    <row r="50" spans="1:2" x14ac:dyDescent="0.3">
      <c r="A50" s="7" t="s">
        <v>85</v>
      </c>
      <c r="B50" s="7" t="s">
        <v>138</v>
      </c>
    </row>
    <row r="51" spans="1:2" x14ac:dyDescent="0.3">
      <c r="A51" s="7" t="s">
        <v>86</v>
      </c>
      <c r="B51" s="7" t="s">
        <v>138</v>
      </c>
    </row>
    <row r="52" spans="1:2" x14ac:dyDescent="0.3">
      <c r="A52" s="7" t="s">
        <v>88</v>
      </c>
      <c r="B52" s="7" t="s">
        <v>138</v>
      </c>
    </row>
    <row r="53" spans="1:2" x14ac:dyDescent="0.3">
      <c r="A53" s="7" t="s">
        <v>89</v>
      </c>
      <c r="B53" s="7" t="s">
        <v>138</v>
      </c>
    </row>
    <row r="54" spans="1:2" x14ac:dyDescent="0.3">
      <c r="A54" s="7" t="s">
        <v>90</v>
      </c>
      <c r="B54" s="7" t="s">
        <v>138</v>
      </c>
    </row>
    <row r="55" spans="1:2" x14ac:dyDescent="0.3">
      <c r="A55" s="7" t="s">
        <v>91</v>
      </c>
      <c r="B55" s="7" t="s">
        <v>138</v>
      </c>
    </row>
    <row r="56" spans="1:2" x14ac:dyDescent="0.3">
      <c r="A56" s="7" t="s">
        <v>92</v>
      </c>
      <c r="B56" s="7" t="s">
        <v>138</v>
      </c>
    </row>
    <row r="57" spans="1:2" x14ac:dyDescent="0.3">
      <c r="A57" s="7" t="s">
        <v>93</v>
      </c>
      <c r="B57" s="7" t="s">
        <v>138</v>
      </c>
    </row>
    <row r="58" spans="1:2" x14ac:dyDescent="0.3">
      <c r="A58" s="7" t="s">
        <v>94</v>
      </c>
      <c r="B58" s="7" t="s">
        <v>138</v>
      </c>
    </row>
    <row r="59" spans="1:2" x14ac:dyDescent="0.3">
      <c r="A59" s="7" t="s">
        <v>95</v>
      </c>
      <c r="B59" s="7" t="s">
        <v>138</v>
      </c>
    </row>
    <row r="60" spans="1:2" x14ac:dyDescent="0.3">
      <c r="A60" s="7" t="s">
        <v>96</v>
      </c>
      <c r="B60" s="7" t="s">
        <v>138</v>
      </c>
    </row>
    <row r="61" spans="1:2" x14ac:dyDescent="0.3">
      <c r="A61" s="7" t="s">
        <v>97</v>
      </c>
      <c r="B61" s="7" t="s">
        <v>138</v>
      </c>
    </row>
    <row r="62" spans="1:2" x14ac:dyDescent="0.3">
      <c r="A62" s="7" t="s">
        <v>98</v>
      </c>
      <c r="B62" s="7" t="s">
        <v>138</v>
      </c>
    </row>
    <row r="63" spans="1:2" x14ac:dyDescent="0.3">
      <c r="A63" s="7" t="s">
        <v>99</v>
      </c>
      <c r="B63" s="7" t="s">
        <v>138</v>
      </c>
    </row>
    <row r="64" spans="1:2" x14ac:dyDescent="0.3">
      <c r="A64" s="7" t="s">
        <v>100</v>
      </c>
      <c r="B64" s="7" t="s">
        <v>138</v>
      </c>
    </row>
    <row r="65" spans="1:2" x14ac:dyDescent="0.3">
      <c r="A65" s="7" t="s">
        <v>101</v>
      </c>
      <c r="B65" s="7" t="s">
        <v>138</v>
      </c>
    </row>
    <row r="66" spans="1:2" x14ac:dyDescent="0.3">
      <c r="A66" s="7" t="s">
        <v>102</v>
      </c>
      <c r="B66" s="7" t="s">
        <v>138</v>
      </c>
    </row>
    <row r="67" spans="1:2" x14ac:dyDescent="0.3">
      <c r="A67" s="7" t="s">
        <v>103</v>
      </c>
      <c r="B67" s="7" t="s">
        <v>138</v>
      </c>
    </row>
    <row r="68" spans="1:2" x14ac:dyDescent="0.3">
      <c r="A68" s="7" t="s">
        <v>104</v>
      </c>
      <c r="B68" s="7" t="s">
        <v>138</v>
      </c>
    </row>
    <row r="69" spans="1:2" x14ac:dyDescent="0.3">
      <c r="A69" s="7" t="s">
        <v>105</v>
      </c>
      <c r="B69" s="7" t="s">
        <v>138</v>
      </c>
    </row>
    <row r="70" spans="1:2" x14ac:dyDescent="0.3">
      <c r="A70" s="7" t="s">
        <v>119</v>
      </c>
      <c r="B70" s="7" t="s">
        <v>138</v>
      </c>
    </row>
    <row r="71" spans="1:2" x14ac:dyDescent="0.3">
      <c r="A71" s="7" t="s">
        <v>120</v>
      </c>
      <c r="B71" s="7" t="s">
        <v>138</v>
      </c>
    </row>
    <row r="72" spans="1:2" x14ac:dyDescent="0.3">
      <c r="A72" s="7" t="s">
        <v>121</v>
      </c>
      <c r="B72" s="7" t="s">
        <v>138</v>
      </c>
    </row>
    <row r="73" spans="1:2" x14ac:dyDescent="0.3">
      <c r="A73" s="7" t="s">
        <v>122</v>
      </c>
      <c r="B73" s="7" t="s">
        <v>138</v>
      </c>
    </row>
    <row r="74" spans="1:2" x14ac:dyDescent="0.3">
      <c r="A74" s="7" t="s">
        <v>123</v>
      </c>
      <c r="B74" s="7" t="s">
        <v>138</v>
      </c>
    </row>
    <row r="75" spans="1:2" x14ac:dyDescent="0.3">
      <c r="A75" s="7" t="s">
        <v>124</v>
      </c>
      <c r="B75" s="7" t="s">
        <v>138</v>
      </c>
    </row>
    <row r="76" spans="1:2" x14ac:dyDescent="0.3">
      <c r="A76" s="7" t="s">
        <v>125</v>
      </c>
      <c r="B76" s="7" t="s">
        <v>138</v>
      </c>
    </row>
    <row r="77" spans="1:2" x14ac:dyDescent="0.3">
      <c r="A77" s="7" t="s">
        <v>126</v>
      </c>
      <c r="B77" s="7" t="s">
        <v>138</v>
      </c>
    </row>
    <row r="78" spans="1:2" x14ac:dyDescent="0.3">
      <c r="A78" s="7" t="s">
        <v>127</v>
      </c>
      <c r="B78" s="7" t="s">
        <v>138</v>
      </c>
    </row>
    <row r="79" spans="1:2" x14ac:dyDescent="0.3">
      <c r="A79" s="7" t="s">
        <v>128</v>
      </c>
      <c r="B79" s="7" t="s">
        <v>138</v>
      </c>
    </row>
    <row r="80" spans="1:2" x14ac:dyDescent="0.3">
      <c r="A80" s="7" t="s">
        <v>129</v>
      </c>
      <c r="B80" s="7" t="s">
        <v>138</v>
      </c>
    </row>
    <row r="81" spans="1:2" x14ac:dyDescent="0.3">
      <c r="A81" s="7" t="s">
        <v>130</v>
      </c>
      <c r="B81" s="7" t="s">
        <v>138</v>
      </c>
    </row>
    <row r="82" spans="1:2" x14ac:dyDescent="0.3">
      <c r="A82" s="7" t="s">
        <v>131</v>
      </c>
      <c r="B82" s="7" t="s">
        <v>138</v>
      </c>
    </row>
    <row r="83" spans="1:2" x14ac:dyDescent="0.3">
      <c r="A83" s="7" t="s">
        <v>132</v>
      </c>
      <c r="B83" s="7" t="s">
        <v>138</v>
      </c>
    </row>
    <row r="84" spans="1:2" x14ac:dyDescent="0.3">
      <c r="A84" s="7" t="s">
        <v>133</v>
      </c>
      <c r="B84" s="7" t="s">
        <v>138</v>
      </c>
    </row>
    <row r="85" spans="1:2" x14ac:dyDescent="0.3">
      <c r="A85" s="7" t="s">
        <v>134</v>
      </c>
      <c r="B85" s="7" t="s">
        <v>138</v>
      </c>
    </row>
    <row r="86" spans="1:2" x14ac:dyDescent="0.3">
      <c r="A86" s="7" t="s">
        <v>135</v>
      </c>
      <c r="B86" s="7" t="s">
        <v>138</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8</vt:i4>
      </vt:variant>
    </vt:vector>
  </HeadingPairs>
  <TitlesOfParts>
    <vt:vector size="25" baseType="lpstr">
      <vt:lpstr>Daily Status Report</vt:lpstr>
      <vt:lpstr>Daily Status Report (A)</vt:lpstr>
      <vt:lpstr>Daily Status Report (B)</vt:lpstr>
      <vt:lpstr>Daily Status Report (C)</vt:lpstr>
      <vt:lpstr>Slant</vt:lpstr>
      <vt:lpstr>Daily Status Pivot Tables</vt:lpstr>
      <vt:lpstr>ORRate</vt:lpstr>
      <vt:lpstr>BankPercentage</vt:lpstr>
      <vt:lpstr>Phase Bank Time</vt:lpstr>
      <vt:lpstr>Phase Flow Chart Pivot Tables</vt:lpstr>
      <vt:lpstr>Phase Flow Chart</vt:lpstr>
      <vt:lpstr>Readiness</vt:lpstr>
      <vt:lpstr>Daily Status</vt:lpstr>
      <vt:lpstr>Readiness Status</vt:lpstr>
      <vt:lpstr>Inspection Pivot Tables</vt:lpstr>
      <vt:lpstr>Inspection Schedule</vt:lpstr>
      <vt:lpstr>ColumnOrder</vt:lpstr>
      <vt:lpstr>'Daily Status Report'!Print_Area</vt:lpstr>
      <vt:lpstr>'Daily Status Report (A)'!Print_Area</vt:lpstr>
      <vt:lpstr>'Daily Status Report (B)'!Print_Area</vt:lpstr>
      <vt:lpstr>'Daily Status Report (C)'!Print_Area</vt:lpstr>
      <vt:lpstr>'Daily Status Report (A)'!RTL</vt:lpstr>
      <vt:lpstr>'Daily Status Report (B)'!RTL</vt:lpstr>
      <vt:lpstr>'Daily Status Report (C)'!RTL</vt:lpstr>
      <vt:lpstr>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 Doggett</dc:creator>
  <cp:lastModifiedBy>AVNAdmin</cp:lastModifiedBy>
  <cp:lastPrinted>2020-01-28T02:03:03Z</cp:lastPrinted>
  <dcterms:created xsi:type="dcterms:W3CDTF">2018-09-12T18:07:24Z</dcterms:created>
  <dcterms:modified xsi:type="dcterms:W3CDTF">2020-02-27T20:55:58Z</dcterms:modified>
</cp:coreProperties>
</file>