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Tyler Brough FIN 6470\images\"/>
    </mc:Choice>
  </mc:AlternateContent>
  <bookViews>
    <workbookView xWindow="0" yWindow="0" windowWidth="20490" windowHeight="7755"/>
  </bookViews>
  <sheets>
    <sheet name="Jet-Fuelc" sheetId="1" r:id="rId1"/>
  </sheets>
  <calcPr calcId="0"/>
</workbook>
</file>

<file path=xl/calcChain.xml><?xml version="1.0" encoding="utf-8"?>
<calcChain xmlns="http://schemas.openxmlformats.org/spreadsheetml/2006/main">
  <c r="AB9" i="1" l="1"/>
  <c r="AA9" i="1"/>
  <c r="X9" i="1"/>
  <c r="O9" i="1"/>
  <c r="Q9" i="1" s="1"/>
  <c r="W9" i="1"/>
  <c r="F9" i="1"/>
  <c r="C9" i="1"/>
  <c r="Q5" i="1"/>
  <c r="U10" i="1" l="1"/>
  <c r="R6" i="1"/>
  <c r="I10" i="1"/>
  <c r="H10" i="1"/>
  <c r="J10" i="1" s="1"/>
  <c r="D10" i="1" s="1"/>
  <c r="H11" i="1"/>
  <c r="J11" i="1" s="1"/>
  <c r="I11" i="1"/>
  <c r="H12" i="1"/>
  <c r="J12" i="1" s="1"/>
  <c r="I12" i="1"/>
  <c r="H13" i="1"/>
  <c r="J13" i="1" s="1"/>
  <c r="I13" i="1"/>
  <c r="H14" i="1"/>
  <c r="J14" i="1" s="1"/>
  <c r="I14" i="1"/>
  <c r="H15" i="1"/>
  <c r="J15" i="1" s="1"/>
  <c r="I15" i="1"/>
  <c r="H16" i="1"/>
  <c r="J16" i="1" s="1"/>
  <c r="I16" i="1"/>
  <c r="H17" i="1"/>
  <c r="J17" i="1" s="1"/>
  <c r="I17" i="1"/>
  <c r="H18" i="1"/>
  <c r="J18" i="1" s="1"/>
  <c r="I18" i="1"/>
  <c r="H19" i="1"/>
  <c r="J19" i="1" s="1"/>
  <c r="I19" i="1"/>
  <c r="H20" i="1"/>
  <c r="J20" i="1" s="1"/>
  <c r="I20" i="1"/>
  <c r="H21" i="1"/>
  <c r="J21" i="1" s="1"/>
  <c r="I21" i="1"/>
  <c r="H22" i="1"/>
  <c r="J22" i="1" s="1"/>
  <c r="I22" i="1"/>
  <c r="H23" i="1"/>
  <c r="J23" i="1" s="1"/>
  <c r="I23" i="1"/>
  <c r="H24" i="1"/>
  <c r="J24" i="1" s="1"/>
  <c r="I24" i="1"/>
  <c r="H25" i="1"/>
  <c r="J25" i="1" s="1"/>
  <c r="I25" i="1"/>
  <c r="H26" i="1"/>
  <c r="J26" i="1" s="1"/>
  <c r="I26" i="1"/>
  <c r="H27" i="1"/>
  <c r="J27" i="1" s="1"/>
  <c r="I27" i="1"/>
  <c r="H28" i="1"/>
  <c r="J28" i="1" s="1"/>
  <c r="I28" i="1"/>
  <c r="H29" i="1"/>
  <c r="J29" i="1" s="1"/>
  <c r="I29" i="1"/>
  <c r="H30" i="1"/>
  <c r="J30" i="1" s="1"/>
  <c r="I30" i="1"/>
  <c r="H31" i="1"/>
  <c r="J31" i="1" s="1"/>
  <c r="I31" i="1"/>
  <c r="H32" i="1"/>
  <c r="J32" i="1" s="1"/>
  <c r="I32" i="1"/>
  <c r="H33" i="1"/>
  <c r="J33" i="1" s="1"/>
  <c r="I33" i="1"/>
  <c r="H34" i="1"/>
  <c r="J34" i="1" s="1"/>
  <c r="I34" i="1"/>
  <c r="H35" i="1"/>
  <c r="J35" i="1" s="1"/>
  <c r="I35" i="1"/>
  <c r="H36" i="1"/>
  <c r="J36" i="1" s="1"/>
  <c r="I36" i="1"/>
  <c r="H37" i="1"/>
  <c r="J37" i="1" s="1"/>
  <c r="I37" i="1"/>
  <c r="H38" i="1"/>
  <c r="J38" i="1" s="1"/>
  <c r="I38" i="1"/>
  <c r="H39" i="1"/>
  <c r="J39" i="1" s="1"/>
  <c r="I39" i="1"/>
  <c r="H40" i="1"/>
  <c r="J40" i="1" s="1"/>
  <c r="I40" i="1"/>
  <c r="H41" i="1"/>
  <c r="J41" i="1" s="1"/>
  <c r="I41" i="1"/>
  <c r="H42" i="1"/>
  <c r="J42" i="1" s="1"/>
  <c r="I42" i="1"/>
  <c r="H43" i="1"/>
  <c r="J43" i="1" s="1"/>
  <c r="I43" i="1"/>
  <c r="H44" i="1"/>
  <c r="J44" i="1" s="1"/>
  <c r="I44" i="1"/>
  <c r="H45" i="1"/>
  <c r="J45" i="1" s="1"/>
  <c r="I45" i="1"/>
  <c r="H46" i="1"/>
  <c r="J46" i="1" s="1"/>
  <c r="I46" i="1"/>
  <c r="H47" i="1"/>
  <c r="J47" i="1" s="1"/>
  <c r="I47" i="1"/>
  <c r="H48" i="1"/>
  <c r="J48" i="1" s="1"/>
  <c r="I48" i="1"/>
  <c r="H49" i="1"/>
  <c r="J49" i="1" s="1"/>
  <c r="I49" i="1"/>
  <c r="H50" i="1"/>
  <c r="J50" i="1" s="1"/>
  <c r="I50" i="1"/>
  <c r="H51" i="1"/>
  <c r="J51" i="1" s="1"/>
  <c r="I51" i="1"/>
  <c r="H52" i="1"/>
  <c r="J52" i="1" s="1"/>
  <c r="I52" i="1"/>
  <c r="H53" i="1"/>
  <c r="J53" i="1" s="1"/>
  <c r="I53" i="1"/>
  <c r="H54" i="1"/>
  <c r="J54" i="1" s="1"/>
  <c r="I54" i="1"/>
  <c r="H55" i="1"/>
  <c r="J55" i="1" s="1"/>
  <c r="I55" i="1"/>
  <c r="B10" i="1" l="1"/>
  <c r="X10" i="1" s="1"/>
  <c r="K10" i="1"/>
  <c r="K53" i="1"/>
  <c r="K49" i="1"/>
  <c r="K45" i="1"/>
  <c r="K41" i="1"/>
  <c r="K39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55" i="1"/>
  <c r="K51" i="1"/>
  <c r="K47" i="1"/>
  <c r="K43" i="1"/>
  <c r="K37" i="1"/>
  <c r="K52" i="1"/>
  <c r="K48" i="1"/>
  <c r="K44" i="1"/>
  <c r="K42" i="1"/>
  <c r="K40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54" i="1"/>
  <c r="K50" i="1"/>
  <c r="K46" i="1"/>
  <c r="K38" i="1"/>
  <c r="C10" i="1" l="1"/>
  <c r="B11" i="1"/>
  <c r="X11" i="1" s="1"/>
  <c r="D11" i="1"/>
  <c r="E10" i="1"/>
  <c r="AB10" i="1" s="1"/>
  <c r="G10" i="1"/>
  <c r="W10" i="1" l="1"/>
  <c r="O10" i="1"/>
  <c r="P10" i="1" s="1"/>
  <c r="Q10" i="1" s="1"/>
  <c r="F10" i="1"/>
  <c r="AA10" i="1" s="1"/>
  <c r="C11" i="1"/>
  <c r="E11" i="1"/>
  <c r="AB11" i="1" s="1"/>
  <c r="D12" i="1"/>
  <c r="B12" i="1"/>
  <c r="X12" i="1" s="1"/>
  <c r="G11" i="1"/>
  <c r="W11" i="1" l="1"/>
  <c r="O11" i="1"/>
  <c r="P11" i="1" s="1"/>
  <c r="F11" i="1"/>
  <c r="AA11" i="1" s="1"/>
  <c r="C12" i="1"/>
  <c r="G12" i="1"/>
  <c r="E12" i="1"/>
  <c r="AB12" i="1" s="1"/>
  <c r="R10" i="1"/>
  <c r="U11" i="1" s="1"/>
  <c r="B13" i="1"/>
  <c r="X13" i="1" s="1"/>
  <c r="D13" i="1"/>
  <c r="W12" i="1" l="1"/>
  <c r="O12" i="1"/>
  <c r="P12" i="1" s="1"/>
  <c r="F12" i="1"/>
  <c r="AA12" i="1" s="1"/>
  <c r="C13" i="1"/>
  <c r="E13" i="1"/>
  <c r="AB13" i="1" s="1"/>
  <c r="G13" i="1"/>
  <c r="Q11" i="1"/>
  <c r="D14" i="1"/>
  <c r="B14" i="1"/>
  <c r="X14" i="1" s="1"/>
  <c r="W13" i="1" l="1"/>
  <c r="O13" i="1"/>
  <c r="P13" i="1" s="1"/>
  <c r="F13" i="1"/>
  <c r="AA13" i="1" s="1"/>
  <c r="C14" i="1"/>
  <c r="G14" i="1"/>
  <c r="E14" i="1"/>
  <c r="AB14" i="1" s="1"/>
  <c r="R11" i="1"/>
  <c r="U12" i="1" s="1"/>
  <c r="Q12" i="1"/>
  <c r="R12" i="1" s="1"/>
  <c r="B15" i="1"/>
  <c r="X15" i="1" s="1"/>
  <c r="D15" i="1"/>
  <c r="W14" i="1" l="1"/>
  <c r="O14" i="1"/>
  <c r="P14" i="1" s="1"/>
  <c r="F14" i="1"/>
  <c r="AA14" i="1" s="1"/>
  <c r="C15" i="1"/>
  <c r="E15" i="1"/>
  <c r="AB15" i="1" s="1"/>
  <c r="G15" i="1"/>
  <c r="U13" i="1"/>
  <c r="Q13" i="1"/>
  <c r="R13" i="1" s="1"/>
  <c r="D16" i="1"/>
  <c r="B16" i="1"/>
  <c r="X16" i="1" s="1"/>
  <c r="W15" i="1" l="1"/>
  <c r="O15" i="1"/>
  <c r="P15" i="1" s="1"/>
  <c r="F15" i="1"/>
  <c r="AA15" i="1" s="1"/>
  <c r="C16" i="1"/>
  <c r="G16" i="1"/>
  <c r="E16" i="1"/>
  <c r="U14" i="1"/>
  <c r="Q14" i="1"/>
  <c r="R14" i="1" s="1"/>
  <c r="B17" i="1"/>
  <c r="X17" i="1" s="1"/>
  <c r="D17" i="1"/>
  <c r="F16" i="1" l="1"/>
  <c r="AA16" i="1" s="1"/>
  <c r="AB16" i="1"/>
  <c r="W16" i="1"/>
  <c r="O16" i="1"/>
  <c r="P16" i="1" s="1"/>
  <c r="C17" i="1"/>
  <c r="E17" i="1"/>
  <c r="AB17" i="1" s="1"/>
  <c r="G17" i="1"/>
  <c r="U15" i="1"/>
  <c r="Q15" i="1"/>
  <c r="R15" i="1" s="1"/>
  <c r="D18" i="1"/>
  <c r="B18" i="1"/>
  <c r="X18" i="1" s="1"/>
  <c r="W17" i="1" l="1"/>
  <c r="O17" i="1"/>
  <c r="P17" i="1" s="1"/>
  <c r="F17" i="1"/>
  <c r="AA17" i="1" s="1"/>
  <c r="C18" i="1"/>
  <c r="G18" i="1"/>
  <c r="E18" i="1"/>
  <c r="AB18" i="1" s="1"/>
  <c r="U16" i="1"/>
  <c r="Q16" i="1"/>
  <c r="R16" i="1" s="1"/>
  <c r="B19" i="1"/>
  <c r="X19" i="1" s="1"/>
  <c r="D19" i="1"/>
  <c r="W18" i="1" l="1"/>
  <c r="O18" i="1"/>
  <c r="P18" i="1" s="1"/>
  <c r="F18" i="1"/>
  <c r="AA18" i="1" s="1"/>
  <c r="C19" i="1"/>
  <c r="E19" i="1"/>
  <c r="AB19" i="1" s="1"/>
  <c r="G19" i="1"/>
  <c r="U17" i="1"/>
  <c r="Q17" i="1"/>
  <c r="R17" i="1" s="1"/>
  <c r="D20" i="1"/>
  <c r="B20" i="1"/>
  <c r="X20" i="1" s="1"/>
  <c r="W19" i="1" l="1"/>
  <c r="O19" i="1"/>
  <c r="P19" i="1" s="1"/>
  <c r="F19" i="1"/>
  <c r="AA19" i="1" s="1"/>
  <c r="C20" i="1"/>
  <c r="G20" i="1"/>
  <c r="E20" i="1"/>
  <c r="AB20" i="1" s="1"/>
  <c r="U18" i="1"/>
  <c r="Q18" i="1"/>
  <c r="R18" i="1" s="1"/>
  <c r="B21" i="1"/>
  <c r="X21" i="1" s="1"/>
  <c r="D21" i="1"/>
  <c r="F20" i="1" l="1"/>
  <c r="AA20" i="1" s="1"/>
  <c r="W20" i="1"/>
  <c r="O20" i="1"/>
  <c r="P20" i="1" s="1"/>
  <c r="C21" i="1"/>
  <c r="E21" i="1"/>
  <c r="AB21" i="1" s="1"/>
  <c r="G21" i="1"/>
  <c r="U19" i="1"/>
  <c r="Q19" i="1"/>
  <c r="R19" i="1" s="1"/>
  <c r="B22" i="1"/>
  <c r="X22" i="1" s="1"/>
  <c r="D22" i="1"/>
  <c r="W21" i="1" l="1"/>
  <c r="O21" i="1"/>
  <c r="P21" i="1" s="1"/>
  <c r="F21" i="1"/>
  <c r="AA21" i="1" s="1"/>
  <c r="C22" i="1"/>
  <c r="G22" i="1"/>
  <c r="E22" i="1"/>
  <c r="AB22" i="1" s="1"/>
  <c r="U20" i="1"/>
  <c r="Q20" i="1"/>
  <c r="R20" i="1" s="1"/>
  <c r="D23" i="1"/>
  <c r="B23" i="1"/>
  <c r="X23" i="1" s="1"/>
  <c r="W22" i="1" l="1"/>
  <c r="O22" i="1"/>
  <c r="P22" i="1" s="1"/>
  <c r="F22" i="1"/>
  <c r="AA22" i="1" s="1"/>
  <c r="C23" i="1"/>
  <c r="E23" i="1"/>
  <c r="AB23" i="1" s="1"/>
  <c r="G23" i="1"/>
  <c r="U21" i="1"/>
  <c r="Q21" i="1"/>
  <c r="R21" i="1" s="1"/>
  <c r="B24" i="1"/>
  <c r="X24" i="1" s="1"/>
  <c r="D24" i="1"/>
  <c r="W23" i="1" l="1"/>
  <c r="O23" i="1"/>
  <c r="F23" i="1"/>
  <c r="AA23" i="1" s="1"/>
  <c r="C24" i="1"/>
  <c r="G24" i="1"/>
  <c r="E24" i="1"/>
  <c r="AB24" i="1" s="1"/>
  <c r="U22" i="1"/>
  <c r="Q22" i="1"/>
  <c r="R22" i="1" s="1"/>
  <c r="D25" i="1"/>
  <c r="P23" i="1"/>
  <c r="B25" i="1"/>
  <c r="X25" i="1" s="1"/>
  <c r="F24" i="1" l="1"/>
  <c r="AA24" i="1" s="1"/>
  <c r="W24" i="1"/>
  <c r="O24" i="1"/>
  <c r="P24" i="1" s="1"/>
  <c r="C25" i="1"/>
  <c r="E25" i="1"/>
  <c r="AB25" i="1" s="1"/>
  <c r="G25" i="1"/>
  <c r="U23" i="1"/>
  <c r="Q23" i="1"/>
  <c r="R23" i="1" s="1"/>
  <c r="B26" i="1"/>
  <c r="X26" i="1" s="1"/>
  <c r="D26" i="1"/>
  <c r="W25" i="1" l="1"/>
  <c r="O25" i="1"/>
  <c r="P25" i="1" s="1"/>
  <c r="F25" i="1"/>
  <c r="AA25" i="1" s="1"/>
  <c r="C26" i="1"/>
  <c r="G26" i="1"/>
  <c r="E26" i="1"/>
  <c r="AB26" i="1" s="1"/>
  <c r="U24" i="1"/>
  <c r="Q24" i="1"/>
  <c r="R24" i="1" s="1"/>
  <c r="D27" i="1"/>
  <c r="B27" i="1"/>
  <c r="X27" i="1" s="1"/>
  <c r="W26" i="1" l="1"/>
  <c r="O26" i="1"/>
  <c r="P26" i="1" s="1"/>
  <c r="F26" i="1"/>
  <c r="AA26" i="1" s="1"/>
  <c r="C27" i="1"/>
  <c r="E27" i="1"/>
  <c r="AB27" i="1" s="1"/>
  <c r="G27" i="1"/>
  <c r="U25" i="1"/>
  <c r="Q25" i="1"/>
  <c r="R25" i="1" s="1"/>
  <c r="B28" i="1"/>
  <c r="X28" i="1" s="1"/>
  <c r="D28" i="1"/>
  <c r="W27" i="1" l="1"/>
  <c r="O27" i="1"/>
  <c r="P27" i="1" s="1"/>
  <c r="F27" i="1"/>
  <c r="AA27" i="1" s="1"/>
  <c r="C28" i="1"/>
  <c r="G28" i="1"/>
  <c r="E28" i="1"/>
  <c r="AB28" i="1" s="1"/>
  <c r="U26" i="1"/>
  <c r="Q26" i="1"/>
  <c r="R26" i="1" s="1"/>
  <c r="D29" i="1"/>
  <c r="B29" i="1"/>
  <c r="X29" i="1" s="1"/>
  <c r="W28" i="1" l="1"/>
  <c r="O28" i="1"/>
  <c r="P28" i="1" s="1"/>
  <c r="F28" i="1"/>
  <c r="AA28" i="1" s="1"/>
  <c r="C29" i="1"/>
  <c r="E29" i="1"/>
  <c r="AB29" i="1" s="1"/>
  <c r="G29" i="1"/>
  <c r="U27" i="1"/>
  <c r="Q27" i="1"/>
  <c r="R27" i="1" s="1"/>
  <c r="B30" i="1"/>
  <c r="X30" i="1" s="1"/>
  <c r="D30" i="1"/>
  <c r="W29" i="1" l="1"/>
  <c r="O29" i="1"/>
  <c r="P29" i="1" s="1"/>
  <c r="F29" i="1"/>
  <c r="AA29" i="1" s="1"/>
  <c r="C30" i="1"/>
  <c r="G30" i="1"/>
  <c r="E30" i="1"/>
  <c r="AB30" i="1" s="1"/>
  <c r="Q28" i="1"/>
  <c r="R28" i="1" s="1"/>
  <c r="U28" i="1"/>
  <c r="D31" i="1"/>
  <c r="B31" i="1"/>
  <c r="X31" i="1" s="1"/>
  <c r="F30" i="1" l="1"/>
  <c r="AA30" i="1" s="1"/>
  <c r="W30" i="1"/>
  <c r="O30" i="1"/>
  <c r="P30" i="1" s="1"/>
  <c r="C31" i="1"/>
  <c r="E31" i="1"/>
  <c r="AB31" i="1" s="1"/>
  <c r="Q29" i="1"/>
  <c r="R29" i="1" s="1"/>
  <c r="G31" i="1"/>
  <c r="U29" i="1"/>
  <c r="B32" i="1"/>
  <c r="X32" i="1" s="1"/>
  <c r="D32" i="1"/>
  <c r="W31" i="1" l="1"/>
  <c r="O31" i="1"/>
  <c r="P31" i="1" s="1"/>
  <c r="F31" i="1"/>
  <c r="AA31" i="1" s="1"/>
  <c r="G32" i="1"/>
  <c r="C32" i="1"/>
  <c r="Q30" i="1"/>
  <c r="R30" i="1" s="1"/>
  <c r="U30" i="1"/>
  <c r="E32" i="1"/>
  <c r="B33" i="1"/>
  <c r="X33" i="1" s="1"/>
  <c r="D33" i="1"/>
  <c r="F32" i="1" l="1"/>
  <c r="AA32" i="1" s="1"/>
  <c r="AB32" i="1"/>
  <c r="W32" i="1"/>
  <c r="O32" i="1"/>
  <c r="P32" i="1" s="1"/>
  <c r="Q31" i="1"/>
  <c r="R31" i="1" s="1"/>
  <c r="U31" i="1"/>
  <c r="C33" i="1"/>
  <c r="E33" i="1"/>
  <c r="AB33" i="1" s="1"/>
  <c r="G33" i="1"/>
  <c r="D34" i="1"/>
  <c r="B34" i="1"/>
  <c r="X34" i="1" s="1"/>
  <c r="Q32" i="1" l="1"/>
  <c r="R32" i="1" s="1"/>
  <c r="F33" i="1"/>
  <c r="AA33" i="1" s="1"/>
  <c r="W33" i="1"/>
  <c r="O33" i="1"/>
  <c r="P33" i="1" s="1"/>
  <c r="U32" i="1"/>
  <c r="C34" i="1"/>
  <c r="G34" i="1"/>
  <c r="E34" i="1"/>
  <c r="AB34" i="1" s="1"/>
  <c r="U33" i="1"/>
  <c r="B35" i="1"/>
  <c r="X35" i="1" s="1"/>
  <c r="D35" i="1"/>
  <c r="Q33" i="1" l="1"/>
  <c r="R33" i="1" s="1"/>
  <c r="W34" i="1"/>
  <c r="O34" i="1"/>
  <c r="P34" i="1" s="1"/>
  <c r="F34" i="1"/>
  <c r="AA34" i="1" s="1"/>
  <c r="C35" i="1"/>
  <c r="E35" i="1"/>
  <c r="AB35" i="1" s="1"/>
  <c r="G35" i="1"/>
  <c r="U34" i="1"/>
  <c r="D36" i="1"/>
  <c r="B36" i="1"/>
  <c r="X36" i="1" s="1"/>
  <c r="Q34" i="1" l="1"/>
  <c r="R34" i="1" s="1"/>
  <c r="W35" i="1"/>
  <c r="O35" i="1"/>
  <c r="P35" i="1" s="1"/>
  <c r="F35" i="1"/>
  <c r="AA35" i="1" s="1"/>
  <c r="C36" i="1"/>
  <c r="G36" i="1"/>
  <c r="E36" i="1"/>
  <c r="AB36" i="1" s="1"/>
  <c r="B37" i="1"/>
  <c r="X37" i="1" s="1"/>
  <c r="D37" i="1"/>
  <c r="U35" i="1" l="1"/>
  <c r="Q35" i="1"/>
  <c r="R35" i="1" s="1"/>
  <c r="F36" i="1"/>
  <c r="AA36" i="1" s="1"/>
  <c r="W36" i="1"/>
  <c r="O36" i="1"/>
  <c r="P36" i="1" s="1"/>
  <c r="C37" i="1"/>
  <c r="E37" i="1"/>
  <c r="AB37" i="1" s="1"/>
  <c r="G37" i="1"/>
  <c r="U36" i="1"/>
  <c r="D38" i="1"/>
  <c r="B38" i="1"/>
  <c r="X38" i="1" s="1"/>
  <c r="Q36" i="1" l="1"/>
  <c r="R36" i="1" s="1"/>
  <c r="W37" i="1"/>
  <c r="O37" i="1"/>
  <c r="P37" i="1" s="1"/>
  <c r="Q37" i="1" s="1"/>
  <c r="R37" i="1" s="1"/>
  <c r="F37" i="1"/>
  <c r="AA37" i="1" s="1"/>
  <c r="C38" i="1"/>
  <c r="G38" i="1"/>
  <c r="E38" i="1"/>
  <c r="AB38" i="1" s="1"/>
  <c r="U37" i="1"/>
  <c r="B39" i="1"/>
  <c r="X39" i="1" s="1"/>
  <c r="D39" i="1"/>
  <c r="W38" i="1" l="1"/>
  <c r="O38" i="1"/>
  <c r="P38" i="1" s="1"/>
  <c r="Q38" i="1" s="1"/>
  <c r="R38" i="1" s="1"/>
  <c r="F38" i="1"/>
  <c r="AA38" i="1" s="1"/>
  <c r="C39" i="1"/>
  <c r="E39" i="1"/>
  <c r="AB39" i="1" s="1"/>
  <c r="G39" i="1"/>
  <c r="U38" i="1"/>
  <c r="D40" i="1"/>
  <c r="B40" i="1"/>
  <c r="X40" i="1" s="1"/>
  <c r="W39" i="1" l="1"/>
  <c r="O39" i="1"/>
  <c r="P39" i="1" s="1"/>
  <c r="Q39" i="1" s="1"/>
  <c r="R39" i="1" s="1"/>
  <c r="F39" i="1"/>
  <c r="AA39" i="1" s="1"/>
  <c r="C40" i="1"/>
  <c r="G40" i="1"/>
  <c r="E40" i="1"/>
  <c r="AB40" i="1" s="1"/>
  <c r="U39" i="1"/>
  <c r="B41" i="1"/>
  <c r="X41" i="1" s="1"/>
  <c r="D41" i="1"/>
  <c r="F40" i="1" l="1"/>
  <c r="AA40" i="1" s="1"/>
  <c r="W40" i="1"/>
  <c r="O40" i="1"/>
  <c r="P40" i="1" s="1"/>
  <c r="Q40" i="1" s="1"/>
  <c r="R40" i="1" s="1"/>
  <c r="C41" i="1"/>
  <c r="E41" i="1"/>
  <c r="AB41" i="1" s="1"/>
  <c r="G41" i="1"/>
  <c r="U40" i="1"/>
  <c r="D42" i="1"/>
  <c r="B42" i="1"/>
  <c r="X42" i="1" s="1"/>
  <c r="W41" i="1" l="1"/>
  <c r="O41" i="1"/>
  <c r="P41" i="1" s="1"/>
  <c r="Q41" i="1" s="1"/>
  <c r="R41" i="1" s="1"/>
  <c r="F41" i="1"/>
  <c r="AA41" i="1" s="1"/>
  <c r="C42" i="1"/>
  <c r="G42" i="1"/>
  <c r="E42" i="1"/>
  <c r="AB42" i="1" s="1"/>
  <c r="U41" i="1"/>
  <c r="B43" i="1"/>
  <c r="X43" i="1" s="1"/>
  <c r="D43" i="1"/>
  <c r="W42" i="1" l="1"/>
  <c r="O42" i="1"/>
  <c r="P42" i="1" s="1"/>
  <c r="Q42" i="1" s="1"/>
  <c r="R42" i="1" s="1"/>
  <c r="F42" i="1"/>
  <c r="AA42" i="1" s="1"/>
  <c r="C43" i="1"/>
  <c r="E43" i="1"/>
  <c r="AB43" i="1" s="1"/>
  <c r="G43" i="1"/>
  <c r="U42" i="1"/>
  <c r="D44" i="1"/>
  <c r="B44" i="1"/>
  <c r="X44" i="1" s="1"/>
  <c r="W43" i="1" l="1"/>
  <c r="O43" i="1"/>
  <c r="P43" i="1" s="1"/>
  <c r="Q43" i="1" s="1"/>
  <c r="R43" i="1" s="1"/>
  <c r="F43" i="1"/>
  <c r="AA43" i="1" s="1"/>
  <c r="C44" i="1"/>
  <c r="G44" i="1"/>
  <c r="E44" i="1"/>
  <c r="AB44" i="1" s="1"/>
  <c r="U43" i="1"/>
  <c r="B45" i="1"/>
  <c r="X45" i="1" s="1"/>
  <c r="D45" i="1"/>
  <c r="F44" i="1" l="1"/>
  <c r="AA44" i="1" s="1"/>
  <c r="W44" i="1"/>
  <c r="O44" i="1"/>
  <c r="C45" i="1"/>
  <c r="E45" i="1"/>
  <c r="AB45" i="1" s="1"/>
  <c r="G45" i="1"/>
  <c r="U44" i="1"/>
  <c r="P44" i="1"/>
  <c r="Q44" i="1" s="1"/>
  <c r="R44" i="1" s="1"/>
  <c r="D46" i="1"/>
  <c r="B46" i="1"/>
  <c r="X46" i="1" s="1"/>
  <c r="W45" i="1" l="1"/>
  <c r="O45" i="1"/>
  <c r="P45" i="1" s="1"/>
  <c r="Q45" i="1" s="1"/>
  <c r="R45" i="1" s="1"/>
  <c r="F45" i="1"/>
  <c r="AA45" i="1" s="1"/>
  <c r="C46" i="1"/>
  <c r="G46" i="1"/>
  <c r="E46" i="1"/>
  <c r="AB46" i="1" s="1"/>
  <c r="U45" i="1"/>
  <c r="B47" i="1"/>
  <c r="X47" i="1" s="1"/>
  <c r="D47" i="1"/>
  <c r="W46" i="1" l="1"/>
  <c r="O46" i="1"/>
  <c r="P46" i="1" s="1"/>
  <c r="Q46" i="1" s="1"/>
  <c r="R46" i="1" s="1"/>
  <c r="F46" i="1"/>
  <c r="AA46" i="1" s="1"/>
  <c r="C47" i="1"/>
  <c r="G47" i="1"/>
  <c r="E47" i="1"/>
  <c r="AB47" i="1" s="1"/>
  <c r="U46" i="1"/>
  <c r="D48" i="1"/>
  <c r="B48" i="1"/>
  <c r="X48" i="1" s="1"/>
  <c r="W47" i="1" l="1"/>
  <c r="O47" i="1"/>
  <c r="G48" i="1"/>
  <c r="F47" i="1"/>
  <c r="AA47" i="1" s="1"/>
  <c r="C48" i="1"/>
  <c r="E48" i="1"/>
  <c r="AB48" i="1" s="1"/>
  <c r="U47" i="1"/>
  <c r="P47" i="1"/>
  <c r="Q47" i="1" s="1"/>
  <c r="R47" i="1" s="1"/>
  <c r="B49" i="1"/>
  <c r="X49" i="1" s="1"/>
  <c r="D49" i="1"/>
  <c r="W48" i="1" l="1"/>
  <c r="O48" i="1"/>
  <c r="P48" i="1" s="1"/>
  <c r="Q48" i="1" s="1"/>
  <c r="R48" i="1" s="1"/>
  <c r="G49" i="1"/>
  <c r="F48" i="1"/>
  <c r="AA48" i="1" s="1"/>
  <c r="C49" i="1"/>
  <c r="E49" i="1"/>
  <c r="AB49" i="1" s="1"/>
  <c r="U48" i="1"/>
  <c r="D50" i="1"/>
  <c r="B50" i="1"/>
  <c r="X50" i="1" s="1"/>
  <c r="W49" i="1" l="1"/>
  <c r="O49" i="1"/>
  <c r="P49" i="1" s="1"/>
  <c r="Q49" i="1" s="1"/>
  <c r="R49" i="1" s="1"/>
  <c r="G50" i="1"/>
  <c r="F49" i="1"/>
  <c r="AA49" i="1" s="1"/>
  <c r="C50" i="1"/>
  <c r="E50" i="1"/>
  <c r="AB50" i="1" s="1"/>
  <c r="U49" i="1"/>
  <c r="B51" i="1"/>
  <c r="X51" i="1" s="1"/>
  <c r="D51" i="1"/>
  <c r="W50" i="1" l="1"/>
  <c r="O50" i="1"/>
  <c r="P50" i="1" s="1"/>
  <c r="Q50" i="1" s="1"/>
  <c r="R50" i="1" s="1"/>
  <c r="F50" i="1"/>
  <c r="AA50" i="1" s="1"/>
  <c r="C51" i="1"/>
  <c r="E51" i="1"/>
  <c r="AB51" i="1" s="1"/>
  <c r="G51" i="1"/>
  <c r="U50" i="1"/>
  <c r="D52" i="1"/>
  <c r="B52" i="1"/>
  <c r="X52" i="1" s="1"/>
  <c r="W51" i="1" l="1"/>
  <c r="O51" i="1"/>
  <c r="P51" i="1" s="1"/>
  <c r="Q51" i="1" s="1"/>
  <c r="R51" i="1" s="1"/>
  <c r="F51" i="1"/>
  <c r="AA51" i="1" s="1"/>
  <c r="C52" i="1"/>
  <c r="G52" i="1"/>
  <c r="E52" i="1"/>
  <c r="AB52" i="1" s="1"/>
  <c r="U51" i="1"/>
  <c r="B53" i="1"/>
  <c r="X53" i="1" s="1"/>
  <c r="D53" i="1"/>
  <c r="W52" i="1" l="1"/>
  <c r="O52" i="1"/>
  <c r="P52" i="1" s="1"/>
  <c r="Q52" i="1" s="1"/>
  <c r="R52" i="1" s="1"/>
  <c r="G53" i="1"/>
  <c r="F52" i="1"/>
  <c r="AA52" i="1" s="1"/>
  <c r="C53" i="1"/>
  <c r="E53" i="1"/>
  <c r="AB53" i="1" s="1"/>
  <c r="U52" i="1"/>
  <c r="D54" i="1"/>
  <c r="B54" i="1"/>
  <c r="X54" i="1" s="1"/>
  <c r="W53" i="1" l="1"/>
  <c r="O53" i="1"/>
  <c r="P53" i="1" s="1"/>
  <c r="Q53" i="1" s="1"/>
  <c r="C54" i="1"/>
  <c r="G54" i="1"/>
  <c r="F53" i="1"/>
  <c r="AA53" i="1" s="1"/>
  <c r="E54" i="1"/>
  <c r="AB54" i="1" s="1"/>
  <c r="U53" i="1"/>
  <c r="D55" i="1"/>
  <c r="C55" i="1" s="1"/>
  <c r="W54" i="1" l="1"/>
  <c r="Y4" i="1" s="1"/>
  <c r="O54" i="1"/>
  <c r="P54" i="1" s="1"/>
  <c r="Q54" i="1" s="1"/>
  <c r="R54" i="1" s="1"/>
  <c r="G55" i="1"/>
  <c r="F54" i="1"/>
  <c r="E55" i="1"/>
  <c r="R53" i="1"/>
  <c r="U54" i="1" s="1"/>
  <c r="Z9" i="1" l="1"/>
  <c r="AA54" i="1"/>
  <c r="Y9" i="1"/>
  <c r="F55" i="1"/>
  <c r="Y5" i="1" l="1"/>
  <c r="AC9" i="1"/>
  <c r="AD9" i="1" s="1"/>
  <c r="AC4" i="1"/>
  <c r="AC5" i="1" s="1"/>
</calcChain>
</file>

<file path=xl/sharedStrings.xml><?xml version="1.0" encoding="utf-8"?>
<sst xmlns="http://schemas.openxmlformats.org/spreadsheetml/2006/main" count="38" uniqueCount="36">
  <si>
    <t>Spot Oil</t>
  </si>
  <si>
    <t>spot gas</t>
  </si>
  <si>
    <t>oil basis</t>
  </si>
  <si>
    <t>gas basis</t>
  </si>
  <si>
    <t>alpha_oil</t>
  </si>
  <si>
    <t>beta_oil</t>
  </si>
  <si>
    <t>sigma_oil</t>
  </si>
  <si>
    <t>nreps</t>
  </si>
  <si>
    <t>alph_gas</t>
  </si>
  <si>
    <t>beta_gas</t>
  </si>
  <si>
    <t>sigm_gas</t>
  </si>
  <si>
    <t>rho</t>
  </si>
  <si>
    <t>True Correlation</t>
  </si>
  <si>
    <t>e_oil</t>
  </si>
  <si>
    <t>e_gas</t>
  </si>
  <si>
    <t>z'</t>
  </si>
  <si>
    <t>z''</t>
  </si>
  <si>
    <t>Day</t>
  </si>
  <si>
    <t>Futures</t>
  </si>
  <si>
    <t>Price Change</t>
  </si>
  <si>
    <t>Margin</t>
  </si>
  <si>
    <t>Multiplier</t>
  </si>
  <si>
    <t>Margin Call</t>
  </si>
  <si>
    <t>Sum up</t>
  </si>
  <si>
    <t>Future oil</t>
  </si>
  <si>
    <t>future gas</t>
  </si>
  <si>
    <t>lnfuturesoil</t>
  </si>
  <si>
    <t>lnspotoil</t>
  </si>
  <si>
    <t>std f oil</t>
  </si>
  <si>
    <t>std s oil</t>
  </si>
  <si>
    <t>oil rho</t>
  </si>
  <si>
    <t>oil h star</t>
  </si>
  <si>
    <t>lnfuturesgas</t>
  </si>
  <si>
    <t>lnspotgas</t>
  </si>
  <si>
    <t>std f gas</t>
  </si>
  <si>
    <t>std s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</si>
</sst>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'Jet-Fuelc'!$B$8</c:f>
              <c:strCache>
                <c:ptCount val="1"/>
                <c:pt idx="0">
                  <c:v>Spot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'Jet-Fuelc'!$A$9:$A$54</c:f>
              <c:numCache>
                <c:formatCode>m/d/yyyy</c:formatCode>
                <c:ptCount val="46"/>
                <c:pt idx="0">
                  <c:v>33557</c:v>
                </c:pt>
                <c:pt idx="1">
                  <c:v>33558</c:v>
                </c:pt>
                <c:pt idx="2">
                  <c:v>33559</c:v>
                </c:pt>
                <c:pt idx="3">
                  <c:v>33560</c:v>
                </c:pt>
                <c:pt idx="4">
                  <c:v>33561</c:v>
                </c:pt>
                <c:pt idx="5">
                  <c:v>33562</c:v>
                </c:pt>
                <c:pt idx="6">
                  <c:v>33563</c:v>
                </c:pt>
                <c:pt idx="7">
                  <c:v>33564</c:v>
                </c:pt>
                <c:pt idx="8">
                  <c:v>33565</c:v>
                </c:pt>
                <c:pt idx="9">
                  <c:v>33566</c:v>
                </c:pt>
                <c:pt idx="10">
                  <c:v>33567</c:v>
                </c:pt>
                <c:pt idx="11">
                  <c:v>33568</c:v>
                </c:pt>
                <c:pt idx="12">
                  <c:v>33569</c:v>
                </c:pt>
                <c:pt idx="13">
                  <c:v>33570</c:v>
                </c:pt>
                <c:pt idx="14">
                  <c:v>33571</c:v>
                </c:pt>
                <c:pt idx="15">
                  <c:v>33572</c:v>
                </c:pt>
                <c:pt idx="16">
                  <c:v>33573</c:v>
                </c:pt>
                <c:pt idx="17">
                  <c:v>33574</c:v>
                </c:pt>
                <c:pt idx="18">
                  <c:v>33575</c:v>
                </c:pt>
                <c:pt idx="19">
                  <c:v>33576</c:v>
                </c:pt>
                <c:pt idx="20">
                  <c:v>33577</c:v>
                </c:pt>
                <c:pt idx="21">
                  <c:v>33578</c:v>
                </c:pt>
                <c:pt idx="22">
                  <c:v>33579</c:v>
                </c:pt>
                <c:pt idx="23">
                  <c:v>33580</c:v>
                </c:pt>
                <c:pt idx="24">
                  <c:v>33581</c:v>
                </c:pt>
                <c:pt idx="25">
                  <c:v>33582</c:v>
                </c:pt>
                <c:pt idx="26">
                  <c:v>33583</c:v>
                </c:pt>
                <c:pt idx="27">
                  <c:v>33584</c:v>
                </c:pt>
                <c:pt idx="28">
                  <c:v>33585</c:v>
                </c:pt>
                <c:pt idx="29">
                  <c:v>33586</c:v>
                </c:pt>
                <c:pt idx="30">
                  <c:v>33587</c:v>
                </c:pt>
                <c:pt idx="31">
                  <c:v>33588</c:v>
                </c:pt>
                <c:pt idx="32">
                  <c:v>33589</c:v>
                </c:pt>
                <c:pt idx="33">
                  <c:v>33590</c:v>
                </c:pt>
                <c:pt idx="34">
                  <c:v>33591</c:v>
                </c:pt>
                <c:pt idx="35">
                  <c:v>33592</c:v>
                </c:pt>
                <c:pt idx="36">
                  <c:v>33593</c:v>
                </c:pt>
                <c:pt idx="37">
                  <c:v>33594</c:v>
                </c:pt>
                <c:pt idx="38">
                  <c:v>33595</c:v>
                </c:pt>
                <c:pt idx="39">
                  <c:v>33596</c:v>
                </c:pt>
                <c:pt idx="40">
                  <c:v>33597</c:v>
                </c:pt>
                <c:pt idx="41">
                  <c:v>33598</c:v>
                </c:pt>
                <c:pt idx="42">
                  <c:v>33599</c:v>
                </c:pt>
                <c:pt idx="43">
                  <c:v>33600</c:v>
                </c:pt>
                <c:pt idx="44">
                  <c:v>33601</c:v>
                </c:pt>
                <c:pt idx="45">
                  <c:v>33602</c:v>
                </c:pt>
              </c:numCache>
            </c:numRef>
          </c:xVal>
          <c:yVal>
            <c:numRef>
              <c:f>'Jet-Fuelc'!$B$9:$B$54</c:f>
              <c:numCache>
                <c:formatCode>General</c:formatCode>
                <c:ptCount val="46"/>
                <c:pt idx="0">
                  <c:v>0.69</c:v>
                </c:pt>
                <c:pt idx="1">
                  <c:v>0.65743893385797048</c:v>
                </c:pt>
                <c:pt idx="2">
                  <c:v>0.65466649415880318</c:v>
                </c:pt>
                <c:pt idx="3">
                  <c:v>0.54973353682084802</c:v>
                </c:pt>
                <c:pt idx="4">
                  <c:v>0.48961507453642655</c:v>
                </c:pt>
                <c:pt idx="5">
                  <c:v>0.50697741324411327</c:v>
                </c:pt>
                <c:pt idx="6">
                  <c:v>0.5953244183018106</c:v>
                </c:pt>
                <c:pt idx="7">
                  <c:v>0.51803620964273811</c:v>
                </c:pt>
                <c:pt idx="8">
                  <c:v>0.48261358740191074</c:v>
                </c:pt>
                <c:pt idx="9">
                  <c:v>0.49451374635065304</c:v>
                </c:pt>
                <c:pt idx="10">
                  <c:v>0.60051832649988368</c:v>
                </c:pt>
                <c:pt idx="11">
                  <c:v>0.57068045226812236</c:v>
                </c:pt>
                <c:pt idx="12">
                  <c:v>0.59568758260432575</c:v>
                </c:pt>
                <c:pt idx="13">
                  <c:v>0.56798905615040229</c:v>
                </c:pt>
                <c:pt idx="14">
                  <c:v>0.53462686712352481</c:v>
                </c:pt>
                <c:pt idx="15">
                  <c:v>0.51743907165124325</c:v>
                </c:pt>
                <c:pt idx="16">
                  <c:v>0.57400380400931206</c:v>
                </c:pt>
                <c:pt idx="17">
                  <c:v>0.52435443713716201</c:v>
                </c:pt>
                <c:pt idx="18">
                  <c:v>0.52551315036712809</c:v>
                </c:pt>
                <c:pt idx="19">
                  <c:v>0.42501576702928928</c:v>
                </c:pt>
                <c:pt idx="20">
                  <c:v>0.49092179025877153</c:v>
                </c:pt>
                <c:pt idx="21">
                  <c:v>0.50514590287139272</c:v>
                </c:pt>
                <c:pt idx="22">
                  <c:v>0.39615940569995306</c:v>
                </c:pt>
                <c:pt idx="23">
                  <c:v>0.39792070048564876</c:v>
                </c:pt>
                <c:pt idx="24">
                  <c:v>0.46810305236729299</c:v>
                </c:pt>
                <c:pt idx="25">
                  <c:v>0.51165553276343623</c:v>
                </c:pt>
                <c:pt idx="26">
                  <c:v>0.50019110480049656</c:v>
                </c:pt>
                <c:pt idx="27">
                  <c:v>0.4351364953344079</c:v>
                </c:pt>
                <c:pt idx="28">
                  <c:v>0.52539610645388202</c:v>
                </c:pt>
                <c:pt idx="29">
                  <c:v>0.56790283443250644</c:v>
                </c:pt>
                <c:pt idx="30">
                  <c:v>0.63200122208709975</c:v>
                </c:pt>
                <c:pt idx="31">
                  <c:v>0.52547088737137515</c:v>
                </c:pt>
                <c:pt idx="32">
                  <c:v>0.65504710535823174</c:v>
                </c:pt>
                <c:pt idx="33">
                  <c:v>0.6201854027607786</c:v>
                </c:pt>
                <c:pt idx="34">
                  <c:v>0.66817213644777451</c:v>
                </c:pt>
                <c:pt idx="35">
                  <c:v>0.67314593238517617</c:v>
                </c:pt>
                <c:pt idx="36">
                  <c:v>0.55831381961726023</c:v>
                </c:pt>
                <c:pt idx="37">
                  <c:v>0.5397233637764639</c:v>
                </c:pt>
                <c:pt idx="38">
                  <c:v>0.5679639641206935</c:v>
                </c:pt>
                <c:pt idx="39">
                  <c:v>0.56671074498434226</c:v>
                </c:pt>
                <c:pt idx="40">
                  <c:v>0.59511835144655068</c:v>
                </c:pt>
                <c:pt idx="41">
                  <c:v>0.55460295518536773</c:v>
                </c:pt>
                <c:pt idx="42">
                  <c:v>0.52241624213378746</c:v>
                </c:pt>
                <c:pt idx="43">
                  <c:v>0.4350701191200908</c:v>
                </c:pt>
                <c:pt idx="44">
                  <c:v>0.51797530524981938</c:v>
                </c:pt>
                <c:pt idx="45">
                  <c:v>0.49311338325330573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'Jet-Fuelc'!$E$8</c:f>
              <c:strCache>
                <c:ptCount val="1"/>
                <c:pt idx="0">
                  <c:v>spot 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'Jet-Fuelc'!$A$9:$A$54</c:f>
              <c:numCache>
                <c:formatCode>m/d/yyyy</c:formatCode>
                <c:ptCount val="46"/>
                <c:pt idx="0">
                  <c:v>33557</c:v>
                </c:pt>
                <c:pt idx="1">
                  <c:v>33558</c:v>
                </c:pt>
                <c:pt idx="2">
                  <c:v>33559</c:v>
                </c:pt>
                <c:pt idx="3">
                  <c:v>33560</c:v>
                </c:pt>
                <c:pt idx="4">
                  <c:v>33561</c:v>
                </c:pt>
                <c:pt idx="5">
                  <c:v>33562</c:v>
                </c:pt>
                <c:pt idx="6">
                  <c:v>33563</c:v>
                </c:pt>
                <c:pt idx="7">
                  <c:v>33564</c:v>
                </c:pt>
                <c:pt idx="8">
                  <c:v>33565</c:v>
                </c:pt>
                <c:pt idx="9">
                  <c:v>33566</c:v>
                </c:pt>
                <c:pt idx="10">
                  <c:v>33567</c:v>
                </c:pt>
                <c:pt idx="11">
                  <c:v>33568</c:v>
                </c:pt>
                <c:pt idx="12">
                  <c:v>33569</c:v>
                </c:pt>
                <c:pt idx="13">
                  <c:v>33570</c:v>
                </c:pt>
                <c:pt idx="14">
                  <c:v>33571</c:v>
                </c:pt>
                <c:pt idx="15">
                  <c:v>33572</c:v>
                </c:pt>
                <c:pt idx="16">
                  <c:v>33573</c:v>
                </c:pt>
                <c:pt idx="17">
                  <c:v>33574</c:v>
                </c:pt>
                <c:pt idx="18">
                  <c:v>33575</c:v>
                </c:pt>
                <c:pt idx="19">
                  <c:v>33576</c:v>
                </c:pt>
                <c:pt idx="20">
                  <c:v>33577</c:v>
                </c:pt>
                <c:pt idx="21">
                  <c:v>33578</c:v>
                </c:pt>
                <c:pt idx="22">
                  <c:v>33579</c:v>
                </c:pt>
                <c:pt idx="23">
                  <c:v>33580</c:v>
                </c:pt>
                <c:pt idx="24">
                  <c:v>33581</c:v>
                </c:pt>
                <c:pt idx="25">
                  <c:v>33582</c:v>
                </c:pt>
                <c:pt idx="26">
                  <c:v>33583</c:v>
                </c:pt>
                <c:pt idx="27">
                  <c:v>33584</c:v>
                </c:pt>
                <c:pt idx="28">
                  <c:v>33585</c:v>
                </c:pt>
                <c:pt idx="29">
                  <c:v>33586</c:v>
                </c:pt>
                <c:pt idx="30">
                  <c:v>33587</c:v>
                </c:pt>
                <c:pt idx="31">
                  <c:v>33588</c:v>
                </c:pt>
                <c:pt idx="32">
                  <c:v>33589</c:v>
                </c:pt>
                <c:pt idx="33">
                  <c:v>33590</c:v>
                </c:pt>
                <c:pt idx="34">
                  <c:v>33591</c:v>
                </c:pt>
                <c:pt idx="35">
                  <c:v>33592</c:v>
                </c:pt>
                <c:pt idx="36">
                  <c:v>33593</c:v>
                </c:pt>
                <c:pt idx="37">
                  <c:v>33594</c:v>
                </c:pt>
                <c:pt idx="38">
                  <c:v>33595</c:v>
                </c:pt>
                <c:pt idx="39">
                  <c:v>33596</c:v>
                </c:pt>
                <c:pt idx="40">
                  <c:v>33597</c:v>
                </c:pt>
                <c:pt idx="41">
                  <c:v>33598</c:v>
                </c:pt>
                <c:pt idx="42">
                  <c:v>33599</c:v>
                </c:pt>
                <c:pt idx="43">
                  <c:v>33600</c:v>
                </c:pt>
                <c:pt idx="44">
                  <c:v>33601</c:v>
                </c:pt>
                <c:pt idx="45">
                  <c:v>33602</c:v>
                </c:pt>
              </c:numCache>
            </c:numRef>
          </c:xVal>
          <c:yVal>
            <c:numRef>
              <c:f>'Jet-Fuelc'!$E$9:$E$54</c:f>
              <c:numCache>
                <c:formatCode>General</c:formatCode>
                <c:ptCount val="46"/>
                <c:pt idx="0">
                  <c:v>0.8</c:v>
                </c:pt>
                <c:pt idx="1">
                  <c:v>0.78778422666926384</c:v>
                </c:pt>
                <c:pt idx="2">
                  <c:v>0.62813115901520744</c:v>
                </c:pt>
                <c:pt idx="3">
                  <c:v>0.5441701160571204</c:v>
                </c:pt>
                <c:pt idx="4">
                  <c:v>0.64994286765239473</c:v>
                </c:pt>
                <c:pt idx="5">
                  <c:v>0.62237157988585612</c:v>
                </c:pt>
                <c:pt idx="6">
                  <c:v>0.77034877426149906</c:v>
                </c:pt>
                <c:pt idx="7">
                  <c:v>0.8225986476687045</c:v>
                </c:pt>
                <c:pt idx="8">
                  <c:v>0.66943278354798674</c:v>
                </c:pt>
                <c:pt idx="9">
                  <c:v>0.55880658407604089</c:v>
                </c:pt>
                <c:pt idx="10">
                  <c:v>0.79128592057315739</c:v>
                </c:pt>
                <c:pt idx="11">
                  <c:v>0.72401024447099338</c:v>
                </c:pt>
                <c:pt idx="12">
                  <c:v>0.67972624907703905</c:v>
                </c:pt>
                <c:pt idx="13">
                  <c:v>0.5335290079001157</c:v>
                </c:pt>
                <c:pt idx="14">
                  <c:v>0.54236566627594229</c:v>
                </c:pt>
                <c:pt idx="15">
                  <c:v>0.44131074146602356</c:v>
                </c:pt>
                <c:pt idx="16">
                  <c:v>0.66184952770997518</c:v>
                </c:pt>
                <c:pt idx="17">
                  <c:v>0.53031601105752568</c:v>
                </c:pt>
                <c:pt idx="18">
                  <c:v>0.53717119849703787</c:v>
                </c:pt>
                <c:pt idx="19">
                  <c:v>0.4760476811992882</c:v>
                </c:pt>
                <c:pt idx="20">
                  <c:v>0.56782048753345971</c:v>
                </c:pt>
                <c:pt idx="21">
                  <c:v>0.53213631837727737</c:v>
                </c:pt>
                <c:pt idx="22">
                  <c:v>0.41484795553597498</c:v>
                </c:pt>
                <c:pt idx="23">
                  <c:v>0.40407279717798139</c:v>
                </c:pt>
                <c:pt idx="24">
                  <c:v>0.49104106926401841</c:v>
                </c:pt>
                <c:pt idx="25">
                  <c:v>0.55858981047378031</c:v>
                </c:pt>
                <c:pt idx="26">
                  <c:v>0.64175491869199752</c:v>
                </c:pt>
                <c:pt idx="27">
                  <c:v>0.66374551434469842</c:v>
                </c:pt>
                <c:pt idx="28">
                  <c:v>0.6218408864713536</c:v>
                </c:pt>
                <c:pt idx="29">
                  <c:v>0.70123249848081382</c:v>
                </c:pt>
                <c:pt idx="30">
                  <c:v>0.70104244694265649</c:v>
                </c:pt>
                <c:pt idx="31">
                  <c:v>0.63506800758070181</c:v>
                </c:pt>
                <c:pt idx="32">
                  <c:v>0.68343579609504901</c:v>
                </c:pt>
                <c:pt idx="33">
                  <c:v>0.63780529826842403</c:v>
                </c:pt>
                <c:pt idx="34">
                  <c:v>0.74738535918425208</c:v>
                </c:pt>
                <c:pt idx="35">
                  <c:v>0.60028974904419141</c:v>
                </c:pt>
                <c:pt idx="36">
                  <c:v>0.55516103708990061</c:v>
                </c:pt>
                <c:pt idx="37">
                  <c:v>0.53387723207518811</c:v>
                </c:pt>
                <c:pt idx="38">
                  <c:v>0.52227268782667791</c:v>
                </c:pt>
                <c:pt idx="39">
                  <c:v>0.58104241325132633</c:v>
                </c:pt>
                <c:pt idx="40">
                  <c:v>0.80298312804956018</c:v>
                </c:pt>
                <c:pt idx="41">
                  <c:v>0.74350012587981207</c:v>
                </c:pt>
                <c:pt idx="42">
                  <c:v>0.59596080174528243</c:v>
                </c:pt>
                <c:pt idx="43">
                  <c:v>0.59464968061452195</c:v>
                </c:pt>
                <c:pt idx="44">
                  <c:v>0.59045906580741547</c:v>
                </c:pt>
                <c:pt idx="45">
                  <c:v>0.58148759414904838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42376"/>
        <c:axId val="373940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'Jet-Fuelc'!$D$8</c15:sqref>
                        </c15:formulaRef>
                      </c:ext>
                    </c:extLst>
                    <c:strCache>
                      <c:ptCount val="1"/>
                      <c:pt idx="0">
                        <c:v>oil basis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'Jet-Fuelc'!$A$9:$A$54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33557</c:v>
                      </c:pt>
                      <c:pt idx="1">
                        <c:v>33558</c:v>
                      </c:pt>
                      <c:pt idx="2">
                        <c:v>33559</c:v>
                      </c:pt>
                      <c:pt idx="3">
                        <c:v>33560</c:v>
                      </c:pt>
                      <c:pt idx="4">
                        <c:v>33561</c:v>
                      </c:pt>
                      <c:pt idx="5">
                        <c:v>33562</c:v>
                      </c:pt>
                      <c:pt idx="6">
                        <c:v>33563</c:v>
                      </c:pt>
                      <c:pt idx="7">
                        <c:v>33564</c:v>
                      </c:pt>
                      <c:pt idx="8">
                        <c:v>33565</c:v>
                      </c:pt>
                      <c:pt idx="9">
                        <c:v>33566</c:v>
                      </c:pt>
                      <c:pt idx="10">
                        <c:v>33567</c:v>
                      </c:pt>
                      <c:pt idx="11">
                        <c:v>33568</c:v>
                      </c:pt>
                      <c:pt idx="12">
                        <c:v>33569</c:v>
                      </c:pt>
                      <c:pt idx="13">
                        <c:v>33570</c:v>
                      </c:pt>
                      <c:pt idx="14">
                        <c:v>33571</c:v>
                      </c:pt>
                      <c:pt idx="15">
                        <c:v>33572</c:v>
                      </c:pt>
                      <c:pt idx="16">
                        <c:v>33573</c:v>
                      </c:pt>
                      <c:pt idx="17">
                        <c:v>33574</c:v>
                      </c:pt>
                      <c:pt idx="18">
                        <c:v>33575</c:v>
                      </c:pt>
                      <c:pt idx="19">
                        <c:v>33576</c:v>
                      </c:pt>
                      <c:pt idx="20">
                        <c:v>33577</c:v>
                      </c:pt>
                      <c:pt idx="21">
                        <c:v>33578</c:v>
                      </c:pt>
                      <c:pt idx="22">
                        <c:v>33579</c:v>
                      </c:pt>
                      <c:pt idx="23">
                        <c:v>33580</c:v>
                      </c:pt>
                      <c:pt idx="24">
                        <c:v>33581</c:v>
                      </c:pt>
                      <c:pt idx="25">
                        <c:v>33582</c:v>
                      </c:pt>
                      <c:pt idx="26">
                        <c:v>33583</c:v>
                      </c:pt>
                      <c:pt idx="27">
                        <c:v>33584</c:v>
                      </c:pt>
                      <c:pt idx="28">
                        <c:v>33585</c:v>
                      </c:pt>
                      <c:pt idx="29">
                        <c:v>33586</c:v>
                      </c:pt>
                      <c:pt idx="30">
                        <c:v>33587</c:v>
                      </c:pt>
                      <c:pt idx="31">
                        <c:v>33588</c:v>
                      </c:pt>
                      <c:pt idx="32">
                        <c:v>33589</c:v>
                      </c:pt>
                      <c:pt idx="33">
                        <c:v>33590</c:v>
                      </c:pt>
                      <c:pt idx="34">
                        <c:v>33591</c:v>
                      </c:pt>
                      <c:pt idx="35">
                        <c:v>33592</c:v>
                      </c:pt>
                      <c:pt idx="36">
                        <c:v>33593</c:v>
                      </c:pt>
                      <c:pt idx="37">
                        <c:v>33594</c:v>
                      </c:pt>
                      <c:pt idx="38">
                        <c:v>33595</c:v>
                      </c:pt>
                      <c:pt idx="39">
                        <c:v>33596</c:v>
                      </c:pt>
                      <c:pt idx="40">
                        <c:v>33597</c:v>
                      </c:pt>
                      <c:pt idx="41">
                        <c:v>33598</c:v>
                      </c:pt>
                      <c:pt idx="42">
                        <c:v>33599</c:v>
                      </c:pt>
                      <c:pt idx="43">
                        <c:v>33600</c:v>
                      </c:pt>
                      <c:pt idx="44">
                        <c:v>33601</c:v>
                      </c:pt>
                      <c:pt idx="45">
                        <c:v>33602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'Jet-Fuelc'!$D$9:$D$54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-0.02</c:v>
                      </c:pt>
                      <c:pt idx="1">
                        <c:v>0.36837228588570564</c:v>
                      </c:pt>
                      <c:pt idx="2">
                        <c:v>0.51662307576615629</c:v>
                      </c:pt>
                      <c:pt idx="3">
                        <c:v>0.39441601884588351</c:v>
                      </c:pt>
                      <c:pt idx="4">
                        <c:v>0.31905336228158793</c:v>
                      </c:pt>
                      <c:pt idx="5">
                        <c:v>0.39097606313286859</c:v>
                      </c:pt>
                      <c:pt idx="6">
                        <c:v>0.55666295967429558</c:v>
                      </c:pt>
                      <c:pt idx="7">
                        <c:v>0.39146018953488093</c:v>
                      </c:pt>
                      <c:pt idx="8">
                        <c:v>0.3351024502924953</c:v>
                      </c:pt>
                      <c:pt idx="9">
                        <c:v>0.37980825028423026</c:v>
                      </c:pt>
                      <c:pt idx="10">
                        <c:v>0.57544124275964437</c:v>
                      </c:pt>
                      <c:pt idx="11">
                        <c:v>0.49055581563534889</c:v>
                      </c:pt>
                      <c:pt idx="12">
                        <c:v>0.52908848201021264</c:v>
                      </c:pt>
                      <c:pt idx="13">
                        <c:v>0.47379683294819047</c:v>
                      </c:pt>
                      <c:pt idx="14">
                        <c:v>0.41756578308152359</c:v>
                      </c:pt>
                      <c:pt idx="15">
                        <c:v>0.39679849107875353</c:v>
                      </c:pt>
                      <c:pt idx="16">
                        <c:v>0.51097514729673144</c:v>
                      </c:pt>
                      <c:pt idx="17">
                        <c:v>0.40564469062756708</c:v>
                      </c:pt>
                      <c:pt idx="18">
                        <c:v>0.41855609539045119</c:v>
                      </c:pt>
                      <c:pt idx="19">
                        <c:v>0.20953632273629502</c:v>
                      </c:pt>
                      <c:pt idx="20">
                        <c:v>0.40592087446494451</c:v>
                      </c:pt>
                      <c:pt idx="21">
                        <c:v>0.415551511943964</c:v>
                      </c:pt>
                      <c:pt idx="22">
                        <c:v>0.1597835232939937</c:v>
                      </c:pt>
                      <c:pt idx="23">
                        <c:v>0.22376047190630635</c:v>
                      </c:pt>
                      <c:pt idx="24">
                        <c:v>0.40519194714200835</c:v>
                      </c:pt>
                      <c:pt idx="25">
                        <c:v>0.45559957705935006</c:v>
                      </c:pt>
                      <c:pt idx="26">
                        <c:v>0.39958420367361264</c:v>
                      </c:pt>
                      <c:pt idx="27">
                        <c:v>0.25365769023315021</c:v>
                      </c:pt>
                      <c:pt idx="28">
                        <c:v>0.47426088479396855</c:v>
                      </c:pt>
                      <c:pt idx="29">
                        <c:v>0.51853106374126767</c:v>
                      </c:pt>
                      <c:pt idx="30">
                        <c:v>0.60026301081394251</c:v>
                      </c:pt>
                      <c:pt idx="31">
                        <c:v>0.39314848744819553</c:v>
                      </c:pt>
                      <c:pt idx="32">
                        <c:v>0.63347099519009642</c:v>
                      </c:pt>
                      <c:pt idx="33">
                        <c:v>0.55471690059628798</c:v>
                      </c:pt>
                      <c:pt idx="34">
                        <c:v>0.62628587942220981</c:v>
                      </c:pt>
                      <c:pt idx="35">
                        <c:v>0.6259277380889412</c:v>
                      </c:pt>
                      <c:pt idx="36">
                        <c:v>0.43572991314922205</c:v>
                      </c:pt>
                      <c:pt idx="37">
                        <c:v>0.42269161932926008</c:v>
                      </c:pt>
                      <c:pt idx="38">
                        <c:v>0.48672007156624086</c:v>
                      </c:pt>
                      <c:pt idx="39">
                        <c:v>0.48028756722450527</c:v>
                      </c:pt>
                      <c:pt idx="40">
                        <c:v>0.5281037864642818</c:v>
                      </c:pt>
                      <c:pt idx="41">
                        <c:v>0.45006492850149393</c:v>
                      </c:pt>
                      <c:pt idx="42">
                        <c:v>0.39840161625257225</c:v>
                      </c:pt>
                      <c:pt idx="43">
                        <c:v>0.22920660470327936</c:v>
                      </c:pt>
                      <c:pt idx="44">
                        <c:v>0.45176779013555524</c:v>
                      </c:pt>
                      <c:pt idx="45">
                        <c:v>0.37731439420618418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'Jet-Fuelc'!$G$8</c15:sqref>
                        </c15:formulaRef>
                      </c:ext>
                    </c:extLst>
                    <c:strCache>
                      <c:ptCount val="1"/>
                      <c:pt idx="0">
                        <c:v>gas basis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'Jet-Fuelc'!$A$9:$A$54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33557</c:v>
                      </c:pt>
                      <c:pt idx="1">
                        <c:v>33558</c:v>
                      </c:pt>
                      <c:pt idx="2">
                        <c:v>33559</c:v>
                      </c:pt>
                      <c:pt idx="3">
                        <c:v>33560</c:v>
                      </c:pt>
                      <c:pt idx="4">
                        <c:v>33561</c:v>
                      </c:pt>
                      <c:pt idx="5">
                        <c:v>33562</c:v>
                      </c:pt>
                      <c:pt idx="6">
                        <c:v>33563</c:v>
                      </c:pt>
                      <c:pt idx="7">
                        <c:v>33564</c:v>
                      </c:pt>
                      <c:pt idx="8">
                        <c:v>33565</c:v>
                      </c:pt>
                      <c:pt idx="9">
                        <c:v>33566</c:v>
                      </c:pt>
                      <c:pt idx="10">
                        <c:v>33567</c:v>
                      </c:pt>
                      <c:pt idx="11">
                        <c:v>33568</c:v>
                      </c:pt>
                      <c:pt idx="12">
                        <c:v>33569</c:v>
                      </c:pt>
                      <c:pt idx="13">
                        <c:v>33570</c:v>
                      </c:pt>
                      <c:pt idx="14">
                        <c:v>33571</c:v>
                      </c:pt>
                      <c:pt idx="15">
                        <c:v>33572</c:v>
                      </c:pt>
                      <c:pt idx="16">
                        <c:v>33573</c:v>
                      </c:pt>
                      <c:pt idx="17">
                        <c:v>33574</c:v>
                      </c:pt>
                      <c:pt idx="18">
                        <c:v>33575</c:v>
                      </c:pt>
                      <c:pt idx="19">
                        <c:v>33576</c:v>
                      </c:pt>
                      <c:pt idx="20">
                        <c:v>33577</c:v>
                      </c:pt>
                      <c:pt idx="21">
                        <c:v>33578</c:v>
                      </c:pt>
                      <c:pt idx="22">
                        <c:v>33579</c:v>
                      </c:pt>
                      <c:pt idx="23">
                        <c:v>33580</c:v>
                      </c:pt>
                      <c:pt idx="24">
                        <c:v>33581</c:v>
                      </c:pt>
                      <c:pt idx="25">
                        <c:v>33582</c:v>
                      </c:pt>
                      <c:pt idx="26">
                        <c:v>33583</c:v>
                      </c:pt>
                      <c:pt idx="27">
                        <c:v>33584</c:v>
                      </c:pt>
                      <c:pt idx="28">
                        <c:v>33585</c:v>
                      </c:pt>
                      <c:pt idx="29">
                        <c:v>33586</c:v>
                      </c:pt>
                      <c:pt idx="30">
                        <c:v>33587</c:v>
                      </c:pt>
                      <c:pt idx="31">
                        <c:v>33588</c:v>
                      </c:pt>
                      <c:pt idx="32">
                        <c:v>33589</c:v>
                      </c:pt>
                      <c:pt idx="33">
                        <c:v>33590</c:v>
                      </c:pt>
                      <c:pt idx="34">
                        <c:v>33591</c:v>
                      </c:pt>
                      <c:pt idx="35">
                        <c:v>33592</c:v>
                      </c:pt>
                      <c:pt idx="36">
                        <c:v>33593</c:v>
                      </c:pt>
                      <c:pt idx="37">
                        <c:v>33594</c:v>
                      </c:pt>
                      <c:pt idx="38">
                        <c:v>33595</c:v>
                      </c:pt>
                      <c:pt idx="39">
                        <c:v>33596</c:v>
                      </c:pt>
                      <c:pt idx="40">
                        <c:v>33597</c:v>
                      </c:pt>
                      <c:pt idx="41">
                        <c:v>33598</c:v>
                      </c:pt>
                      <c:pt idx="42">
                        <c:v>33599</c:v>
                      </c:pt>
                      <c:pt idx="43">
                        <c:v>33600</c:v>
                      </c:pt>
                      <c:pt idx="44">
                        <c:v>33601</c:v>
                      </c:pt>
                      <c:pt idx="45">
                        <c:v>33602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'Jet-Fuelc'!$G$9:$G$54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-0.01</c:v>
                      </c:pt>
                      <c:pt idx="1">
                        <c:v>0.5225425006695319</c:v>
                      </c:pt>
                      <c:pt idx="2">
                        <c:v>0.50806168558351084</c:v>
                      </c:pt>
                      <c:pt idx="3">
                        <c:v>0.43355776600151397</c:v>
                      </c:pt>
                      <c:pt idx="4">
                        <c:v>0.64568941867251906</c:v>
                      </c:pt>
                      <c:pt idx="5">
                        <c:v>0.60825307641567905</c:v>
                      </c:pt>
                      <c:pt idx="6">
                        <c:v>0.82404838154704829</c:v>
                      </c:pt>
                      <c:pt idx="7">
                        <c:v>0.90146964744905822</c:v>
                      </c:pt>
                      <c:pt idx="8">
                        <c:v>0.70976829636689531</c:v>
                      </c:pt>
                      <c:pt idx="9">
                        <c:v>0.51456262876946612</c:v>
                      </c:pt>
                      <c:pt idx="10">
                        <c:v>0.86151500914168455</c:v>
                      </c:pt>
                      <c:pt idx="11">
                        <c:v>0.78155145147007576</c:v>
                      </c:pt>
                      <c:pt idx="12">
                        <c:v>0.71204496013771268</c:v>
                      </c:pt>
                      <c:pt idx="13">
                        <c:v>0.46369254214255906</c:v>
                      </c:pt>
                      <c:pt idx="14">
                        <c:v>0.48615686338981035</c:v>
                      </c:pt>
                      <c:pt idx="15">
                        <c:v>0.28072590371682815</c:v>
                      </c:pt>
                      <c:pt idx="16">
                        <c:v>0.71577931756934232</c:v>
                      </c:pt>
                      <c:pt idx="17">
                        <c:v>0.46876345959273968</c:v>
                      </c:pt>
                      <c:pt idx="18">
                        <c:v>0.48150081217281226</c:v>
                      </c:pt>
                      <c:pt idx="19">
                        <c:v>0.35935779803559498</c:v>
                      </c:pt>
                      <c:pt idx="20">
                        <c:v>0.55055754974513782</c:v>
                      </c:pt>
                      <c:pt idx="21">
                        <c:v>0.47139965397023337</c:v>
                      </c:pt>
                      <c:pt idx="22">
                        <c:v>0.22243129030700476</c:v>
                      </c:pt>
                      <c:pt idx="23">
                        <c:v>0.23621401209051796</c:v>
                      </c:pt>
                      <c:pt idx="24">
                        <c:v>0.452605624499133</c:v>
                      </c:pt>
                      <c:pt idx="25">
                        <c:v>0.55387649978966447</c:v>
                      </c:pt>
                      <c:pt idx="26">
                        <c:v>0.66761569323962933</c:v>
                      </c:pt>
                      <c:pt idx="27">
                        <c:v>0.68607899399616856</c:v>
                      </c:pt>
                      <c:pt idx="28">
                        <c:v>0.61530430679317027</c:v>
                      </c:pt>
                      <c:pt idx="29">
                        <c:v>0.73314991542997487</c:v>
                      </c:pt>
                      <c:pt idx="30">
                        <c:v>0.73430266125409549</c:v>
                      </c:pt>
                      <c:pt idx="31">
                        <c:v>0.63600736211509135</c:v>
                      </c:pt>
                      <c:pt idx="32">
                        <c:v>0.70706917981450113</c:v>
                      </c:pt>
                      <c:pt idx="33">
                        <c:v>0.63835183530679374</c:v>
                      </c:pt>
                      <c:pt idx="34">
                        <c:v>0.79573627248003787</c:v>
                      </c:pt>
                      <c:pt idx="35">
                        <c:v>0.58376788498442655</c:v>
                      </c:pt>
                      <c:pt idx="36">
                        <c:v>0.50201456922389276</c:v>
                      </c:pt>
                      <c:pt idx="37">
                        <c:v>0.46619352430888805</c:v>
                      </c:pt>
                      <c:pt idx="38">
                        <c:v>0.44906284761743087</c:v>
                      </c:pt>
                      <c:pt idx="39">
                        <c:v>0.55993881220487207</c:v>
                      </c:pt>
                      <c:pt idx="40">
                        <c:v>0.87605735853380473</c:v>
                      </c:pt>
                      <c:pt idx="41">
                        <c:v>0.81025061458934922</c:v>
                      </c:pt>
                      <c:pt idx="42">
                        <c:v>0.58372257082759149</c:v>
                      </c:pt>
                      <c:pt idx="43">
                        <c:v>0.57383181170947828</c:v>
                      </c:pt>
                      <c:pt idx="44">
                        <c:v>0.56384793656193377</c:v>
                      </c:pt>
                      <c:pt idx="45">
                        <c:v>0.54772044029226141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394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0024"/>
        <c:crosses val="autoZero"/>
        <c:crossBetween val="midCat"/>
      </c:valAx>
      <c:valAx>
        <c:axId val="3739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67716535433072"/>
          <c:y val="0.87557815689705432"/>
          <c:w val="0.2709613120863854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'Jet-Fuelc'!$D$8</c:f>
              <c:strCache>
                <c:ptCount val="1"/>
                <c:pt idx="0">
                  <c:v>oil basis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'Jet-Fuelc'!$A$9:$A$54</c:f>
              <c:numCache>
                <c:formatCode>m/d/yyyy</c:formatCode>
                <c:ptCount val="46"/>
                <c:pt idx="0">
                  <c:v>33557</c:v>
                </c:pt>
                <c:pt idx="1">
                  <c:v>33558</c:v>
                </c:pt>
                <c:pt idx="2">
                  <c:v>33559</c:v>
                </c:pt>
                <c:pt idx="3">
                  <c:v>33560</c:v>
                </c:pt>
                <c:pt idx="4">
                  <c:v>33561</c:v>
                </c:pt>
                <c:pt idx="5">
                  <c:v>33562</c:v>
                </c:pt>
                <c:pt idx="6">
                  <c:v>33563</c:v>
                </c:pt>
                <c:pt idx="7">
                  <c:v>33564</c:v>
                </c:pt>
                <c:pt idx="8">
                  <c:v>33565</c:v>
                </c:pt>
                <c:pt idx="9">
                  <c:v>33566</c:v>
                </c:pt>
                <c:pt idx="10">
                  <c:v>33567</c:v>
                </c:pt>
                <c:pt idx="11">
                  <c:v>33568</c:v>
                </c:pt>
                <c:pt idx="12">
                  <c:v>33569</c:v>
                </c:pt>
                <c:pt idx="13">
                  <c:v>33570</c:v>
                </c:pt>
                <c:pt idx="14">
                  <c:v>33571</c:v>
                </c:pt>
                <c:pt idx="15">
                  <c:v>33572</c:v>
                </c:pt>
                <c:pt idx="16">
                  <c:v>33573</c:v>
                </c:pt>
                <c:pt idx="17">
                  <c:v>33574</c:v>
                </c:pt>
                <c:pt idx="18">
                  <c:v>33575</c:v>
                </c:pt>
                <c:pt idx="19">
                  <c:v>33576</c:v>
                </c:pt>
                <c:pt idx="20">
                  <c:v>33577</c:v>
                </c:pt>
                <c:pt idx="21">
                  <c:v>33578</c:v>
                </c:pt>
                <c:pt idx="22">
                  <c:v>33579</c:v>
                </c:pt>
                <c:pt idx="23">
                  <c:v>33580</c:v>
                </c:pt>
                <c:pt idx="24">
                  <c:v>33581</c:v>
                </c:pt>
                <c:pt idx="25">
                  <c:v>33582</c:v>
                </c:pt>
                <c:pt idx="26">
                  <c:v>33583</c:v>
                </c:pt>
                <c:pt idx="27">
                  <c:v>33584</c:v>
                </c:pt>
                <c:pt idx="28">
                  <c:v>33585</c:v>
                </c:pt>
                <c:pt idx="29">
                  <c:v>33586</c:v>
                </c:pt>
                <c:pt idx="30">
                  <c:v>33587</c:v>
                </c:pt>
                <c:pt idx="31">
                  <c:v>33588</c:v>
                </c:pt>
                <c:pt idx="32">
                  <c:v>33589</c:v>
                </c:pt>
                <c:pt idx="33">
                  <c:v>33590</c:v>
                </c:pt>
                <c:pt idx="34">
                  <c:v>33591</c:v>
                </c:pt>
                <c:pt idx="35">
                  <c:v>33592</c:v>
                </c:pt>
                <c:pt idx="36">
                  <c:v>33593</c:v>
                </c:pt>
                <c:pt idx="37">
                  <c:v>33594</c:v>
                </c:pt>
                <c:pt idx="38">
                  <c:v>33595</c:v>
                </c:pt>
                <c:pt idx="39">
                  <c:v>33596</c:v>
                </c:pt>
                <c:pt idx="40">
                  <c:v>33597</c:v>
                </c:pt>
                <c:pt idx="41">
                  <c:v>33598</c:v>
                </c:pt>
                <c:pt idx="42">
                  <c:v>33599</c:v>
                </c:pt>
                <c:pt idx="43">
                  <c:v>33600</c:v>
                </c:pt>
                <c:pt idx="44">
                  <c:v>33601</c:v>
                </c:pt>
                <c:pt idx="45">
                  <c:v>33602</c:v>
                </c:pt>
              </c:numCache>
            </c:numRef>
          </c:xVal>
          <c:yVal>
            <c:numRef>
              <c:f>'Jet-Fuelc'!$D$9:$D$54</c:f>
              <c:numCache>
                <c:formatCode>General</c:formatCode>
                <c:ptCount val="46"/>
                <c:pt idx="0">
                  <c:v>-0.02</c:v>
                </c:pt>
                <c:pt idx="1">
                  <c:v>0.36837228588570564</c:v>
                </c:pt>
                <c:pt idx="2">
                  <c:v>0.51662307576615629</c:v>
                </c:pt>
                <c:pt idx="3">
                  <c:v>0.39441601884588351</c:v>
                </c:pt>
                <c:pt idx="4">
                  <c:v>0.31905336228158793</c:v>
                </c:pt>
                <c:pt idx="5">
                  <c:v>0.39097606313286859</c:v>
                </c:pt>
                <c:pt idx="6">
                  <c:v>0.55666295967429558</c:v>
                </c:pt>
                <c:pt idx="7">
                  <c:v>0.39146018953488093</c:v>
                </c:pt>
                <c:pt idx="8">
                  <c:v>0.3351024502924953</c:v>
                </c:pt>
                <c:pt idx="9">
                  <c:v>0.37980825028423026</c:v>
                </c:pt>
                <c:pt idx="10">
                  <c:v>0.57544124275964437</c:v>
                </c:pt>
                <c:pt idx="11">
                  <c:v>0.49055581563534889</c:v>
                </c:pt>
                <c:pt idx="12">
                  <c:v>0.52908848201021264</c:v>
                </c:pt>
                <c:pt idx="13">
                  <c:v>0.47379683294819047</c:v>
                </c:pt>
                <c:pt idx="14">
                  <c:v>0.41756578308152359</c:v>
                </c:pt>
                <c:pt idx="15">
                  <c:v>0.39679849107875353</c:v>
                </c:pt>
                <c:pt idx="16">
                  <c:v>0.51097514729673144</c:v>
                </c:pt>
                <c:pt idx="17">
                  <c:v>0.40564469062756708</c:v>
                </c:pt>
                <c:pt idx="18">
                  <c:v>0.41855609539045119</c:v>
                </c:pt>
                <c:pt idx="19">
                  <c:v>0.20953632273629502</c:v>
                </c:pt>
                <c:pt idx="20">
                  <c:v>0.40592087446494451</c:v>
                </c:pt>
                <c:pt idx="21">
                  <c:v>0.415551511943964</c:v>
                </c:pt>
                <c:pt idx="22">
                  <c:v>0.1597835232939937</c:v>
                </c:pt>
                <c:pt idx="23">
                  <c:v>0.22376047190630635</c:v>
                </c:pt>
                <c:pt idx="24">
                  <c:v>0.40519194714200835</c:v>
                </c:pt>
                <c:pt idx="25">
                  <c:v>0.45559957705935006</c:v>
                </c:pt>
                <c:pt idx="26">
                  <c:v>0.39958420367361264</c:v>
                </c:pt>
                <c:pt idx="27">
                  <c:v>0.25365769023315021</c:v>
                </c:pt>
                <c:pt idx="28">
                  <c:v>0.47426088479396855</c:v>
                </c:pt>
                <c:pt idx="29">
                  <c:v>0.51853106374126767</c:v>
                </c:pt>
                <c:pt idx="30">
                  <c:v>0.60026301081394251</c:v>
                </c:pt>
                <c:pt idx="31">
                  <c:v>0.39314848744819553</c:v>
                </c:pt>
                <c:pt idx="32">
                  <c:v>0.63347099519009642</c:v>
                </c:pt>
                <c:pt idx="33">
                  <c:v>0.55471690059628798</c:v>
                </c:pt>
                <c:pt idx="34">
                  <c:v>0.62628587942220981</c:v>
                </c:pt>
                <c:pt idx="35">
                  <c:v>0.6259277380889412</c:v>
                </c:pt>
                <c:pt idx="36">
                  <c:v>0.43572991314922205</c:v>
                </c:pt>
                <c:pt idx="37">
                  <c:v>0.42269161932926008</c:v>
                </c:pt>
                <c:pt idx="38">
                  <c:v>0.48672007156624086</c:v>
                </c:pt>
                <c:pt idx="39">
                  <c:v>0.48028756722450527</c:v>
                </c:pt>
                <c:pt idx="40">
                  <c:v>0.5281037864642818</c:v>
                </c:pt>
                <c:pt idx="41">
                  <c:v>0.45006492850149393</c:v>
                </c:pt>
                <c:pt idx="42">
                  <c:v>0.39840161625257225</c:v>
                </c:pt>
                <c:pt idx="43">
                  <c:v>0.22920660470327936</c:v>
                </c:pt>
                <c:pt idx="44">
                  <c:v>0.45176779013555524</c:v>
                </c:pt>
                <c:pt idx="45">
                  <c:v>0.37731439420618418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'Jet-Fuelc'!$G$8</c:f>
              <c:strCache>
                <c:ptCount val="1"/>
                <c:pt idx="0">
                  <c:v>gas basis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'Jet-Fuelc'!$A$9:$A$54</c:f>
              <c:numCache>
                <c:formatCode>m/d/yyyy</c:formatCode>
                <c:ptCount val="46"/>
                <c:pt idx="0">
                  <c:v>33557</c:v>
                </c:pt>
                <c:pt idx="1">
                  <c:v>33558</c:v>
                </c:pt>
                <c:pt idx="2">
                  <c:v>33559</c:v>
                </c:pt>
                <c:pt idx="3">
                  <c:v>33560</c:v>
                </c:pt>
                <c:pt idx="4">
                  <c:v>33561</c:v>
                </c:pt>
                <c:pt idx="5">
                  <c:v>33562</c:v>
                </c:pt>
                <c:pt idx="6">
                  <c:v>33563</c:v>
                </c:pt>
                <c:pt idx="7">
                  <c:v>33564</c:v>
                </c:pt>
                <c:pt idx="8">
                  <c:v>33565</c:v>
                </c:pt>
                <c:pt idx="9">
                  <c:v>33566</c:v>
                </c:pt>
                <c:pt idx="10">
                  <c:v>33567</c:v>
                </c:pt>
                <c:pt idx="11">
                  <c:v>33568</c:v>
                </c:pt>
                <c:pt idx="12">
                  <c:v>33569</c:v>
                </c:pt>
                <c:pt idx="13">
                  <c:v>33570</c:v>
                </c:pt>
                <c:pt idx="14">
                  <c:v>33571</c:v>
                </c:pt>
                <c:pt idx="15">
                  <c:v>33572</c:v>
                </c:pt>
                <c:pt idx="16">
                  <c:v>33573</c:v>
                </c:pt>
                <c:pt idx="17">
                  <c:v>33574</c:v>
                </c:pt>
                <c:pt idx="18">
                  <c:v>33575</c:v>
                </c:pt>
                <c:pt idx="19">
                  <c:v>33576</c:v>
                </c:pt>
                <c:pt idx="20">
                  <c:v>33577</c:v>
                </c:pt>
                <c:pt idx="21">
                  <c:v>33578</c:v>
                </c:pt>
                <c:pt idx="22">
                  <c:v>33579</c:v>
                </c:pt>
                <c:pt idx="23">
                  <c:v>33580</c:v>
                </c:pt>
                <c:pt idx="24">
                  <c:v>33581</c:v>
                </c:pt>
                <c:pt idx="25">
                  <c:v>33582</c:v>
                </c:pt>
                <c:pt idx="26">
                  <c:v>33583</c:v>
                </c:pt>
                <c:pt idx="27">
                  <c:v>33584</c:v>
                </c:pt>
                <c:pt idx="28">
                  <c:v>33585</c:v>
                </c:pt>
                <c:pt idx="29">
                  <c:v>33586</c:v>
                </c:pt>
                <c:pt idx="30">
                  <c:v>33587</c:v>
                </c:pt>
                <c:pt idx="31">
                  <c:v>33588</c:v>
                </c:pt>
                <c:pt idx="32">
                  <c:v>33589</c:v>
                </c:pt>
                <c:pt idx="33">
                  <c:v>33590</c:v>
                </c:pt>
                <c:pt idx="34">
                  <c:v>33591</c:v>
                </c:pt>
                <c:pt idx="35">
                  <c:v>33592</c:v>
                </c:pt>
                <c:pt idx="36">
                  <c:v>33593</c:v>
                </c:pt>
                <c:pt idx="37">
                  <c:v>33594</c:v>
                </c:pt>
                <c:pt idx="38">
                  <c:v>33595</c:v>
                </c:pt>
                <c:pt idx="39">
                  <c:v>33596</c:v>
                </c:pt>
                <c:pt idx="40">
                  <c:v>33597</c:v>
                </c:pt>
                <c:pt idx="41">
                  <c:v>33598</c:v>
                </c:pt>
                <c:pt idx="42">
                  <c:v>33599</c:v>
                </c:pt>
                <c:pt idx="43">
                  <c:v>33600</c:v>
                </c:pt>
                <c:pt idx="44">
                  <c:v>33601</c:v>
                </c:pt>
                <c:pt idx="45">
                  <c:v>33602</c:v>
                </c:pt>
              </c:numCache>
            </c:numRef>
          </c:xVal>
          <c:yVal>
            <c:numRef>
              <c:f>'Jet-Fuelc'!$G$9:$G$54</c:f>
              <c:numCache>
                <c:formatCode>General</c:formatCode>
                <c:ptCount val="46"/>
                <c:pt idx="0">
                  <c:v>-0.01</c:v>
                </c:pt>
                <c:pt idx="1">
                  <c:v>0.5225425006695319</c:v>
                </c:pt>
                <c:pt idx="2">
                  <c:v>0.50806168558351084</c:v>
                </c:pt>
                <c:pt idx="3">
                  <c:v>0.43355776600151397</c:v>
                </c:pt>
                <c:pt idx="4">
                  <c:v>0.64568941867251906</c:v>
                </c:pt>
                <c:pt idx="5">
                  <c:v>0.60825307641567905</c:v>
                </c:pt>
                <c:pt idx="6">
                  <c:v>0.82404838154704829</c:v>
                </c:pt>
                <c:pt idx="7">
                  <c:v>0.90146964744905822</c:v>
                </c:pt>
                <c:pt idx="8">
                  <c:v>0.70976829636689531</c:v>
                </c:pt>
                <c:pt idx="9">
                  <c:v>0.51456262876946612</c:v>
                </c:pt>
                <c:pt idx="10">
                  <c:v>0.86151500914168455</c:v>
                </c:pt>
                <c:pt idx="11">
                  <c:v>0.78155145147007576</c:v>
                </c:pt>
                <c:pt idx="12">
                  <c:v>0.71204496013771268</c:v>
                </c:pt>
                <c:pt idx="13">
                  <c:v>0.46369254214255906</c:v>
                </c:pt>
                <c:pt idx="14">
                  <c:v>0.48615686338981035</c:v>
                </c:pt>
                <c:pt idx="15">
                  <c:v>0.28072590371682815</c:v>
                </c:pt>
                <c:pt idx="16">
                  <c:v>0.71577931756934232</c:v>
                </c:pt>
                <c:pt idx="17">
                  <c:v>0.46876345959273968</c:v>
                </c:pt>
                <c:pt idx="18">
                  <c:v>0.48150081217281226</c:v>
                </c:pt>
                <c:pt idx="19">
                  <c:v>0.35935779803559498</c:v>
                </c:pt>
                <c:pt idx="20">
                  <c:v>0.55055754974513782</c:v>
                </c:pt>
                <c:pt idx="21">
                  <c:v>0.47139965397023337</c:v>
                </c:pt>
                <c:pt idx="22">
                  <c:v>0.22243129030700476</c:v>
                </c:pt>
                <c:pt idx="23">
                  <c:v>0.23621401209051796</c:v>
                </c:pt>
                <c:pt idx="24">
                  <c:v>0.452605624499133</c:v>
                </c:pt>
                <c:pt idx="25">
                  <c:v>0.55387649978966447</c:v>
                </c:pt>
                <c:pt idx="26">
                  <c:v>0.66761569323962933</c:v>
                </c:pt>
                <c:pt idx="27">
                  <c:v>0.68607899399616856</c:v>
                </c:pt>
                <c:pt idx="28">
                  <c:v>0.61530430679317027</c:v>
                </c:pt>
                <c:pt idx="29">
                  <c:v>0.73314991542997487</c:v>
                </c:pt>
                <c:pt idx="30">
                  <c:v>0.73430266125409549</c:v>
                </c:pt>
                <c:pt idx="31">
                  <c:v>0.63600736211509135</c:v>
                </c:pt>
                <c:pt idx="32">
                  <c:v>0.70706917981450113</c:v>
                </c:pt>
                <c:pt idx="33">
                  <c:v>0.63835183530679374</c:v>
                </c:pt>
                <c:pt idx="34">
                  <c:v>0.79573627248003787</c:v>
                </c:pt>
                <c:pt idx="35">
                  <c:v>0.58376788498442655</c:v>
                </c:pt>
                <c:pt idx="36">
                  <c:v>0.50201456922389276</c:v>
                </c:pt>
                <c:pt idx="37">
                  <c:v>0.46619352430888805</c:v>
                </c:pt>
                <c:pt idx="38">
                  <c:v>0.44906284761743087</c:v>
                </c:pt>
                <c:pt idx="39">
                  <c:v>0.55993881220487207</c:v>
                </c:pt>
                <c:pt idx="40">
                  <c:v>0.87605735853380473</c:v>
                </c:pt>
                <c:pt idx="41">
                  <c:v>0.81025061458934922</c:v>
                </c:pt>
                <c:pt idx="42">
                  <c:v>0.58372257082759149</c:v>
                </c:pt>
                <c:pt idx="43">
                  <c:v>0.57383181170947828</c:v>
                </c:pt>
                <c:pt idx="44">
                  <c:v>0.56384793656193377</c:v>
                </c:pt>
                <c:pt idx="45">
                  <c:v>0.54772044029226141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0355912"/>
        <c:axId val="470353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'Jet-Fuelc'!$B$8</c15:sqref>
                        </c15:formulaRef>
                      </c:ext>
                    </c:extLst>
                    <c:strCache>
                      <c:ptCount val="1"/>
                      <c:pt idx="0">
                        <c:v>Spot Oil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'Jet-Fuelc'!$A$9:$A$54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33557</c:v>
                      </c:pt>
                      <c:pt idx="1">
                        <c:v>33558</c:v>
                      </c:pt>
                      <c:pt idx="2">
                        <c:v>33559</c:v>
                      </c:pt>
                      <c:pt idx="3">
                        <c:v>33560</c:v>
                      </c:pt>
                      <c:pt idx="4">
                        <c:v>33561</c:v>
                      </c:pt>
                      <c:pt idx="5">
                        <c:v>33562</c:v>
                      </c:pt>
                      <c:pt idx="6">
                        <c:v>33563</c:v>
                      </c:pt>
                      <c:pt idx="7">
                        <c:v>33564</c:v>
                      </c:pt>
                      <c:pt idx="8">
                        <c:v>33565</c:v>
                      </c:pt>
                      <c:pt idx="9">
                        <c:v>33566</c:v>
                      </c:pt>
                      <c:pt idx="10">
                        <c:v>33567</c:v>
                      </c:pt>
                      <c:pt idx="11">
                        <c:v>33568</c:v>
                      </c:pt>
                      <c:pt idx="12">
                        <c:v>33569</c:v>
                      </c:pt>
                      <c:pt idx="13">
                        <c:v>33570</c:v>
                      </c:pt>
                      <c:pt idx="14">
                        <c:v>33571</c:v>
                      </c:pt>
                      <c:pt idx="15">
                        <c:v>33572</c:v>
                      </c:pt>
                      <c:pt idx="16">
                        <c:v>33573</c:v>
                      </c:pt>
                      <c:pt idx="17">
                        <c:v>33574</c:v>
                      </c:pt>
                      <c:pt idx="18">
                        <c:v>33575</c:v>
                      </c:pt>
                      <c:pt idx="19">
                        <c:v>33576</c:v>
                      </c:pt>
                      <c:pt idx="20">
                        <c:v>33577</c:v>
                      </c:pt>
                      <c:pt idx="21">
                        <c:v>33578</c:v>
                      </c:pt>
                      <c:pt idx="22">
                        <c:v>33579</c:v>
                      </c:pt>
                      <c:pt idx="23">
                        <c:v>33580</c:v>
                      </c:pt>
                      <c:pt idx="24">
                        <c:v>33581</c:v>
                      </c:pt>
                      <c:pt idx="25">
                        <c:v>33582</c:v>
                      </c:pt>
                      <c:pt idx="26">
                        <c:v>33583</c:v>
                      </c:pt>
                      <c:pt idx="27">
                        <c:v>33584</c:v>
                      </c:pt>
                      <c:pt idx="28">
                        <c:v>33585</c:v>
                      </c:pt>
                      <c:pt idx="29">
                        <c:v>33586</c:v>
                      </c:pt>
                      <c:pt idx="30">
                        <c:v>33587</c:v>
                      </c:pt>
                      <c:pt idx="31">
                        <c:v>33588</c:v>
                      </c:pt>
                      <c:pt idx="32">
                        <c:v>33589</c:v>
                      </c:pt>
                      <c:pt idx="33">
                        <c:v>33590</c:v>
                      </c:pt>
                      <c:pt idx="34">
                        <c:v>33591</c:v>
                      </c:pt>
                      <c:pt idx="35">
                        <c:v>33592</c:v>
                      </c:pt>
                      <c:pt idx="36">
                        <c:v>33593</c:v>
                      </c:pt>
                      <c:pt idx="37">
                        <c:v>33594</c:v>
                      </c:pt>
                      <c:pt idx="38">
                        <c:v>33595</c:v>
                      </c:pt>
                      <c:pt idx="39">
                        <c:v>33596</c:v>
                      </c:pt>
                      <c:pt idx="40">
                        <c:v>33597</c:v>
                      </c:pt>
                      <c:pt idx="41">
                        <c:v>33598</c:v>
                      </c:pt>
                      <c:pt idx="42">
                        <c:v>33599</c:v>
                      </c:pt>
                      <c:pt idx="43">
                        <c:v>33600</c:v>
                      </c:pt>
                      <c:pt idx="44">
                        <c:v>33601</c:v>
                      </c:pt>
                      <c:pt idx="45">
                        <c:v>33602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'Jet-Fuelc'!$B$9:$B$54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0.69</c:v>
                      </c:pt>
                      <c:pt idx="1">
                        <c:v>0.65743893385797048</c:v>
                      </c:pt>
                      <c:pt idx="2">
                        <c:v>0.65466649415880318</c:v>
                      </c:pt>
                      <c:pt idx="3">
                        <c:v>0.54973353682084802</c:v>
                      </c:pt>
                      <c:pt idx="4">
                        <c:v>0.48961507453642655</c:v>
                      </c:pt>
                      <c:pt idx="5">
                        <c:v>0.50697741324411327</c:v>
                      </c:pt>
                      <c:pt idx="6">
                        <c:v>0.5953244183018106</c:v>
                      </c:pt>
                      <c:pt idx="7">
                        <c:v>0.51803620964273811</c:v>
                      </c:pt>
                      <c:pt idx="8">
                        <c:v>0.48261358740191074</c:v>
                      </c:pt>
                      <c:pt idx="9">
                        <c:v>0.49451374635065304</c:v>
                      </c:pt>
                      <c:pt idx="10">
                        <c:v>0.60051832649988368</c:v>
                      </c:pt>
                      <c:pt idx="11">
                        <c:v>0.57068045226812236</c:v>
                      </c:pt>
                      <c:pt idx="12">
                        <c:v>0.59568758260432575</c:v>
                      </c:pt>
                      <c:pt idx="13">
                        <c:v>0.56798905615040229</c:v>
                      </c:pt>
                      <c:pt idx="14">
                        <c:v>0.53462686712352481</c:v>
                      </c:pt>
                      <c:pt idx="15">
                        <c:v>0.51743907165124325</c:v>
                      </c:pt>
                      <c:pt idx="16">
                        <c:v>0.57400380400931206</c:v>
                      </c:pt>
                      <c:pt idx="17">
                        <c:v>0.52435443713716201</c:v>
                      </c:pt>
                      <c:pt idx="18">
                        <c:v>0.52551315036712809</c:v>
                      </c:pt>
                      <c:pt idx="19">
                        <c:v>0.42501576702928928</c:v>
                      </c:pt>
                      <c:pt idx="20">
                        <c:v>0.49092179025877153</c:v>
                      </c:pt>
                      <c:pt idx="21">
                        <c:v>0.50514590287139272</c:v>
                      </c:pt>
                      <c:pt idx="22">
                        <c:v>0.39615940569995306</c:v>
                      </c:pt>
                      <c:pt idx="23">
                        <c:v>0.39792070048564876</c:v>
                      </c:pt>
                      <c:pt idx="24">
                        <c:v>0.46810305236729299</c:v>
                      </c:pt>
                      <c:pt idx="25">
                        <c:v>0.51165553276343623</c:v>
                      </c:pt>
                      <c:pt idx="26">
                        <c:v>0.50019110480049656</c:v>
                      </c:pt>
                      <c:pt idx="27">
                        <c:v>0.4351364953344079</c:v>
                      </c:pt>
                      <c:pt idx="28">
                        <c:v>0.52539610645388202</c:v>
                      </c:pt>
                      <c:pt idx="29">
                        <c:v>0.56790283443250644</c:v>
                      </c:pt>
                      <c:pt idx="30">
                        <c:v>0.63200122208709975</c:v>
                      </c:pt>
                      <c:pt idx="31">
                        <c:v>0.52547088737137515</c:v>
                      </c:pt>
                      <c:pt idx="32">
                        <c:v>0.65504710535823174</c:v>
                      </c:pt>
                      <c:pt idx="33">
                        <c:v>0.6201854027607786</c:v>
                      </c:pt>
                      <c:pt idx="34">
                        <c:v>0.66817213644777451</c:v>
                      </c:pt>
                      <c:pt idx="35">
                        <c:v>0.67314593238517617</c:v>
                      </c:pt>
                      <c:pt idx="36">
                        <c:v>0.55831381961726023</c:v>
                      </c:pt>
                      <c:pt idx="37">
                        <c:v>0.5397233637764639</c:v>
                      </c:pt>
                      <c:pt idx="38">
                        <c:v>0.5679639641206935</c:v>
                      </c:pt>
                      <c:pt idx="39">
                        <c:v>0.56671074498434226</c:v>
                      </c:pt>
                      <c:pt idx="40">
                        <c:v>0.59511835144655068</c:v>
                      </c:pt>
                      <c:pt idx="41">
                        <c:v>0.55460295518536773</c:v>
                      </c:pt>
                      <c:pt idx="42">
                        <c:v>0.52241624213378746</c:v>
                      </c:pt>
                      <c:pt idx="43">
                        <c:v>0.4350701191200908</c:v>
                      </c:pt>
                      <c:pt idx="44">
                        <c:v>0.51797530524981938</c:v>
                      </c:pt>
                      <c:pt idx="45">
                        <c:v>0.49311338325330573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'Jet-Fuelc'!$E$8</c15:sqref>
                        </c15:formulaRef>
                      </c:ext>
                    </c:extLst>
                    <c:strCache>
                      <c:ptCount val="1"/>
                      <c:pt idx="0">
                        <c:v>spot gas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'Jet-Fuelc'!$A$9:$A$54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33557</c:v>
                      </c:pt>
                      <c:pt idx="1">
                        <c:v>33558</c:v>
                      </c:pt>
                      <c:pt idx="2">
                        <c:v>33559</c:v>
                      </c:pt>
                      <c:pt idx="3">
                        <c:v>33560</c:v>
                      </c:pt>
                      <c:pt idx="4">
                        <c:v>33561</c:v>
                      </c:pt>
                      <c:pt idx="5">
                        <c:v>33562</c:v>
                      </c:pt>
                      <c:pt idx="6">
                        <c:v>33563</c:v>
                      </c:pt>
                      <c:pt idx="7">
                        <c:v>33564</c:v>
                      </c:pt>
                      <c:pt idx="8">
                        <c:v>33565</c:v>
                      </c:pt>
                      <c:pt idx="9">
                        <c:v>33566</c:v>
                      </c:pt>
                      <c:pt idx="10">
                        <c:v>33567</c:v>
                      </c:pt>
                      <c:pt idx="11">
                        <c:v>33568</c:v>
                      </c:pt>
                      <c:pt idx="12">
                        <c:v>33569</c:v>
                      </c:pt>
                      <c:pt idx="13">
                        <c:v>33570</c:v>
                      </c:pt>
                      <c:pt idx="14">
                        <c:v>33571</c:v>
                      </c:pt>
                      <c:pt idx="15">
                        <c:v>33572</c:v>
                      </c:pt>
                      <c:pt idx="16">
                        <c:v>33573</c:v>
                      </c:pt>
                      <c:pt idx="17">
                        <c:v>33574</c:v>
                      </c:pt>
                      <c:pt idx="18">
                        <c:v>33575</c:v>
                      </c:pt>
                      <c:pt idx="19">
                        <c:v>33576</c:v>
                      </c:pt>
                      <c:pt idx="20">
                        <c:v>33577</c:v>
                      </c:pt>
                      <c:pt idx="21">
                        <c:v>33578</c:v>
                      </c:pt>
                      <c:pt idx="22">
                        <c:v>33579</c:v>
                      </c:pt>
                      <c:pt idx="23">
                        <c:v>33580</c:v>
                      </c:pt>
                      <c:pt idx="24">
                        <c:v>33581</c:v>
                      </c:pt>
                      <c:pt idx="25">
                        <c:v>33582</c:v>
                      </c:pt>
                      <c:pt idx="26">
                        <c:v>33583</c:v>
                      </c:pt>
                      <c:pt idx="27">
                        <c:v>33584</c:v>
                      </c:pt>
                      <c:pt idx="28">
                        <c:v>33585</c:v>
                      </c:pt>
                      <c:pt idx="29">
                        <c:v>33586</c:v>
                      </c:pt>
                      <c:pt idx="30">
                        <c:v>33587</c:v>
                      </c:pt>
                      <c:pt idx="31">
                        <c:v>33588</c:v>
                      </c:pt>
                      <c:pt idx="32">
                        <c:v>33589</c:v>
                      </c:pt>
                      <c:pt idx="33">
                        <c:v>33590</c:v>
                      </c:pt>
                      <c:pt idx="34">
                        <c:v>33591</c:v>
                      </c:pt>
                      <c:pt idx="35">
                        <c:v>33592</c:v>
                      </c:pt>
                      <c:pt idx="36">
                        <c:v>33593</c:v>
                      </c:pt>
                      <c:pt idx="37">
                        <c:v>33594</c:v>
                      </c:pt>
                      <c:pt idx="38">
                        <c:v>33595</c:v>
                      </c:pt>
                      <c:pt idx="39">
                        <c:v>33596</c:v>
                      </c:pt>
                      <c:pt idx="40">
                        <c:v>33597</c:v>
                      </c:pt>
                      <c:pt idx="41">
                        <c:v>33598</c:v>
                      </c:pt>
                      <c:pt idx="42">
                        <c:v>33599</c:v>
                      </c:pt>
                      <c:pt idx="43">
                        <c:v>33600</c:v>
                      </c:pt>
                      <c:pt idx="44">
                        <c:v>33601</c:v>
                      </c:pt>
                      <c:pt idx="45">
                        <c:v>33602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'Jet-Fuelc'!$E$9:$E$54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0.8</c:v>
                      </c:pt>
                      <c:pt idx="1">
                        <c:v>0.78778422666926384</c:v>
                      </c:pt>
                      <c:pt idx="2">
                        <c:v>0.62813115901520744</c:v>
                      </c:pt>
                      <c:pt idx="3">
                        <c:v>0.5441701160571204</c:v>
                      </c:pt>
                      <c:pt idx="4">
                        <c:v>0.64994286765239473</c:v>
                      </c:pt>
                      <c:pt idx="5">
                        <c:v>0.62237157988585612</c:v>
                      </c:pt>
                      <c:pt idx="6">
                        <c:v>0.77034877426149906</c:v>
                      </c:pt>
                      <c:pt idx="7">
                        <c:v>0.8225986476687045</c:v>
                      </c:pt>
                      <c:pt idx="8">
                        <c:v>0.66943278354798674</c:v>
                      </c:pt>
                      <c:pt idx="9">
                        <c:v>0.55880658407604089</c:v>
                      </c:pt>
                      <c:pt idx="10">
                        <c:v>0.79128592057315739</c:v>
                      </c:pt>
                      <c:pt idx="11">
                        <c:v>0.72401024447099338</c:v>
                      </c:pt>
                      <c:pt idx="12">
                        <c:v>0.67972624907703905</c:v>
                      </c:pt>
                      <c:pt idx="13">
                        <c:v>0.5335290079001157</c:v>
                      </c:pt>
                      <c:pt idx="14">
                        <c:v>0.54236566627594229</c:v>
                      </c:pt>
                      <c:pt idx="15">
                        <c:v>0.44131074146602356</c:v>
                      </c:pt>
                      <c:pt idx="16">
                        <c:v>0.66184952770997518</c:v>
                      </c:pt>
                      <c:pt idx="17">
                        <c:v>0.53031601105752568</c:v>
                      </c:pt>
                      <c:pt idx="18">
                        <c:v>0.53717119849703787</c:v>
                      </c:pt>
                      <c:pt idx="19">
                        <c:v>0.4760476811992882</c:v>
                      </c:pt>
                      <c:pt idx="20">
                        <c:v>0.56782048753345971</c:v>
                      </c:pt>
                      <c:pt idx="21">
                        <c:v>0.53213631837727737</c:v>
                      </c:pt>
                      <c:pt idx="22">
                        <c:v>0.41484795553597498</c:v>
                      </c:pt>
                      <c:pt idx="23">
                        <c:v>0.40407279717798139</c:v>
                      </c:pt>
                      <c:pt idx="24">
                        <c:v>0.49104106926401841</c:v>
                      </c:pt>
                      <c:pt idx="25">
                        <c:v>0.55858981047378031</c:v>
                      </c:pt>
                      <c:pt idx="26">
                        <c:v>0.64175491869199752</c:v>
                      </c:pt>
                      <c:pt idx="27">
                        <c:v>0.66374551434469842</c:v>
                      </c:pt>
                      <c:pt idx="28">
                        <c:v>0.6218408864713536</c:v>
                      </c:pt>
                      <c:pt idx="29">
                        <c:v>0.70123249848081382</c:v>
                      </c:pt>
                      <c:pt idx="30">
                        <c:v>0.70104244694265649</c:v>
                      </c:pt>
                      <c:pt idx="31">
                        <c:v>0.63506800758070181</c:v>
                      </c:pt>
                      <c:pt idx="32">
                        <c:v>0.68343579609504901</c:v>
                      </c:pt>
                      <c:pt idx="33">
                        <c:v>0.63780529826842403</c:v>
                      </c:pt>
                      <c:pt idx="34">
                        <c:v>0.74738535918425208</c:v>
                      </c:pt>
                      <c:pt idx="35">
                        <c:v>0.60028974904419141</c:v>
                      </c:pt>
                      <c:pt idx="36">
                        <c:v>0.55516103708990061</c:v>
                      </c:pt>
                      <c:pt idx="37">
                        <c:v>0.53387723207518811</c:v>
                      </c:pt>
                      <c:pt idx="38">
                        <c:v>0.52227268782667791</c:v>
                      </c:pt>
                      <c:pt idx="39">
                        <c:v>0.58104241325132633</c:v>
                      </c:pt>
                      <c:pt idx="40">
                        <c:v>0.80298312804956018</c:v>
                      </c:pt>
                      <c:pt idx="41">
                        <c:v>0.74350012587981207</c:v>
                      </c:pt>
                      <c:pt idx="42">
                        <c:v>0.59596080174528243</c:v>
                      </c:pt>
                      <c:pt idx="43">
                        <c:v>0.59464968061452195</c:v>
                      </c:pt>
                      <c:pt idx="44">
                        <c:v>0.59045906580741547</c:v>
                      </c:pt>
                      <c:pt idx="45">
                        <c:v>0.58148759414904838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035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3560"/>
        <c:crosses val="autoZero"/>
        <c:crossBetween val="midCat"/>
      </c:valAx>
      <c:valAx>
        <c:axId val="4703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5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55</xdr:row>
      <xdr:rowOff>119062</xdr:rowOff>
    </xdr:from>
    <xdr:to>
      <xdr:col>8</xdr:col>
      <xdr:colOff>390525</xdr:colOff>
      <xdr:row>70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80961</xdr:rowOff>
    </xdr:from>
    <xdr:to>
      <xdr:col>8</xdr:col>
      <xdr:colOff>314325</xdr:colOff>
      <xdr:row>85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workbookViewId="0">
      <selection activeCell="I6" sqref="I6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1.7109375" customWidth="1"/>
    <col min="6" max="6" width="9.85546875" bestFit="1" customWidth="1"/>
    <col min="14" max="14" width="9.85546875" bestFit="1" customWidth="1"/>
    <col min="15" max="15" width="7.7109375" bestFit="1" customWidth="1"/>
    <col min="23" max="24" width="12.7109375" bestFit="1" customWidth="1"/>
  </cols>
  <sheetData>
    <row r="1" spans="1:30" x14ac:dyDescent="0.25">
      <c r="A1" t="s">
        <v>12</v>
      </c>
      <c r="B1">
        <v>0.70499999999999996</v>
      </c>
    </row>
    <row r="2" spans="1:30" x14ac:dyDescent="0.25">
      <c r="A2" t="s">
        <v>4</v>
      </c>
      <c r="B2">
        <v>0.34200000000000003</v>
      </c>
      <c r="E2" t="s">
        <v>8</v>
      </c>
      <c r="G2">
        <v>0.39100000000000001</v>
      </c>
    </row>
    <row r="3" spans="1:30" x14ac:dyDescent="0.25">
      <c r="A3" t="s">
        <v>5</v>
      </c>
      <c r="B3">
        <v>0.53900000000000003</v>
      </c>
      <c r="E3" t="s">
        <v>9</v>
      </c>
      <c r="G3">
        <v>0.56000000000000005</v>
      </c>
    </row>
    <row r="4" spans="1:30" x14ac:dyDescent="0.25">
      <c r="A4" t="s">
        <v>6</v>
      </c>
      <c r="B4">
        <v>0.11</v>
      </c>
      <c r="E4" t="s">
        <v>10</v>
      </c>
      <c r="G4">
        <v>0.16</v>
      </c>
      <c r="X4" t="s">
        <v>30</v>
      </c>
      <c r="Y4">
        <f ca="1">CORREL(W9:W54,X9:X54)</f>
        <v>0.89757610733544946</v>
      </c>
      <c r="AB4" t="s">
        <v>30</v>
      </c>
      <c r="AC4">
        <f ca="1">CORREL(AA9:AA54,AB9:AB54)</f>
        <v>0.9139024732633283</v>
      </c>
    </row>
    <row r="5" spans="1:30" x14ac:dyDescent="0.25">
      <c r="A5" t="s">
        <v>7</v>
      </c>
      <c r="E5" t="s">
        <v>11</v>
      </c>
      <c r="G5">
        <v>0.70499999999999996</v>
      </c>
      <c r="Q5">
        <f>0.1</f>
        <v>0.1</v>
      </c>
      <c r="X5" t="s">
        <v>31</v>
      </c>
      <c r="Y5" s="2">
        <f ca="1">Y4*(Z9/Y9)</f>
        <v>0.5143526769395399</v>
      </c>
      <c r="AB5" t="s">
        <v>31</v>
      </c>
      <c r="AC5" s="2">
        <f ca="1">AC4*(AD9/AC9)</f>
        <v>0.50291172346007618</v>
      </c>
    </row>
    <row r="6" spans="1:30" x14ac:dyDescent="0.25">
      <c r="Q6">
        <v>0.85</v>
      </c>
      <c r="R6">
        <f>Q9*Q6</f>
        <v>5.74886521894412E-2</v>
      </c>
    </row>
    <row r="8" spans="1:30" x14ac:dyDescent="0.25">
      <c r="B8" s="2" t="s">
        <v>0</v>
      </c>
      <c r="C8" s="2" t="s">
        <v>24</v>
      </c>
      <c r="D8" s="2" t="s">
        <v>2</v>
      </c>
      <c r="E8" s="2" t="s">
        <v>1</v>
      </c>
      <c r="F8" s="2" t="s">
        <v>25</v>
      </c>
      <c r="G8" s="2" t="s">
        <v>3</v>
      </c>
      <c r="H8" t="s">
        <v>15</v>
      </c>
      <c r="I8" t="s">
        <v>16</v>
      </c>
      <c r="J8" t="s">
        <v>13</v>
      </c>
      <c r="K8" t="s">
        <v>14</v>
      </c>
      <c r="M8" s="2" t="s">
        <v>17</v>
      </c>
      <c r="N8" s="2" t="s">
        <v>21</v>
      </c>
      <c r="O8" s="2" t="s">
        <v>18</v>
      </c>
      <c r="P8" s="2" t="s">
        <v>19</v>
      </c>
      <c r="Q8" s="2" t="s">
        <v>20</v>
      </c>
      <c r="R8" s="2" t="s">
        <v>22</v>
      </c>
      <c r="U8" t="s">
        <v>23</v>
      </c>
      <c r="W8" t="s">
        <v>26</v>
      </c>
      <c r="X8" t="s">
        <v>27</v>
      </c>
      <c r="Y8" t="s">
        <v>28</v>
      </c>
      <c r="Z8" t="s">
        <v>29</v>
      </c>
      <c r="AA8" t="s">
        <v>32</v>
      </c>
      <c r="AB8" t="s">
        <v>33</v>
      </c>
      <c r="AC8" t="s">
        <v>34</v>
      </c>
      <c r="AD8" t="s">
        <v>35</v>
      </c>
    </row>
    <row r="9" spans="1:30" x14ac:dyDescent="0.25">
      <c r="A9" s="1">
        <v>33557</v>
      </c>
      <c r="B9">
        <v>0.69</v>
      </c>
      <c r="C9">
        <f>B9*EXP(D9)</f>
        <v>0.67633708458166109</v>
      </c>
      <c r="D9">
        <v>-0.02</v>
      </c>
      <c r="E9">
        <v>0.8</v>
      </c>
      <c r="F9">
        <f>E9*EXP(G9)</f>
        <v>0.79203986699933449</v>
      </c>
      <c r="G9">
        <v>-0.01</v>
      </c>
      <c r="M9" s="2">
        <v>0</v>
      </c>
      <c r="N9" s="2">
        <v>1</v>
      </c>
      <c r="O9" s="2">
        <f>C9</f>
        <v>0.67633708458166109</v>
      </c>
      <c r="P9" s="2">
        <v>0</v>
      </c>
      <c r="Q9" s="2">
        <f>O9*N9*$Q$5</f>
        <v>6.7633708458166117E-2</v>
      </c>
      <c r="R9" s="2"/>
      <c r="W9">
        <f>LN(C9)</f>
        <v>-0.39106368139083209</v>
      </c>
      <c r="X9">
        <f>LN(B9)</f>
        <v>-0.37106368139083207</v>
      </c>
      <c r="Y9">
        <f ca="1">_xlfn.STDEV.S(W9:W54)</f>
        <v>0.23323466451256422</v>
      </c>
      <c r="Z9">
        <f ca="1">_xlfn.STDEV.S(X9:X54)</f>
        <v>0.13365426404147662</v>
      </c>
      <c r="AA9">
        <f>LN(F9)</f>
        <v>-0.23314355131420969</v>
      </c>
      <c r="AB9">
        <f>LN(E9)</f>
        <v>-0.22314355131420971</v>
      </c>
      <c r="AC9">
        <f ca="1">_xlfn.STDEV.S(AA9:AA54,AB9:AB54)</f>
        <v>0.3887847070009961</v>
      </c>
      <c r="AD9">
        <f ca="1">_xlfn.STDEV.S(AB9:AB54,AC9:AC54)</f>
        <v>0.21394447741739953</v>
      </c>
    </row>
    <row r="10" spans="1:30" x14ac:dyDescent="0.25">
      <c r="A10" s="1">
        <v>33558</v>
      </c>
      <c r="B10">
        <f ca="1">EXP($B$2*($B$3-B9)+J10+LN(B9))</f>
        <v>0.65743893385797048</v>
      </c>
      <c r="C10">
        <f t="shared" ref="C10:C55" ca="1" si="0">B10*EXP(D10)</f>
        <v>0.95024910818448216</v>
      </c>
      <c r="D10">
        <f ca="1">$B$2*D9+$B$3*B9+J10</f>
        <v>0.36837228588570564</v>
      </c>
      <c r="E10">
        <f ca="1">EXP($G$2*($G$3-E9)+K10+LN(E9))</f>
        <v>0.78778422666926384</v>
      </c>
      <c r="F10">
        <f t="shared" ref="F10:F55" ca="1" si="1">E10*EXP(G10)</f>
        <v>1.3284481414299498</v>
      </c>
      <c r="G10">
        <f ca="1">$G$2*G9+$G$3*E9+K10</f>
        <v>0.5225425006695319</v>
      </c>
      <c r="H10">
        <f ca="1">_xlfn.NORM.S.INV(RAND())</f>
        <v>3.0020780779142275E-2</v>
      </c>
      <c r="I10">
        <f ca="1">_xlfn.NORM.S.INV(RAND())</f>
        <v>0.67085805425219946</v>
      </c>
      <c r="J10">
        <f ca="1">H10*$B$4</f>
        <v>3.3022858857056502E-3</v>
      </c>
      <c r="K10">
        <f ca="1">J10*$B$1+SQRT(1-$B$1^2)*I10*$G$4</f>
        <v>7.8452500669531799E-2</v>
      </c>
      <c r="M10" s="2">
        <v>1</v>
      </c>
      <c r="N10" s="2">
        <v>1</v>
      </c>
      <c r="O10" s="2">
        <f t="shared" ref="O10:O54" ca="1" si="2">C10</f>
        <v>0.95024910818448216</v>
      </c>
      <c r="P10" s="2">
        <f ca="1">O9-O10</f>
        <v>-0.27391202360282108</v>
      </c>
      <c r="Q10" s="2">
        <f ca="1">SUM(Q9:R9)+P10</f>
        <v>-0.20627831514465494</v>
      </c>
      <c r="R10" s="2">
        <f ca="1">IF(Q10&lt;$R$6,$Q$9-Q10,0)</f>
        <v>0.27391202360282108</v>
      </c>
      <c r="U10">
        <f>SUM(Q9:R9)</f>
        <v>6.7633708458166117E-2</v>
      </c>
      <c r="W10">
        <f t="shared" ref="W10:W54" ca="1" si="3">LN(C10)</f>
        <v>-5.103110961942068E-2</v>
      </c>
      <c r="X10">
        <f t="shared" ref="X10:X54" ca="1" si="4">LN(B10)</f>
        <v>-0.41940339550512634</v>
      </c>
      <c r="AA10">
        <f t="shared" ref="AA10:AA54" ca="1" si="5">LN(F10)</f>
        <v>0.28401145002485395</v>
      </c>
      <c r="AB10">
        <f t="shared" ref="AB10:AB54" ca="1" si="6">LN(E10)</f>
        <v>-0.23853105064467792</v>
      </c>
    </row>
    <row r="11" spans="1:30" x14ac:dyDescent="0.25">
      <c r="A11" s="1">
        <v>33559</v>
      </c>
      <c r="B11">
        <f t="shared" ref="B11:B54" ca="1" si="7">EXP($B$2*($B$3-B10)+J11+LN(B10))</f>
        <v>0.65466649415880318</v>
      </c>
      <c r="C11">
        <f t="shared" ca="1" si="0"/>
        <v>1.0974548580735446</v>
      </c>
      <c r="D11">
        <f t="shared" ref="D11:D55" ca="1" si="8">$B$2*D10+$B$3*B10+J11</f>
        <v>0.51662307576615629</v>
      </c>
      <c r="E11">
        <f t="shared" ref="E11:E55" ca="1" si="9">EXP($G$2*($G$3-E10)+K11+LN(E10))</f>
        <v>0.62813115901520744</v>
      </c>
      <c r="F11">
        <f t="shared" ca="1" si="1"/>
        <v>1.0439957339508121</v>
      </c>
      <c r="G11">
        <f t="shared" ref="G11:G55" ca="1" si="10">$G$2*G10+$G$3*E10+K11</f>
        <v>0.50806168558351084</v>
      </c>
      <c r="H11">
        <f t="shared" ref="H11:I55" ca="1" si="11">_xlfn.NORM.S.INV(RAND())</f>
        <v>0.32981971494362577</v>
      </c>
      <c r="I11">
        <f t="shared" ca="1" si="11"/>
        <v>-1.4363670281530694</v>
      </c>
      <c r="J11">
        <f t="shared" ref="J11:J55" ca="1" si="12">H11*$B$4</f>
        <v>3.6280168643798835E-2</v>
      </c>
      <c r="K11">
        <f t="shared" ref="K11:K55" ca="1" si="13">J11*$B$1+SQRT(1-$B$1^2)*I11*$G$4</f>
        <v>-0.13741159911306389</v>
      </c>
      <c r="M11" s="2">
        <v>2</v>
      </c>
      <c r="N11" s="2">
        <v>1</v>
      </c>
      <c r="O11" s="2">
        <f t="shared" ca="1" si="2"/>
        <v>1.0974548580735446</v>
      </c>
      <c r="P11" s="2">
        <f t="shared" ref="P11:P54" ca="1" si="14">O10-O11</f>
        <v>-0.14720574988906243</v>
      </c>
      <c r="Q11" s="2">
        <f ca="1">U11+P11</f>
        <v>-1.193833297273017E-2</v>
      </c>
      <c r="R11" s="2">
        <f t="shared" ref="R11:R54" ca="1" si="15">IF(Q11&lt;$R$6,$Q$9-Q11,0)</f>
        <v>7.9572041430896287E-2</v>
      </c>
      <c r="U11">
        <f ca="1">U10+SUM(Q10:R10)</f>
        <v>0.13526741691633226</v>
      </c>
      <c r="W11">
        <f t="shared" ca="1" si="3"/>
        <v>9.2993733525402938E-2</v>
      </c>
      <c r="X11">
        <f t="shared" ca="1" si="4"/>
        <v>-0.42362934224075338</v>
      </c>
      <c r="AA11">
        <f t="shared" ca="1" si="5"/>
        <v>4.3055403198086852E-2</v>
      </c>
      <c r="AB11">
        <f t="shared" ca="1" si="6"/>
        <v>-0.46500628238542391</v>
      </c>
    </row>
    <row r="12" spans="1:30" x14ac:dyDescent="0.25">
      <c r="A12" s="1">
        <v>33560</v>
      </c>
      <c r="B12">
        <f t="shared" ca="1" si="7"/>
        <v>0.54973353682084802</v>
      </c>
      <c r="C12">
        <f t="shared" ca="1" si="0"/>
        <v>0.81553937256149467</v>
      </c>
      <c r="D12">
        <f t="shared" ca="1" si="8"/>
        <v>0.39441601884588351</v>
      </c>
      <c r="E12">
        <f t="shared" ca="1" si="9"/>
        <v>0.5441701160571204</v>
      </c>
      <c r="F12">
        <f t="shared" ca="1" si="1"/>
        <v>0.83951108214099412</v>
      </c>
      <c r="G12">
        <f t="shared" ca="1" si="10"/>
        <v>0.43355776600151397</v>
      </c>
      <c r="H12">
        <f t="shared" ca="1" si="11"/>
        <v>-1.2284937583430622</v>
      </c>
      <c r="I12">
        <f t="shared" ca="1" si="11"/>
        <v>-0.19016047062293101</v>
      </c>
      <c r="J12">
        <f t="shared" ca="1" si="12"/>
        <v>-0.13513431341773685</v>
      </c>
      <c r="K12">
        <f t="shared" ca="1" si="13"/>
        <v>-0.11684780211015502</v>
      </c>
      <c r="M12" s="2">
        <v>3</v>
      </c>
      <c r="N12" s="2">
        <v>1</v>
      </c>
      <c r="O12" s="2">
        <f t="shared" ca="1" si="2"/>
        <v>0.81553937256149467</v>
      </c>
      <c r="P12" s="2">
        <f t="shared" ca="1" si="14"/>
        <v>0.28191548551204992</v>
      </c>
      <c r="Q12" s="2">
        <f ca="1">Q11+(P12*N12)</f>
        <v>0.26997715253931975</v>
      </c>
      <c r="R12" s="2">
        <f t="shared" ca="1" si="15"/>
        <v>0</v>
      </c>
      <c r="U12">
        <f t="shared" ref="U12:U54" ca="1" si="16">U11+SUM(Q11:R11)</f>
        <v>0.20290112537449839</v>
      </c>
      <c r="W12">
        <f t="shared" ca="1" si="3"/>
        <v>-0.20390557781491733</v>
      </c>
      <c r="X12">
        <f t="shared" ca="1" si="4"/>
        <v>-0.59832159666080087</v>
      </c>
      <c r="AA12">
        <f t="shared" ca="1" si="5"/>
        <v>-0.17493560166901118</v>
      </c>
      <c r="AB12">
        <f t="shared" ca="1" si="6"/>
        <v>-0.6084933676705252</v>
      </c>
    </row>
    <row r="13" spans="1:30" x14ac:dyDescent="0.25">
      <c r="A13" s="1">
        <v>33561</v>
      </c>
      <c r="B13">
        <f t="shared" ca="1" si="7"/>
        <v>0.48961507453642655</v>
      </c>
      <c r="C13">
        <f t="shared" ca="1" si="0"/>
        <v>0.67362453267038791</v>
      </c>
      <c r="D13">
        <f t="shared" ca="1" si="8"/>
        <v>0.31905336228158793</v>
      </c>
      <c r="E13">
        <f t="shared" ca="1" si="9"/>
        <v>0.64994286765239473</v>
      </c>
      <c r="F13">
        <f t="shared" ca="1" si="1"/>
        <v>1.2396370098841496</v>
      </c>
      <c r="G13">
        <f t="shared" ca="1" si="10"/>
        <v>0.64568941867251906</v>
      </c>
      <c r="H13">
        <f t="shared" ca="1" si="11"/>
        <v>-1.0194844773649212</v>
      </c>
      <c r="I13">
        <f t="shared" ca="1" si="11"/>
        <v>2.2075182301464289</v>
      </c>
      <c r="J13">
        <f t="shared" ca="1" si="12"/>
        <v>-0.11214329251014134</v>
      </c>
      <c r="K13">
        <f t="shared" ca="1" si="13"/>
        <v>0.17143306717393969</v>
      </c>
      <c r="M13" s="2">
        <v>4</v>
      </c>
      <c r="N13" s="2">
        <v>1</v>
      </c>
      <c r="O13" s="2">
        <f t="shared" ca="1" si="2"/>
        <v>0.67362453267038791</v>
      </c>
      <c r="P13" s="2">
        <f t="shared" ca="1" si="14"/>
        <v>0.14191483989110676</v>
      </c>
      <c r="Q13" s="2">
        <f t="shared" ref="Q13:Q54" ca="1" si="17">Q12+(P13*N13)</f>
        <v>0.41189199243042651</v>
      </c>
      <c r="R13" s="2">
        <f t="shared" ca="1" si="15"/>
        <v>0</v>
      </c>
      <c r="U13">
        <f t="shared" ca="1" si="16"/>
        <v>0.47287827791381815</v>
      </c>
      <c r="W13">
        <f t="shared" ca="1" si="3"/>
        <v>-0.39508239648208432</v>
      </c>
      <c r="X13">
        <f t="shared" ca="1" si="4"/>
        <v>-0.71413575876367219</v>
      </c>
      <c r="AA13">
        <f t="shared" ca="1" si="5"/>
        <v>0.21481860279759946</v>
      </c>
      <c r="AB13">
        <f t="shared" ca="1" si="6"/>
        <v>-0.43087081587491965</v>
      </c>
    </row>
    <row r="14" spans="1:30" x14ac:dyDescent="0.25">
      <c r="A14" s="1">
        <v>33562</v>
      </c>
      <c r="B14">
        <f t="shared" ca="1" si="7"/>
        <v>0.50697741324411327</v>
      </c>
      <c r="C14">
        <f t="shared" ca="1" si="0"/>
        <v>0.74952713117285297</v>
      </c>
      <c r="D14">
        <f t="shared" ca="1" si="8"/>
        <v>0.39097606313286859</v>
      </c>
      <c r="E14">
        <f t="shared" ca="1" si="9"/>
        <v>0.62237157988585612</v>
      </c>
      <c r="F14">
        <f t="shared" ca="1" si="1"/>
        <v>1.1434329615759804</v>
      </c>
      <c r="G14">
        <f t="shared" ca="1" si="10"/>
        <v>0.60825307641567905</v>
      </c>
      <c r="H14">
        <f t="shared" ca="1" si="11"/>
        <v>0.16324807324937804</v>
      </c>
      <c r="I14">
        <f t="shared" ca="1" si="11"/>
        <v>-0.18365028933133057</v>
      </c>
      <c r="J14">
        <f t="shared" ca="1" si="12"/>
        <v>1.7957288057431586E-2</v>
      </c>
      <c r="K14">
        <f t="shared" ca="1" si="13"/>
        <v>-8.1794921706170084E-3</v>
      </c>
      <c r="M14" s="2">
        <v>5</v>
      </c>
      <c r="N14" s="2">
        <v>1</v>
      </c>
      <c r="O14" s="2">
        <f t="shared" ca="1" si="2"/>
        <v>0.74952713117285297</v>
      </c>
      <c r="P14" s="2">
        <f t="shared" ca="1" si="14"/>
        <v>-7.5902598502465057E-2</v>
      </c>
      <c r="Q14" s="2">
        <f t="shared" ca="1" si="17"/>
        <v>0.33598939392796145</v>
      </c>
      <c r="R14" s="2">
        <f t="shared" ca="1" si="15"/>
        <v>0</v>
      </c>
      <c r="U14">
        <f t="shared" ca="1" si="16"/>
        <v>0.8847702703442446</v>
      </c>
      <c r="W14">
        <f t="shared" ca="1" si="3"/>
        <v>-0.28831276306482989</v>
      </c>
      <c r="X14">
        <f t="shared" ca="1" si="4"/>
        <v>-0.67928882619769859</v>
      </c>
      <c r="AA14">
        <f t="shared" ca="1" si="5"/>
        <v>0.13403510711805619</v>
      </c>
      <c r="AB14">
        <f t="shared" ca="1" si="6"/>
        <v>-0.47421796929762294</v>
      </c>
    </row>
    <row r="15" spans="1:30" x14ac:dyDescent="0.25">
      <c r="A15" s="1">
        <v>33563</v>
      </c>
      <c r="B15">
        <f t="shared" ca="1" si="7"/>
        <v>0.5953244183018106</v>
      </c>
      <c r="C15">
        <f t="shared" ca="1" si="0"/>
        <v>1.0387459606247456</v>
      </c>
      <c r="D15">
        <f t="shared" ca="1" si="8"/>
        <v>0.55666295967429558</v>
      </c>
      <c r="E15">
        <f t="shared" ca="1" si="9"/>
        <v>0.77034877426149906</v>
      </c>
      <c r="F15">
        <f t="shared" ca="1" si="1"/>
        <v>1.7561720494261288</v>
      </c>
      <c r="G15">
        <f t="shared" ca="1" si="10"/>
        <v>0.82404838154704829</v>
      </c>
      <c r="H15">
        <f t="shared" ca="1" si="11"/>
        <v>1.3608029122207044</v>
      </c>
      <c r="I15">
        <f t="shared" ca="1" si="11"/>
        <v>1.1647077426310855</v>
      </c>
      <c r="J15">
        <f t="shared" ca="1" si="12"/>
        <v>0.14968832034427748</v>
      </c>
      <c r="K15">
        <f t="shared" ca="1" si="13"/>
        <v>0.23769334393243835</v>
      </c>
      <c r="M15" s="2">
        <v>6</v>
      </c>
      <c r="N15" s="2">
        <v>1</v>
      </c>
      <c r="O15" s="2">
        <f t="shared" ca="1" si="2"/>
        <v>1.0387459606247456</v>
      </c>
      <c r="P15" s="2">
        <f t="shared" ca="1" si="14"/>
        <v>-0.28921882945189259</v>
      </c>
      <c r="Q15" s="2">
        <f t="shared" ca="1" si="17"/>
        <v>4.6770564476068865E-2</v>
      </c>
      <c r="R15" s="2">
        <f t="shared" ca="1" si="15"/>
        <v>2.0863143982097251E-2</v>
      </c>
      <c r="U15">
        <f t="shared" ca="1" si="16"/>
        <v>1.2207596642722061</v>
      </c>
      <c r="W15">
        <f t="shared" ca="1" si="3"/>
        <v>3.8014178491387655E-2</v>
      </c>
      <c r="X15">
        <f t="shared" ca="1" si="4"/>
        <v>-0.5186487811829078</v>
      </c>
      <c r="AA15">
        <f t="shared" ca="1" si="5"/>
        <v>0.5631364684464939</v>
      </c>
      <c r="AB15">
        <f t="shared" ca="1" si="6"/>
        <v>-0.26091191310055428</v>
      </c>
    </row>
    <row r="16" spans="1:30" x14ac:dyDescent="0.25">
      <c r="A16" s="1">
        <v>33564</v>
      </c>
      <c r="B16">
        <f t="shared" ca="1" si="7"/>
        <v>0.51803620964273811</v>
      </c>
      <c r="C16">
        <f t="shared" ca="1" si="0"/>
        <v>0.7662475823977617</v>
      </c>
      <c r="D16">
        <f t="shared" ca="1" si="8"/>
        <v>0.39146018953488093</v>
      </c>
      <c r="E16">
        <f t="shared" ca="1" si="9"/>
        <v>0.8225986476687045</v>
      </c>
      <c r="F16">
        <f t="shared" ca="1" si="1"/>
        <v>2.0262418670991194</v>
      </c>
      <c r="G16">
        <f t="shared" ca="1" si="10"/>
        <v>0.90146964744905822</v>
      </c>
      <c r="H16">
        <f t="shared" ca="1" si="11"/>
        <v>-1.0890764012582195</v>
      </c>
      <c r="I16">
        <f t="shared" ca="1" si="11"/>
        <v>2.0474381247184392</v>
      </c>
      <c r="J16">
        <f t="shared" ca="1" si="12"/>
        <v>-0.11979840413840415</v>
      </c>
      <c r="K16">
        <f t="shared" ca="1" si="13"/>
        <v>0.14787141667772291</v>
      </c>
      <c r="M16" s="2">
        <v>7</v>
      </c>
      <c r="N16" s="2">
        <v>1</v>
      </c>
      <c r="O16" s="2">
        <f t="shared" ca="1" si="2"/>
        <v>0.7662475823977617</v>
      </c>
      <c r="P16" s="2">
        <f t="shared" ca="1" si="14"/>
        <v>0.27249837822698386</v>
      </c>
      <c r="Q16" s="2">
        <f t="shared" ca="1" si="17"/>
        <v>0.31926894270305273</v>
      </c>
      <c r="R16" s="2">
        <f t="shared" ca="1" si="15"/>
        <v>0</v>
      </c>
      <c r="U16">
        <f t="shared" ca="1" si="16"/>
        <v>1.2883933727303722</v>
      </c>
      <c r="W16">
        <f t="shared" ca="1" si="3"/>
        <v>-0.26624994684565029</v>
      </c>
      <c r="X16">
        <f t="shared" ca="1" si="4"/>
        <v>-0.65771013638053111</v>
      </c>
      <c r="AA16">
        <f t="shared" ca="1" si="5"/>
        <v>0.70618278028998072</v>
      </c>
      <c r="AB16">
        <f t="shared" ca="1" si="6"/>
        <v>-0.1952868671590775</v>
      </c>
    </row>
    <row r="17" spans="1:28" x14ac:dyDescent="0.25">
      <c r="A17" s="1">
        <v>33565</v>
      </c>
      <c r="B17">
        <f t="shared" ca="1" si="7"/>
        <v>0.48261358740191074</v>
      </c>
      <c r="C17">
        <f t="shared" ca="1" si="0"/>
        <v>0.67473414745608229</v>
      </c>
      <c r="D17">
        <f t="shared" ca="1" si="8"/>
        <v>0.3351024502924953</v>
      </c>
      <c r="E17">
        <f t="shared" ca="1" si="9"/>
        <v>0.66943278354798674</v>
      </c>
      <c r="F17">
        <f t="shared" ca="1" si="1"/>
        <v>1.3613049741351744</v>
      </c>
      <c r="G17">
        <f t="shared" ca="1" si="10"/>
        <v>0.70976829636689531</v>
      </c>
      <c r="H17">
        <f t="shared" ca="1" si="11"/>
        <v>-0.70907683205336225</v>
      </c>
      <c r="I17">
        <f t="shared" ca="1" si="11"/>
        <v>-0.42629170169862224</v>
      </c>
      <c r="J17">
        <f t="shared" ca="1" si="12"/>
        <v>-7.7998451525869844E-2</v>
      </c>
      <c r="K17">
        <f t="shared" ca="1" si="13"/>
        <v>-0.10336157848016099</v>
      </c>
      <c r="M17" s="2">
        <v>8</v>
      </c>
      <c r="N17" s="2">
        <v>1</v>
      </c>
      <c r="O17" s="2">
        <f t="shared" ca="1" si="2"/>
        <v>0.67473414745608229</v>
      </c>
      <c r="P17" s="2">
        <f t="shared" ca="1" si="14"/>
        <v>9.1513434941679406E-2</v>
      </c>
      <c r="Q17" s="2">
        <f t="shared" ca="1" si="17"/>
        <v>0.41078237764473213</v>
      </c>
      <c r="R17" s="2">
        <f t="shared" ca="1" si="15"/>
        <v>0</v>
      </c>
      <c r="U17">
        <f t="shared" ca="1" si="16"/>
        <v>1.6076623154334251</v>
      </c>
      <c r="W17">
        <f t="shared" ca="1" si="3"/>
        <v>-0.3934365213117223</v>
      </c>
      <c r="X17">
        <f t="shared" ca="1" si="4"/>
        <v>-0.72853897160421743</v>
      </c>
      <c r="AA17">
        <f t="shared" ca="1" si="5"/>
        <v>0.30844377948919327</v>
      </c>
      <c r="AB17">
        <f t="shared" ca="1" si="6"/>
        <v>-0.40132451687770199</v>
      </c>
    </row>
    <row r="18" spans="1:28" x14ac:dyDescent="0.25">
      <c r="A18" s="1">
        <v>33566</v>
      </c>
      <c r="B18">
        <f t="shared" ca="1" si="7"/>
        <v>0.49451374635065304</v>
      </c>
      <c r="C18">
        <f t="shared" ca="1" si="0"/>
        <v>0.72298118582293769</v>
      </c>
      <c r="D18">
        <f t="shared" ca="1" si="8"/>
        <v>0.37980825028423026</v>
      </c>
      <c r="E18">
        <f t="shared" ca="1" si="9"/>
        <v>0.55880658407604089</v>
      </c>
      <c r="F18">
        <f t="shared" ca="1" si="1"/>
        <v>0.93483125644399567</v>
      </c>
      <c r="G18">
        <f t="shared" ca="1" si="10"/>
        <v>0.51456262876946612</v>
      </c>
      <c r="H18">
        <f t="shared" ca="1" si="11"/>
        <v>4.6131715223335819E-2</v>
      </c>
      <c r="I18">
        <f t="shared" ca="1" si="11"/>
        <v>-1.2462562746236912</v>
      </c>
      <c r="J18">
        <f t="shared" ca="1" si="12"/>
        <v>5.0744886745669399E-3</v>
      </c>
      <c r="K18">
        <f t="shared" ca="1" si="13"/>
        <v>-0.13783913389686256</v>
      </c>
      <c r="M18" s="2">
        <v>9</v>
      </c>
      <c r="N18" s="2">
        <v>1</v>
      </c>
      <c r="O18" s="2">
        <f t="shared" ca="1" si="2"/>
        <v>0.72298118582293769</v>
      </c>
      <c r="P18" s="2">
        <f t="shared" ca="1" si="14"/>
        <v>-4.8247038366855399E-2</v>
      </c>
      <c r="Q18" s="2">
        <f t="shared" ca="1" si="17"/>
        <v>0.36253533927787673</v>
      </c>
      <c r="R18" s="2">
        <f t="shared" ca="1" si="15"/>
        <v>0</v>
      </c>
      <c r="U18">
        <f t="shared" ca="1" si="16"/>
        <v>2.0184446930781572</v>
      </c>
      <c r="W18">
        <f t="shared" ca="1" si="3"/>
        <v>-0.32437207953687353</v>
      </c>
      <c r="X18">
        <f t="shared" ca="1" si="4"/>
        <v>-0.7041803298211039</v>
      </c>
      <c r="AA18">
        <f t="shared" ca="1" si="5"/>
        <v>-6.7389240372361187E-2</v>
      </c>
      <c r="AB18">
        <f t="shared" ca="1" si="6"/>
        <v>-0.58195186914182728</v>
      </c>
    </row>
    <row r="19" spans="1:28" x14ac:dyDescent="0.25">
      <c r="A19" s="1">
        <v>33567</v>
      </c>
      <c r="B19">
        <f t="shared" ca="1" si="7"/>
        <v>0.60051832649988368</v>
      </c>
      <c r="C19">
        <f t="shared" ca="1" si="0"/>
        <v>1.0676704479292538</v>
      </c>
      <c r="D19">
        <f t="shared" ca="1" si="8"/>
        <v>0.57544124275964437</v>
      </c>
      <c r="E19">
        <f t="shared" ca="1" si="9"/>
        <v>0.79128592057315739</v>
      </c>
      <c r="F19">
        <f t="shared" ca="1" si="1"/>
        <v>1.8727709018616208</v>
      </c>
      <c r="G19">
        <f t="shared" ca="1" si="10"/>
        <v>0.86151500914168455</v>
      </c>
      <c r="H19">
        <f t="shared" ca="1" si="11"/>
        <v>1.6273082898130509</v>
      </c>
      <c r="I19">
        <f t="shared" ca="1" si="11"/>
        <v>1.9492852715455939</v>
      </c>
      <c r="J19">
        <f t="shared" ca="1" si="12"/>
        <v>0.1790039118794356</v>
      </c>
      <c r="K19">
        <f t="shared" ca="1" si="13"/>
        <v>0.34738933421024032</v>
      </c>
      <c r="M19" s="2">
        <v>10</v>
      </c>
      <c r="N19" s="2">
        <v>1</v>
      </c>
      <c r="O19" s="2">
        <f t="shared" ca="1" si="2"/>
        <v>1.0676704479292538</v>
      </c>
      <c r="P19" s="2">
        <f t="shared" ca="1" si="14"/>
        <v>-0.34468926210631612</v>
      </c>
      <c r="Q19" s="2">
        <f t="shared" ca="1" si="17"/>
        <v>1.7846077171560615E-2</v>
      </c>
      <c r="R19" s="2">
        <f t="shared" ca="1" si="15"/>
        <v>4.9787631286605502E-2</v>
      </c>
      <c r="U19">
        <f t="shared" ca="1" si="16"/>
        <v>2.3809800323560339</v>
      </c>
      <c r="W19">
        <f t="shared" ca="1" si="3"/>
        <v>6.5479123566052774E-2</v>
      </c>
      <c r="X19">
        <f t="shared" ca="1" si="4"/>
        <v>-0.50996211919359158</v>
      </c>
      <c r="AA19">
        <f t="shared" ca="1" si="5"/>
        <v>0.62741909983636557</v>
      </c>
      <c r="AB19">
        <f t="shared" ca="1" si="6"/>
        <v>-0.23409590930531893</v>
      </c>
    </row>
    <row r="20" spans="1:28" x14ac:dyDescent="0.25">
      <c r="A20" s="1">
        <v>33568</v>
      </c>
      <c r="B20">
        <f t="shared" ca="1" si="7"/>
        <v>0.57068045226812236</v>
      </c>
      <c r="C20">
        <f t="shared" ca="1" si="0"/>
        <v>0.93204886203642334</v>
      </c>
      <c r="D20">
        <f t="shared" ca="1" si="8"/>
        <v>0.49055581563534889</v>
      </c>
      <c r="E20">
        <f t="shared" ca="1" si="9"/>
        <v>0.72401024447099338</v>
      </c>
      <c r="F20">
        <f t="shared" ca="1" si="1"/>
        <v>1.5818605453322268</v>
      </c>
      <c r="G20">
        <f t="shared" ca="1" si="10"/>
        <v>0.78155145147007576</v>
      </c>
      <c r="H20">
        <f t="shared" ca="1" si="11"/>
        <v>-0.27204061247169836</v>
      </c>
      <c r="I20">
        <f t="shared" ca="1" si="11"/>
        <v>0.19983329226389604</v>
      </c>
      <c r="J20">
        <f t="shared" ca="1" si="12"/>
        <v>-2.992446737188682E-2</v>
      </c>
      <c r="K20">
        <f t="shared" ca="1" si="13"/>
        <v>1.5789673747089797E-3</v>
      </c>
      <c r="M20" s="2">
        <v>11</v>
      </c>
      <c r="N20" s="2">
        <v>1</v>
      </c>
      <c r="O20" s="2">
        <f t="shared" ca="1" si="2"/>
        <v>0.93204886203642334</v>
      </c>
      <c r="P20" s="2">
        <f t="shared" ca="1" si="14"/>
        <v>0.13562158589283047</v>
      </c>
      <c r="Q20" s="2">
        <f t="shared" ca="1" si="17"/>
        <v>0.15346766306439108</v>
      </c>
      <c r="R20" s="2">
        <f t="shared" ca="1" si="15"/>
        <v>0</v>
      </c>
      <c r="U20">
        <f t="shared" ca="1" si="16"/>
        <v>2.4486137408142001</v>
      </c>
      <c r="W20">
        <f t="shared" ca="1" si="3"/>
        <v>-7.0370038593089629E-2</v>
      </c>
      <c r="X20">
        <f t="shared" ca="1" si="4"/>
        <v>-0.56092585422843855</v>
      </c>
      <c r="AA20">
        <f t="shared" ca="1" si="5"/>
        <v>0.45860171459536148</v>
      </c>
      <c r="AB20">
        <f t="shared" ca="1" si="6"/>
        <v>-0.3229497368747144</v>
      </c>
    </row>
    <row r="21" spans="1:28" x14ac:dyDescent="0.25">
      <c r="A21" s="1">
        <v>33569</v>
      </c>
      <c r="B21">
        <f t="shared" ca="1" si="7"/>
        <v>0.59568758260432575</v>
      </c>
      <c r="C21">
        <f t="shared" ca="1" si="0"/>
        <v>1.0111108140567169</v>
      </c>
      <c r="D21">
        <f t="shared" ca="1" si="8"/>
        <v>0.52908848201021264</v>
      </c>
      <c r="E21">
        <f t="shared" ca="1" si="9"/>
        <v>0.67972624907703905</v>
      </c>
      <c r="F21">
        <f t="shared" ca="1" si="1"/>
        <v>1.3853874161608781</v>
      </c>
      <c r="G21">
        <f t="shared" ca="1" si="10"/>
        <v>0.71204496013771268</v>
      </c>
      <c r="H21">
        <f t="shared" ca="1" si="11"/>
        <v>0.4883784480945938</v>
      </c>
      <c r="I21">
        <f t="shared" ca="1" si="11"/>
        <v>-0.32484457236973291</v>
      </c>
      <c r="J21">
        <f t="shared" ca="1" si="12"/>
        <v>5.3721629290405318E-2</v>
      </c>
      <c r="K21">
        <f t="shared" ca="1" si="13"/>
        <v>1.0126057091566984E-3</v>
      </c>
      <c r="M21" s="2">
        <v>12</v>
      </c>
      <c r="N21" s="2">
        <v>1</v>
      </c>
      <c r="O21" s="2">
        <f t="shared" ca="1" si="2"/>
        <v>1.0111108140567169</v>
      </c>
      <c r="P21" s="2">
        <f t="shared" ca="1" si="14"/>
        <v>-7.9061952020293536E-2</v>
      </c>
      <c r="Q21" s="2">
        <f t="shared" ca="1" si="17"/>
        <v>7.4405711044097544E-2</v>
      </c>
      <c r="R21" s="2">
        <f t="shared" ca="1" si="15"/>
        <v>0</v>
      </c>
      <c r="U21">
        <f t="shared" ca="1" si="16"/>
        <v>2.6020814038785911</v>
      </c>
      <c r="W21">
        <f t="shared" ca="1" si="3"/>
        <v>1.1049542396481588E-2</v>
      </c>
      <c r="X21">
        <f t="shared" ca="1" si="4"/>
        <v>-0.51803893961373104</v>
      </c>
      <c r="AA21">
        <f t="shared" ca="1" si="5"/>
        <v>0.32597982338399656</v>
      </c>
      <c r="AB21">
        <f t="shared" ca="1" si="6"/>
        <v>-0.38606513675371618</v>
      </c>
    </row>
    <row r="22" spans="1:28" x14ac:dyDescent="0.25">
      <c r="A22" s="1">
        <v>33570</v>
      </c>
      <c r="B22">
        <f t="shared" ca="1" si="7"/>
        <v>0.56798905615040229</v>
      </c>
      <c r="C22">
        <f t="shared" ca="1" si="0"/>
        <v>0.91223623318069502</v>
      </c>
      <c r="D22">
        <f t="shared" ca="1" si="8"/>
        <v>0.47379683294819047</v>
      </c>
      <c r="E22">
        <f t="shared" ca="1" si="9"/>
        <v>0.5335290079001157</v>
      </c>
      <c r="F22">
        <f t="shared" ca="1" si="1"/>
        <v>0.84827594035927412</v>
      </c>
      <c r="G22">
        <f t="shared" ca="1" si="10"/>
        <v>0.46369254214255906</v>
      </c>
      <c r="H22">
        <f t="shared" ca="1" si="11"/>
        <v>-0.25660940839121682</v>
      </c>
      <c r="I22">
        <f t="shared" ca="1" si="11"/>
        <v>-1.5463010264439432</v>
      </c>
      <c r="J22">
        <f t="shared" ca="1" si="12"/>
        <v>-2.8227034923033849E-2</v>
      </c>
      <c r="K22">
        <f t="shared" ca="1" si="13"/>
        <v>-0.19536373675442853</v>
      </c>
      <c r="M22" s="2">
        <v>13</v>
      </c>
      <c r="N22" s="2">
        <v>1</v>
      </c>
      <c r="O22" s="2">
        <f t="shared" ca="1" si="2"/>
        <v>0.91223623318069502</v>
      </c>
      <c r="P22" s="2">
        <f t="shared" ca="1" si="14"/>
        <v>9.8874580876021856E-2</v>
      </c>
      <c r="Q22" s="2">
        <f t="shared" ca="1" si="17"/>
        <v>0.1732802919201194</v>
      </c>
      <c r="R22" s="2">
        <f t="shared" ca="1" si="15"/>
        <v>0</v>
      </c>
      <c r="U22">
        <f t="shared" ca="1" si="16"/>
        <v>2.6764871149226885</v>
      </c>
      <c r="W22">
        <f t="shared" ca="1" si="3"/>
        <v>-9.185629483925388E-2</v>
      </c>
      <c r="X22">
        <f t="shared" ca="1" si="4"/>
        <v>-0.56565312778744437</v>
      </c>
      <c r="AA22">
        <f t="shared" ca="1" si="5"/>
        <v>-0.16454929475470795</v>
      </c>
      <c r="AB22">
        <f t="shared" ca="1" si="6"/>
        <v>-0.62824183689726698</v>
      </c>
    </row>
    <row r="23" spans="1:28" x14ac:dyDescent="0.25">
      <c r="A23" s="1">
        <v>33571</v>
      </c>
      <c r="B23">
        <f t="shared" ca="1" si="7"/>
        <v>0.53462686712352481</v>
      </c>
      <c r="C23">
        <f t="shared" ca="1" si="0"/>
        <v>0.81170326974021501</v>
      </c>
      <c r="D23">
        <f t="shared" ca="1" si="8"/>
        <v>0.41756578308152359</v>
      </c>
      <c r="E23">
        <f t="shared" ca="1" si="9"/>
        <v>0.54236566627594229</v>
      </c>
      <c r="F23">
        <f t="shared" ca="1" si="1"/>
        <v>0.88191642772726664</v>
      </c>
      <c r="G23">
        <f t="shared" ca="1" si="10"/>
        <v>0.48615686338981035</v>
      </c>
      <c r="H23">
        <f t="shared" ca="1" si="11"/>
        <v>-0.4601712277438581</v>
      </c>
      <c r="I23">
        <f t="shared" ca="1" si="11"/>
        <v>0.36804395437291504</v>
      </c>
      <c r="J23">
        <f t="shared" ca="1" si="12"/>
        <v>-5.0618835051824393E-2</v>
      </c>
      <c r="K23">
        <f t="shared" ca="1" si="13"/>
        <v>6.0768349880049449E-3</v>
      </c>
      <c r="M23" s="2">
        <v>14</v>
      </c>
      <c r="N23" s="2">
        <v>1</v>
      </c>
      <c r="O23" s="2">
        <f t="shared" ca="1" si="2"/>
        <v>0.81170326974021501</v>
      </c>
      <c r="P23" s="2">
        <f t="shared" ca="1" si="14"/>
        <v>0.10053296344048002</v>
      </c>
      <c r="Q23" s="2">
        <f t="shared" ca="1" si="17"/>
        <v>0.27381325536059942</v>
      </c>
      <c r="R23" s="2">
        <f t="shared" ca="1" si="15"/>
        <v>0</v>
      </c>
      <c r="U23">
        <f t="shared" ca="1" si="16"/>
        <v>2.8497674068428078</v>
      </c>
      <c r="W23">
        <f t="shared" ca="1" si="3"/>
        <v>-0.20862043696118254</v>
      </c>
      <c r="X23">
        <f t="shared" ca="1" si="4"/>
        <v>-0.6261862200427063</v>
      </c>
      <c r="AA23">
        <f t="shared" ca="1" si="5"/>
        <v>-0.12565798060839709</v>
      </c>
      <c r="AB23">
        <f t="shared" ca="1" si="6"/>
        <v>-0.6118148439982074</v>
      </c>
    </row>
    <row r="24" spans="1:28" x14ac:dyDescent="0.25">
      <c r="A24" s="1">
        <v>33572</v>
      </c>
      <c r="B24">
        <f t="shared" ca="1" si="7"/>
        <v>0.51743907165124325</v>
      </c>
      <c r="C24">
        <f t="shared" ca="1" si="0"/>
        <v>0.76946100278075147</v>
      </c>
      <c r="D24">
        <f t="shared" ca="1" si="8"/>
        <v>0.39679849107875353</v>
      </c>
      <c r="E24">
        <f t="shared" ca="1" si="9"/>
        <v>0.44131074146602356</v>
      </c>
      <c r="F24">
        <f t="shared" ca="1" si="1"/>
        <v>0.5843354158721924</v>
      </c>
      <c r="G24">
        <f t="shared" ca="1" si="10"/>
        <v>0.28072590371682815</v>
      </c>
      <c r="H24">
        <f t="shared" ca="1" si="11"/>
        <v>-0.31066261922461313</v>
      </c>
      <c r="I24">
        <f t="shared" ca="1" si="11"/>
        <v>-1.6655418997830429</v>
      </c>
      <c r="J24">
        <f t="shared" ca="1" si="12"/>
        <v>-3.4172888114707443E-2</v>
      </c>
      <c r="K24">
        <f t="shared" ca="1" si="13"/>
        <v>-0.21308620298311545</v>
      </c>
      <c r="M24" s="2">
        <v>15</v>
      </c>
      <c r="N24" s="2">
        <v>1</v>
      </c>
      <c r="O24" s="2">
        <f t="shared" ca="1" si="2"/>
        <v>0.76946100278075147</v>
      </c>
      <c r="P24" s="2">
        <f t="shared" ca="1" si="14"/>
        <v>4.2242266959463537E-2</v>
      </c>
      <c r="Q24" s="2">
        <f t="shared" ca="1" si="17"/>
        <v>0.31605552232006295</v>
      </c>
      <c r="R24" s="2">
        <f t="shared" ca="1" si="15"/>
        <v>0</v>
      </c>
      <c r="U24">
        <f t="shared" ca="1" si="16"/>
        <v>3.1235806622034072</v>
      </c>
      <c r="W24">
        <f t="shared" ca="1" si="3"/>
        <v>-0.26206500563490565</v>
      </c>
      <c r="X24">
        <f t="shared" ca="1" si="4"/>
        <v>-0.65886349671365929</v>
      </c>
      <c r="AA24">
        <f t="shared" ca="1" si="5"/>
        <v>-0.5372801187783881</v>
      </c>
      <c r="AB24">
        <f t="shared" ca="1" si="6"/>
        <v>-0.81800602249521626</v>
      </c>
    </row>
    <row r="25" spans="1:28" x14ac:dyDescent="0.25">
      <c r="A25" s="1">
        <v>33573</v>
      </c>
      <c r="B25">
        <f t="shared" ca="1" si="7"/>
        <v>0.57400380400931206</v>
      </c>
      <c r="C25">
        <f t="shared" ca="1" si="0"/>
        <v>0.95681606250274942</v>
      </c>
      <c r="D25">
        <f t="shared" ca="1" si="8"/>
        <v>0.51097514729673144</v>
      </c>
      <c r="E25">
        <f t="shared" ca="1" si="9"/>
        <v>0.66184952770997518</v>
      </c>
      <c r="F25">
        <f t="shared" ca="1" si="1"/>
        <v>1.3539987741782065</v>
      </c>
      <c r="G25">
        <f t="shared" ca="1" si="10"/>
        <v>0.71577931756934232</v>
      </c>
      <c r="H25">
        <f t="shared" ca="1" si="11"/>
        <v>0.8760945793434326</v>
      </c>
      <c r="I25">
        <f t="shared" ca="1" si="11"/>
        <v>2.5639571263195182</v>
      </c>
      <c r="J25">
        <f t="shared" ca="1" si="12"/>
        <v>9.6370403727777582E-2</v>
      </c>
      <c r="K25">
        <f t="shared" ca="1" si="13"/>
        <v>0.3588814739950893</v>
      </c>
      <c r="M25" s="2">
        <v>16</v>
      </c>
      <c r="N25" s="2">
        <v>1</v>
      </c>
      <c r="O25" s="2">
        <f t="shared" ca="1" si="2"/>
        <v>0.95681606250274942</v>
      </c>
      <c r="P25" s="2">
        <f t="shared" ca="1" si="14"/>
        <v>-0.18735505972199795</v>
      </c>
      <c r="Q25" s="2">
        <f t="shared" ca="1" si="17"/>
        <v>0.128700462598065</v>
      </c>
      <c r="R25" s="2">
        <f t="shared" ca="1" si="15"/>
        <v>0</v>
      </c>
      <c r="U25">
        <f t="shared" ca="1" si="16"/>
        <v>3.4396361845234704</v>
      </c>
      <c r="W25">
        <f t="shared" ca="1" si="3"/>
        <v>-4.41441081938755E-2</v>
      </c>
      <c r="X25">
        <f t="shared" ca="1" si="4"/>
        <v>-0.55511925549060692</v>
      </c>
      <c r="AA25">
        <f t="shared" ca="1" si="5"/>
        <v>0.30306226915600021</v>
      </c>
      <c r="AB25">
        <f t="shared" ca="1" si="6"/>
        <v>-0.41271704841334211</v>
      </c>
    </row>
    <row r="26" spans="1:28" x14ac:dyDescent="0.25">
      <c r="A26" s="1">
        <v>33574</v>
      </c>
      <c r="B26">
        <f t="shared" ca="1" si="7"/>
        <v>0.52435443713716201</v>
      </c>
      <c r="C26">
        <f t="shared" ca="1" si="0"/>
        <v>0.78667291572560005</v>
      </c>
      <c r="D26">
        <f t="shared" ca="1" si="8"/>
        <v>0.40564469062756708</v>
      </c>
      <c r="E26">
        <f t="shared" ca="1" si="9"/>
        <v>0.53031601105752568</v>
      </c>
      <c r="F26">
        <f t="shared" ca="1" si="1"/>
        <v>0.84745397901455655</v>
      </c>
      <c r="G26">
        <f t="shared" ca="1" si="10"/>
        <v>0.46876345959273968</v>
      </c>
      <c r="H26">
        <f t="shared" ca="1" si="11"/>
        <v>-0.71360781917213023</v>
      </c>
      <c r="I26">
        <f t="shared" ca="1" si="11"/>
        <v>-1.1139347234109274</v>
      </c>
      <c r="J26">
        <f t="shared" ca="1" si="12"/>
        <v>-7.8496860108934322E-2</v>
      </c>
      <c r="K26">
        <f t="shared" ca="1" si="13"/>
        <v>-0.18174198909445935</v>
      </c>
      <c r="M26" s="2">
        <v>17</v>
      </c>
      <c r="N26" s="2">
        <v>1</v>
      </c>
      <c r="O26" s="2">
        <f t="shared" ca="1" si="2"/>
        <v>0.78667291572560005</v>
      </c>
      <c r="P26" s="2">
        <f t="shared" ca="1" si="14"/>
        <v>0.17014314677714937</v>
      </c>
      <c r="Q26" s="2">
        <f t="shared" ca="1" si="17"/>
        <v>0.29884360937521437</v>
      </c>
      <c r="R26" s="2">
        <f t="shared" ca="1" si="15"/>
        <v>0</v>
      </c>
      <c r="U26">
        <f t="shared" ca="1" si="16"/>
        <v>3.5683366471215354</v>
      </c>
      <c r="W26">
        <f t="shared" ca="1" si="3"/>
        <v>-0.23994272594315905</v>
      </c>
      <c r="X26">
        <f t="shared" ca="1" si="4"/>
        <v>-0.64558741657072605</v>
      </c>
      <c r="AA26">
        <f t="shared" ca="1" si="5"/>
        <v>-0.16551874324966218</v>
      </c>
      <c r="AB26">
        <f t="shared" ca="1" si="6"/>
        <v>-0.63428220284240178</v>
      </c>
    </row>
    <row r="27" spans="1:28" x14ac:dyDescent="0.25">
      <c r="A27" s="1">
        <v>33575</v>
      </c>
      <c r="B27">
        <f t="shared" ca="1" si="7"/>
        <v>0.52551315036712809</v>
      </c>
      <c r="C27">
        <f t="shared" ca="1" si="0"/>
        <v>0.79865679465868811</v>
      </c>
      <c r="D27">
        <f t="shared" ca="1" si="8"/>
        <v>0.41855609539045119</v>
      </c>
      <c r="E27">
        <f t="shared" ca="1" si="9"/>
        <v>0.53717119849703787</v>
      </c>
      <c r="F27">
        <f t="shared" ca="1" si="1"/>
        <v>0.86941246964514951</v>
      </c>
      <c r="G27">
        <f t="shared" ca="1" si="10"/>
        <v>0.48150081217281226</v>
      </c>
      <c r="H27">
        <f t="shared" ca="1" si="11"/>
        <v>-2.5467549282791838E-2</v>
      </c>
      <c r="I27">
        <f t="shared" ca="1" si="11"/>
        <v>2.830926258046431E-2</v>
      </c>
      <c r="J27">
        <f t="shared" ca="1" si="12"/>
        <v>-2.801430421107102E-3</v>
      </c>
      <c r="K27">
        <f t="shared" ca="1" si="13"/>
        <v>1.2373332798366393E-3</v>
      </c>
      <c r="M27" s="2">
        <v>18</v>
      </c>
      <c r="N27" s="2">
        <v>1</v>
      </c>
      <c r="O27" s="2">
        <f t="shared" ca="1" si="2"/>
        <v>0.79865679465868811</v>
      </c>
      <c r="P27" s="2">
        <f t="shared" ca="1" si="14"/>
        <v>-1.1983878933088055E-2</v>
      </c>
      <c r="Q27" s="2">
        <f t="shared" ca="1" si="17"/>
        <v>0.28685973044212631</v>
      </c>
      <c r="R27" s="2">
        <f t="shared" ca="1" si="15"/>
        <v>0</v>
      </c>
      <c r="U27">
        <f t="shared" ca="1" si="16"/>
        <v>3.8671802564967499</v>
      </c>
      <c r="W27">
        <f t="shared" ca="1" si="3"/>
        <v>-0.22482396910229127</v>
      </c>
      <c r="X27">
        <f t="shared" ca="1" si="4"/>
        <v>-0.64338006449274254</v>
      </c>
      <c r="AA27">
        <f t="shared" ca="1" si="5"/>
        <v>-0.13993761771324539</v>
      </c>
      <c r="AB27">
        <f t="shared" ca="1" si="6"/>
        <v>-0.62143842988605769</v>
      </c>
    </row>
    <row r="28" spans="1:28" x14ac:dyDescent="0.25">
      <c r="A28" s="1">
        <v>33576</v>
      </c>
      <c r="B28">
        <f t="shared" ca="1" si="7"/>
        <v>0.42501576702928928</v>
      </c>
      <c r="C28">
        <f t="shared" ca="1" si="0"/>
        <v>0.52408956215815605</v>
      </c>
      <c r="D28">
        <f t="shared" ca="1" si="8"/>
        <v>0.20953632273629502</v>
      </c>
      <c r="E28">
        <f t="shared" ca="1" si="9"/>
        <v>0.4760476811992882</v>
      </c>
      <c r="F28">
        <f t="shared" ca="1" si="1"/>
        <v>0.68189508918555131</v>
      </c>
      <c r="G28">
        <f t="shared" ca="1" si="10"/>
        <v>0.35935779803559498</v>
      </c>
      <c r="H28">
        <f t="shared" ca="1" si="11"/>
        <v>-1.9714677266829219</v>
      </c>
      <c r="I28">
        <f t="shared" ca="1" si="11"/>
        <v>0.20412254104324726</v>
      </c>
      <c r="J28">
        <f t="shared" ca="1" si="12"/>
        <v>-0.21686144993512141</v>
      </c>
      <c r="K28">
        <f t="shared" ca="1" si="13"/>
        <v>-0.12972489068231585</v>
      </c>
      <c r="M28" s="2">
        <v>19</v>
      </c>
      <c r="N28" s="2">
        <v>1</v>
      </c>
      <c r="O28" s="2">
        <f t="shared" ca="1" si="2"/>
        <v>0.52408956215815605</v>
      </c>
      <c r="P28" s="2">
        <f t="shared" ca="1" si="14"/>
        <v>0.27456723250053205</v>
      </c>
      <c r="Q28" s="2">
        <f t="shared" ca="1" si="17"/>
        <v>0.56142696294265837</v>
      </c>
      <c r="R28" s="2">
        <f t="shared" ca="1" si="15"/>
        <v>0</v>
      </c>
      <c r="U28">
        <f t="shared" ca="1" si="16"/>
        <v>4.1540399869388764</v>
      </c>
      <c r="W28">
        <f t="shared" ca="1" si="3"/>
        <v>-0.64609268911712658</v>
      </c>
      <c r="X28">
        <f t="shared" ca="1" si="4"/>
        <v>-0.85562901185342177</v>
      </c>
      <c r="AA28">
        <f t="shared" ca="1" si="5"/>
        <v>-0.38287946114512039</v>
      </c>
      <c r="AB28">
        <f t="shared" ca="1" si="6"/>
        <v>-0.74223725918071537</v>
      </c>
    </row>
    <row r="29" spans="1:28" x14ac:dyDescent="0.25">
      <c r="A29" s="1">
        <v>33577</v>
      </c>
      <c r="B29">
        <f t="shared" ca="1" si="7"/>
        <v>0.49092179025877153</v>
      </c>
      <c r="C29">
        <f t="shared" ca="1" si="0"/>
        <v>0.73671838033529324</v>
      </c>
      <c r="D29">
        <f t="shared" ca="1" si="8"/>
        <v>0.40592087446494451</v>
      </c>
      <c r="E29">
        <f t="shared" ca="1" si="9"/>
        <v>0.56782048753345971</v>
      </c>
      <c r="F29">
        <f t="shared" ca="1" si="1"/>
        <v>0.98472545402194356</v>
      </c>
      <c r="G29">
        <f t="shared" ca="1" si="10"/>
        <v>0.55055754974513782</v>
      </c>
      <c r="H29">
        <f t="shared" ca="1" si="11"/>
        <v>0.95614503327586031</v>
      </c>
      <c r="I29">
        <f t="shared" ca="1" si="11"/>
        <v>0.61083076065505715</v>
      </c>
      <c r="J29">
        <f t="shared" ca="1" si="12"/>
        <v>0.10517595366034463</v>
      </c>
      <c r="K29">
        <f t="shared" ca="1" si="13"/>
        <v>0.14346194924161887</v>
      </c>
      <c r="M29" s="2">
        <v>20</v>
      </c>
      <c r="N29" s="2">
        <v>1</v>
      </c>
      <c r="O29" s="2">
        <f t="shared" ca="1" si="2"/>
        <v>0.73671838033529324</v>
      </c>
      <c r="P29" s="2">
        <f t="shared" ca="1" si="14"/>
        <v>-0.21262881817713719</v>
      </c>
      <c r="Q29" s="2">
        <f t="shared" ca="1" si="17"/>
        <v>0.34879814476552118</v>
      </c>
      <c r="R29" s="2">
        <f t="shared" ca="1" si="15"/>
        <v>0</v>
      </c>
      <c r="U29">
        <f t="shared" ca="1" si="16"/>
        <v>4.7154669498815345</v>
      </c>
      <c r="W29">
        <f t="shared" ca="1" si="3"/>
        <v>-0.30554957605214955</v>
      </c>
      <c r="X29">
        <f t="shared" ca="1" si="4"/>
        <v>-0.71147045051709412</v>
      </c>
      <c r="AA29">
        <f t="shared" ca="1" si="5"/>
        <v>-1.5392403542880403E-2</v>
      </c>
      <c r="AB29">
        <f t="shared" ca="1" si="6"/>
        <v>-0.56594995328801811</v>
      </c>
    </row>
    <row r="30" spans="1:28" x14ac:dyDescent="0.25">
      <c r="A30" s="1">
        <v>33578</v>
      </c>
      <c r="B30">
        <f t="shared" ca="1" si="7"/>
        <v>0.50514590287139272</v>
      </c>
      <c r="C30">
        <f t="shared" ca="1" si="0"/>
        <v>0.76540018605068394</v>
      </c>
      <c r="D30">
        <f t="shared" ca="1" si="8"/>
        <v>0.415551511943964</v>
      </c>
      <c r="E30">
        <f t="shared" ca="1" si="9"/>
        <v>0.53213631837727737</v>
      </c>
      <c r="F30">
        <f t="shared" ca="1" si="1"/>
        <v>0.85260754017947005</v>
      </c>
      <c r="G30">
        <f t="shared" ca="1" si="10"/>
        <v>0.47139965397023337</v>
      </c>
      <c r="H30">
        <f t="shared" ca="1" si="11"/>
        <v>0.11017934479522777</v>
      </c>
      <c r="I30">
        <f t="shared" ca="1" si="11"/>
        <v>-0.6203425006516865</v>
      </c>
      <c r="J30">
        <f t="shared" ca="1" si="12"/>
        <v>1.2119727927475055E-2</v>
      </c>
      <c r="K30">
        <f t="shared" ca="1" si="13"/>
        <v>-6.1847820998852963E-2</v>
      </c>
      <c r="M30" s="2">
        <v>21</v>
      </c>
      <c r="N30" s="2">
        <v>1</v>
      </c>
      <c r="O30" s="2">
        <f t="shared" ca="1" si="2"/>
        <v>0.76540018605068394</v>
      </c>
      <c r="P30" s="2">
        <f t="shared" ca="1" si="14"/>
        <v>-2.8681805715390696E-2</v>
      </c>
      <c r="Q30" s="2">
        <f t="shared" ca="1" si="17"/>
        <v>0.32011633905013048</v>
      </c>
      <c r="R30" s="2">
        <f t="shared" ca="1" si="15"/>
        <v>0</v>
      </c>
      <c r="U30">
        <f t="shared" ca="1" si="16"/>
        <v>5.0642650946470553</v>
      </c>
      <c r="W30">
        <f t="shared" ca="1" si="3"/>
        <v>-0.26735646291415505</v>
      </c>
      <c r="X30">
        <f t="shared" ca="1" si="4"/>
        <v>-0.68290797485811905</v>
      </c>
      <c r="AA30">
        <f t="shared" ca="1" si="5"/>
        <v>-0.15945593094222049</v>
      </c>
      <c r="AB30">
        <f t="shared" ca="1" si="6"/>
        <v>-0.63085558491245386</v>
      </c>
    </row>
    <row r="31" spans="1:28" x14ac:dyDescent="0.25">
      <c r="A31" s="1">
        <v>33579</v>
      </c>
      <c r="B31">
        <f t="shared" ca="1" si="7"/>
        <v>0.39615940569995306</v>
      </c>
      <c r="C31">
        <f t="shared" ca="1" si="0"/>
        <v>0.46479674067568938</v>
      </c>
      <c r="D31">
        <f t="shared" ca="1" si="8"/>
        <v>0.1597835232939937</v>
      </c>
      <c r="E31">
        <f t="shared" ca="1" si="9"/>
        <v>0.41484795553597498</v>
      </c>
      <c r="F31">
        <f t="shared" ca="1" si="1"/>
        <v>0.51819072589724757</v>
      </c>
      <c r="G31">
        <f t="shared" ca="1" si="10"/>
        <v>0.22243129030700476</v>
      </c>
      <c r="H31">
        <f t="shared" ca="1" si="11"/>
        <v>-2.3146248676229337</v>
      </c>
      <c r="I31">
        <f t="shared" ca="1" si="11"/>
        <v>-0.70838908589258665</v>
      </c>
      <c r="J31">
        <f t="shared" ca="1" si="12"/>
        <v>-0.25460873543852269</v>
      </c>
      <c r="K31">
        <f t="shared" ca="1" si="13"/>
        <v>-0.25988231268663187</v>
      </c>
      <c r="M31" s="2">
        <v>22</v>
      </c>
      <c r="N31" s="2">
        <v>1</v>
      </c>
      <c r="O31" s="2">
        <f t="shared" ca="1" si="2"/>
        <v>0.46479674067568938</v>
      </c>
      <c r="P31" s="2">
        <f t="shared" ca="1" si="14"/>
        <v>0.30060344537499456</v>
      </c>
      <c r="Q31" s="2">
        <f t="shared" ca="1" si="17"/>
        <v>0.6207197844251251</v>
      </c>
      <c r="R31" s="2">
        <f t="shared" ca="1" si="15"/>
        <v>0</v>
      </c>
      <c r="U31">
        <f t="shared" ca="1" si="16"/>
        <v>5.384381433697186</v>
      </c>
      <c r="W31">
        <f t="shared" ca="1" si="3"/>
        <v>-0.7661550857846644</v>
      </c>
      <c r="X31">
        <f t="shared" ca="1" si="4"/>
        <v>-0.9259386090786581</v>
      </c>
      <c r="AA31">
        <f t="shared" ca="1" si="5"/>
        <v>-0.65741190777759639</v>
      </c>
      <c r="AB31">
        <f t="shared" ca="1" si="6"/>
        <v>-0.8798431980846011</v>
      </c>
    </row>
    <row r="32" spans="1:28" x14ac:dyDescent="0.25">
      <c r="A32" s="1">
        <v>33580</v>
      </c>
      <c r="B32">
        <f t="shared" ca="1" si="7"/>
        <v>0.39792070048564876</v>
      </c>
      <c r="C32">
        <f t="shared" ca="1" si="0"/>
        <v>0.49770782712236983</v>
      </c>
      <c r="D32">
        <f t="shared" ca="1" si="8"/>
        <v>0.22376047190630635</v>
      </c>
      <c r="E32">
        <f t="shared" ca="1" si="9"/>
        <v>0.40407279717798139</v>
      </c>
      <c r="F32">
        <f t="shared" ca="1" si="1"/>
        <v>0.51173610121862612</v>
      </c>
      <c r="G32">
        <f t="shared" ca="1" si="10"/>
        <v>0.23621401209051796</v>
      </c>
      <c r="H32">
        <f t="shared" ca="1" si="11"/>
        <v>-0.40377647938649303</v>
      </c>
      <c r="I32">
        <f t="shared" ca="1" si="11"/>
        <v>-0.45613083838230595</v>
      </c>
      <c r="J32">
        <f t="shared" ca="1" si="12"/>
        <v>-4.4415412732514231E-2</v>
      </c>
      <c r="K32">
        <f t="shared" ca="1" si="13"/>
        <v>-8.3071477519666911E-2</v>
      </c>
      <c r="M32" s="2">
        <v>23</v>
      </c>
      <c r="N32" s="2">
        <v>1</v>
      </c>
      <c r="O32" s="2">
        <f t="shared" ca="1" si="2"/>
        <v>0.49770782712236983</v>
      </c>
      <c r="P32" s="2">
        <f t="shared" ca="1" si="14"/>
        <v>-3.2911086446680449E-2</v>
      </c>
      <c r="Q32" s="2">
        <f t="shared" ca="1" si="17"/>
        <v>0.58780869797844471</v>
      </c>
      <c r="R32" s="2">
        <f t="shared" ca="1" si="15"/>
        <v>0</v>
      </c>
      <c r="U32">
        <f t="shared" ca="1" si="16"/>
        <v>6.0051012181223111</v>
      </c>
      <c r="W32">
        <f t="shared" ca="1" si="3"/>
        <v>-0.69774206665424998</v>
      </c>
      <c r="X32">
        <f t="shared" ca="1" si="4"/>
        <v>-0.92150253856055631</v>
      </c>
      <c r="AA32">
        <f t="shared" ca="1" si="5"/>
        <v>-0.66994621412831612</v>
      </c>
      <c r="AB32">
        <f t="shared" ca="1" si="6"/>
        <v>-0.90616022621883408</v>
      </c>
    </row>
    <row r="33" spans="1:28" x14ac:dyDescent="0.25">
      <c r="A33" s="1">
        <v>33581</v>
      </c>
      <c r="B33">
        <f t="shared" ca="1" si="7"/>
        <v>0.46810305236729299</v>
      </c>
      <c r="C33">
        <f t="shared" ca="1" si="0"/>
        <v>0.70196280352179019</v>
      </c>
      <c r="D33">
        <f t="shared" ca="1" si="8"/>
        <v>0.40519194714200835</v>
      </c>
      <c r="E33">
        <f t="shared" ca="1" si="9"/>
        <v>0.49104106926401841</v>
      </c>
      <c r="F33">
        <f t="shared" ca="1" si="1"/>
        <v>0.77211491526545217</v>
      </c>
      <c r="G33">
        <f t="shared" ca="1" si="10"/>
        <v>0.452605624499133</v>
      </c>
      <c r="H33">
        <f t="shared" ca="1" si="11"/>
        <v>1.0380600744389714</v>
      </c>
      <c r="I33">
        <f t="shared" ca="1" si="11"/>
        <v>0.47115649648808339</v>
      </c>
      <c r="J33">
        <f t="shared" ca="1" si="12"/>
        <v>0.11418660818828685</v>
      </c>
      <c r="K33">
        <f t="shared" ca="1" si="13"/>
        <v>0.13396517935207089</v>
      </c>
      <c r="M33" s="2">
        <v>24</v>
      </c>
      <c r="N33" s="2">
        <v>1</v>
      </c>
      <c r="O33" s="2">
        <f t="shared" ca="1" si="2"/>
        <v>0.70196280352179019</v>
      </c>
      <c r="P33" s="2">
        <f t="shared" ca="1" si="14"/>
        <v>-0.20425497639942036</v>
      </c>
      <c r="Q33" s="2">
        <f t="shared" ca="1" si="17"/>
        <v>0.38355372157902434</v>
      </c>
      <c r="R33" s="2">
        <f t="shared" ca="1" si="15"/>
        <v>0</v>
      </c>
      <c r="U33">
        <f t="shared" ca="1" si="16"/>
        <v>6.5929099161007558</v>
      </c>
      <c r="W33">
        <f t="shared" ca="1" si="3"/>
        <v>-0.35387486279635305</v>
      </c>
      <c r="X33">
        <f t="shared" ca="1" si="4"/>
        <v>-0.75906680993836129</v>
      </c>
      <c r="AA33">
        <f t="shared" ca="1" si="5"/>
        <v>-0.25862188606422093</v>
      </c>
      <c r="AB33">
        <f t="shared" ca="1" si="6"/>
        <v>-0.71122751056335387</v>
      </c>
    </row>
    <row r="34" spans="1:28" x14ac:dyDescent="0.25">
      <c r="A34" s="1">
        <v>33582</v>
      </c>
      <c r="B34">
        <f t="shared" ca="1" si="7"/>
        <v>0.51165553276343623</v>
      </c>
      <c r="C34">
        <f t="shared" ca="1" si="0"/>
        <v>0.80694151062602615</v>
      </c>
      <c r="D34">
        <f t="shared" ca="1" si="8"/>
        <v>0.45559957705935006</v>
      </c>
      <c r="E34">
        <f t="shared" ca="1" si="9"/>
        <v>0.55858981047378031</v>
      </c>
      <c r="F34">
        <f t="shared" ca="1" si="1"/>
        <v>0.97193789846268708</v>
      </c>
      <c r="G34">
        <f t="shared" ca="1" si="10"/>
        <v>0.55387649978966447</v>
      </c>
      <c r="H34">
        <f t="shared" ca="1" si="11"/>
        <v>0.58833078100738434</v>
      </c>
      <c r="I34">
        <f t="shared" ca="1" si="11"/>
        <v>0.49614944601372485</v>
      </c>
      <c r="J34">
        <f t="shared" ca="1" si="12"/>
        <v>6.4716385910812274E-2</v>
      </c>
      <c r="K34">
        <f t="shared" ca="1" si="13"/>
        <v>0.10192470182265309</v>
      </c>
      <c r="M34" s="2">
        <v>25</v>
      </c>
      <c r="N34" s="2">
        <v>1</v>
      </c>
      <c r="O34" s="2">
        <f t="shared" ca="1" si="2"/>
        <v>0.80694151062602615</v>
      </c>
      <c r="P34" s="2">
        <f t="shared" ca="1" si="14"/>
        <v>-0.10497870710423596</v>
      </c>
      <c r="Q34" s="2">
        <f t="shared" ca="1" si="17"/>
        <v>0.27857501447478838</v>
      </c>
      <c r="R34" s="2">
        <f t="shared" ca="1" si="15"/>
        <v>0</v>
      </c>
      <c r="U34">
        <f t="shared" ca="1" si="16"/>
        <v>6.9764636376797799</v>
      </c>
      <c r="W34">
        <f t="shared" ca="1" si="3"/>
        <v>-0.21450409087781305</v>
      </c>
      <c r="X34">
        <f t="shared" ca="1" si="4"/>
        <v>-0.67010366793716314</v>
      </c>
      <c r="AA34">
        <f t="shared" ca="1" si="5"/>
        <v>-2.8463367033267569E-2</v>
      </c>
      <c r="AB34">
        <f t="shared" ca="1" si="6"/>
        <v>-0.58233986682293204</v>
      </c>
    </row>
    <row r="35" spans="1:28" x14ac:dyDescent="0.25">
      <c r="A35" s="1">
        <v>33583</v>
      </c>
      <c r="B35">
        <f t="shared" ca="1" si="7"/>
        <v>0.50019110480049656</v>
      </c>
      <c r="C35">
        <f t="shared" ca="1" si="0"/>
        <v>0.74588724202083578</v>
      </c>
      <c r="D35">
        <f t="shared" ca="1" si="8"/>
        <v>0.39958420367361264</v>
      </c>
      <c r="E35">
        <f t="shared" ca="1" si="9"/>
        <v>0.64175491869199752</v>
      </c>
      <c r="F35">
        <f t="shared" ca="1" si="1"/>
        <v>1.2511547169750232</v>
      </c>
      <c r="G35">
        <f t="shared" ca="1" si="10"/>
        <v>0.66761569323962933</v>
      </c>
      <c r="H35">
        <f t="shared" ca="1" si="11"/>
        <v>-0.29102894400161161</v>
      </c>
      <c r="I35">
        <f t="shared" ca="1" si="11"/>
        <v>1.4171542444677743</v>
      </c>
      <c r="J35">
        <f t="shared" ca="1" si="12"/>
        <v>-3.2013183840177276E-2</v>
      </c>
      <c r="K35">
        <f t="shared" ca="1" si="13"/>
        <v>0.1382396879565535</v>
      </c>
      <c r="M35" s="2">
        <v>26</v>
      </c>
      <c r="N35" s="2">
        <v>1</v>
      </c>
      <c r="O35" s="2">
        <f t="shared" ca="1" si="2"/>
        <v>0.74588724202083578</v>
      </c>
      <c r="P35" s="2">
        <f t="shared" ca="1" si="14"/>
        <v>6.1054268605190365E-2</v>
      </c>
      <c r="Q35" s="2">
        <f t="shared" ca="1" si="17"/>
        <v>0.33962928307997875</v>
      </c>
      <c r="R35" s="2">
        <f t="shared" ca="1" si="15"/>
        <v>0</v>
      </c>
      <c r="U35">
        <f t="shared" ca="1" si="16"/>
        <v>7.2550386521545684</v>
      </c>
      <c r="W35">
        <f t="shared" ca="1" si="3"/>
        <v>-0.29318084030882297</v>
      </c>
      <c r="X35">
        <f t="shared" ca="1" si="4"/>
        <v>-0.69276504398243544</v>
      </c>
      <c r="AA35">
        <f t="shared" ca="1" si="5"/>
        <v>0.2240668984780026</v>
      </c>
      <c r="AB35">
        <f t="shared" ca="1" si="6"/>
        <v>-0.44354879476162667</v>
      </c>
    </row>
    <row r="36" spans="1:28" x14ac:dyDescent="0.25">
      <c r="A36" s="1">
        <v>33584</v>
      </c>
      <c r="B36">
        <f t="shared" ca="1" si="7"/>
        <v>0.4351364953344079</v>
      </c>
      <c r="C36">
        <f t="shared" ca="1" si="0"/>
        <v>0.56077370961688056</v>
      </c>
      <c r="D36">
        <f t="shared" ca="1" si="8"/>
        <v>0.25365769023315021</v>
      </c>
      <c r="E36">
        <f t="shared" ca="1" si="9"/>
        <v>0.66374551434469842</v>
      </c>
      <c r="F36">
        <f t="shared" ca="1" si="1"/>
        <v>1.3181411566827512</v>
      </c>
      <c r="G36">
        <f t="shared" ca="1" si="10"/>
        <v>0.68607899399616856</v>
      </c>
      <c r="H36">
        <f t="shared" ca="1" si="11"/>
        <v>-1.3873010264608452</v>
      </c>
      <c r="I36">
        <f t="shared" ca="1" si="11"/>
        <v>1.5267371146716118</v>
      </c>
      <c r="J36">
        <f t="shared" ca="1" si="12"/>
        <v>-0.15260311291069298</v>
      </c>
      <c r="K36">
        <f t="shared" ca="1" si="13"/>
        <v>6.5658503471954885E-2</v>
      </c>
      <c r="M36" s="2">
        <v>27</v>
      </c>
      <c r="N36" s="2">
        <v>1</v>
      </c>
      <c r="O36" s="2">
        <f t="shared" ca="1" si="2"/>
        <v>0.56077370961688056</v>
      </c>
      <c r="P36" s="2">
        <f t="shared" ca="1" si="14"/>
        <v>0.18511353240395523</v>
      </c>
      <c r="Q36" s="2">
        <f t="shared" ca="1" si="17"/>
        <v>0.52474281548393398</v>
      </c>
      <c r="R36" s="2">
        <f t="shared" ca="1" si="15"/>
        <v>0</v>
      </c>
      <c r="U36">
        <f t="shared" ca="1" si="16"/>
        <v>7.594667935234547</v>
      </c>
      <c r="W36">
        <f t="shared" ca="1" si="3"/>
        <v>-0.57843782450174808</v>
      </c>
      <c r="X36">
        <f t="shared" ca="1" si="4"/>
        <v>-0.83209551473489829</v>
      </c>
      <c r="AA36">
        <f t="shared" ca="1" si="5"/>
        <v>0.27622252949792575</v>
      </c>
      <c r="AB36">
        <f t="shared" ca="1" si="6"/>
        <v>-0.40985646449824276</v>
      </c>
    </row>
    <row r="37" spans="1:28" x14ac:dyDescent="0.25">
      <c r="A37" s="1">
        <v>33585</v>
      </c>
      <c r="B37">
        <f t="shared" ca="1" si="7"/>
        <v>0.52539610645388202</v>
      </c>
      <c r="C37">
        <f t="shared" ca="1" si="0"/>
        <v>0.84422019184866937</v>
      </c>
      <c r="D37">
        <f t="shared" ca="1" si="8"/>
        <v>0.47426088479396855</v>
      </c>
      <c r="E37">
        <f t="shared" ca="1" si="9"/>
        <v>0.6218408864713536</v>
      </c>
      <c r="F37">
        <f t="shared" ca="1" si="1"/>
        <v>1.1505421640670852</v>
      </c>
      <c r="G37">
        <f t="shared" ca="1" si="10"/>
        <v>0.61530430679317027</v>
      </c>
      <c r="H37">
        <f t="shared" ca="1" si="11"/>
        <v>1.3906489431725932</v>
      </c>
      <c r="I37">
        <f t="shared" ca="1" si="11"/>
        <v>-1.1676319171268452</v>
      </c>
      <c r="J37">
        <f t="shared" ca="1" si="12"/>
        <v>0.15297138374898525</v>
      </c>
      <c r="K37">
        <f t="shared" ca="1" si="13"/>
        <v>-2.4650067892362792E-2</v>
      </c>
      <c r="M37" s="2">
        <v>28</v>
      </c>
      <c r="N37" s="2">
        <v>1</v>
      </c>
      <c r="O37" s="2">
        <f t="shared" ca="1" si="2"/>
        <v>0.84422019184866937</v>
      </c>
      <c r="P37" s="2">
        <f t="shared" ca="1" si="14"/>
        <v>-0.28344648223178881</v>
      </c>
      <c r="Q37" s="2">
        <f t="shared" ca="1" si="17"/>
        <v>0.24129633325214517</v>
      </c>
      <c r="R37" s="2">
        <f t="shared" ca="1" si="15"/>
        <v>0</v>
      </c>
      <c r="U37">
        <f t="shared" ca="1" si="16"/>
        <v>8.1194107507184814</v>
      </c>
      <c r="W37">
        <f t="shared" ca="1" si="3"/>
        <v>-0.16934192759631198</v>
      </c>
      <c r="X37">
        <f t="shared" ca="1" si="4"/>
        <v>-0.6436028123902805</v>
      </c>
      <c r="AA37">
        <f t="shared" ca="1" si="5"/>
        <v>0.14023327829378743</v>
      </c>
      <c r="AB37">
        <f t="shared" ca="1" si="6"/>
        <v>-0.47507102849938271</v>
      </c>
    </row>
    <row r="38" spans="1:28" x14ac:dyDescent="0.25">
      <c r="A38" s="1">
        <v>33586</v>
      </c>
      <c r="B38">
        <f t="shared" ca="1" si="7"/>
        <v>0.56790283443250644</v>
      </c>
      <c r="C38">
        <f t="shared" ca="1" si="0"/>
        <v>0.95382613049568366</v>
      </c>
      <c r="D38">
        <f t="shared" ca="1" si="8"/>
        <v>0.51853106374126767</v>
      </c>
      <c r="E38">
        <f t="shared" ca="1" si="9"/>
        <v>0.70123249848081382</v>
      </c>
      <c r="F38">
        <f t="shared" ca="1" si="1"/>
        <v>1.459704671362456</v>
      </c>
      <c r="G38">
        <f t="shared" ca="1" si="10"/>
        <v>0.73314991542997487</v>
      </c>
      <c r="H38">
        <f t="shared" ca="1" si="11"/>
        <v>0.66495763420989051</v>
      </c>
      <c r="I38">
        <f t="shared" ca="1" si="11"/>
        <v>0.81752868658801647</v>
      </c>
      <c r="J38">
        <f t="shared" ca="1" si="12"/>
        <v>7.3145339763087958E-2</v>
      </c>
      <c r="K38">
        <f t="shared" ca="1" si="13"/>
        <v>0.14433503504988718</v>
      </c>
      <c r="M38" s="2">
        <v>29</v>
      </c>
      <c r="N38" s="2">
        <v>1</v>
      </c>
      <c r="O38" s="2">
        <f t="shared" ca="1" si="2"/>
        <v>0.95382613049568366</v>
      </c>
      <c r="P38" s="2">
        <f t="shared" ca="1" si="14"/>
        <v>-0.10960593864701429</v>
      </c>
      <c r="Q38" s="2">
        <f t="shared" ca="1" si="17"/>
        <v>0.13169039460513088</v>
      </c>
      <c r="R38" s="2">
        <f t="shared" ca="1" si="15"/>
        <v>0</v>
      </c>
      <c r="U38">
        <f t="shared" ca="1" si="16"/>
        <v>8.3607070839706275</v>
      </c>
      <c r="W38">
        <f t="shared" ca="1" si="3"/>
        <v>-4.7273877293152473E-2</v>
      </c>
      <c r="X38">
        <f t="shared" ca="1" si="4"/>
        <v>-0.56580494103442014</v>
      </c>
      <c r="AA38">
        <f t="shared" ca="1" si="5"/>
        <v>0.37823413537018025</v>
      </c>
      <c r="AB38">
        <f t="shared" ca="1" si="6"/>
        <v>-0.35491578005979468</v>
      </c>
    </row>
    <row r="39" spans="1:28" x14ac:dyDescent="0.25">
      <c r="A39" s="1">
        <v>33587</v>
      </c>
      <c r="B39">
        <f t="shared" ca="1" si="7"/>
        <v>0.63200122208709975</v>
      </c>
      <c r="C39">
        <f t="shared" ca="1" si="0"/>
        <v>1.151884226805618</v>
      </c>
      <c r="D39">
        <f t="shared" ca="1" si="8"/>
        <v>0.60026301081394251</v>
      </c>
      <c r="E39">
        <f t="shared" ca="1" si="9"/>
        <v>0.70104244694265649</v>
      </c>
      <c r="F39">
        <f t="shared" ca="1" si="1"/>
        <v>1.4609922372768454</v>
      </c>
      <c r="G39">
        <f t="shared" ca="1" si="10"/>
        <v>0.73430266125409549</v>
      </c>
      <c r="H39">
        <f t="shared" ca="1" si="11"/>
        <v>1.0620523568664362</v>
      </c>
      <c r="I39">
        <f t="shared" ca="1" si="11"/>
        <v>-0.24156649041427411</v>
      </c>
      <c r="J39">
        <f t="shared" ca="1" si="12"/>
        <v>0.11682575925530798</v>
      </c>
      <c r="K39">
        <f t="shared" ca="1" si="13"/>
        <v>5.4950845171719567E-2</v>
      </c>
      <c r="M39" s="2">
        <v>30</v>
      </c>
      <c r="N39" s="2">
        <v>1</v>
      </c>
      <c r="O39" s="2">
        <f t="shared" ca="1" si="2"/>
        <v>1.151884226805618</v>
      </c>
      <c r="P39" s="2">
        <f t="shared" ca="1" si="14"/>
        <v>-0.19805809630993432</v>
      </c>
      <c r="Q39" s="2">
        <f t="shared" ca="1" si="17"/>
        <v>-6.6367701704803439E-2</v>
      </c>
      <c r="R39" s="2">
        <f t="shared" ca="1" si="15"/>
        <v>0.13400141016296957</v>
      </c>
      <c r="U39">
        <f t="shared" ca="1" si="16"/>
        <v>8.492397478575759</v>
      </c>
      <c r="W39">
        <f t="shared" ca="1" si="3"/>
        <v>0.14139905965891317</v>
      </c>
      <c r="X39">
        <f t="shared" ca="1" si="4"/>
        <v>-0.45886395115502931</v>
      </c>
      <c r="AA39">
        <f t="shared" ca="1" si="5"/>
        <v>0.37911581946002204</v>
      </c>
      <c r="AB39">
        <f t="shared" ca="1" si="6"/>
        <v>-0.35518684179407334</v>
      </c>
    </row>
    <row r="40" spans="1:28" x14ac:dyDescent="0.25">
      <c r="A40" s="1">
        <v>33588</v>
      </c>
      <c r="B40">
        <f t="shared" ca="1" si="7"/>
        <v>0.52547088737137515</v>
      </c>
      <c r="C40">
        <f t="shared" ca="1" si="0"/>
        <v>0.77855783309243032</v>
      </c>
      <c r="D40">
        <f t="shared" ca="1" si="8"/>
        <v>0.39314848744819553</v>
      </c>
      <c r="E40">
        <f t="shared" ca="1" si="9"/>
        <v>0.63506800758070181</v>
      </c>
      <c r="F40">
        <f t="shared" ca="1" si="1"/>
        <v>1.1995952099474729</v>
      </c>
      <c r="G40">
        <f t="shared" ca="1" si="10"/>
        <v>0.63600736211509135</v>
      </c>
      <c r="H40">
        <f t="shared" ca="1" si="11"/>
        <v>-1.3890010995919964</v>
      </c>
      <c r="I40">
        <f t="shared" ca="1" si="11"/>
        <v>0.56425926340642929</v>
      </c>
      <c r="J40">
        <f t="shared" ca="1" si="12"/>
        <v>-0.1527901209551196</v>
      </c>
      <c r="K40">
        <f t="shared" ca="1" si="13"/>
        <v>-4.3688748723147625E-2</v>
      </c>
      <c r="M40" s="2">
        <v>31</v>
      </c>
      <c r="N40" s="2">
        <v>1</v>
      </c>
      <c r="O40" s="2">
        <f t="shared" ca="1" si="2"/>
        <v>0.77855783309243032</v>
      </c>
      <c r="P40" s="2">
        <f t="shared" ca="1" si="14"/>
        <v>0.37332639371318765</v>
      </c>
      <c r="Q40" s="2">
        <f t="shared" ca="1" si="17"/>
        <v>0.30695869200838422</v>
      </c>
      <c r="R40" s="2">
        <f t="shared" ca="1" si="15"/>
        <v>0</v>
      </c>
      <c r="U40">
        <f t="shared" ca="1" si="16"/>
        <v>8.5600311870339247</v>
      </c>
      <c r="W40">
        <f t="shared" ca="1" si="3"/>
        <v>-0.25031200261574155</v>
      </c>
      <c r="X40">
        <f t="shared" ca="1" si="4"/>
        <v>-0.64346049006393713</v>
      </c>
      <c r="AA40">
        <f t="shared" ca="1" si="5"/>
        <v>0.18198417484329171</v>
      </c>
      <c r="AB40">
        <f t="shared" ca="1" si="6"/>
        <v>-0.45402318727179958</v>
      </c>
    </row>
    <row r="41" spans="1:28" x14ac:dyDescent="0.25">
      <c r="A41" s="1">
        <v>33589</v>
      </c>
      <c r="B41">
        <f t="shared" ca="1" si="7"/>
        <v>0.65504710535823174</v>
      </c>
      <c r="C41">
        <f t="shared" ca="1" si="0"/>
        <v>1.234199850575368</v>
      </c>
      <c r="D41">
        <f t="shared" ca="1" si="8"/>
        <v>0.63347099519009642</v>
      </c>
      <c r="E41">
        <f t="shared" ca="1" si="9"/>
        <v>0.68343579609504901</v>
      </c>
      <c r="F41">
        <f t="shared" ca="1" si="1"/>
        <v>1.38603425928484</v>
      </c>
      <c r="G41">
        <f t="shared" ca="1" si="10"/>
        <v>0.70706917981450113</v>
      </c>
      <c r="H41">
        <f t="shared" ca="1" si="11"/>
        <v>1.9616854926331118</v>
      </c>
      <c r="I41">
        <f t="shared" ca="1" si="11"/>
        <v>-0.43513804686590435</v>
      </c>
      <c r="J41">
        <f t="shared" ca="1" si="12"/>
        <v>0.21578540418964229</v>
      </c>
      <c r="K41">
        <f t="shared" ca="1" si="13"/>
        <v>0.10275221698230727</v>
      </c>
      <c r="M41" s="2">
        <v>32</v>
      </c>
      <c r="N41" s="2">
        <v>1</v>
      </c>
      <c r="O41" s="2">
        <f t="shared" ca="1" si="2"/>
        <v>1.234199850575368</v>
      </c>
      <c r="P41" s="2">
        <f t="shared" ca="1" si="14"/>
        <v>-0.45564201748293764</v>
      </c>
      <c r="Q41" s="2">
        <f t="shared" ca="1" si="17"/>
        <v>-0.14868332547455343</v>
      </c>
      <c r="R41" s="2">
        <f t="shared" ca="1" si="15"/>
        <v>0.21631703393271956</v>
      </c>
      <c r="U41">
        <f t="shared" ca="1" si="16"/>
        <v>8.8669898790423094</v>
      </c>
      <c r="W41">
        <f t="shared" ca="1" si="3"/>
        <v>0.21042286583479128</v>
      </c>
      <c r="X41">
        <f t="shared" ca="1" si="4"/>
        <v>-0.42304812935530517</v>
      </c>
      <c r="AA41">
        <f t="shared" ca="1" si="5"/>
        <v>0.32644661856095453</v>
      </c>
      <c r="AB41">
        <f t="shared" ca="1" si="6"/>
        <v>-0.38062256125354671</v>
      </c>
    </row>
    <row r="42" spans="1:28" x14ac:dyDescent="0.25">
      <c r="A42" s="1">
        <v>33590</v>
      </c>
      <c r="B42">
        <f t="shared" ca="1" si="7"/>
        <v>0.6201854027607786</v>
      </c>
      <c r="C42">
        <f t="shared" ca="1" si="0"/>
        <v>1.080020574763549</v>
      </c>
      <c r="D42">
        <f t="shared" ca="1" si="8"/>
        <v>0.55471690059628798</v>
      </c>
      <c r="E42">
        <f t="shared" ca="1" si="9"/>
        <v>0.63780529826842403</v>
      </c>
      <c r="F42">
        <f t="shared" ca="1" si="1"/>
        <v>1.2075935986690041</v>
      </c>
      <c r="G42">
        <f t="shared" ca="1" si="10"/>
        <v>0.63835183530679374</v>
      </c>
      <c r="H42">
        <f t="shared" ca="1" si="11"/>
        <v>-0.1363688140619265</v>
      </c>
      <c r="I42">
        <f t="shared" ca="1" si="11"/>
        <v>-9.0425414279505623E-2</v>
      </c>
      <c r="J42">
        <f t="shared" ca="1" si="12"/>
        <v>-1.5000569546811915E-2</v>
      </c>
      <c r="K42">
        <f t="shared" ca="1" si="13"/>
        <v>-2.0836259813903725E-2</v>
      </c>
      <c r="M42" s="2">
        <v>33</v>
      </c>
      <c r="N42" s="2">
        <v>1</v>
      </c>
      <c r="O42" s="2">
        <f t="shared" ca="1" si="2"/>
        <v>1.080020574763549</v>
      </c>
      <c r="P42" s="2">
        <f t="shared" ca="1" si="14"/>
        <v>0.15417927581181901</v>
      </c>
      <c r="Q42" s="2">
        <f t="shared" ca="1" si="17"/>
        <v>5.495950337265576E-3</v>
      </c>
      <c r="R42" s="2">
        <f t="shared" ca="1" si="15"/>
        <v>6.2137758120900541E-2</v>
      </c>
      <c r="U42">
        <f t="shared" ca="1" si="16"/>
        <v>8.9346235875004751</v>
      </c>
      <c r="W42">
        <f t="shared" ca="1" si="3"/>
        <v>7.6980091661655689E-2</v>
      </c>
      <c r="X42">
        <f t="shared" ca="1" si="4"/>
        <v>-0.47773680893463222</v>
      </c>
      <c r="AA42">
        <f t="shared" ca="1" si="5"/>
        <v>0.18862961796617908</v>
      </c>
      <c r="AB42">
        <f t="shared" ca="1" si="6"/>
        <v>-0.44972221734061457</v>
      </c>
    </row>
    <row r="43" spans="1:28" x14ac:dyDescent="0.25">
      <c r="A43" s="1">
        <v>33591</v>
      </c>
      <c r="B43">
        <f t="shared" ca="1" si="7"/>
        <v>0.66817213644777451</v>
      </c>
      <c r="C43">
        <f t="shared" ca="1" si="0"/>
        <v>1.2499161012649764</v>
      </c>
      <c r="D43">
        <f t="shared" ca="1" si="8"/>
        <v>0.62628587942220981</v>
      </c>
      <c r="E43">
        <f t="shared" ca="1" si="9"/>
        <v>0.74738535918425208</v>
      </c>
      <c r="F43">
        <f t="shared" ca="1" si="1"/>
        <v>1.656259789474819</v>
      </c>
      <c r="G43">
        <f t="shared" ca="1" si="10"/>
        <v>0.79573627248003787</v>
      </c>
      <c r="H43">
        <f t="shared" ca="1" si="11"/>
        <v>0.92993424845654249</v>
      </c>
      <c r="I43">
        <f t="shared" ca="1" si="11"/>
        <v>1.0297882599289749</v>
      </c>
      <c r="J43">
        <f t="shared" ca="1" si="12"/>
        <v>0.10229276733021968</v>
      </c>
      <c r="K43">
        <f t="shared" ca="1" si="13"/>
        <v>0.18896973784476395</v>
      </c>
      <c r="M43" s="2">
        <v>34</v>
      </c>
      <c r="N43" s="2">
        <v>1</v>
      </c>
      <c r="O43" s="2">
        <f t="shared" ca="1" si="2"/>
        <v>1.2499161012649764</v>
      </c>
      <c r="P43" s="2">
        <f t="shared" ca="1" si="14"/>
        <v>-0.16989552650142747</v>
      </c>
      <c r="Q43" s="2">
        <f t="shared" ca="1" si="17"/>
        <v>-0.1643995761641619</v>
      </c>
      <c r="R43" s="2">
        <f t="shared" ca="1" si="15"/>
        <v>0.23203328462232803</v>
      </c>
      <c r="U43">
        <f t="shared" ca="1" si="16"/>
        <v>9.0022572959586409</v>
      </c>
      <c r="W43">
        <f t="shared" ca="1" si="3"/>
        <v>0.22307643007361083</v>
      </c>
      <c r="X43">
        <f t="shared" ca="1" si="4"/>
        <v>-0.40320944934859887</v>
      </c>
      <c r="AA43">
        <f t="shared" ca="1" si="5"/>
        <v>0.50456192136123346</v>
      </c>
      <c r="AB43">
        <f t="shared" ca="1" si="6"/>
        <v>-0.29117435111880441</v>
      </c>
    </row>
    <row r="44" spans="1:28" x14ac:dyDescent="0.25">
      <c r="A44" s="1">
        <v>33592</v>
      </c>
      <c r="B44">
        <f t="shared" ca="1" si="7"/>
        <v>0.67314593238517617</v>
      </c>
      <c r="C44">
        <f t="shared" ca="1" si="0"/>
        <v>1.2587694337467712</v>
      </c>
      <c r="D44">
        <f t="shared" ca="1" si="8"/>
        <v>0.6259277380889412</v>
      </c>
      <c r="E44">
        <f t="shared" ca="1" si="9"/>
        <v>0.60028974904419141</v>
      </c>
      <c r="F44">
        <f t="shared" ca="1" si="1"/>
        <v>1.0761878838351067</v>
      </c>
      <c r="G44">
        <f t="shared" ca="1" si="10"/>
        <v>0.58376788498442655</v>
      </c>
      <c r="H44">
        <f t="shared" ca="1" si="11"/>
        <v>0.46902896164722646</v>
      </c>
      <c r="I44">
        <f t="shared" ca="1" si="11"/>
        <v>-1.6063180121546907</v>
      </c>
      <c r="J44">
        <f t="shared" ca="1" si="12"/>
        <v>5.1593185781194914E-2</v>
      </c>
      <c r="K44">
        <f t="shared" ca="1" si="13"/>
        <v>-0.14590079869844952</v>
      </c>
      <c r="M44" s="2">
        <v>35</v>
      </c>
      <c r="N44" s="2">
        <v>1</v>
      </c>
      <c r="O44" s="2">
        <f t="shared" ca="1" si="2"/>
        <v>1.2587694337467712</v>
      </c>
      <c r="P44" s="2">
        <f t="shared" ca="1" si="14"/>
        <v>-8.8533324817947623E-3</v>
      </c>
      <c r="Q44" s="2">
        <f t="shared" ca="1" si="17"/>
        <v>-0.17325290864595666</v>
      </c>
      <c r="R44" s="2">
        <f t="shared" ca="1" si="15"/>
        <v>0.24088661710412279</v>
      </c>
      <c r="U44">
        <f t="shared" ca="1" si="16"/>
        <v>9.0698910044168066</v>
      </c>
      <c r="W44">
        <f t="shared" ca="1" si="3"/>
        <v>0.23013460385639839</v>
      </c>
      <c r="X44">
        <f t="shared" ca="1" si="4"/>
        <v>-0.39579313423254275</v>
      </c>
      <c r="AA44">
        <f t="shared" ca="1" si="5"/>
        <v>7.3425059726130129E-2</v>
      </c>
      <c r="AB44">
        <f t="shared" ca="1" si="6"/>
        <v>-0.51034282525829633</v>
      </c>
    </row>
    <row r="45" spans="1:28" x14ac:dyDescent="0.25">
      <c r="A45" s="1">
        <v>33593</v>
      </c>
      <c r="B45">
        <f t="shared" ca="1" si="7"/>
        <v>0.55831381961726023</v>
      </c>
      <c r="C45">
        <f t="shared" ca="1" si="0"/>
        <v>0.86320406071500533</v>
      </c>
      <c r="D45">
        <f t="shared" ca="1" si="8"/>
        <v>0.43572991314922205</v>
      </c>
      <c r="E45">
        <f t="shared" ca="1" si="9"/>
        <v>0.55516103708990061</v>
      </c>
      <c r="F45">
        <f t="shared" ca="1" si="1"/>
        <v>0.91715161605762929</v>
      </c>
      <c r="G45">
        <f t="shared" ca="1" si="10"/>
        <v>0.50201456922389276</v>
      </c>
      <c r="H45">
        <f t="shared" ca="1" si="11"/>
        <v>-1.2833002802982343</v>
      </c>
      <c r="I45">
        <f t="shared" ca="1" si="11"/>
        <v>0.32711700848733022</v>
      </c>
      <c r="J45">
        <f t="shared" ca="1" si="12"/>
        <v>-0.14116303083280576</v>
      </c>
      <c r="K45">
        <f t="shared" ca="1" si="13"/>
        <v>-6.2400933269765292E-2</v>
      </c>
      <c r="M45" s="2">
        <v>36</v>
      </c>
      <c r="N45" s="2">
        <v>1</v>
      </c>
      <c r="O45" s="2">
        <f t="shared" ca="1" si="2"/>
        <v>0.86320406071500533</v>
      </c>
      <c r="P45" s="2">
        <f t="shared" ca="1" si="14"/>
        <v>0.39556537303176587</v>
      </c>
      <c r="Q45" s="2">
        <f t="shared" ca="1" si="17"/>
        <v>0.22231246438580921</v>
      </c>
      <c r="R45" s="2">
        <f t="shared" ca="1" si="15"/>
        <v>0</v>
      </c>
      <c r="U45">
        <f t="shared" ca="1" si="16"/>
        <v>9.1375247128749724</v>
      </c>
      <c r="W45">
        <f t="shared" ca="1" si="3"/>
        <v>-0.14710416079185668</v>
      </c>
      <c r="X45">
        <f t="shared" ca="1" si="4"/>
        <v>-0.58283407394107867</v>
      </c>
      <c r="AA45">
        <f t="shared" ca="1" si="5"/>
        <v>-8.6482481180447629E-2</v>
      </c>
      <c r="AB45">
        <f t="shared" ca="1" si="6"/>
        <v>-0.58849705040434031</v>
      </c>
    </row>
    <row r="46" spans="1:28" x14ac:dyDescent="0.25">
      <c r="A46" s="1">
        <v>33594</v>
      </c>
      <c r="B46">
        <f t="shared" ca="1" si="7"/>
        <v>0.5397233637764639</v>
      </c>
      <c r="C46">
        <f t="shared" ca="1" si="0"/>
        <v>0.82365218755697012</v>
      </c>
      <c r="D46">
        <f t="shared" ca="1" si="8"/>
        <v>0.42269161932926008</v>
      </c>
      <c r="E46">
        <f t="shared" ca="1" si="9"/>
        <v>0.53387723207518811</v>
      </c>
      <c r="F46">
        <f t="shared" ca="1" si="1"/>
        <v>0.85095515840292679</v>
      </c>
      <c r="G46">
        <f t="shared" ca="1" si="10"/>
        <v>0.46619352430888805</v>
      </c>
      <c r="H46">
        <f t="shared" ca="1" si="11"/>
        <v>-0.24781054310433756</v>
      </c>
      <c r="I46">
        <f t="shared" ca="1" si="11"/>
        <v>-0.19182195819638062</v>
      </c>
      <c r="J46">
        <f t="shared" ca="1" si="12"/>
        <v>-2.7259159741477131E-2</v>
      </c>
      <c r="K46">
        <f t="shared" ca="1" si="13"/>
        <v>-4.0984353027998438E-2</v>
      </c>
      <c r="M46" s="2">
        <v>37</v>
      </c>
      <c r="N46" s="2">
        <v>1</v>
      </c>
      <c r="O46" s="2">
        <f t="shared" ca="1" si="2"/>
        <v>0.82365218755697012</v>
      </c>
      <c r="P46" s="2">
        <f t="shared" ca="1" si="14"/>
        <v>3.9551873158035211E-2</v>
      </c>
      <c r="Q46" s="2">
        <f t="shared" ca="1" si="17"/>
        <v>0.26186433754384442</v>
      </c>
      <c r="R46" s="2">
        <f t="shared" ca="1" si="15"/>
        <v>0</v>
      </c>
      <c r="U46">
        <f t="shared" ca="1" si="16"/>
        <v>9.3598371772607809</v>
      </c>
      <c r="W46">
        <f t="shared" ca="1" si="3"/>
        <v>-0.19400694066239879</v>
      </c>
      <c r="X46">
        <f t="shared" ca="1" si="4"/>
        <v>-0.6166985599916589</v>
      </c>
      <c r="AA46">
        <f t="shared" ca="1" si="5"/>
        <v>-0.16139584462560194</v>
      </c>
      <c r="AB46">
        <f t="shared" ca="1" si="6"/>
        <v>-0.62758936893448991</v>
      </c>
    </row>
    <row r="47" spans="1:28" x14ac:dyDescent="0.25">
      <c r="A47" s="1">
        <v>33595</v>
      </c>
      <c r="B47">
        <f t="shared" ca="1" si="7"/>
        <v>0.5679639641206935</v>
      </c>
      <c r="C47">
        <f t="shared" ca="1" si="0"/>
        <v>0.92406096123253123</v>
      </c>
      <c r="D47">
        <f t="shared" ca="1" si="8"/>
        <v>0.48672007156624086</v>
      </c>
      <c r="E47">
        <f t="shared" ca="1" si="9"/>
        <v>0.52227268782667791</v>
      </c>
      <c r="F47">
        <f t="shared" ca="1" si="1"/>
        <v>0.8183193710603387</v>
      </c>
      <c r="G47">
        <f t="shared" ca="1" si="10"/>
        <v>0.44906284761743087</v>
      </c>
      <c r="H47">
        <f t="shared" ca="1" si="11"/>
        <v>0.46589676981927119</v>
      </c>
      <c r="I47">
        <f t="shared" ca="1" si="11"/>
        <v>-0.60208387296271781</v>
      </c>
      <c r="J47">
        <f t="shared" ca="1" si="12"/>
        <v>5.1248644680119831E-2</v>
      </c>
      <c r="K47">
        <f t="shared" ca="1" si="13"/>
        <v>-3.2190070349449769E-2</v>
      </c>
      <c r="M47" s="2">
        <v>38</v>
      </c>
      <c r="N47" s="2">
        <v>1</v>
      </c>
      <c r="O47" s="2">
        <f t="shared" ca="1" si="2"/>
        <v>0.92406096123253123</v>
      </c>
      <c r="P47" s="2">
        <f t="shared" ca="1" si="14"/>
        <v>-0.10040877367556111</v>
      </c>
      <c r="Q47" s="2">
        <f t="shared" ca="1" si="17"/>
        <v>0.1614555638682833</v>
      </c>
      <c r="R47" s="2">
        <f t="shared" ca="1" si="15"/>
        <v>0</v>
      </c>
      <c r="U47">
        <f t="shared" ca="1" si="16"/>
        <v>9.6217015148046254</v>
      </c>
      <c r="W47">
        <f t="shared" ca="1" si="3"/>
        <v>-7.8977234156848944E-2</v>
      </c>
      <c r="X47">
        <f t="shared" ca="1" si="4"/>
        <v>-0.56569730572308974</v>
      </c>
      <c r="AA47">
        <f t="shared" ca="1" si="5"/>
        <v>-0.2005025894079073</v>
      </c>
      <c r="AB47">
        <f t="shared" ca="1" si="6"/>
        <v>-0.64956543702533809</v>
      </c>
    </row>
    <row r="48" spans="1:28" x14ac:dyDescent="0.25">
      <c r="A48" s="1">
        <v>33596</v>
      </c>
      <c r="B48">
        <f t="shared" ca="1" si="7"/>
        <v>0.56671074498434226</v>
      </c>
      <c r="C48">
        <f t="shared" ca="1" si="0"/>
        <v>0.91611013379018413</v>
      </c>
      <c r="D48">
        <f t="shared" ca="1" si="8"/>
        <v>0.48028756722450527</v>
      </c>
      <c r="E48">
        <f t="shared" ca="1" si="9"/>
        <v>0.58104241325132633</v>
      </c>
      <c r="F48">
        <f t="shared" ca="1" si="1"/>
        <v>1.0171527351474865</v>
      </c>
      <c r="G48">
        <f t="shared" ca="1" si="10"/>
        <v>0.55993881220487207</v>
      </c>
      <c r="H48">
        <f t="shared" ca="1" si="11"/>
        <v>6.9970237161791057E-2</v>
      </c>
      <c r="I48">
        <f t="shared" ca="1" si="11"/>
        <v>0.76190999821237548</v>
      </c>
      <c r="J48">
        <f t="shared" ca="1" si="12"/>
        <v>7.6967260877970163E-3</v>
      </c>
      <c r="K48">
        <f t="shared" ca="1" si="13"/>
        <v>9.1882533603516892E-2</v>
      </c>
      <c r="M48" s="2">
        <v>39</v>
      </c>
      <c r="N48" s="2">
        <v>1</v>
      </c>
      <c r="O48" s="2">
        <f t="shared" ca="1" si="2"/>
        <v>0.91611013379018413</v>
      </c>
      <c r="P48" s="2">
        <f t="shared" ca="1" si="14"/>
        <v>7.950827442347097E-3</v>
      </c>
      <c r="Q48" s="2">
        <f t="shared" ca="1" si="17"/>
        <v>0.1694063913106304</v>
      </c>
      <c r="R48" s="2">
        <f t="shared" ca="1" si="15"/>
        <v>0</v>
      </c>
      <c r="U48">
        <f t="shared" ca="1" si="16"/>
        <v>9.7831570786729092</v>
      </c>
      <c r="W48">
        <f t="shared" ca="1" si="3"/>
        <v>-8.7618688140064627E-2</v>
      </c>
      <c r="X48">
        <f t="shared" ca="1" si="4"/>
        <v>-0.56790625536456996</v>
      </c>
      <c r="AA48">
        <f t="shared" ca="1" si="5"/>
        <v>1.7007287842819838E-2</v>
      </c>
      <c r="AB48">
        <f t="shared" ca="1" si="6"/>
        <v>-0.54293152436205228</v>
      </c>
    </row>
    <row r="49" spans="1:28" x14ac:dyDescent="0.25">
      <c r="A49" s="1">
        <v>33597</v>
      </c>
      <c r="B49">
        <f t="shared" ca="1" si="7"/>
        <v>0.59511835144655068</v>
      </c>
      <c r="C49">
        <f t="shared" ca="1" si="0"/>
        <v>1.0091504146376353</v>
      </c>
      <c r="D49">
        <f t="shared" ca="1" si="8"/>
        <v>0.5281037864642818</v>
      </c>
      <c r="E49">
        <f t="shared" ca="1" si="9"/>
        <v>0.80298312804956018</v>
      </c>
      <c r="F49">
        <f t="shared" ca="1" si="1"/>
        <v>1.9282942081437144</v>
      </c>
      <c r="G49">
        <f t="shared" ca="1" si="10"/>
        <v>0.87605735853380473</v>
      </c>
      <c r="H49">
        <f t="shared" ca="1" si="11"/>
        <v>0.53080315388127719</v>
      </c>
      <c r="I49">
        <f t="shared" ca="1" si="11"/>
        <v>2.5607264735233293</v>
      </c>
      <c r="J49">
        <f t="shared" ca="1" si="12"/>
        <v>5.838834692694049E-2</v>
      </c>
      <c r="K49">
        <f t="shared" ca="1" si="13"/>
        <v>0.33173753154095698</v>
      </c>
      <c r="M49" s="2">
        <v>40</v>
      </c>
      <c r="N49" s="2">
        <v>1</v>
      </c>
      <c r="O49" s="2">
        <f t="shared" ca="1" si="2"/>
        <v>1.0091504146376353</v>
      </c>
      <c r="P49" s="2">
        <f t="shared" ca="1" si="14"/>
        <v>-9.3040280847451196E-2</v>
      </c>
      <c r="Q49" s="2">
        <f t="shared" ca="1" si="17"/>
        <v>7.6366110463179204E-2</v>
      </c>
      <c r="R49" s="2">
        <f t="shared" ca="1" si="15"/>
        <v>0</v>
      </c>
      <c r="U49">
        <f t="shared" ca="1" si="16"/>
        <v>9.9525634699835397</v>
      </c>
      <c r="W49">
        <f t="shared" ca="1" si="3"/>
        <v>9.1088032420073052E-3</v>
      </c>
      <c r="X49">
        <f t="shared" ca="1" si="4"/>
        <v>-0.51899498322227444</v>
      </c>
      <c r="AA49">
        <f t="shared" ca="1" si="5"/>
        <v>0.65663578213144091</v>
      </c>
      <c r="AB49">
        <f t="shared" ca="1" si="6"/>
        <v>-0.21942157640236393</v>
      </c>
    </row>
    <row r="50" spans="1:28" x14ac:dyDescent="0.25">
      <c r="A50" s="1">
        <v>33598</v>
      </c>
      <c r="B50">
        <f t="shared" ca="1" si="7"/>
        <v>0.55460295518536773</v>
      </c>
      <c r="C50">
        <f t="shared" ca="1" si="0"/>
        <v>0.86984704875800312</v>
      </c>
      <c r="D50">
        <f t="shared" ca="1" si="8"/>
        <v>0.45006492850149393</v>
      </c>
      <c r="E50">
        <f t="shared" ca="1" si="9"/>
        <v>0.74350012587981207</v>
      </c>
      <c r="F50">
        <f t="shared" ca="1" si="1"/>
        <v>1.6717387806935888</v>
      </c>
      <c r="G50">
        <f t="shared" ca="1" si="10"/>
        <v>0.81025061458934922</v>
      </c>
      <c r="H50">
        <f t="shared" ca="1" si="11"/>
        <v>-0.46650325362710321</v>
      </c>
      <c r="I50">
        <f t="shared" ca="1" si="11"/>
        <v>0.47781306952133135</v>
      </c>
      <c r="J50">
        <f t="shared" ca="1" si="12"/>
        <v>-5.1315357898981354E-2</v>
      </c>
      <c r="K50">
        <f t="shared" ca="1" si="13"/>
        <v>1.8041635694877788E-2</v>
      </c>
      <c r="M50" s="2">
        <v>41</v>
      </c>
      <c r="N50" s="2">
        <v>1</v>
      </c>
      <c r="O50" s="2">
        <f t="shared" ca="1" si="2"/>
        <v>0.86984704875800312</v>
      </c>
      <c r="P50" s="2">
        <f t="shared" ca="1" si="14"/>
        <v>0.13930336587963221</v>
      </c>
      <c r="Q50" s="2">
        <f t="shared" ca="1" si="17"/>
        <v>0.21566947634281142</v>
      </c>
      <c r="R50" s="2">
        <f t="shared" ca="1" si="15"/>
        <v>0</v>
      </c>
      <c r="U50">
        <f t="shared" ca="1" si="16"/>
        <v>10.028929580446718</v>
      </c>
      <c r="W50">
        <f t="shared" ca="1" si="3"/>
        <v>-0.13943788881448219</v>
      </c>
      <c r="X50">
        <f t="shared" ca="1" si="4"/>
        <v>-0.58950281731597609</v>
      </c>
      <c r="AA50">
        <f t="shared" ca="1" si="5"/>
        <v>0.51386427081448516</v>
      </c>
      <c r="AB50">
        <f t="shared" ca="1" si="6"/>
        <v>-0.29638634377486417</v>
      </c>
    </row>
    <row r="51" spans="1:28" x14ac:dyDescent="0.25">
      <c r="A51" s="1">
        <v>33599</v>
      </c>
      <c r="B51">
        <f t="shared" ca="1" si="7"/>
        <v>0.52241624213378746</v>
      </c>
      <c r="C51">
        <f t="shared" ca="1" si="0"/>
        <v>0.77810874160001564</v>
      </c>
      <c r="D51">
        <f t="shared" ca="1" si="8"/>
        <v>0.39840161625257225</v>
      </c>
      <c r="E51">
        <f t="shared" ca="1" si="9"/>
        <v>0.59596080174528243</v>
      </c>
      <c r="F51">
        <f t="shared" ca="1" si="1"/>
        <v>1.0683786168402585</v>
      </c>
      <c r="G51">
        <f t="shared" ca="1" si="10"/>
        <v>0.58372257082759149</v>
      </c>
      <c r="H51">
        <f t="shared" ca="1" si="11"/>
        <v>-0.49501438308956219</v>
      </c>
      <c r="I51">
        <f t="shared" ca="1" si="11"/>
        <v>-0.97870823470578627</v>
      </c>
      <c r="J51">
        <f t="shared" ca="1" si="12"/>
        <v>-5.4451582139851844E-2</v>
      </c>
      <c r="K51">
        <f t="shared" ca="1" si="13"/>
        <v>-0.14944548996953883</v>
      </c>
      <c r="M51" s="2">
        <v>42</v>
      </c>
      <c r="N51" s="2">
        <v>1</v>
      </c>
      <c r="O51" s="2">
        <f t="shared" ca="1" si="2"/>
        <v>0.77810874160001564</v>
      </c>
      <c r="P51" s="2">
        <f t="shared" ca="1" si="14"/>
        <v>9.1738307157987475E-2</v>
      </c>
      <c r="Q51" s="2">
        <f t="shared" ca="1" si="17"/>
        <v>0.30740778350079889</v>
      </c>
      <c r="R51" s="2">
        <f t="shared" ca="1" si="15"/>
        <v>0</v>
      </c>
      <c r="U51">
        <f t="shared" ca="1" si="16"/>
        <v>10.244599056789529</v>
      </c>
      <c r="W51">
        <f t="shared" ca="1" si="3"/>
        <v>-0.25088899387665131</v>
      </c>
      <c r="X51">
        <f t="shared" ca="1" si="4"/>
        <v>-0.64929061012922362</v>
      </c>
      <c r="AA51">
        <f t="shared" ca="1" si="5"/>
        <v>6.6142187864181967E-2</v>
      </c>
      <c r="AB51">
        <f t="shared" ca="1" si="6"/>
        <v>-0.51758038296340947</v>
      </c>
    </row>
    <row r="52" spans="1:28" x14ac:dyDescent="0.25">
      <c r="A52" s="1">
        <v>33600</v>
      </c>
      <c r="B52">
        <f t="shared" ca="1" si="7"/>
        <v>0.4350701191200908</v>
      </c>
      <c r="C52">
        <f t="shared" ca="1" si="0"/>
        <v>0.5471449817365357</v>
      </c>
      <c r="D52">
        <f t="shared" ca="1" si="8"/>
        <v>0.22920660470327936</v>
      </c>
      <c r="E52">
        <f t="shared" ca="1" si="9"/>
        <v>0.59464968061452195</v>
      </c>
      <c r="F52">
        <f t="shared" ca="1" si="1"/>
        <v>1.0555363145701711</v>
      </c>
      <c r="G52">
        <f t="shared" ca="1" si="10"/>
        <v>0.57383181170947828</v>
      </c>
      <c r="H52">
        <f t="shared" ca="1" si="11"/>
        <v>-1.7148100233201073</v>
      </c>
      <c r="I52">
        <f t="shared" ca="1" si="11"/>
        <v>1.2764405593826724</v>
      </c>
      <c r="J52">
        <f t="shared" ca="1" si="12"/>
        <v>-0.18862910256521181</v>
      </c>
      <c r="K52">
        <f t="shared" ca="1" si="13"/>
        <v>1.1858237538531741E-2</v>
      </c>
      <c r="M52" s="2">
        <v>43</v>
      </c>
      <c r="N52" s="2">
        <v>1</v>
      </c>
      <c r="O52" s="2">
        <f t="shared" ca="1" si="2"/>
        <v>0.5471449817365357</v>
      </c>
      <c r="P52" s="2">
        <f t="shared" ca="1" si="14"/>
        <v>0.23096375986347994</v>
      </c>
      <c r="Q52" s="2">
        <f t="shared" ca="1" si="17"/>
        <v>0.53837154336427884</v>
      </c>
      <c r="R52" s="2">
        <f t="shared" ca="1" si="15"/>
        <v>0</v>
      </c>
      <c r="U52">
        <f t="shared" ca="1" si="16"/>
        <v>10.552006840290328</v>
      </c>
      <c r="W52">
        <f t="shared" ca="1" si="3"/>
        <v>-0.60304146280091142</v>
      </c>
      <c r="X52">
        <f t="shared" ca="1" si="4"/>
        <v>-0.83224806750419078</v>
      </c>
      <c r="AA52">
        <f t="shared" ca="1" si="5"/>
        <v>5.4048992802195037E-2</v>
      </c>
      <c r="AB52">
        <f t="shared" ca="1" si="6"/>
        <v>-0.51978281890728317</v>
      </c>
    </row>
    <row r="53" spans="1:28" x14ac:dyDescent="0.25">
      <c r="A53" s="1">
        <v>33601</v>
      </c>
      <c r="B53">
        <f t="shared" ca="1" si="7"/>
        <v>0.51797530524981938</v>
      </c>
      <c r="C53">
        <f t="shared" ca="1" si="0"/>
        <v>0.81378431206323809</v>
      </c>
      <c r="D53">
        <f t="shared" ca="1" si="8"/>
        <v>0.45176779013555524</v>
      </c>
      <c r="E53">
        <f t="shared" ca="1" si="9"/>
        <v>0.59045906580741547</v>
      </c>
      <c r="F53">
        <f t="shared" ca="1" si="1"/>
        <v>1.0376857254395677</v>
      </c>
      <c r="G53">
        <f t="shared" ca="1" si="10"/>
        <v>0.56384793656193377</v>
      </c>
      <c r="H53">
        <f t="shared" ca="1" si="11"/>
        <v>1.2625121556482248</v>
      </c>
      <c r="I53">
        <f t="shared" ca="1" si="11"/>
        <v>-0.80575823986606465</v>
      </c>
      <c r="J53">
        <f t="shared" ca="1" si="12"/>
        <v>0.13887633712130473</v>
      </c>
      <c r="K53">
        <f t="shared" ca="1" si="13"/>
        <v>6.4758770393954918E-3</v>
      </c>
      <c r="M53" s="2">
        <v>44</v>
      </c>
      <c r="N53" s="2">
        <v>1</v>
      </c>
      <c r="O53" s="2">
        <f t="shared" ca="1" si="2"/>
        <v>0.81378431206323809</v>
      </c>
      <c r="P53" s="2">
        <f t="shared" ca="1" si="14"/>
        <v>-0.2666393303267024</v>
      </c>
      <c r="Q53" s="2">
        <f t="shared" ca="1" si="17"/>
        <v>0.27173221303757644</v>
      </c>
      <c r="R53" s="2">
        <f t="shared" ca="1" si="15"/>
        <v>0</v>
      </c>
      <c r="U53">
        <f t="shared" ca="1" si="16"/>
        <v>11.090378383654608</v>
      </c>
      <c r="W53">
        <f t="shared" ca="1" si="3"/>
        <v>-0.2060599209864018</v>
      </c>
      <c r="X53">
        <f t="shared" ca="1" si="4"/>
        <v>-0.65782771112195704</v>
      </c>
      <c r="AA53">
        <f t="shared" ca="1" si="5"/>
        <v>3.6992969573768193E-2</v>
      </c>
      <c r="AB53">
        <f t="shared" ca="1" si="6"/>
        <v>-0.52685496698816559</v>
      </c>
    </row>
    <row r="54" spans="1:28" x14ac:dyDescent="0.25">
      <c r="A54" s="1">
        <v>33602</v>
      </c>
      <c r="B54">
        <f t="shared" ca="1" si="7"/>
        <v>0.49311338325330573</v>
      </c>
      <c r="C54">
        <f t="shared" ca="1" si="0"/>
        <v>0.71913818379462902</v>
      </c>
      <c r="D54">
        <f t="shared" ca="1" si="8"/>
        <v>0.37731439420618418</v>
      </c>
      <c r="E54">
        <f t="shared" ca="1" si="9"/>
        <v>0.58148759414904838</v>
      </c>
      <c r="F54">
        <f t="shared" ca="1" si="1"/>
        <v>1.0055702553187404</v>
      </c>
      <c r="G54">
        <f t="shared" ca="1" si="10"/>
        <v>0.54772044029226141</v>
      </c>
      <c r="H54">
        <f t="shared" ca="1" si="11"/>
        <v>-0.51253526863480303</v>
      </c>
      <c r="I54">
        <f t="shared" ca="1" si="11"/>
        <v>0.32030418084144113</v>
      </c>
      <c r="J54">
        <f t="shared" ca="1" si="12"/>
        <v>-5.6378879549828335E-2</v>
      </c>
      <c r="K54">
        <f t="shared" ca="1" si="13"/>
        <v>-3.4011797556073586E-3</v>
      </c>
      <c r="M54" s="2">
        <v>45</v>
      </c>
      <c r="N54" s="2">
        <v>1</v>
      </c>
      <c r="O54" s="2">
        <f t="shared" ca="1" si="2"/>
        <v>0.71913818379462902</v>
      </c>
      <c r="P54" s="2">
        <f t="shared" ca="1" si="14"/>
        <v>9.4646128268609075E-2</v>
      </c>
      <c r="Q54" s="2">
        <f t="shared" ca="1" si="17"/>
        <v>0.36637834130618552</v>
      </c>
      <c r="R54" s="2">
        <f t="shared" ca="1" si="15"/>
        <v>0</v>
      </c>
      <c r="U54">
        <f t="shared" ca="1" si="16"/>
        <v>11.362110596692185</v>
      </c>
      <c r="W54">
        <f t="shared" ca="1" si="3"/>
        <v>-0.32970175086103931</v>
      </c>
      <c r="X54">
        <f t="shared" ca="1" si="4"/>
        <v>-0.70701614506722354</v>
      </c>
      <c r="AA54">
        <f t="shared" ca="1" si="5"/>
        <v>5.5547988177890731E-3</v>
      </c>
      <c r="AB54">
        <f t="shared" ca="1" si="6"/>
        <v>-0.54216564147447233</v>
      </c>
    </row>
    <row r="55" spans="1:28" x14ac:dyDescent="0.25">
      <c r="C55">
        <f t="shared" ca="1" si="0"/>
        <v>0</v>
      </c>
      <c r="D55">
        <f t="shared" ca="1" si="8"/>
        <v>0.44189718685977053</v>
      </c>
      <c r="E55">
        <f t="shared" ca="1" si="9"/>
        <v>0.65362830232605718</v>
      </c>
      <c r="F55">
        <f t="shared" ca="1" si="1"/>
        <v>1.2711552940821145</v>
      </c>
      <c r="G55">
        <f t="shared" ca="1" si="10"/>
        <v>0.66514260150308369</v>
      </c>
      <c r="H55">
        <f t="shared" ca="1" si="11"/>
        <v>0.4278868224338519</v>
      </c>
      <c r="I55">
        <f t="shared" ca="1" si="11"/>
        <v>0.81224693603390619</v>
      </c>
      <c r="J55">
        <f t="shared" ca="1" si="12"/>
        <v>4.7067550467723707E-2</v>
      </c>
      <c r="K55">
        <f t="shared" ca="1" si="13"/>
        <v>0.12535085662534237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Jet-Fuelc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Wouden</dc:creator>
  <cp:lastModifiedBy>Daniel Wouden</cp:lastModifiedBy>
  <dcterms:created xsi:type="dcterms:W3CDTF">2017-05-06T04:44:14Z</dcterms:created>
  <dcterms:modified xsi:type="dcterms:W3CDTF">2017-05-06T07:04:15Z</dcterms:modified>
</cp:coreProperties>
</file>