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danyp\Desktop\Streamlit2\"/>
    </mc:Choice>
  </mc:AlternateContent>
  <xr:revisionPtr revIDLastSave="0" documentId="13_ncr:1_{FF05551F-196A-4F8B-AB4B-5B10994D6355}" xr6:coauthVersionLast="47" xr6:coauthVersionMax="47" xr10:uidLastSave="{00000000-0000-0000-0000-000000000000}"/>
  <bookViews>
    <workbookView xWindow="-110" yWindow="-110" windowWidth="19420" windowHeight="10540" tabRatio="592" firstSheet="6" activeTab="11" xr2:uid="{00000000-000D-0000-FFFF-FFFF00000000}"/>
  </bookViews>
  <sheets>
    <sheet name="Kategori" sheetId="8" r:id="rId1"/>
    <sheet name="Jan" sheetId="46" r:id="rId2"/>
    <sheet name="Feb" sheetId="48" r:id="rId3"/>
    <sheet name="Maret" sheetId="51" r:id="rId4"/>
    <sheet name="April" sheetId="50" r:id="rId5"/>
    <sheet name="Mei" sheetId="52" r:id="rId6"/>
    <sheet name="Juni" sheetId="53" r:id="rId7"/>
    <sheet name="Juli" sheetId="54" r:id="rId8"/>
    <sheet name="Agustus" sheetId="55" r:id="rId9"/>
    <sheet name="September" sheetId="57" r:id="rId10"/>
    <sheet name="Rekapitulasi PNBP" sheetId="11" r:id="rId11"/>
    <sheet name="Rekapitulasi Denda PNBP" sheetId="59" r:id="rId12"/>
    <sheet name="Target Realisasi " sheetId="17" r:id="rId13"/>
    <sheet name="Matriks" sheetId="47" r:id="rId14"/>
    <sheet name="Sheet1" sheetId="56" r:id="rId15"/>
  </sheets>
  <definedNames>
    <definedName name="_xlnm._FilterDatabase" localSheetId="8" hidden="1">Agustus!$A$6:$Q$123</definedName>
    <definedName name="_xlnm._FilterDatabase" localSheetId="4" hidden="1">April!$A$6:$Q$72</definedName>
    <definedName name="_xlnm._FilterDatabase" localSheetId="2" hidden="1">Feb!$A$6:$Q$52</definedName>
    <definedName name="_xlnm._FilterDatabase" localSheetId="1" hidden="1">Jan!$A$6:$Q$47</definedName>
    <definedName name="_xlnm._FilterDatabase" localSheetId="7" hidden="1">Juli!$A$6:$Q$111</definedName>
    <definedName name="_xlnm._FilterDatabase" localSheetId="6" hidden="1">Juni!$A$6:$Q$134</definedName>
    <definedName name="_xlnm._FilterDatabase" localSheetId="3" hidden="1">Maret!$A$6:$Q$73</definedName>
    <definedName name="_xlnm._FilterDatabase" localSheetId="5" hidden="1">Mei!$A$6:$Q$105</definedName>
    <definedName name="_xlnm._FilterDatabase" localSheetId="11" hidden="1">'Rekapitulasi Denda PNBP'!#REF!</definedName>
    <definedName name="_xlnm._FilterDatabase" localSheetId="10" hidden="1">'Rekapitulasi PNBP'!$AD$32:$AE$32</definedName>
    <definedName name="_xlnm._FilterDatabase" localSheetId="9" hidden="1">September!$A$6:$Q$129</definedName>
    <definedName name="April" localSheetId="8">#REF!</definedName>
    <definedName name="April" localSheetId="7">#REF!</definedName>
    <definedName name="April" localSheetId="6">#REF!</definedName>
    <definedName name="April" localSheetId="3">#REF!</definedName>
    <definedName name="April" localSheetId="5">#REF!</definedName>
    <definedName name="April" localSheetId="9">#REF!</definedName>
    <definedName name="April">#REF!</definedName>
    <definedName name="Juni">#REF!</definedName>
    <definedName name="Juni21">#REF!</definedName>
    <definedName name="Maret" localSheetId="8">#REF!</definedName>
    <definedName name="Maret" localSheetId="4">#REF!</definedName>
    <definedName name="Maret" localSheetId="7">#REF!</definedName>
    <definedName name="Maret" localSheetId="6">#REF!</definedName>
    <definedName name="Maret" localSheetId="3">#REF!</definedName>
    <definedName name="Maret" localSheetId="5">#REF!</definedName>
    <definedName name="Maret" localSheetId="9">#REF!</definedName>
    <definedName name="Maret">#REF!</definedName>
    <definedName name="Mei" localSheetId="8">#REF!</definedName>
    <definedName name="Mei" localSheetId="7">#REF!</definedName>
    <definedName name="Mei" localSheetId="6">#REF!</definedName>
    <definedName name="Mei" localSheetId="9">#REF!</definedName>
    <definedName name="Mei">#REF!</definedName>
    <definedName name="NTPN" localSheetId="8">#REF!</definedName>
    <definedName name="NTPN" localSheetId="4">#REF!</definedName>
    <definedName name="NTPN" localSheetId="2">#REF!</definedName>
    <definedName name="NTPN" localSheetId="1">#REF!</definedName>
    <definedName name="NTPN" localSheetId="7">#REF!</definedName>
    <definedName name="NTPN" localSheetId="6">#REF!</definedName>
    <definedName name="NTPN" localSheetId="3">#REF!</definedName>
    <definedName name="NTPN" localSheetId="13">#REF!</definedName>
    <definedName name="NTPN" localSheetId="5">#REF!</definedName>
    <definedName name="NTPN" localSheetId="9">#REF!</definedName>
    <definedName name="NTPN">#REF!</definedName>
    <definedName name="OLE_LINK1" localSheetId="13">Matriks!$A$1</definedName>
    <definedName name="_xlnm.Print_Area" localSheetId="8">Agustus!$A$1:$N$160</definedName>
    <definedName name="_xlnm.Print_Area" localSheetId="4">April!$A$74:$H$100</definedName>
    <definedName name="_xlnm.Print_Area" localSheetId="2">Feb!$A$1:$N$83</definedName>
    <definedName name="_xlnm.Print_Area" localSheetId="1">Jan!$A$1:$O$77</definedName>
    <definedName name="_xlnm.Print_Area" localSheetId="7">Juli!$A$1:$N$148</definedName>
    <definedName name="_xlnm.Print_Area" localSheetId="6">Juni!$A$1:$N$168</definedName>
    <definedName name="_xlnm.Print_Area" localSheetId="13">Matriks!$A$1:$N$25</definedName>
    <definedName name="_xlnm.Print_Area" localSheetId="5">Mei!$A$107:$H$133</definedName>
    <definedName name="_xlnm.Print_Area" localSheetId="11">'Rekapitulasi Denda PNBP'!#REF!</definedName>
    <definedName name="_xlnm.Print_Area" localSheetId="10">'Rekapitulasi PNBP'!$A$1:$AE$34</definedName>
    <definedName name="_xlnm.Print_Area" localSheetId="9">September!$A$1:$N$166</definedName>
    <definedName name="_xlnm.Print_Area" localSheetId="12">'Target Realisasi '!$A$1:$H$30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47" l="1"/>
  <c r="N25" i="47" s="1"/>
  <c r="L22" i="47"/>
  <c r="L25" i="47" s="1"/>
  <c r="J22" i="47"/>
  <c r="J25" i="47" s="1"/>
  <c r="H22" i="47"/>
  <c r="H25" i="47" s="1"/>
  <c r="F22" i="47"/>
  <c r="F25" i="47" s="1"/>
  <c r="N19" i="47"/>
  <c r="L19" i="47"/>
  <c r="J19" i="47"/>
  <c r="H19" i="47"/>
  <c r="F19" i="47"/>
  <c r="F28" i="17"/>
  <c r="E28" i="17"/>
  <c r="H13" i="17"/>
  <c r="AD41" i="11"/>
  <c r="AD31" i="11"/>
  <c r="Q30" i="11"/>
  <c r="AE30" i="11" s="1"/>
  <c r="AE29" i="11"/>
  <c r="AE28" i="11"/>
  <c r="AD28" i="11"/>
  <c r="AC27" i="11"/>
  <c r="AB27" i="11"/>
  <c r="AA27" i="11"/>
  <c r="Z27" i="11"/>
  <c r="Y27" i="11"/>
  <c r="X27" i="11"/>
  <c r="I27" i="11"/>
  <c r="H27" i="11"/>
  <c r="G27" i="11"/>
  <c r="F27" i="11"/>
  <c r="S26" i="11"/>
  <c r="R26" i="11"/>
  <c r="P26" i="11"/>
  <c r="P27" i="11" s="1"/>
  <c r="O26" i="11"/>
  <c r="N26" i="11"/>
  <c r="M26" i="11"/>
  <c r="W25" i="11"/>
  <c r="V25" i="11"/>
  <c r="U25" i="11"/>
  <c r="U27" i="11" s="1"/>
  <c r="T25" i="11"/>
  <c r="T27" i="11" s="1"/>
  <c r="S25" i="11"/>
  <c r="R25" i="11"/>
  <c r="R27" i="11" s="1"/>
  <c r="K25" i="11"/>
  <c r="AE25" i="11" s="1"/>
  <c r="H20" i="17" s="1"/>
  <c r="W24" i="11"/>
  <c r="W27" i="11" s="1"/>
  <c r="V24" i="11"/>
  <c r="V27" i="11" s="1"/>
  <c r="U24" i="11"/>
  <c r="S24" i="11"/>
  <c r="S27" i="11" s="1"/>
  <c r="R24" i="11"/>
  <c r="P24" i="11"/>
  <c r="O24" i="11"/>
  <c r="O27" i="11" s="1"/>
  <c r="N24" i="11"/>
  <c r="N27" i="11" s="1"/>
  <c r="M24" i="11"/>
  <c r="M27" i="11" s="1"/>
  <c r="L24" i="11"/>
  <c r="Z21" i="11"/>
  <c r="Z32" i="11" s="1"/>
  <c r="AC20" i="11"/>
  <c r="AC21" i="11" s="1"/>
  <c r="AC32" i="11" s="1"/>
  <c r="AB20" i="11"/>
  <c r="AB21" i="11" s="1"/>
  <c r="AB32" i="11" s="1"/>
  <c r="AA20" i="11"/>
  <c r="Z20" i="11"/>
  <c r="Y20" i="11"/>
  <c r="X20" i="11"/>
  <c r="V20" i="11"/>
  <c r="T20" i="11"/>
  <c r="S20" i="11"/>
  <c r="R20" i="11"/>
  <c r="O20" i="11"/>
  <c r="N20" i="11"/>
  <c r="M20" i="11"/>
  <c r="L20" i="11"/>
  <c r="K20" i="11"/>
  <c r="J20" i="11"/>
  <c r="I20" i="11"/>
  <c r="H20" i="11"/>
  <c r="G20" i="11"/>
  <c r="F20" i="11"/>
  <c r="U19" i="11"/>
  <c r="W18" i="11"/>
  <c r="W20" i="11" s="1"/>
  <c r="V18" i="11"/>
  <c r="AD18" i="11" s="1"/>
  <c r="U18" i="11"/>
  <c r="AE18" i="11" s="1"/>
  <c r="AC16" i="11"/>
  <c r="AB16" i="11"/>
  <c r="AA16" i="11"/>
  <c r="AA21" i="11" s="1"/>
  <c r="AA32" i="11" s="1"/>
  <c r="Z16" i="11"/>
  <c r="Y16" i="11"/>
  <c r="Y21" i="11" s="1"/>
  <c r="Y32" i="11" s="1"/>
  <c r="X16" i="11"/>
  <c r="X21" i="11" s="1"/>
  <c r="X32" i="11" s="1"/>
  <c r="I16" i="11"/>
  <c r="I21" i="11" s="1"/>
  <c r="I32" i="11" s="1"/>
  <c r="H16" i="11"/>
  <c r="H21" i="11" s="1"/>
  <c r="H32" i="11" s="1"/>
  <c r="G16" i="11"/>
  <c r="G21" i="11" s="1"/>
  <c r="G32" i="11" s="1"/>
  <c r="F16" i="11"/>
  <c r="F21" i="11" s="1"/>
  <c r="F32" i="11" s="1"/>
  <c r="S15" i="11"/>
  <c r="AE14" i="11"/>
  <c r="AD14" i="11"/>
  <c r="S12" i="11"/>
  <c r="H165" i="57"/>
  <c r="H164" i="57"/>
  <c r="H163" i="57"/>
  <c r="H162" i="57"/>
  <c r="H157" i="57"/>
  <c r="H152" i="57"/>
  <c r="H161" i="57" s="1"/>
  <c r="M129" i="57"/>
  <c r="N147" i="57" s="1"/>
  <c r="B4" i="57"/>
  <c r="H159" i="55"/>
  <c r="H158" i="55"/>
  <c r="H157" i="55"/>
  <c r="H156" i="55"/>
  <c r="H151" i="55"/>
  <c r="H146" i="55"/>
  <c r="H155" i="55" s="1"/>
  <c r="M123" i="55"/>
  <c r="N141" i="55" s="1"/>
  <c r="B4" i="55"/>
  <c r="H147" i="54"/>
  <c r="H146" i="54"/>
  <c r="H145" i="54"/>
  <c r="H144" i="54"/>
  <c r="H139" i="54"/>
  <c r="H134" i="54"/>
  <c r="H143" i="54" s="1"/>
  <c r="M111" i="54"/>
  <c r="N129" i="54" s="1"/>
  <c r="B4" i="54"/>
  <c r="H167" i="53"/>
  <c r="H162" i="53"/>
  <c r="H156" i="53"/>
  <c r="H157" i="53" s="1"/>
  <c r="H166" i="53" s="1"/>
  <c r="M134" i="53"/>
  <c r="N152" i="53" s="1"/>
  <c r="H132" i="52"/>
  <c r="H137" i="52" s="1"/>
  <c r="H128" i="52"/>
  <c r="M105" i="52"/>
  <c r="N123" i="52" s="1"/>
  <c r="H103" i="50"/>
  <c r="H99" i="50"/>
  <c r="H104" i="50" s="1"/>
  <c r="H95" i="50"/>
  <c r="E94" i="50"/>
  <c r="L26" i="11" s="1"/>
  <c r="AD26" i="11" s="1"/>
  <c r="G21" i="17" s="1"/>
  <c r="E93" i="50"/>
  <c r="E87" i="50"/>
  <c r="H87" i="50" s="1"/>
  <c r="E86" i="50"/>
  <c r="H86" i="50" s="1"/>
  <c r="H83" i="50"/>
  <c r="E83" i="50"/>
  <c r="H82" i="50"/>
  <c r="E82" i="50"/>
  <c r="H81" i="50"/>
  <c r="E81" i="50"/>
  <c r="E80" i="50"/>
  <c r="H80" i="50" s="1"/>
  <c r="E78" i="50"/>
  <c r="H78" i="50" s="1"/>
  <c r="H77" i="50"/>
  <c r="E77" i="50"/>
  <c r="E100" i="50" s="1"/>
  <c r="M72" i="50"/>
  <c r="H99" i="51"/>
  <c r="E95" i="51"/>
  <c r="E94" i="51"/>
  <c r="J25" i="11" s="1"/>
  <c r="AD25" i="11" s="1"/>
  <c r="G20" i="17" s="1"/>
  <c r="E93" i="51"/>
  <c r="H93" i="51" s="1"/>
  <c r="E88" i="51"/>
  <c r="H88" i="51" s="1"/>
  <c r="E87" i="51"/>
  <c r="H87" i="51" s="1"/>
  <c r="H89" i="51" s="1"/>
  <c r="H84" i="51"/>
  <c r="E84" i="51"/>
  <c r="J15" i="11" s="1"/>
  <c r="E83" i="51"/>
  <c r="H83" i="51" s="1"/>
  <c r="E82" i="51"/>
  <c r="H82" i="51" s="1"/>
  <c r="H81" i="51"/>
  <c r="E81" i="51"/>
  <c r="E79" i="51"/>
  <c r="J10" i="11" s="1"/>
  <c r="E78" i="51"/>
  <c r="J9" i="11" s="1"/>
  <c r="M73" i="51"/>
  <c r="A9" i="5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8" i="51"/>
  <c r="H82" i="48"/>
  <c r="H78" i="48"/>
  <c r="H75" i="48"/>
  <c r="E74" i="48"/>
  <c r="E73" i="48"/>
  <c r="E72" i="48"/>
  <c r="E67" i="48"/>
  <c r="H67" i="48" s="1"/>
  <c r="E66" i="48"/>
  <c r="H66" i="48" s="1"/>
  <c r="E63" i="48"/>
  <c r="H63" i="48" s="1"/>
  <c r="E62" i="48"/>
  <c r="H62" i="48" s="1"/>
  <c r="H61" i="48"/>
  <c r="E61" i="48"/>
  <c r="E60" i="48"/>
  <c r="H60" i="48" s="1"/>
  <c r="E58" i="48"/>
  <c r="H58" i="48" s="1"/>
  <c r="E57" i="48"/>
  <c r="E79" i="48" s="1"/>
  <c r="M52" i="48"/>
  <c r="A9" i="48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8" i="48"/>
  <c r="H73" i="46"/>
  <c r="H70" i="46"/>
  <c r="E69" i="46"/>
  <c r="E68" i="46"/>
  <c r="E67" i="46"/>
  <c r="E62" i="46"/>
  <c r="H62" i="46" s="1"/>
  <c r="E61" i="46"/>
  <c r="H61" i="46" s="1"/>
  <c r="H63" i="46" s="1"/>
  <c r="E58" i="46"/>
  <c r="H58" i="46" s="1"/>
  <c r="E57" i="46"/>
  <c r="H57" i="46" s="1"/>
  <c r="H56" i="46"/>
  <c r="E56" i="46"/>
  <c r="E55" i="46"/>
  <c r="H55" i="46" s="1"/>
  <c r="E53" i="46"/>
  <c r="H53" i="46" s="1"/>
  <c r="E52" i="46"/>
  <c r="E74" i="46" s="1"/>
  <c r="M47" i="46"/>
  <c r="A8" i="46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H68" i="48" l="1"/>
  <c r="K15" i="11"/>
  <c r="G16" i="17"/>
  <c r="H16" i="17" s="1"/>
  <c r="L27" i="11"/>
  <c r="K24" i="11"/>
  <c r="H96" i="51"/>
  <c r="H103" i="51" s="1"/>
  <c r="E143" i="53"/>
  <c r="E148" i="53"/>
  <c r="H148" i="53" s="1"/>
  <c r="E155" i="53"/>
  <c r="E142" i="53"/>
  <c r="E145" i="53"/>
  <c r="E140" i="53"/>
  <c r="E144" i="53"/>
  <c r="H144" i="53" s="1"/>
  <c r="E139" i="53"/>
  <c r="E149" i="53"/>
  <c r="K9" i="11"/>
  <c r="J16" i="11"/>
  <c r="J21" i="11" s="1"/>
  <c r="J32" i="11" s="1"/>
  <c r="H84" i="50"/>
  <c r="H89" i="50" s="1"/>
  <c r="E114" i="52"/>
  <c r="E119" i="52"/>
  <c r="H119" i="52" s="1"/>
  <c r="E126" i="52"/>
  <c r="E113" i="52"/>
  <c r="E116" i="52"/>
  <c r="H116" i="52" s="1"/>
  <c r="E111" i="52"/>
  <c r="E115" i="52"/>
  <c r="H115" i="52" s="1"/>
  <c r="E110" i="52"/>
  <c r="E120" i="52"/>
  <c r="H120" i="52" s="1"/>
  <c r="E134" i="55"/>
  <c r="E129" i="55"/>
  <c r="E133" i="55"/>
  <c r="H133" i="55" s="1"/>
  <c r="E128" i="55"/>
  <c r="E138" i="55"/>
  <c r="H138" i="55" s="1"/>
  <c r="E132" i="55"/>
  <c r="E137" i="55"/>
  <c r="H137" i="55" s="1"/>
  <c r="H139" i="55" s="1"/>
  <c r="E131" i="55"/>
  <c r="H131" i="55" s="1"/>
  <c r="E139" i="57"/>
  <c r="H139" i="57" s="1"/>
  <c r="E134" i="57"/>
  <c r="E144" i="57"/>
  <c r="H144" i="57" s="1"/>
  <c r="E138" i="57"/>
  <c r="E143" i="57"/>
  <c r="H143" i="57" s="1"/>
  <c r="E137" i="57"/>
  <c r="E140" i="57"/>
  <c r="H140" i="57" s="1"/>
  <c r="E135" i="57"/>
  <c r="AF31" i="11"/>
  <c r="E125" i="54"/>
  <c r="H125" i="54" s="1"/>
  <c r="H127" i="54" s="1"/>
  <c r="E119" i="54"/>
  <c r="H119" i="54" s="1"/>
  <c r="E122" i="54"/>
  <c r="H122" i="54" s="1"/>
  <c r="E117" i="54"/>
  <c r="E121" i="54"/>
  <c r="H121" i="54" s="1"/>
  <c r="E116" i="54"/>
  <c r="E126" i="54"/>
  <c r="H126" i="54" s="1"/>
  <c r="E120" i="54"/>
  <c r="K10" i="11"/>
  <c r="H88" i="50"/>
  <c r="E99" i="50"/>
  <c r="L9" i="11"/>
  <c r="L10" i="11"/>
  <c r="M10" i="11" s="1"/>
  <c r="J24" i="11"/>
  <c r="AD24" i="11" s="1"/>
  <c r="E99" i="51"/>
  <c r="H26" i="17"/>
  <c r="H78" i="51"/>
  <c r="U20" i="11"/>
  <c r="E73" i="46"/>
  <c r="E78" i="48"/>
  <c r="E100" i="51"/>
  <c r="H79" i="51"/>
  <c r="H136" i="52"/>
  <c r="Q26" i="11"/>
  <c r="Q27" i="11" s="1"/>
  <c r="H52" i="46"/>
  <c r="H59" i="46" s="1"/>
  <c r="H64" i="46" s="1"/>
  <c r="H74" i="46" s="1"/>
  <c r="H57" i="48"/>
  <c r="H64" i="48" s="1"/>
  <c r="H69" i="48" s="1"/>
  <c r="L12" i="11"/>
  <c r="P13" i="11" l="1"/>
  <c r="Q13" i="11" s="1"/>
  <c r="H143" i="53"/>
  <c r="V10" i="11"/>
  <c r="W10" i="11" s="1"/>
  <c r="H135" i="57"/>
  <c r="N13" i="11"/>
  <c r="H114" i="52"/>
  <c r="P10" i="11"/>
  <c r="Q10" i="11" s="1"/>
  <c r="H140" i="53"/>
  <c r="H21" i="17"/>
  <c r="N9" i="11"/>
  <c r="E133" i="52"/>
  <c r="H110" i="52"/>
  <c r="E132" i="52"/>
  <c r="T13" i="11"/>
  <c r="U13" i="11" s="1"/>
  <c r="H132" i="55"/>
  <c r="H142" i="53"/>
  <c r="P12" i="11"/>
  <c r="Q12" i="11" s="1"/>
  <c r="H79" i="48"/>
  <c r="H81" i="48"/>
  <c r="H83" i="48" s="1"/>
  <c r="R10" i="11"/>
  <c r="S10" i="11" s="1"/>
  <c r="H117" i="54"/>
  <c r="H145" i="57"/>
  <c r="H111" i="52"/>
  <c r="N10" i="11"/>
  <c r="E139" i="54"/>
  <c r="R9" i="11"/>
  <c r="H116" i="54"/>
  <c r="E140" i="54"/>
  <c r="V12" i="11"/>
  <c r="W12" i="11" s="1"/>
  <c r="H137" i="57"/>
  <c r="H85" i="51"/>
  <c r="H90" i="51" s="1"/>
  <c r="H138" i="57"/>
  <c r="V13" i="11"/>
  <c r="W13" i="11" s="1"/>
  <c r="H128" i="55"/>
  <c r="H135" i="55" s="1"/>
  <c r="H140" i="55" s="1"/>
  <c r="E152" i="55"/>
  <c r="E151" i="55"/>
  <c r="T9" i="11"/>
  <c r="K16" i="11"/>
  <c r="K21" i="11" s="1"/>
  <c r="K32" i="11" s="1"/>
  <c r="H102" i="50"/>
  <c r="H105" i="50" s="1"/>
  <c r="H100" i="50"/>
  <c r="H113" i="52"/>
  <c r="N12" i="11"/>
  <c r="O12" i="11" s="1"/>
  <c r="H134" i="57"/>
  <c r="E158" i="57"/>
  <c r="E157" i="57"/>
  <c r="V9" i="11"/>
  <c r="H129" i="55"/>
  <c r="T10" i="11"/>
  <c r="U10" i="11" s="1"/>
  <c r="P9" i="11"/>
  <c r="E163" i="53"/>
  <c r="H139" i="53"/>
  <c r="E162" i="53"/>
  <c r="L16" i="11"/>
  <c r="L21" i="11" s="1"/>
  <c r="L32" i="11" s="1"/>
  <c r="M9" i="11"/>
  <c r="H145" i="53"/>
  <c r="P15" i="11"/>
  <c r="AD12" i="11"/>
  <c r="G11" i="17" s="1"/>
  <c r="H11" i="17" s="1"/>
  <c r="M12" i="11"/>
  <c r="AE12" i="11" s="1"/>
  <c r="P19" i="11"/>
  <c r="H149" i="53"/>
  <c r="H150" i="53" s="1"/>
  <c r="G19" i="17"/>
  <c r="AD27" i="11"/>
  <c r="R13" i="11"/>
  <c r="S13" i="11" s="1"/>
  <c r="H120" i="54"/>
  <c r="H134" i="55"/>
  <c r="T15" i="11"/>
  <c r="U15" i="11" s="1"/>
  <c r="H121" i="52"/>
  <c r="K27" i="11"/>
  <c r="AE24" i="11"/>
  <c r="W9" i="11" l="1"/>
  <c r="W16" i="11" s="1"/>
  <c r="W21" i="11" s="1"/>
  <c r="W32" i="11" s="1"/>
  <c r="V16" i="11"/>
  <c r="V21" i="11" s="1"/>
  <c r="V32" i="11" s="1"/>
  <c r="P20" i="11"/>
  <c r="AD19" i="11"/>
  <c r="Q19" i="11"/>
  <c r="H146" i="53"/>
  <c r="H151" i="53" s="1"/>
  <c r="H141" i="57"/>
  <c r="H146" i="57" s="1"/>
  <c r="H102" i="51"/>
  <c r="H104" i="51" s="1"/>
  <c r="H100" i="51"/>
  <c r="Q9" i="11"/>
  <c r="Q16" i="11" s="1"/>
  <c r="P16" i="11"/>
  <c r="P21" i="11" s="1"/>
  <c r="P32" i="11" s="1"/>
  <c r="T16" i="11"/>
  <c r="T21" i="11" s="1"/>
  <c r="T32" i="11" s="1"/>
  <c r="U9" i="11"/>
  <c r="U16" i="11" s="1"/>
  <c r="U21" i="11" s="1"/>
  <c r="U32" i="11" s="1"/>
  <c r="AD13" i="11"/>
  <c r="G12" i="17" s="1"/>
  <c r="H12" i="17" s="1"/>
  <c r="O13" i="11"/>
  <c r="AE13" i="11" s="1"/>
  <c r="Q15" i="11"/>
  <c r="AE15" i="11" s="1"/>
  <c r="AD15" i="11"/>
  <c r="G14" i="17" s="1"/>
  <c r="H14" i="17" s="1"/>
  <c r="H117" i="52"/>
  <c r="H122" i="52" s="1"/>
  <c r="H123" i="54"/>
  <c r="H128" i="54" s="1"/>
  <c r="H154" i="55"/>
  <c r="H160" i="55" s="1"/>
  <c r="H152" i="55"/>
  <c r="M16" i="11"/>
  <c r="M21" i="11" s="1"/>
  <c r="M32" i="11" s="1"/>
  <c r="S9" i="11"/>
  <c r="S16" i="11" s="1"/>
  <c r="S21" i="11" s="1"/>
  <c r="S32" i="11" s="1"/>
  <c r="R16" i="11"/>
  <c r="R21" i="11" s="1"/>
  <c r="R32" i="11" s="1"/>
  <c r="O9" i="11"/>
  <c r="N16" i="11"/>
  <c r="N21" i="11" s="1"/>
  <c r="N32" i="11" s="1"/>
  <c r="H19" i="17"/>
  <c r="AE27" i="11"/>
  <c r="AD37" i="11" s="1"/>
  <c r="AE37" i="11" s="1"/>
  <c r="O10" i="11"/>
  <c r="AE10" i="11" s="1"/>
  <c r="AD10" i="11"/>
  <c r="G9" i="17" s="1"/>
  <c r="H9" i="17" s="1"/>
  <c r="AD9" i="11"/>
  <c r="H160" i="57" l="1"/>
  <c r="H166" i="57" s="1"/>
  <c r="H158" i="57"/>
  <c r="Q20" i="11"/>
  <c r="AE19" i="11"/>
  <c r="AE20" i="11" s="1"/>
  <c r="G17" i="17"/>
  <c r="H17" i="17" s="1"/>
  <c r="AD20" i="11"/>
  <c r="H142" i="54"/>
  <c r="H148" i="54" s="1"/>
  <c r="H140" i="54"/>
  <c r="G8" i="17"/>
  <c r="AD16" i="11"/>
  <c r="H135" i="52"/>
  <c r="H138" i="52" s="1"/>
  <c r="H133" i="52"/>
  <c r="I128" i="52"/>
  <c r="Q21" i="11"/>
  <c r="Q32" i="11" s="1"/>
  <c r="H165" i="53"/>
  <c r="H168" i="53" s="1"/>
  <c r="H163" i="53"/>
  <c r="O16" i="11"/>
  <c r="O21" i="11" s="1"/>
  <c r="O32" i="11" s="1"/>
  <c r="AE9" i="11"/>
  <c r="AE16" i="11" s="1"/>
  <c r="AE21" i="11" s="1"/>
  <c r="AD21" i="11" l="1"/>
  <c r="AD32" i="11" s="1"/>
  <c r="AD36" i="11"/>
  <c r="AE32" i="11"/>
  <c r="AE34" i="11" s="1"/>
  <c r="G28" i="17"/>
  <c r="H8" i="17"/>
  <c r="H22" i="17" s="1"/>
  <c r="J29" i="17" l="1"/>
  <c r="H28" i="17"/>
  <c r="H30" i="17" s="1"/>
  <c r="AE36" i="11"/>
  <c r="AD40" i="11"/>
  <c r="AD42" i="11" s="1"/>
</calcChain>
</file>

<file path=xl/sharedStrings.xml><?xml version="1.0" encoding="utf-8"?>
<sst xmlns="http://schemas.openxmlformats.org/spreadsheetml/2006/main" count="6784" uniqueCount="1722">
  <si>
    <t>Izin Akuntan Publik</t>
  </si>
  <si>
    <t>Perpanjangan Izin Akuntan Publik</t>
  </si>
  <si>
    <t>Izin Usaha KAP Perseorangan</t>
  </si>
  <si>
    <t>Izin Usaha KAP Jumlah Rekan 2-4 orang</t>
  </si>
  <si>
    <t>Izin Usaha KAP Jumlah Rekan 5 orang atau lebih</t>
  </si>
  <si>
    <t>Izin Pendirian Cabang KAP</t>
  </si>
  <si>
    <t>Persetujuan Pencantuman Nama KAPA atau OAA Bersama-Sama dengan nama KAP</t>
  </si>
  <si>
    <t>Persetujuan Pendaftaran KAPA atau OAA</t>
  </si>
  <si>
    <t>Denda Administratif atas Keterlambatan Perpanjangan Izin AP</t>
  </si>
  <si>
    <t>Denda Administratif atas Keterlambatan Penyampaian LKU dan LK</t>
  </si>
  <si>
    <t>Denda Administratif atas Keterlambatan Penyampaian Laporan PPL</t>
  </si>
  <si>
    <t>425259 - Pendapatan Perizinan Lainnya</t>
  </si>
  <si>
    <t>425911 - Penerimaan Kembali Belanja Pegawai Tahun Anggaran Yang Lalu</t>
  </si>
  <si>
    <t>425825 - Pendapatan Denda Administrasi Akuntan Publik dan Kantor Akuntan Publik</t>
  </si>
  <si>
    <t>DAFTAR REKAPITULASI PNBP</t>
  </si>
  <si>
    <t>Pusat Pembinaan Profesi Keuangan</t>
  </si>
  <si>
    <t>Yang Berakhir Pada tanggal 30 Juni 2021</t>
  </si>
  <si>
    <t>NO</t>
  </si>
  <si>
    <t>NAMA WAJIB BAYAR / SETOR</t>
  </si>
  <si>
    <t>TANGGAL BUKU</t>
  </si>
  <si>
    <t>KODE KL/UNIT/SATKER</t>
  </si>
  <si>
    <t>KODE BILLING</t>
  </si>
  <si>
    <t>KODE BANK/POS</t>
  </si>
  <si>
    <t>BANK</t>
  </si>
  <si>
    <t>NTPN</t>
  </si>
  <si>
    <t>NTB/NTP</t>
  </si>
  <si>
    <t>KODE PENERIMAAN</t>
  </si>
  <si>
    <t>MATA UANG</t>
  </si>
  <si>
    <t>KODE AKUN</t>
  </si>
  <si>
    <t>SETORAN PER AKUN (Rp)</t>
  </si>
  <si>
    <t>JENIS</t>
  </si>
  <si>
    <t>SAKTI</t>
  </si>
  <si>
    <t>SSBP Piutang</t>
  </si>
  <si>
    <t>KAP Nalem Sembiring</t>
  </si>
  <si>
    <t>015/01/446090</t>
  </si>
  <si>
    <t>BANK MANDIRI</t>
  </si>
  <si>
    <t>78C292G4UL29GUI2</t>
  </si>
  <si>
    <t>F</t>
  </si>
  <si>
    <t>IDR</t>
  </si>
  <si>
    <t>ok</t>
  </si>
  <si>
    <t>Nalem Sembiring</t>
  </si>
  <si>
    <t>00D776U8DPU7HVJV</t>
  </si>
  <si>
    <t>KAP Hariswanto</t>
  </si>
  <si>
    <t>BANK NEGARA INDONESIA</t>
  </si>
  <si>
    <t>39FCA3CIENT1VTV5</t>
  </si>
  <si>
    <t>KAPDwiHaryadiNugraha</t>
  </si>
  <si>
    <t>A89D47QLTSP1UPGU</t>
  </si>
  <si>
    <t>KAPHendryFerdyRekan</t>
  </si>
  <si>
    <t>BANK CENTRAL ASIA</t>
  </si>
  <si>
    <t>58CA43CIEFKKU3SJ</t>
  </si>
  <si>
    <t>Erwin Djohan</t>
  </si>
  <si>
    <t>A66071JNF2OB3EDN</t>
  </si>
  <si>
    <t>KAPASJURMUBARAKDANSUGIHDIYANTORO</t>
  </si>
  <si>
    <t>2C0EA2G4UTANIT88</t>
  </si>
  <si>
    <t>Erwin Abubakar</t>
  </si>
  <si>
    <t>8A0C248VUIFHBKT6</t>
  </si>
  <si>
    <t>mramlikapdrcom</t>
  </si>
  <si>
    <t>CITIBANK</t>
  </si>
  <si>
    <t>A56151JNF2OD8M1V</t>
  </si>
  <si>
    <t>BennyDwinanto</t>
  </si>
  <si>
    <t>BANK PERMATA</t>
  </si>
  <si>
    <t>DC04D2G4UTAOKLEG</t>
  </si>
  <si>
    <t>Ariesman Auly</t>
  </si>
  <si>
    <t>BANK RAKYAT INDONESIA</t>
  </si>
  <si>
    <t>64C8048VUIFGCQ6G</t>
  </si>
  <si>
    <t>Irawan Riza</t>
  </si>
  <si>
    <t>3C86A61QU7KDDG84</t>
  </si>
  <si>
    <t>Anton Silalahi</t>
  </si>
  <si>
    <t>26BBE1JNF2OC4O2L</t>
  </si>
  <si>
    <t>Luh Gede Mega Putri Tjatera</t>
  </si>
  <si>
    <t>C0DE48N3DNBFCQHV</t>
  </si>
  <si>
    <t>KAP Peddy HF Dasuki</t>
  </si>
  <si>
    <t>AC9952G4UTATQEII</t>
  </si>
  <si>
    <t>KAP Mahsun, Nurdiono, Kukuh &amp; Rekan</t>
  </si>
  <si>
    <t>DA07A0N9V862UN0O</t>
  </si>
  <si>
    <t>Suparman</t>
  </si>
  <si>
    <t>A38BE8N3DNBKLOGJ</t>
  </si>
  <si>
    <t>KAP Bambang Sutopo, CPA</t>
  </si>
  <si>
    <t>D12696U8E26OOV9P</t>
  </si>
  <si>
    <t>KAP Drs. Bakhtiar, S.H.</t>
  </si>
  <si>
    <t>E65BE6U8E26OP0F9</t>
  </si>
  <si>
    <t>KAP Heriyono, S.E.</t>
  </si>
  <si>
    <t>016B43CIENT85DJJ</t>
  </si>
  <si>
    <t>Usman Saleh Kertowitjitro</t>
  </si>
  <si>
    <t>EA1516U8E26RRHHD</t>
  </si>
  <si>
    <t>ArmenMesta</t>
  </si>
  <si>
    <t>E386455DED2552PL</t>
  </si>
  <si>
    <t>KAP Yosua &amp; Rekan</t>
  </si>
  <si>
    <t>BD2DA3CIENT76FNB</t>
  </si>
  <si>
    <t>KAP Drs. Danny Sughanda</t>
  </si>
  <si>
    <t>7AF310N9V861VI0M</t>
  </si>
  <si>
    <t>KAP Rexon Nainggolan &amp; Rekan</t>
  </si>
  <si>
    <t>AFFE88N3DNBOR6VT</t>
  </si>
  <si>
    <t>BinsarHBGultom</t>
  </si>
  <si>
    <t>37A022G4UTAVUHOK</t>
  </si>
  <si>
    <t>WaljonoRekan</t>
  </si>
  <si>
    <t>8BCA90N9V86D5RCS</t>
  </si>
  <si>
    <t>HendriyantoHalim</t>
  </si>
  <si>
    <t>CCEF28N3DNBSRTTR</t>
  </si>
  <si>
    <t>DULGANI</t>
  </si>
  <si>
    <t>529271JNF2OPKJA9</t>
  </si>
  <si>
    <t>DrsAgusBasusenaAkCACPA</t>
  </si>
  <si>
    <t>B49318N3DNBTTCFV</t>
  </si>
  <si>
    <t>Sutomo</t>
  </si>
  <si>
    <t>655F78N3DNBOQOI1</t>
  </si>
  <si>
    <t>KAP Riza, Adi, Syahril &amp; Rekan</t>
  </si>
  <si>
    <t>32FD755DED2DAHJP</t>
  </si>
  <si>
    <t>MennixRekan</t>
  </si>
  <si>
    <t>B6AF561QU7KPP08K</t>
  </si>
  <si>
    <t>AdolfParningotan</t>
  </si>
  <si>
    <t>0C5C27QLTSPKJLUM</t>
  </si>
  <si>
    <t>KAPWisnuAdiNugroho</t>
  </si>
  <si>
    <t>4A88348VUIG2VOLO</t>
  </si>
  <si>
    <t>Dwi Wahyu Daryoto</t>
  </si>
  <si>
    <t>7D1EC0N9V86IC7HM</t>
  </si>
  <si>
    <t>Mukhlisy Ilyas</t>
  </si>
  <si>
    <t>29ADF55DED2GD5CF</t>
  </si>
  <si>
    <t>SahatMT</t>
  </si>
  <si>
    <t>AAB831JNF2P0T3A9</t>
  </si>
  <si>
    <t>JepthaSilaban</t>
  </si>
  <si>
    <t>4E4463CIENTQMJ59</t>
  </si>
  <si>
    <t>RDwiKartonoSoewito</t>
  </si>
  <si>
    <t>E14E87QLTSPOQ048</t>
  </si>
  <si>
    <t>Total (Rp)</t>
  </si>
  <si>
    <t>JENIS PENERIMAAN NEGARA BUKAN PAJAK</t>
  </si>
  <si>
    <t>SATUAN</t>
  </si>
  <si>
    <t>TARIF</t>
  </si>
  <si>
    <t>JUMLAH</t>
  </si>
  <si>
    <t xml:space="preserve">A. Biaya Perizinan </t>
  </si>
  <si>
    <t>Izin Usaha KAP</t>
  </si>
  <si>
    <t>a. Perseorangan</t>
  </si>
  <si>
    <t>b. Jumlah Rekan 2-4 orang</t>
  </si>
  <si>
    <t>c. Jumlah Rekan 5 orang atau lebih</t>
  </si>
  <si>
    <t>Jumlah Pendapatan dari Biaya Perizinan (A)</t>
  </si>
  <si>
    <t>B. Biaya Persetujuan</t>
  </si>
  <si>
    <t>Jumlah Pendapatan dari Biaya Persetujuan (B)</t>
  </si>
  <si>
    <t>Jumlah Pendapatan Perijinan Lainnya (A+B)</t>
  </si>
  <si>
    <t>C. Sanksi Administratif</t>
  </si>
  <si>
    <t>-</t>
  </si>
  <si>
    <t>Jumlah Pendapatan Denda Administrasi Akuntan Publik dan Kantor Akuntan Publik (C)</t>
  </si>
  <si>
    <t>Penerimaan Kembali Belanja Barang Tahun Lalu (425912)</t>
  </si>
  <si>
    <t>Pendapatan Denda Penyelesaian Pekerjaan Pemerintah (425811)</t>
  </si>
  <si>
    <t>TOTAL C</t>
  </si>
  <si>
    <t>TOTAL (A+B+C)</t>
  </si>
  <si>
    <t>YSantosadanRekan</t>
  </si>
  <si>
    <t>7FDF50N9V86MKVR8</t>
  </si>
  <si>
    <t>KAP Sudharnoto</t>
  </si>
  <si>
    <t>E0DFE3CIEO02N2D1</t>
  </si>
  <si>
    <t>KusmadiRifay</t>
  </si>
  <si>
    <t>1560555DED4RHL0D</t>
  </si>
  <si>
    <t>ROYKE ANTONIUS JANSEN</t>
  </si>
  <si>
    <t>75E9D7QLTSS0PDMQ</t>
  </si>
  <si>
    <t>KantorAkuntanPublikAnnatasiaDanRekan</t>
  </si>
  <si>
    <t>CD53861QU7N82SFE</t>
  </si>
  <si>
    <t>Yusup</t>
  </si>
  <si>
    <t>351298N3DNEE9ROH</t>
  </si>
  <si>
    <t>Ely</t>
  </si>
  <si>
    <t>483842G4UTDNF146</t>
  </si>
  <si>
    <t>StevenTanggara</t>
  </si>
  <si>
    <t>BAA318N3DNEEAOAT</t>
  </si>
  <si>
    <t>DavidWahyudi</t>
  </si>
  <si>
    <t>6BC9B55DED4SMRMJ</t>
  </si>
  <si>
    <t>Sutrisno</t>
  </si>
  <si>
    <t>E37ED48VUIIJ80PA</t>
  </si>
  <si>
    <t>Zikri Rachman</t>
  </si>
  <si>
    <t>7108E61QU7NC35H0</t>
  </si>
  <si>
    <t>AbdulKhoir</t>
  </si>
  <si>
    <t>FF7EC61QU7ND4JO6</t>
  </si>
  <si>
    <t>Hendriyanto Halim</t>
  </si>
  <si>
    <t>246AC61QU7ND3ET4</t>
  </si>
  <si>
    <t>WilliamSuriaDjajaSalim</t>
  </si>
  <si>
    <t>1B01548VUIIKADP6</t>
  </si>
  <si>
    <t>SuhartatiSuharso</t>
  </si>
  <si>
    <t>9B50F3CIEO07TN3J</t>
  </si>
  <si>
    <t>ErryFebriantoSaputra</t>
  </si>
  <si>
    <t>490CF48VUIIKC30K</t>
  </si>
  <si>
    <t>JulianLukito</t>
  </si>
  <si>
    <t>B674B2G4UTDNE8IS</t>
  </si>
  <si>
    <t>SuryMusu</t>
  </si>
  <si>
    <t>E783F61QU7NG82LA</t>
  </si>
  <si>
    <t>YahyaSantosa</t>
  </si>
  <si>
    <t>360EB3CIEO0E087L</t>
  </si>
  <si>
    <t>ChrisnadiSuwarta</t>
  </si>
  <si>
    <t>625350N9V898PTSC</t>
  </si>
  <si>
    <t>Wijadi</t>
  </si>
  <si>
    <t>6EBB77QLTSSC2N02</t>
  </si>
  <si>
    <t>PaidiPriohusodo</t>
  </si>
  <si>
    <t>004961JNF2RM8MMB</t>
  </si>
  <si>
    <t>Soewondo</t>
  </si>
  <si>
    <t>C759E48VUIIRFS54</t>
  </si>
  <si>
    <t>GustiPutuWidjaya</t>
  </si>
  <si>
    <t>A6B100N9V899S62Q</t>
  </si>
  <si>
    <t>SriMuljono</t>
  </si>
  <si>
    <t>430778N3DNEPH6T1</t>
  </si>
  <si>
    <t>TSiddharta</t>
  </si>
  <si>
    <t>3063755DED57TG2L</t>
  </si>
  <si>
    <t>KAP Ayub &amp; Elvi</t>
  </si>
  <si>
    <t>0F4AD6U8E2A1MH71</t>
  </si>
  <si>
    <t>RyanPermana</t>
  </si>
  <si>
    <t>073276U8E2A1NL9D</t>
  </si>
  <si>
    <t>DesmanParlindunganLumbanTobing</t>
  </si>
  <si>
    <t>7C1E26U8E2A1O9O3</t>
  </si>
  <si>
    <t>FerdiSulaiman</t>
  </si>
  <si>
    <t>3E33D6U8E2A1ODCV</t>
  </si>
  <si>
    <t>Iswanul</t>
  </si>
  <si>
    <t>DDADD1JNF2RNAL5H</t>
  </si>
  <si>
    <t>SukimtoSjamsuli</t>
  </si>
  <si>
    <t>BE0F755DED58VNS5</t>
  </si>
  <si>
    <t>RianitaSoelaiman</t>
  </si>
  <si>
    <t>11BEC7QLTSSE7HVC</t>
  </si>
  <si>
    <t>ArrySyariefGunawam</t>
  </si>
  <si>
    <t>FB1D53CIEO0G7U33</t>
  </si>
  <si>
    <t>BudiTaufikWibawa</t>
  </si>
  <si>
    <t>4461C3CIEO0G7UA9</t>
  </si>
  <si>
    <t>DwiPrihantono</t>
  </si>
  <si>
    <t>0DE8A61QU7NLFF0O</t>
  </si>
  <si>
    <t>igustingurahputra</t>
  </si>
  <si>
    <t>49F987QLTSSF89D6</t>
  </si>
  <si>
    <t>Jonnardi</t>
  </si>
  <si>
    <t>926E02G4UTE3OO82</t>
  </si>
  <si>
    <t>Heryadi</t>
  </si>
  <si>
    <t>3CB8A3CIEO0K80JJ</t>
  </si>
  <si>
    <t>SukardiHasanRekan</t>
  </si>
  <si>
    <t>517A855DED5F5N5L</t>
  </si>
  <si>
    <t>WahyuDwiSantoso</t>
  </si>
  <si>
    <t>E47F43CIEO0MCUPD</t>
  </si>
  <si>
    <t>HerrySunarto</t>
  </si>
  <si>
    <t>F3DE761QU7NSL0DS</t>
  </si>
  <si>
    <t>FendriSutejo</t>
  </si>
  <si>
    <t>FD18461QU7NTLUF8</t>
  </si>
  <si>
    <t>Mulyadi</t>
  </si>
  <si>
    <t>D1C8755DED5H92NP</t>
  </si>
  <si>
    <t>Suhartanto</t>
  </si>
  <si>
    <t>218960N9V89J8416</t>
  </si>
  <si>
    <t>Total</t>
  </si>
  <si>
    <t>FrisoPalilingan</t>
  </si>
  <si>
    <t>900000000001</t>
  </si>
  <si>
    <t>927E661QU7NTNH49</t>
  </si>
  <si>
    <t>HabibBasuni</t>
  </si>
  <si>
    <t>6F38E6U8E2AA4O57</t>
  </si>
  <si>
    <t>HusniArvan</t>
  </si>
  <si>
    <t>BE3703CIEO3058VB</t>
  </si>
  <si>
    <t>Supandi</t>
  </si>
  <si>
    <t>7CE440N9V8BQUBU8</t>
  </si>
  <si>
    <t>SugitoWibowo</t>
  </si>
  <si>
    <t>C4E3E2G4UTGJNSFU</t>
  </si>
  <si>
    <t>LongSetiadiTyasputra</t>
  </si>
  <si>
    <t>28FB36U8E2CHPGJ7</t>
  </si>
  <si>
    <t>EllyaNoorlisyatiDraRekan</t>
  </si>
  <si>
    <t>DFB908N3DNHBK8AF</t>
  </si>
  <si>
    <t>Izin Pendirian Cabang Kantor Akuntan Publik</t>
  </si>
  <si>
    <t>AhmadSyakir</t>
  </si>
  <si>
    <t>1D4586U8E2CIQJJV</t>
  </si>
  <si>
    <t>JacintaMirawati</t>
  </si>
  <si>
    <t>AAF7A6U8E2CIQP13</t>
  </si>
  <si>
    <t>MariaLeckzinska</t>
  </si>
  <si>
    <t>000D955DED7Q0PR9</t>
  </si>
  <si>
    <t>YellyWarsono</t>
  </si>
  <si>
    <t>6C7052G4UTGKPSK8</t>
  </si>
  <si>
    <t>MuhammadHidesPrakarsa</t>
  </si>
  <si>
    <t>AED210N9V8BS43IU</t>
  </si>
  <si>
    <t>ArifWahyadi</t>
  </si>
  <si>
    <t>FD7CB55DED7Q3O2T</t>
  </si>
  <si>
    <t>Drs. Syarnubi, Ak</t>
  </si>
  <si>
    <t>18B870N9V8BS413S</t>
  </si>
  <si>
    <t>UrdaZismawan</t>
  </si>
  <si>
    <t>3DFAE55DED7R4KSJ</t>
  </si>
  <si>
    <t>ThoufanNur</t>
  </si>
  <si>
    <t>08A007QLTSV0CH4O</t>
  </si>
  <si>
    <t>WellyAdrianto</t>
  </si>
  <si>
    <t>AD16561QU7Q6H1OK</t>
  </si>
  <si>
    <t>AnnyHutagaol</t>
  </si>
  <si>
    <t>DA9D355DED7Q47CT</t>
  </si>
  <si>
    <t>SjarifuddinChan</t>
  </si>
  <si>
    <t>FBB9C61QU7Q6HQCE</t>
  </si>
  <si>
    <t>DavidPranataWangsja</t>
  </si>
  <si>
    <t>391D07QLTSV4G9MO</t>
  </si>
  <si>
    <t>MikailJaman</t>
  </si>
  <si>
    <t>F321D0N9V8C18MJU</t>
  </si>
  <si>
    <t>Sucahyo</t>
  </si>
  <si>
    <t>027E40N9V8C28TBC</t>
  </si>
  <si>
    <t>WahyuWibowo</t>
  </si>
  <si>
    <t>DED661JNF2UENJJL</t>
  </si>
  <si>
    <t>Sarifuddin</t>
  </si>
  <si>
    <t>7605F55DED80BKMF</t>
  </si>
  <si>
    <t>Suharsono</t>
  </si>
  <si>
    <t>FD2526U8E2CQ637B</t>
  </si>
  <si>
    <t>Drs. Heroe Pramono</t>
  </si>
  <si>
    <t>8FB8D2G4UTGQ2H6S</t>
  </si>
  <si>
    <t>Choirul Anwar</t>
  </si>
  <si>
    <t>DF58961QU7QBMHBC</t>
  </si>
  <si>
    <t>Drs. Sjarifuddin Chan</t>
  </si>
  <si>
    <t>F08587QLTSV8KLGM</t>
  </si>
  <si>
    <t>38CEF7QLTSV8KN9I</t>
  </si>
  <si>
    <t>DiniNoerHidayah</t>
  </si>
  <si>
    <t>3064961QU7QIQGB2</t>
  </si>
  <si>
    <t>RonnyStewart</t>
  </si>
  <si>
    <t>C1DD261QU7QIQQ5O</t>
  </si>
  <si>
    <t>MAchsin</t>
  </si>
  <si>
    <t>E6F781JNF2UKNHM7</t>
  </si>
  <si>
    <t>MuhamadSyukron</t>
  </si>
  <si>
    <t>3A28E61QU7QIU1J4</t>
  </si>
  <si>
    <t>Budiandru</t>
  </si>
  <si>
    <t>F41368N3DNHQ7NKT</t>
  </si>
  <si>
    <t>BimaAdiVirgana</t>
  </si>
  <si>
    <t>197F02G4UTH3D44M</t>
  </si>
  <si>
    <t>1637B55DED88JNA5</t>
  </si>
  <si>
    <t>DENDA IZIN</t>
  </si>
  <si>
    <t>Karsam</t>
  </si>
  <si>
    <t>43F882G4UTH2AGVU</t>
  </si>
  <si>
    <t>HanantaBudianto</t>
  </si>
  <si>
    <t>083AC1JNF2UO30C1</t>
  </si>
  <si>
    <t>WahyuAgusWinarno</t>
  </si>
  <si>
    <t>5132C61QU7QM4B7M</t>
  </si>
  <si>
    <t>JennyAndiani</t>
  </si>
  <si>
    <t>FF2850N9V8CEKBLQ</t>
  </si>
  <si>
    <t>BambangNoegrohoSoegiharto</t>
  </si>
  <si>
    <t>034676U8E2D5FUH5</t>
  </si>
  <si>
    <t>KristinaPranata</t>
  </si>
  <si>
    <t>ED3D71JNF2UR270R</t>
  </si>
  <si>
    <t>SubijantoTjahjo</t>
  </si>
  <si>
    <t>6500061QU7QP3TOL</t>
  </si>
  <si>
    <t>EddySutjahjo</t>
  </si>
  <si>
    <t>54D3661QU7QP4C6M</t>
  </si>
  <si>
    <t>VenanciaSriIndrijati</t>
  </si>
  <si>
    <t>514A57QLTSVJ08U0</t>
  </si>
  <si>
    <t>YuliantiSugiarta</t>
  </si>
  <si>
    <t>72AB848VUIM1CGNI</t>
  </si>
  <si>
    <t>IndraSaktiNirwan</t>
  </si>
  <si>
    <t>F6F236U8E2D7L61D</t>
  </si>
  <si>
    <t>SyahrilAli</t>
  </si>
  <si>
    <t>0D2FA0N9V8CGQEQ4</t>
  </si>
  <si>
    <t>ALWANSRIKUSTONO</t>
  </si>
  <si>
    <t>03DC43CIEO3M21L1</t>
  </si>
  <si>
    <t>RudiMTambunan</t>
  </si>
  <si>
    <t>386127QLTSVL28A2</t>
  </si>
  <si>
    <t>FrendySusanto</t>
  </si>
  <si>
    <t>7F93348VUIM3FJI0</t>
  </si>
  <si>
    <t>970513CIEO3N396F</t>
  </si>
  <si>
    <t>denda izin</t>
  </si>
  <si>
    <t>AKrisnawanBudipracoyo</t>
  </si>
  <si>
    <t>20B1561QU7QR7DEQ</t>
  </si>
  <si>
    <t>DavidWijaya</t>
  </si>
  <si>
    <t>701C07QLTSVL75CA</t>
  </si>
  <si>
    <t>JosephSusilo</t>
  </si>
  <si>
    <t>B94D32G4UTHDO1RA</t>
  </si>
  <si>
    <t>SyamsulBahriTRB</t>
  </si>
  <si>
    <t>853FC8N3DNI1GJIP</t>
  </si>
  <si>
    <t>IrwanDjanahar</t>
  </si>
  <si>
    <t>1715F1JNF2UU8M2H</t>
  </si>
  <si>
    <t>ArifinHamzah</t>
  </si>
  <si>
    <t>EA5C56U8E2D8MMP7</t>
  </si>
  <si>
    <t>ChristineNovitaDewi</t>
  </si>
  <si>
    <t>D25B90N9V8CISMJI</t>
  </si>
  <si>
    <t>Kumalahadi</t>
  </si>
  <si>
    <t>44BD68N3DNI2JN7B</t>
  </si>
  <si>
    <t>Supriyanto</t>
  </si>
  <si>
    <t>981398N3DNI3JEFP</t>
  </si>
  <si>
    <t>IlhamIsmail</t>
  </si>
  <si>
    <t>483BC2G4UTHCOFDS</t>
  </si>
  <si>
    <t>AidilOscarFitrananta</t>
  </si>
  <si>
    <t>D4AAB1JNF2V2E7JV</t>
  </si>
  <si>
    <t>TanzilDjunaidi</t>
  </si>
  <si>
    <t>2982855DED8K2FL9</t>
  </si>
  <si>
    <t>TiaAdityasih</t>
  </si>
  <si>
    <t>1E35655DED8K3ITN</t>
  </si>
  <si>
    <t>IdaBagusEnderartaDiputra</t>
  </si>
  <si>
    <t>11C6B7QLTSVQBE6E</t>
  </si>
  <si>
    <t>TogarManik</t>
  </si>
  <si>
    <t>D934A55DEDAO0SD1</t>
  </si>
  <si>
    <t>RirienHeryudarini</t>
  </si>
  <si>
    <t>820210404601979</t>
  </si>
  <si>
    <t>1B0C78N3DNKCIC3R</t>
  </si>
  <si>
    <t>TantriKencana</t>
  </si>
  <si>
    <t>820210405704418</t>
  </si>
  <si>
    <t>BANK OCBC NISP</t>
  </si>
  <si>
    <t>3332F2G4UTJMP0N2</t>
  </si>
  <si>
    <t>210025268810</t>
  </si>
  <si>
    <t>ArthawanSantika</t>
  </si>
  <si>
    <t>820210406769611</t>
  </si>
  <si>
    <t>B3F591JNF31BCGUB</t>
  </si>
  <si>
    <t>ZainalArifin</t>
  </si>
  <si>
    <t>E70D28N3DNKFMPTN</t>
  </si>
  <si>
    <t>Roy Tamara</t>
  </si>
  <si>
    <t>820210407895513</t>
  </si>
  <si>
    <t>EF2753CIEO658SEP</t>
  </si>
  <si>
    <t>Fredy</t>
  </si>
  <si>
    <t>820210407926606</t>
  </si>
  <si>
    <t>AF7E761QU7TAGQQE</t>
  </si>
  <si>
    <t>MochChaeroni</t>
  </si>
  <si>
    <t>820210407939040</t>
  </si>
  <si>
    <t>231570N9V8F036V0</t>
  </si>
  <si>
    <t>Poltak Gindo Parluhutan Tampubolon</t>
  </si>
  <si>
    <t>820210407950994</t>
  </si>
  <si>
    <t>980D348VUIOHNIKI</t>
  </si>
  <si>
    <t>Hardi Simanjuntak</t>
  </si>
  <si>
    <t>820210407951365</t>
  </si>
  <si>
    <t>3360A55DEDAU4J05</t>
  </si>
  <si>
    <t>Muhammad Zainal Abidin</t>
  </si>
  <si>
    <t>820210407953356</t>
  </si>
  <si>
    <t>4875B61QU7TAHKUC</t>
  </si>
  <si>
    <t>Hussen Shahab</t>
  </si>
  <si>
    <t>820210408013188</t>
  </si>
  <si>
    <t>A7CB57QLTT23DFC4</t>
  </si>
  <si>
    <t>Zainal Abidin Wirahadiredja</t>
  </si>
  <si>
    <t>820210408015037</t>
  </si>
  <si>
    <t>BANK MANDIRI SYARIAH</t>
  </si>
  <si>
    <t>A2A996U8E2FN0H5T</t>
  </si>
  <si>
    <t>FT21098985PL</t>
  </si>
  <si>
    <t>Abdul Aziz M.N.</t>
  </si>
  <si>
    <t>820210408015908</t>
  </si>
  <si>
    <t>CFD177QLTT23DI14</t>
  </si>
  <si>
    <t>BennyAndria</t>
  </si>
  <si>
    <t>820210408017557</t>
  </si>
  <si>
    <t>F12E66U8E2FN0JKL</t>
  </si>
  <si>
    <t>SugiartaHalim</t>
  </si>
  <si>
    <t>820210409113962</t>
  </si>
  <si>
    <t>F66752G4UTJQ12BA</t>
  </si>
  <si>
    <t>Bambang Irawan</t>
  </si>
  <si>
    <t>820210410191836</t>
  </si>
  <si>
    <t>F52BF61QU7TCLUUS</t>
  </si>
  <si>
    <t>Matheus Tjahja Saputra</t>
  </si>
  <si>
    <t>820210412283823</t>
  </si>
  <si>
    <t>51B023CIEO69EPTF</t>
  </si>
  <si>
    <t>Ratna Herawati S.</t>
  </si>
  <si>
    <t>820210412284816</t>
  </si>
  <si>
    <t>77D3061QU7TELQSG</t>
  </si>
  <si>
    <t>Suwarso</t>
  </si>
  <si>
    <t>820210412287435</t>
  </si>
  <si>
    <t>EA80955DEDB28TEB</t>
  </si>
  <si>
    <t>FT211035V6SS</t>
  </si>
  <si>
    <t>Faisal Riza</t>
  </si>
  <si>
    <t>820210412288573</t>
  </si>
  <si>
    <t>E628E3CIEO69EUHT</t>
  </si>
  <si>
    <t>000000519172</t>
  </si>
  <si>
    <t>BambangIrawan</t>
  </si>
  <si>
    <t>820210412293497</t>
  </si>
  <si>
    <t>489266U8E2FR33BP</t>
  </si>
  <si>
    <t>ZikriRachman</t>
  </si>
  <si>
    <t>820210412313843</t>
  </si>
  <si>
    <t>606CA3CIEO69FN7J</t>
  </si>
  <si>
    <t>DrsOetoetWibowo</t>
  </si>
  <si>
    <t>820210413373997</t>
  </si>
  <si>
    <t>C6DD36U8E2FS42HD</t>
  </si>
  <si>
    <t>162571934562</t>
  </si>
  <si>
    <t>KAPTitusHaryanto</t>
  </si>
  <si>
    <t>820210413411538</t>
  </si>
  <si>
    <t>BANK CIMB NIAGA</t>
  </si>
  <si>
    <t>6F6503CIEO6AH76I</t>
  </si>
  <si>
    <t>HaryoSuparmun</t>
  </si>
  <si>
    <t>820210414441140</t>
  </si>
  <si>
    <t>DE0C40N9V8F69KLK</t>
  </si>
  <si>
    <t>40809972176</t>
  </si>
  <si>
    <t>AP Gilang Praharani</t>
  </si>
  <si>
    <t>820210414507527</t>
  </si>
  <si>
    <t>6E88F6U8E2FT6LG7</t>
  </si>
  <si>
    <t>210415701142</t>
  </si>
  <si>
    <t>JAnwarHasan</t>
  </si>
  <si>
    <t>820210414525954</t>
  </si>
  <si>
    <t>BANK MUAMALAT INDONESIA</t>
  </si>
  <si>
    <t>4C27661QU7TGQ7G2</t>
  </si>
  <si>
    <t>820210415635391</t>
  </si>
  <si>
    <t>F80FF1JNF31JR2TV</t>
  </si>
  <si>
    <t>AP Ilham</t>
  </si>
  <si>
    <t>820210415636850</t>
  </si>
  <si>
    <t>BE9450N9V8F7E4BI</t>
  </si>
  <si>
    <t>Hartono</t>
  </si>
  <si>
    <t>820210415639391</t>
  </si>
  <si>
    <t>C93B41JNF31JR6QV</t>
  </si>
  <si>
    <t>Nanang Harijanto</t>
  </si>
  <si>
    <t>820210416671502</t>
  </si>
  <si>
    <t>A04C62G4UTK17MOE</t>
  </si>
  <si>
    <t>PaulHadiwinata</t>
  </si>
  <si>
    <t>820210416686678</t>
  </si>
  <si>
    <t>BANK DANAMON</t>
  </si>
  <si>
    <t>7BC103CIEO6DL5IM</t>
  </si>
  <si>
    <t>220455048239</t>
  </si>
  <si>
    <t>TeguhPrajitno</t>
  </si>
  <si>
    <t>820210416695906</t>
  </si>
  <si>
    <t>0E36661QU7TISEJ2</t>
  </si>
  <si>
    <t>Sikanto</t>
  </si>
  <si>
    <t>820210416718875</t>
  </si>
  <si>
    <t>B79027QLTT2BN50R</t>
  </si>
  <si>
    <t>220455048241</t>
  </si>
  <si>
    <t>TheoKusnawara</t>
  </si>
  <si>
    <t>820210416719827</t>
  </si>
  <si>
    <t>A2BEC7QLTT2BN5UJ</t>
  </si>
  <si>
    <t>220455048240</t>
  </si>
  <si>
    <t>Afwan</t>
  </si>
  <si>
    <t>820210417760513</t>
  </si>
  <si>
    <t>54F9A3CIEO6ELU81</t>
  </si>
  <si>
    <t>KastumuniHarto</t>
  </si>
  <si>
    <t>820210419024945</t>
  </si>
  <si>
    <t>F48E555DEDB8MH1H</t>
  </si>
  <si>
    <t>ARTONI</t>
  </si>
  <si>
    <t>820210419047813</t>
  </si>
  <si>
    <t>132A73CIEO6FT7C5</t>
  </si>
  <si>
    <t>LisaNoviantySalim</t>
  </si>
  <si>
    <t>820210419060767</t>
  </si>
  <si>
    <t>7E8546U8E2G1HK0V</t>
  </si>
  <si>
    <t>Raharja</t>
  </si>
  <si>
    <t>820210419805285</t>
  </si>
  <si>
    <t>3E04755DEDB9EB35</t>
  </si>
  <si>
    <t>440474556023</t>
  </si>
  <si>
    <t>EvensiusFarisTarigan</t>
  </si>
  <si>
    <t>820210419914023</t>
  </si>
  <si>
    <t>B121F3CIEO6GNL97</t>
  </si>
  <si>
    <t>MeidinaSoepangat</t>
  </si>
  <si>
    <t>820210420135181</t>
  </si>
  <si>
    <t>B2A531JNF31O4D8D</t>
  </si>
  <si>
    <t>FlorusDaeli</t>
  </si>
  <si>
    <t>820210420136023</t>
  </si>
  <si>
    <t>10AEE3CIEO6GUE2N</t>
  </si>
  <si>
    <t>RatnaHerawatiS</t>
  </si>
  <si>
    <t>820210420151904</t>
  </si>
  <si>
    <t>1A57C48VUIOTBTJ0</t>
  </si>
  <si>
    <t>Edwin Siregar</t>
  </si>
  <si>
    <t>820210420170879</t>
  </si>
  <si>
    <t>5C9898N3DNKRDG3V</t>
  </si>
  <si>
    <t>NurShodiq</t>
  </si>
  <si>
    <t>820210420198185</t>
  </si>
  <si>
    <t>9558755DEDB9QAP9</t>
  </si>
  <si>
    <t>BenArdi</t>
  </si>
  <si>
    <t>820210421301803</t>
  </si>
  <si>
    <t>431933CIEO6I20HB</t>
  </si>
  <si>
    <t>Gunardi Noerwono</t>
  </si>
  <si>
    <t>820210421329049</t>
  </si>
  <si>
    <t>2AAB38N3DNKSGR4P</t>
  </si>
  <si>
    <t>DRS TEGUH</t>
  </si>
  <si>
    <t>820210422417559</t>
  </si>
  <si>
    <t>46B7A8N3DNKTI24N</t>
  </si>
  <si>
    <t>HenrySusanto</t>
  </si>
  <si>
    <t>820210422459216</t>
  </si>
  <si>
    <t>C018861QU7TOCAQG</t>
  </si>
  <si>
    <t>Mucharam</t>
  </si>
  <si>
    <t>820210422478767</t>
  </si>
  <si>
    <t>4D7746U8E2G4PTTF</t>
  </si>
  <si>
    <t>Wagimin Hoesly Sendjaja</t>
  </si>
  <si>
    <t>820210423530855</t>
  </si>
  <si>
    <t>4DAB655DEDBD01B7</t>
  </si>
  <si>
    <t>Handoko Tripriyono</t>
  </si>
  <si>
    <t>820210423532743</t>
  </si>
  <si>
    <t>B2FB63CIEO6K6367</t>
  </si>
  <si>
    <t>TjhaiWiherman</t>
  </si>
  <si>
    <t>820210423583447</t>
  </si>
  <si>
    <t>22E7A6U8E2G5RKMN</t>
  </si>
  <si>
    <t>Sudharnoto</t>
  </si>
  <si>
    <t>820210426696797</t>
  </si>
  <si>
    <t>381EA6U8E2G8QL2T</t>
  </si>
  <si>
    <t>IndraSriWidodo</t>
  </si>
  <si>
    <t>820210426742289</t>
  </si>
  <si>
    <t>B18218N3DNL1M1GH</t>
  </si>
  <si>
    <t>FXPurwoto</t>
  </si>
  <si>
    <t>820210426742527</t>
  </si>
  <si>
    <t>B42516U8E2G8S1NV</t>
  </si>
  <si>
    <t>JacobHaryono</t>
  </si>
  <si>
    <t>820210426773647</t>
  </si>
  <si>
    <t>152DB6U8E2G8T04F</t>
  </si>
  <si>
    <t>JamaludinIskak</t>
  </si>
  <si>
    <t>820210427884941</t>
  </si>
  <si>
    <t>337C01JNF31VGTCD</t>
  </si>
  <si>
    <t>Yulazri</t>
  </si>
  <si>
    <t>820210428011126</t>
  </si>
  <si>
    <t>A0BDD61QU7TTLOJM</t>
  </si>
  <si>
    <t>RichardIzaacRisambessy</t>
  </si>
  <si>
    <t>820210428934537</t>
  </si>
  <si>
    <t>D4C926U8E2GAUUC9</t>
  </si>
  <si>
    <t>YohanesMVHSee</t>
  </si>
  <si>
    <t>820210428945914</t>
  </si>
  <si>
    <t>EF7DF48VUIP5O9FQ</t>
  </si>
  <si>
    <t>Darsono</t>
  </si>
  <si>
    <t>820210430198175</t>
  </si>
  <si>
    <t>EE52255DEDBJBGCV</t>
  </si>
  <si>
    <t>BudiCahyoSantoso</t>
  </si>
  <si>
    <t>820210430199349</t>
  </si>
  <si>
    <t>9F8D98N3DNL4VHHL</t>
  </si>
  <si>
    <t>1</t>
  </si>
  <si>
    <t>Penerimaan Kembali Belanja Pegawai Tahun Anggaran Yang Lalu (425911)</t>
  </si>
  <si>
    <t>Fahmi</t>
  </si>
  <si>
    <t>A451C48VUIP3L082</t>
  </si>
  <si>
    <t>WawatSutanto</t>
  </si>
  <si>
    <t>85D4E3CIEO6N81BB</t>
  </si>
  <si>
    <t>NURKHOSIM</t>
  </si>
  <si>
    <t>56B1E2G4UTMIS48O</t>
  </si>
  <si>
    <t>KAPOetama</t>
  </si>
  <si>
    <t>1D3490N9V8HQ27ES</t>
  </si>
  <si>
    <t>UtoyoWidayat</t>
  </si>
  <si>
    <t>13D3E48VUIRCNH8K</t>
  </si>
  <si>
    <t>Widyasari</t>
  </si>
  <si>
    <t>687F62G4UTMJTHRU</t>
  </si>
  <si>
    <t>PRAKARSAHANUMYUDHISTIRO</t>
  </si>
  <si>
    <t>2DE4555DEDDP5KQP</t>
  </si>
  <si>
    <t>EddyHutarso</t>
  </si>
  <si>
    <t>DB1A56U8E2IHVTG1</t>
  </si>
  <si>
    <t>ArieSandyRachim</t>
  </si>
  <si>
    <t>154B98N3DNNBOGVR</t>
  </si>
  <si>
    <t>EryYanto</t>
  </si>
  <si>
    <t>E92C68N3DNNBQ0CN</t>
  </si>
  <si>
    <t>RuchjatKosasih</t>
  </si>
  <si>
    <t>7C0033CIEO9098F9</t>
  </si>
  <si>
    <t>NunuNurdiyaman</t>
  </si>
  <si>
    <t>CE3118N3DNNBPJ8D</t>
  </si>
  <si>
    <t>JuanitaBudijani</t>
  </si>
  <si>
    <t>705136U8E2IIVNBT</t>
  </si>
  <si>
    <t>HeruRatnoHadi</t>
  </si>
  <si>
    <t>CA45361QU806KITG</t>
  </si>
  <si>
    <t>Riyanto</t>
  </si>
  <si>
    <t>8D3D31JNF348JP0L</t>
  </si>
  <si>
    <t>NadyaThahiraChavieraSudarisman</t>
  </si>
  <si>
    <t>144EE48VUIRDQPQM</t>
  </si>
  <si>
    <t>Adenan</t>
  </si>
  <si>
    <t>5DB960N9V8HT70JI</t>
  </si>
  <si>
    <t>SahatPardede</t>
  </si>
  <si>
    <t>6D58D7QLTT50FAAE</t>
  </si>
  <si>
    <t>WakhidKurniawanSaputra</t>
  </si>
  <si>
    <t>D55288N3DNNCT2TV</t>
  </si>
  <si>
    <t>RWeddieAndriyanto</t>
  </si>
  <si>
    <t>2C72455DEDDP4FR1</t>
  </si>
  <si>
    <t>LauddinPurba</t>
  </si>
  <si>
    <t>63DAA7QLTT50EVM4</t>
  </si>
  <si>
    <t>Nathaniel</t>
  </si>
  <si>
    <t>B2DE161QU807MGVS</t>
  </si>
  <si>
    <t>JunartoTjahjadi</t>
  </si>
  <si>
    <t>A20923CIEO92FNVH</t>
  </si>
  <si>
    <t>Riani</t>
  </si>
  <si>
    <t>2FA387QLTT51O6GK</t>
  </si>
  <si>
    <t>ChangLuciaAdrianti</t>
  </si>
  <si>
    <t>B077A7QLTT51OSHU</t>
  </si>
  <si>
    <t>ZeinirwanZein</t>
  </si>
  <si>
    <t>8619F7QLTT51Q5O2</t>
  </si>
  <si>
    <t>IWayanWirawan</t>
  </si>
  <si>
    <t>BPD BALI</t>
  </si>
  <si>
    <t>01E0D7QLTT50SK4M</t>
  </si>
  <si>
    <t>HendiPurwanto</t>
  </si>
  <si>
    <t>487E855DEDDRMTEP</t>
  </si>
  <si>
    <t>SempurnaBahri</t>
  </si>
  <si>
    <t>BAC6755DEDDSO75T</t>
  </si>
  <si>
    <t>Hadiono</t>
  </si>
  <si>
    <t>F9E2861QU809589I</t>
  </si>
  <si>
    <t>LarryRyanTenda</t>
  </si>
  <si>
    <t>57B4F55DEDDSOKN1</t>
  </si>
  <si>
    <t>RinoSunaryono</t>
  </si>
  <si>
    <t>3B6E62G4UTMKTKCC</t>
  </si>
  <si>
    <t>Widdia Putri</t>
  </si>
  <si>
    <t>C6E9555DEDDQ7U71</t>
  </si>
  <si>
    <t>denda PPL</t>
  </si>
  <si>
    <t>FernandoNababan</t>
  </si>
  <si>
    <t>51DE648VUIRG9FS6</t>
  </si>
  <si>
    <t>DrsBachsyainiHuseinCPA</t>
  </si>
  <si>
    <t>27EC261QU80951N8</t>
  </si>
  <si>
    <t>GraceOctavia</t>
  </si>
  <si>
    <t>2073E2G4UTMNHI94</t>
  </si>
  <si>
    <t>AryoWibisono</t>
  </si>
  <si>
    <t>DFCDC48VUIRGBLQ0</t>
  </si>
  <si>
    <t>BasriHardjosumarto</t>
  </si>
  <si>
    <t>7F1EF0N9V8HUO100</t>
  </si>
  <si>
    <t>BudiadiWidjaya</t>
  </si>
  <si>
    <t>52AE18N3DNNFCBMH</t>
  </si>
  <si>
    <t>IgnatiusDionSetiawan</t>
  </si>
  <si>
    <t>29AE76U8E2IMIC7L</t>
  </si>
  <si>
    <t>YHarrySujitno</t>
  </si>
  <si>
    <t>F906155DEDDVPCFN</t>
  </si>
  <si>
    <t>Nursal</t>
  </si>
  <si>
    <t>3097A61QU80C6E7M</t>
  </si>
  <si>
    <t>SantanuChandra</t>
  </si>
  <si>
    <t>DC2B43CIEO93OHLN</t>
  </si>
  <si>
    <t>EWisnuSusiloBroto</t>
  </si>
  <si>
    <t>4B3457QLTT51PINU</t>
  </si>
  <si>
    <t>MeilinaPangaribuan</t>
  </si>
  <si>
    <t>AF37F2G4UTMQICU0</t>
  </si>
  <si>
    <t>F6CAB55DEDDVR0IT</t>
  </si>
  <si>
    <t>Perpanjangan Izin AP</t>
  </si>
  <si>
    <t>ZainalAbidinWirahadiredja</t>
  </si>
  <si>
    <t>A86DA8N3DNNHFHTD</t>
  </si>
  <si>
    <t>FT2113123KPR</t>
  </si>
  <si>
    <t>AlexanderAdriantoTjahyadi</t>
  </si>
  <si>
    <t>8047855DEDDSMMST</t>
  </si>
  <si>
    <t>504486875864</t>
  </si>
  <si>
    <t>RianBenyaminSurya</t>
  </si>
  <si>
    <t>D3D4561QU80J592S</t>
  </si>
  <si>
    <t>HendangTanusdjaja</t>
  </si>
  <si>
    <t>04DD455DEDE6PHIP</t>
  </si>
  <si>
    <t>Hertanto</t>
  </si>
  <si>
    <t>E39BC3CIEO9DVIO7</t>
  </si>
  <si>
    <t>Darwin Sembiring Meliala</t>
  </si>
  <si>
    <t>8CCDD1JNF34M5N3V</t>
  </si>
  <si>
    <t>SigitPramono</t>
  </si>
  <si>
    <t>B123E7QLTT5D2EEQ</t>
  </si>
  <si>
    <t>EllyIrawati</t>
  </si>
  <si>
    <t>E02CA0N9V8I9RMCC</t>
  </si>
  <si>
    <t>Fahmy</t>
  </si>
  <si>
    <t>74BA68N3DNNQFCM3</t>
  </si>
  <si>
    <t>MuhammadDanial</t>
  </si>
  <si>
    <t>2513A2G4UTN3LC02</t>
  </si>
  <si>
    <t>IwanSiswandi</t>
  </si>
  <si>
    <t>D478148VUIRSG18E</t>
  </si>
  <si>
    <t>LeoSusanto</t>
  </si>
  <si>
    <t>D38047QLTT5E442S</t>
  </si>
  <si>
    <t>RadenGinandjar</t>
  </si>
  <si>
    <t>BANK EKONOMI RAHARJA</t>
  </si>
  <si>
    <t>E162061QU80J4TO8</t>
  </si>
  <si>
    <t>407361D003SB</t>
  </si>
  <si>
    <t>KetutGunarsa</t>
  </si>
  <si>
    <t>A05C355DEDE8S3DP</t>
  </si>
  <si>
    <t>Zulpan</t>
  </si>
  <si>
    <t>BBF1C48VUIRSGO40</t>
  </si>
  <si>
    <t>Yassirli</t>
  </si>
  <si>
    <t>BECA02G4UTN3PECI</t>
  </si>
  <si>
    <t>Erimurni</t>
  </si>
  <si>
    <t>E4BB755DEDE9TBTH</t>
  </si>
  <si>
    <t>MauriceGandaNainggolan</t>
  </si>
  <si>
    <t>7CCE42G4UTN3Q73Q</t>
  </si>
  <si>
    <t>Alchudri</t>
  </si>
  <si>
    <t>8FA0E0N9V8IB0FSC</t>
  </si>
  <si>
    <t>LiastaKaroKaroSurbakti</t>
  </si>
  <si>
    <t>FCAD10N9V8IB0S8U</t>
  </si>
  <si>
    <t>RobertRicker</t>
  </si>
  <si>
    <t>B8BAE55DEDEA268J</t>
  </si>
  <si>
    <t>DarwinSembiringMeliala</t>
  </si>
  <si>
    <t>A00477QLTT5F9ML2</t>
  </si>
  <si>
    <t>GodangParulianPanjaitan</t>
  </si>
  <si>
    <t>144D261QU80MG0FC</t>
  </si>
  <si>
    <t>Natalia</t>
  </si>
  <si>
    <t>759D461QU80PDI48</t>
  </si>
  <si>
    <t>MLIANDALIMUNTHEAFRIZARPANEREKAN</t>
  </si>
  <si>
    <t>120F11JNF34RCRK5</t>
  </si>
  <si>
    <t>PhoSengKa</t>
  </si>
  <si>
    <t>DC7C47QLTT5I8BCE</t>
  </si>
  <si>
    <t>KennethPramudyaArifin</t>
  </si>
  <si>
    <t>608856U8E2J5SMLD</t>
  </si>
  <si>
    <t>SamuelSusandiGunawan</t>
  </si>
  <si>
    <t>72D778N3DNNUM8RT</t>
  </si>
  <si>
    <t>HannaPHandayaniS</t>
  </si>
  <si>
    <t>B345C48VUIS0LVDU</t>
  </si>
  <si>
    <t>DediTanumihardja</t>
  </si>
  <si>
    <t>4CB3155DEDED38HH</t>
  </si>
  <si>
    <t>AriaKanaka</t>
  </si>
  <si>
    <t>7F2A148VUIS0M9F6</t>
  </si>
  <si>
    <t>RuthIrawatiPrasetya</t>
  </si>
  <si>
    <t>D94ED7QLTT5IACTU</t>
  </si>
  <si>
    <t>KAPArmenMesta</t>
  </si>
  <si>
    <t>1EFCC6U8E2J5TMT9</t>
  </si>
  <si>
    <t>LokBudianto</t>
  </si>
  <si>
    <t>4073A55DEDEE5Q1P</t>
  </si>
  <si>
    <t>Jumadi</t>
  </si>
  <si>
    <t>DF2761JNF34SHU81</t>
  </si>
  <si>
    <t>TheodorusHiriyanto</t>
  </si>
  <si>
    <t>A8CD63CIEO9NARSV</t>
  </si>
  <si>
    <t>AriIswahyudiWibowo</t>
  </si>
  <si>
    <t>9E8C78N3DNO1P999</t>
  </si>
  <si>
    <t>ErwinAWinata</t>
  </si>
  <si>
    <t>2BBBF61QU80QH7L0</t>
  </si>
  <si>
    <t>IskarimanSupardjo</t>
  </si>
  <si>
    <t>40C5161QU80SHOGA</t>
  </si>
  <si>
    <t>RazmalMuin</t>
  </si>
  <si>
    <t>F09212G4UTNAU0G4</t>
  </si>
  <si>
    <t>684790N9V8II5OK0</t>
  </si>
  <si>
    <t>DjohanPinnarwanJusuf</t>
  </si>
  <si>
    <t>7DAA048VUIS3QA78</t>
  </si>
  <si>
    <t>TerryFatriansyahPerdana</t>
  </si>
  <si>
    <t>CCB591JNF34VJJO9</t>
  </si>
  <si>
    <t>EdiWijanarko</t>
  </si>
  <si>
    <t>AEDD17QLTT5JC22C</t>
  </si>
  <si>
    <t>JTanzil</t>
  </si>
  <si>
    <t>FC7C448VUIS3Q68C</t>
  </si>
  <si>
    <t>HidajatRahardjo</t>
  </si>
  <si>
    <t>C1EAC7QLTT5MDUI2</t>
  </si>
  <si>
    <t>DjaelaniHendrakusumah</t>
  </si>
  <si>
    <t>1506561QU80TKJTE</t>
  </si>
  <si>
    <t>Yenni</t>
  </si>
  <si>
    <t>0C3AC7QLTT5MES08</t>
  </si>
  <si>
    <t>AbdiNusantaraManihuruk</t>
  </si>
  <si>
    <t>42B8D3CIEO9OF8PH</t>
  </si>
  <si>
    <t>JoachimSulistyo</t>
  </si>
  <si>
    <t>074D361QU810JQTQ</t>
  </si>
  <si>
    <t>Ferdinand</t>
  </si>
  <si>
    <t>9C6523CIEO9RDTVJ</t>
  </si>
  <si>
    <t>MLianDalimunthe</t>
  </si>
  <si>
    <t>642847QLTT5PFVBS</t>
  </si>
  <si>
    <t>Yanto</t>
  </si>
  <si>
    <t>7640561QU80TL2AC</t>
  </si>
  <si>
    <t>EddyRintis</t>
  </si>
  <si>
    <t>3DED42G4UTNF36CE</t>
  </si>
  <si>
    <t>LucyLucianaSuhenda</t>
  </si>
  <si>
    <t>D32190N9V8KP23SQ</t>
  </si>
  <si>
    <t>BuntoroRianto</t>
  </si>
  <si>
    <t>FD7583CIEOBU948P</t>
  </si>
  <si>
    <t>MJusufWibisana</t>
  </si>
  <si>
    <t>A691248VUIUAM48Q</t>
  </si>
  <si>
    <t>BernardEdhiHartono</t>
  </si>
  <si>
    <t>8C4AC7QLTT7T8V90</t>
  </si>
  <si>
    <t>FSBahari</t>
  </si>
  <si>
    <t>E56850N9V8KQ0VOC</t>
  </si>
  <si>
    <t>AdeSetiawanElimin</t>
  </si>
  <si>
    <t>272A73CIEOBV7VQV</t>
  </si>
  <si>
    <t>Yusron</t>
  </si>
  <si>
    <t>D06F58N3DNQ9N7UT</t>
  </si>
  <si>
    <t>MuhamadBusroni</t>
  </si>
  <si>
    <t>5C2878N3DNQ9NG1L</t>
  </si>
  <si>
    <t>IndraSoesetiawan</t>
  </si>
  <si>
    <t>714A93CIEOBV9MBV</t>
  </si>
  <si>
    <t>SayutiGazali</t>
  </si>
  <si>
    <t>F38307QLTT5PFT2E</t>
  </si>
  <si>
    <t>ErwinAbubakar</t>
  </si>
  <si>
    <t>BPD SUMATERA UTARA</t>
  </si>
  <si>
    <t>F346048VUIUAPQB2</t>
  </si>
  <si>
    <t>Efrinal</t>
  </si>
  <si>
    <t>D5C988N3DNQ9O76T</t>
  </si>
  <si>
    <t>EllyaNoorlisyati</t>
  </si>
  <si>
    <t>8C0447QLTT7TBRQI</t>
  </si>
  <si>
    <t>Pamudji</t>
  </si>
  <si>
    <t>0E5213CIEOBVD147</t>
  </si>
  <si>
    <t>Rushadi</t>
  </si>
  <si>
    <t>636AD3CIEOBVD5BR</t>
  </si>
  <si>
    <t>Payamta</t>
  </si>
  <si>
    <t>POS INDONESIA</t>
  </si>
  <si>
    <t>5A16E7QLTT7TEMSU</t>
  </si>
  <si>
    <t>RitaSusilowatiL</t>
  </si>
  <si>
    <t>C98F12G4UTPJ14CK</t>
  </si>
  <si>
    <t>Mardjito</t>
  </si>
  <si>
    <t>9D23061QU834LC5G</t>
  </si>
  <si>
    <t>IdjangSoetikno</t>
  </si>
  <si>
    <t>2ABB40N9V8KQ7CV8</t>
  </si>
  <si>
    <t>FT21154VHWW7</t>
  </si>
  <si>
    <t>PriatamaWisudana</t>
  </si>
  <si>
    <t>151668N3DNQ8QRIP</t>
  </si>
  <si>
    <t>TeguhHeruIrianto</t>
  </si>
  <si>
    <t>C0CBC48VUIUBPM8O</t>
  </si>
  <si>
    <t>IrhoanTanudiredja</t>
  </si>
  <si>
    <t>AADF52G4UTPJ056G</t>
  </si>
  <si>
    <t>TjiendradjajaYamin</t>
  </si>
  <si>
    <t>F13B155DEDGO7GR3</t>
  </si>
  <si>
    <t>RexonNainggolan</t>
  </si>
  <si>
    <t>9FB4A7QLTT7TFRAI</t>
  </si>
  <si>
    <t>YuliusBayuSusiloHarto</t>
  </si>
  <si>
    <t>F0F143CIEOBVF641</t>
  </si>
  <si>
    <t>IdrisJono</t>
  </si>
  <si>
    <t>3580348VUIUCSU32</t>
  </si>
  <si>
    <t>SudihartoSuwowo</t>
  </si>
  <si>
    <t>1565B1JNF377MANV</t>
  </si>
  <si>
    <t>EddyPiantoSimon</t>
  </si>
  <si>
    <t>0B7B348VUIUESAB4</t>
  </si>
  <si>
    <t>RupmatukSibarani</t>
  </si>
  <si>
    <t>0C4CE48VUIUFRTFC</t>
  </si>
  <si>
    <t>MadeSudarma</t>
  </si>
  <si>
    <t>21CAE1JNF37AL7BH</t>
  </si>
  <si>
    <t>HeriMardani</t>
  </si>
  <si>
    <t>EF1EB1JNF37ALA07</t>
  </si>
  <si>
    <t>ThomasMuljadiTedjobuwono</t>
  </si>
  <si>
    <t>B8DA948VUIUFSA2Q</t>
  </si>
  <si>
    <t>Jansen</t>
  </si>
  <si>
    <t>79D270N9V8KU8FCM</t>
  </si>
  <si>
    <t>RinnaSusanty</t>
  </si>
  <si>
    <t>5B3717QLTT81GHAQ</t>
  </si>
  <si>
    <t>CharlesNurlena</t>
  </si>
  <si>
    <t>7B5DA0N9V8KU9K2Q</t>
  </si>
  <si>
    <t>DoliDiaparySiregar</t>
  </si>
  <si>
    <t>9D3386U8E2LM4J2T</t>
  </si>
  <si>
    <t>HardiSimanjuntak</t>
  </si>
  <si>
    <t>98FD83CIEOC4I24N</t>
  </si>
  <si>
    <t>RudySoegiharto</t>
  </si>
  <si>
    <t>B4FF91JNF37BOAAH</t>
  </si>
  <si>
    <t>DewiSusantiWinata</t>
  </si>
  <si>
    <t>4E49F0N9V8KU888S</t>
  </si>
  <si>
    <t>Mujiya</t>
  </si>
  <si>
    <t>D8EF261QU839PULA</t>
  </si>
  <si>
    <t>AndryDanilAtmadja</t>
  </si>
  <si>
    <t>38C748N3DNQF19FL</t>
  </si>
  <si>
    <t>Sukarmin</t>
  </si>
  <si>
    <t>29FC455DEDGTDBJB</t>
  </si>
  <si>
    <t>HardyManahanLumbanTobing</t>
  </si>
  <si>
    <t>B7EC33CIEOC5K1NR</t>
  </si>
  <si>
    <t>AHendraWinata</t>
  </si>
  <si>
    <t>488AD1JNF37BP1MV</t>
  </si>
  <si>
    <t>AdiDarmawanErvanto</t>
  </si>
  <si>
    <t>659526U8E2LN6N3T</t>
  </si>
  <si>
    <t>NyomanSuarjana</t>
  </si>
  <si>
    <t>9DCB56U8E2LN8FM7</t>
  </si>
  <si>
    <t>GideonAdiSiallagan</t>
  </si>
  <si>
    <t>3F5E31JNF37CQKEH</t>
  </si>
  <si>
    <t>FerdinandAgung</t>
  </si>
  <si>
    <t>52D2861QU83AS6EA</t>
  </si>
  <si>
    <t>AryDanielHartanto</t>
  </si>
  <si>
    <t>D23938N3DNQH2M4B</t>
  </si>
  <si>
    <t>Dulgani</t>
  </si>
  <si>
    <t>9604A8N3DNQH3403</t>
  </si>
  <si>
    <t>Yulianti</t>
  </si>
  <si>
    <t>BF7FE0N9V8L1E8E0</t>
  </si>
  <si>
    <t>Soekamto</t>
  </si>
  <si>
    <t>CEE917QLTT82ILFI</t>
  </si>
  <si>
    <t>ThamArvinSetyanto</t>
  </si>
  <si>
    <t>77DED55DEDGVGDEH</t>
  </si>
  <si>
    <t>SusantiAdiwinata</t>
  </si>
  <si>
    <t>DC9062G4UTPQA03A</t>
  </si>
  <si>
    <t>SoerosoDonosapoetro</t>
  </si>
  <si>
    <t>A6B8D7QLTT84M6HK</t>
  </si>
  <si>
    <t>SudinSitorus</t>
  </si>
  <si>
    <t>2C5738N3DNQI5EB9</t>
  </si>
  <si>
    <t>BayudiWatu</t>
  </si>
  <si>
    <t>55F458N3DNQI639T</t>
  </si>
  <si>
    <t>BambangSulistiyanto</t>
  </si>
  <si>
    <t>0629348VUIUM3GN8</t>
  </si>
  <si>
    <t>Yonizal</t>
  </si>
  <si>
    <t>A87251JNF37HREBT</t>
  </si>
  <si>
    <t>BD1366U8E2LS9THT</t>
  </si>
  <si>
    <t>denda ppl</t>
  </si>
  <si>
    <t>0E02E8N3DNQL5NR3</t>
  </si>
  <si>
    <t>AbubakarSidik</t>
  </si>
  <si>
    <t>2ECA47QLTT85P5US</t>
  </si>
  <si>
    <t>EricFirmansyah</t>
  </si>
  <si>
    <t>8C58B48VUIUM3MB8</t>
  </si>
  <si>
    <t>RinaldiMunaf</t>
  </si>
  <si>
    <t>5582D2G4UTPUAG16</t>
  </si>
  <si>
    <t>Panduwiratama</t>
  </si>
  <si>
    <t>D57C248VUIUN5DRA</t>
  </si>
  <si>
    <t>Bendahara Penerimaan KPKNL Jakarta V</t>
  </si>
  <si>
    <t>DCAF83CIEOCAOF4H</t>
  </si>
  <si>
    <t>denda ppl a.n. Bambang</t>
  </si>
  <si>
    <t>AkhyadiWadisono</t>
  </si>
  <si>
    <t>A48CD3CIEOCAOI7T</t>
  </si>
  <si>
    <t>AlexBelvinMSihombing</t>
  </si>
  <si>
    <t>F04FE61QU83FVODG</t>
  </si>
  <si>
    <t>DjoemarmaBede</t>
  </si>
  <si>
    <t>E81921JNF37HVCCD</t>
  </si>
  <si>
    <t>MeilynSoetiono</t>
  </si>
  <si>
    <t>D23141JNF37I03MM</t>
  </si>
  <si>
    <t>AdiWirawan</t>
  </si>
  <si>
    <t>E7D1E1JNF37I0GPN</t>
  </si>
  <si>
    <t>EmpactaeV</t>
  </si>
  <si>
    <t>8F5F86U8E2LSEJCD</t>
  </si>
  <si>
    <t>Pradhono</t>
  </si>
  <si>
    <t>320EE6U8E2LSEKRJ</t>
  </si>
  <si>
    <t>AgustinaFelisia</t>
  </si>
  <si>
    <t>E001055DEDH3KO4H</t>
  </si>
  <si>
    <t>JahjaGunawan</t>
  </si>
  <si>
    <t>F4FCA7QLTT89OLK8</t>
  </si>
  <si>
    <t>YaniswarRekan</t>
  </si>
  <si>
    <t>5BEBE48VUIUN704M</t>
  </si>
  <si>
    <t>HansBurhanuddinMakarao</t>
  </si>
  <si>
    <t>BE5DE61QU83G25F4</t>
  </si>
  <si>
    <t>Sriyadi</t>
  </si>
  <si>
    <t>52CA13CIEOCAR8LH</t>
  </si>
  <si>
    <t>Heriyono</t>
  </si>
  <si>
    <t>831DD55DEDH4L64F</t>
  </si>
  <si>
    <t>DodyHapsoro</t>
  </si>
  <si>
    <t>CDCB31JNF37J2KGD</t>
  </si>
  <si>
    <t>MulyaPurnama</t>
  </si>
  <si>
    <t>045D31JNF37J2T4V</t>
  </si>
  <si>
    <t>Ahalik</t>
  </si>
  <si>
    <t>EE76561QU83FTRE8</t>
  </si>
  <si>
    <t>BahteraSinuraya</t>
  </si>
  <si>
    <t>A0C007QLTT88ODIU</t>
  </si>
  <si>
    <t>SyaifulAnwar</t>
  </si>
  <si>
    <t>A13062G4UTPUDHUU</t>
  </si>
  <si>
    <t>Heliantono</t>
  </si>
  <si>
    <t>C64382G4UTPVF7JK</t>
  </si>
  <si>
    <t>SalmonSihombing</t>
  </si>
  <si>
    <t>2192F2G4UTPVGAE0</t>
  </si>
  <si>
    <t>FitradewataTeramihardja</t>
  </si>
  <si>
    <t>9F7A648VUIUPA35C</t>
  </si>
  <si>
    <t>LiauwHendrik</t>
  </si>
  <si>
    <t>6E7B848VUIUPBFSK</t>
  </si>
  <si>
    <t>SugengPraptoyo</t>
  </si>
  <si>
    <t>2CB133CIEOCAMU6T</t>
  </si>
  <si>
    <t>PetrusRidaryanto</t>
  </si>
  <si>
    <t>8F58648VUIUN5JDE</t>
  </si>
  <si>
    <t>IrawatiKusumadi</t>
  </si>
  <si>
    <t>BEE766U8E2LUHHUT</t>
  </si>
  <si>
    <t>MariskaGHutabarat</t>
  </si>
  <si>
    <t>4A2600N9V8L7NE1E</t>
  </si>
  <si>
    <t>FajarDarmawan</t>
  </si>
  <si>
    <t>EC8BF2G4UTQ1I5B8</t>
  </si>
  <si>
    <t>KAPIGUSTINGURAHPUTRA</t>
  </si>
  <si>
    <t>23CAA6U8E2LVKN2L</t>
  </si>
  <si>
    <t>DannySetiawan</t>
  </si>
  <si>
    <t>14D6055DEDH9NN4B</t>
  </si>
  <si>
    <t>EllyFarida</t>
  </si>
  <si>
    <t>E7E983CIEOCGTRSF</t>
  </si>
  <si>
    <t>ZaryaNugroho</t>
  </si>
  <si>
    <t>PT. TOKOPEDIA</t>
  </si>
  <si>
    <t>874F56U8E2M2JU7E</t>
  </si>
  <si>
    <t>Yosua Hasan Diki</t>
  </si>
  <si>
    <t>909E97QLTT89TG8C</t>
  </si>
  <si>
    <t>AriesmanAuly</t>
  </si>
  <si>
    <t>BC8E86U8E2LVJU71</t>
  </si>
  <si>
    <t>LeonardLukito</t>
  </si>
  <si>
    <t>BPD DKI</t>
  </si>
  <si>
    <t>C5ACC6U8E2M2ION7</t>
  </si>
  <si>
    <t>Bendahara Penerima KPKNL JKT 2</t>
  </si>
  <si>
    <t>B9BBE0N9V8LBOQOS</t>
  </si>
  <si>
    <t>Pendapatan dari Penjualan Peralatan dan Mesin</t>
  </si>
  <si>
    <t>MChatimBaidaie</t>
  </si>
  <si>
    <t>086778N3DNQRE00V</t>
  </si>
  <si>
    <t>AtjengSastrawidjaja</t>
  </si>
  <si>
    <t>7D8D91JNF37O61JB</t>
  </si>
  <si>
    <t>RichardThela</t>
  </si>
  <si>
    <t>AD63F7QLTT8G17TK</t>
  </si>
  <si>
    <t>IrwanSetia</t>
  </si>
  <si>
    <t>6D3953CIEOCE0TFR</t>
  </si>
  <si>
    <t>VonnySulaimin</t>
  </si>
  <si>
    <t>297E17QLTT8C1TJ4</t>
  </si>
  <si>
    <t>HandyCipto</t>
  </si>
  <si>
    <t>13F980N9V8LBPOKG</t>
  </si>
  <si>
    <t>SyamsulBahri</t>
  </si>
  <si>
    <t>25F0661QU83N95KQ</t>
  </si>
  <si>
    <t>AndersondanRekan</t>
  </si>
  <si>
    <t>7FDF63CIEOCI2R7L</t>
  </si>
  <si>
    <t>YohanaFransiscaDwiHandayani</t>
  </si>
  <si>
    <t>B506948VUIUVEN2K</t>
  </si>
  <si>
    <t>Irmansyah</t>
  </si>
  <si>
    <t>E9D172G4UTQ6MFQ6</t>
  </si>
  <si>
    <t>AgusArnowo</t>
  </si>
  <si>
    <t>E7DC355DEDHBTKPB</t>
  </si>
  <si>
    <t>Irwanto</t>
  </si>
  <si>
    <t>A20623CIEOCGVGJ1</t>
  </si>
  <si>
    <t>SugandaAknaSuhri</t>
  </si>
  <si>
    <t>B546D7QLTT8G2DP4</t>
  </si>
  <si>
    <t>YatiRuhiyati</t>
  </si>
  <si>
    <t>BANK TABUNGAN NEGARA</t>
  </si>
  <si>
    <t>CF4F661QU83N961U</t>
  </si>
  <si>
    <t>JosuaHutapea</t>
  </si>
  <si>
    <t>C407348VUIUUFQ50</t>
  </si>
  <si>
    <t>AcepKusmayadi</t>
  </si>
  <si>
    <t>184D248VUIUVFMGI</t>
  </si>
  <si>
    <t>BudiSusanto</t>
  </si>
  <si>
    <t>8A2C548VUIV1IKOE</t>
  </si>
  <si>
    <t>TommySantoso</t>
  </si>
  <si>
    <t>F6B4F2G4UTQ8OT9G</t>
  </si>
  <si>
    <t>RatnaWidjaja</t>
  </si>
  <si>
    <t>B601F55DEDHE1443</t>
  </si>
  <si>
    <t>RobinSupriyanto</t>
  </si>
  <si>
    <t>F55F06U8E2M6R509</t>
  </si>
  <si>
    <t>7B0657QLTT8MFCLQ</t>
  </si>
  <si>
    <t>IGedeOka</t>
  </si>
  <si>
    <t>FA0B655DEDHI7SFD</t>
  </si>
  <si>
    <t>WildaFarah</t>
  </si>
  <si>
    <t>0B9128N3DNR3TAQL</t>
  </si>
  <si>
    <t>GustiMahfudz</t>
  </si>
  <si>
    <t>2043148VUIV5SGSA</t>
  </si>
  <si>
    <t>Pendapatan dari Penjualan Peralatan dan Mesin (425122)</t>
  </si>
  <si>
    <t>425122 - Pendapatan dari Penjualan Peralatan dan Mesin</t>
  </si>
  <si>
    <t>Yang Berakhir Pada tanggal 31 Juli 2021</t>
  </si>
  <si>
    <t>RoebiandiniSumantri</t>
  </si>
  <si>
    <t>AACFC7QLTT8NH798</t>
  </si>
  <si>
    <t>Subas</t>
  </si>
  <si>
    <t>12B5C1JNF3A4FQ85</t>
  </si>
  <si>
    <t>EvaYuliantiBasuki</t>
  </si>
  <si>
    <t>B4BD38N3DNT8NN5F</t>
  </si>
  <si>
    <t>RaynoldNainggolan</t>
  </si>
  <si>
    <t>0499E8N3DNR3UM2N</t>
  </si>
  <si>
    <t>Suyamto</t>
  </si>
  <si>
    <t>C71322G4UTSHV7DC</t>
  </si>
  <si>
    <t>Suratman</t>
  </si>
  <si>
    <t>50C633CIEOEUCC59</t>
  </si>
  <si>
    <t>InaresjzKemalawarta</t>
  </si>
  <si>
    <t>11D0348VUJ1DM56M</t>
  </si>
  <si>
    <t>Jaswadi</t>
  </si>
  <si>
    <t>19D9D7QLTTAVB7UC</t>
  </si>
  <si>
    <t>HarlyWeku</t>
  </si>
  <si>
    <t>F2D5B8N3DNT8NRB7</t>
  </si>
  <si>
    <t>SukrisnoAgoes</t>
  </si>
  <si>
    <t>A2A138N3DNTBOT7B</t>
  </si>
  <si>
    <t>ChandraDwiyanto</t>
  </si>
  <si>
    <t>945161JNF3A9HDO9</t>
  </si>
  <si>
    <t>DanielEHassa</t>
  </si>
  <si>
    <t>B094848VUJ1EQNGC</t>
  </si>
  <si>
    <t>AbdulAzizMN</t>
  </si>
  <si>
    <t>A752D1JNF3AAJMI3</t>
  </si>
  <si>
    <t>HildaOng</t>
  </si>
  <si>
    <t>90C0A55DEDJR5QND</t>
  </si>
  <si>
    <t>ManshurDanSuharyono</t>
  </si>
  <si>
    <t>73C8F8N3DNTDSC7P</t>
  </si>
  <si>
    <t>Muhammad Hikmah</t>
  </si>
  <si>
    <t>7D5DA6U8E2OL2LDP</t>
  </si>
  <si>
    <t>WahyudinZarkasyi</t>
  </si>
  <si>
    <t>045E56U8E2OL31G1</t>
  </si>
  <si>
    <t>ZakiBaridwan</t>
  </si>
  <si>
    <t>AE1F80N9V8NU830I</t>
  </si>
  <si>
    <t>AmirAbadiJusuf</t>
  </si>
  <si>
    <t>5FB6B3CIEOF1C9VB</t>
  </si>
  <si>
    <t>MawarIRNapitupulu</t>
  </si>
  <si>
    <t>9E62161QU866JA4O</t>
  </si>
  <si>
    <t>AryantoAgusMulyo</t>
  </si>
  <si>
    <t>58E1B8N3DNTBQAS9</t>
  </si>
  <si>
    <t>SaptotoAgustomo</t>
  </si>
  <si>
    <t>6504D7QLTTAVDATQ</t>
  </si>
  <si>
    <t>DidikWahyudiyanto</t>
  </si>
  <si>
    <t>7C8967QLTTAVDAUO</t>
  </si>
  <si>
    <t>RudiHartonoPurba</t>
  </si>
  <si>
    <t>0B3DC6U8E2OJ0B0J</t>
  </si>
  <si>
    <t>EndangPramuwati</t>
  </si>
  <si>
    <t>2022648VUJ1EQ3H0</t>
  </si>
  <si>
    <t>Arianto</t>
  </si>
  <si>
    <t>441C855DEDJR73PF</t>
  </si>
  <si>
    <t>Sugandhi</t>
  </si>
  <si>
    <t>56AC71JNF3AANN1V</t>
  </si>
  <si>
    <t>HaryantoSahari</t>
  </si>
  <si>
    <t>E98EB8N3DNTE0B27</t>
  </si>
  <si>
    <t>ThomasAquinoTody</t>
  </si>
  <si>
    <t>05C126U8E2OK1Q21</t>
  </si>
  <si>
    <t>SantosoChandra</t>
  </si>
  <si>
    <t>BCDFB3CIEOF4J59H</t>
  </si>
  <si>
    <t>TarmiziAchmad</t>
  </si>
  <si>
    <t>CDA5F48VUJ1H06I6</t>
  </si>
  <si>
    <t>HenriSinurat</t>
  </si>
  <si>
    <t>61C466U8E2OM7A4B</t>
  </si>
  <si>
    <t>DavidTanuwijaya</t>
  </si>
  <si>
    <t>D796455DEDJTDG5N</t>
  </si>
  <si>
    <t>TjahjoDahono</t>
  </si>
  <si>
    <t>D0A1A7QLTTB2IFHM</t>
  </si>
  <si>
    <t>HerryPutranto</t>
  </si>
  <si>
    <t>9A9961JNF3AEO1IN</t>
  </si>
  <si>
    <t>BachsyainiHusein</t>
  </si>
  <si>
    <t>FF1F42G4UTSR66QK</t>
  </si>
  <si>
    <t>Denda Administratif atas keterlambatan perpanjangan izin Akuntan Publik</t>
  </si>
  <si>
    <t>AliHery</t>
  </si>
  <si>
    <t>BD1346U8E2OP7AAV</t>
  </si>
  <si>
    <t>HenriArifian</t>
  </si>
  <si>
    <t>036C748VUJ1KV9KE</t>
  </si>
  <si>
    <t>LiliGunawan</t>
  </si>
  <si>
    <t>2FAD17QLTTB6KCHO</t>
  </si>
  <si>
    <t>TedyChandra</t>
  </si>
  <si>
    <t>A99FE8N3DNTI186J</t>
  </si>
  <si>
    <t>TheodorusDjokoSutrisno</t>
  </si>
  <si>
    <t>5D59A61QU86EQMLS</t>
  </si>
  <si>
    <t>RajaGudaEdwardParlindunganLTobing</t>
  </si>
  <si>
    <t>DE53E0N9V8NVBINC</t>
  </si>
  <si>
    <t>DadangMulyana</t>
  </si>
  <si>
    <t>387D06U8E2OR8T6D</t>
  </si>
  <si>
    <t>ParlindunganSiahaan</t>
  </si>
  <si>
    <t>B85C76U8E2OR9983</t>
  </si>
  <si>
    <t>AfrizalSY</t>
  </si>
  <si>
    <t>52E8B6U8E2OSA53D</t>
  </si>
  <si>
    <t>Rusli</t>
  </si>
  <si>
    <t>F822E3CIEOF9LBCB</t>
  </si>
  <si>
    <t>BimoImanSantoso</t>
  </si>
  <si>
    <t>DD5288N3DNTK3CAR</t>
  </si>
  <si>
    <t>WendyTandiawan</t>
  </si>
  <si>
    <t>527EA48VUJ1N2JRO</t>
  </si>
  <si>
    <t>YudiantoPrawiroSilianto</t>
  </si>
  <si>
    <t>12DAA48VUJ1N4I06</t>
  </si>
  <si>
    <t>SuardiGunawan</t>
  </si>
  <si>
    <t>2921055DEDK4GR8R</t>
  </si>
  <si>
    <t>ChrisnaAWardhana</t>
  </si>
  <si>
    <t>0D2A70N9V8O4DSJ4</t>
  </si>
  <si>
    <t>DarmentaPinem</t>
  </si>
  <si>
    <t>BCDC21JNF3AHRJCV</t>
  </si>
  <si>
    <t>TjiongEngPin</t>
  </si>
  <si>
    <t>78E9648VUJ1N2JI2</t>
  </si>
  <si>
    <t>RHidayatEffendy</t>
  </si>
  <si>
    <t>6C5A461QU86GUDBK</t>
  </si>
  <si>
    <t>FT21197NH54Q</t>
  </si>
  <si>
    <t>IshakAwaluddin</t>
  </si>
  <si>
    <t>87FF87QLTTB9P6BC</t>
  </si>
  <si>
    <t>KAP Erfan &amp; Rakhmawan</t>
  </si>
  <si>
    <t>C77FA3CIEOFBOB67</t>
  </si>
  <si>
    <t>Denda Administratif atas keterlambatan penyampaian laporan kegiatan usaha Kantor Akuntan Publik</t>
  </si>
  <si>
    <t>Denda Administratif atas keterlambatan penyampaian laporan keuangan Kantor Akuntan Publik</t>
  </si>
  <si>
    <t>KAP Afwan</t>
  </si>
  <si>
    <t>236D73CIEOFBOCVD</t>
  </si>
  <si>
    <t>MichelleKristian</t>
  </si>
  <si>
    <t>80FC23CIEOFDNBD9</t>
  </si>
  <si>
    <t>KAP AF. Rachman &amp; Soetjipto WS.</t>
  </si>
  <si>
    <t>47B3755DEDK7HA0P</t>
  </si>
  <si>
    <t>SaidAmru</t>
  </si>
  <si>
    <t>38D981JNF3AGR2SD</t>
  </si>
  <si>
    <t>KAP Nugroho &amp; Rekan</t>
  </si>
  <si>
    <t>EE0530N9V8O9G5HG</t>
  </si>
  <si>
    <t>HariPurnomo</t>
  </si>
  <si>
    <t>879D50N9V8O9HAHS</t>
  </si>
  <si>
    <t>YulianaSetiawati</t>
  </si>
  <si>
    <t>0BF968N3DNTP6R1V</t>
  </si>
  <si>
    <t>Julius</t>
  </si>
  <si>
    <t>5C6F57QLTTBENBMG</t>
  </si>
  <si>
    <t>KAP Irvan</t>
  </si>
  <si>
    <t>C757F8N3DNTR5783</t>
  </si>
  <si>
    <t>PoltakSitumorang</t>
  </si>
  <si>
    <t>98F827QLTTBEOIRA</t>
  </si>
  <si>
    <t>KAP Leonard Pangaribuan</t>
  </si>
  <si>
    <t>4A8003CIEOFEN73J</t>
  </si>
  <si>
    <t>JuhanaAdiwisastra</t>
  </si>
  <si>
    <t>4F4006U8E2P1BH9P</t>
  </si>
  <si>
    <t>RotuaRatnaSimanjuntak</t>
  </si>
  <si>
    <t>EE3A60N9V8OBFVO4</t>
  </si>
  <si>
    <t>RobbySumargo</t>
  </si>
  <si>
    <t>C7B078N3DNTR8LUT</t>
  </si>
  <si>
    <t>KAP Robby Danang Budi</t>
  </si>
  <si>
    <t>B40C26U8E2P0B95L</t>
  </si>
  <si>
    <t>KAP Gideon Adi dan Rekan</t>
  </si>
  <si>
    <t>D13E83CIEOFENIK1</t>
  </si>
  <si>
    <t>KAP Tri Bowo Yulianti</t>
  </si>
  <si>
    <t>CAADA6U8E2P0CNR3</t>
  </si>
  <si>
    <t>BeddyRSamsi</t>
  </si>
  <si>
    <t>182318N3DNTR6F8D</t>
  </si>
  <si>
    <t>SetiasihBudiowati</t>
  </si>
  <si>
    <t>8B8E655DEDK9IIPN</t>
  </si>
  <si>
    <t>FahmiRizani</t>
  </si>
  <si>
    <t>D61923CIEOFGRV47</t>
  </si>
  <si>
    <t>HarrisSiregar</t>
  </si>
  <si>
    <t>4E2BF0N9V8OFKLB6</t>
  </si>
  <si>
    <t>UtangRachmat</t>
  </si>
  <si>
    <t>14E476U8E2P6G17I</t>
  </si>
  <si>
    <t>HermenBustaman</t>
  </si>
  <si>
    <t>D6BBD8N3DNTV8LQ3</t>
  </si>
  <si>
    <t>ElvianaEzeddin</t>
  </si>
  <si>
    <t>AED8C61QU86Q1MME</t>
  </si>
  <si>
    <t>AgusSuharto</t>
  </si>
  <si>
    <t>F42382G4UTT9JIB4</t>
  </si>
  <si>
    <t>StephanusJunianto</t>
  </si>
  <si>
    <t>9D6713CIEOFN15ML</t>
  </si>
  <si>
    <t>AdiRasidi</t>
  </si>
  <si>
    <t>8E3D148VUJ23E846</t>
  </si>
  <si>
    <t>Robinson</t>
  </si>
  <si>
    <t>6A9056U8E2P8LFK9</t>
  </si>
  <si>
    <t>B90F21JNF3AP14KF</t>
  </si>
  <si>
    <t>KAP Iskandar Pane</t>
  </si>
  <si>
    <t>772E255DEDKAL53J</t>
  </si>
  <si>
    <t>KAP Jojo Sunarjo &amp; Rekan</t>
  </si>
  <si>
    <t>137FD0N9V8OGP0OI</t>
  </si>
  <si>
    <t>NurVitaNugrahani</t>
  </si>
  <si>
    <t>ANZ PANIN BANK</t>
  </si>
  <si>
    <t>9B21E8N3DNU0F7G7</t>
  </si>
  <si>
    <t>Tarkosunaryo</t>
  </si>
  <si>
    <t>309740N9V8OHSC82</t>
  </si>
  <si>
    <t>KAP Nalem Sembiring, Drs., Ak., CPA</t>
  </si>
  <si>
    <t>B7C6B8N3DNTVBTMF</t>
  </si>
  <si>
    <t>SyahdanSSiregar</t>
  </si>
  <si>
    <t>DBABF0N9V8OIU0S8</t>
  </si>
  <si>
    <t>425912 - Penerimaan Kembali Belanja Barang Tahun Lalu</t>
  </si>
  <si>
    <t>425811 - Pendapatan Denda Penyelesaian Pekerjaan Pemerintah</t>
  </si>
  <si>
    <t>Yang Berakhir Pada tanggal 31 Agustus 2021</t>
  </si>
  <si>
    <t>KAP Widianto &amp; Sumbogo</t>
  </si>
  <si>
    <t>346F048VUJ22BU9S</t>
  </si>
  <si>
    <t>WilliamKoesman</t>
  </si>
  <si>
    <t>42E906U8E2RFHSQV</t>
  </si>
  <si>
    <t>KAP Irsad Muhammad</t>
  </si>
  <si>
    <t>5DD580N9V8QON2VA</t>
  </si>
  <si>
    <t>KAP Agus, Indra, Jeri &amp; Rekan</t>
  </si>
  <si>
    <t>B662B2G4UTVHH5N6</t>
  </si>
  <si>
    <t>Yovita</t>
  </si>
  <si>
    <t>A0C6B0N9V8OHPDHO</t>
  </si>
  <si>
    <t>Setijawati</t>
  </si>
  <si>
    <t>9C93F2G4UTTAKC80</t>
  </si>
  <si>
    <t>KAP Luqman &amp; Sarifuddin</t>
  </si>
  <si>
    <t>D61D048VUJ23EPBE</t>
  </si>
  <si>
    <t>Albidin</t>
  </si>
  <si>
    <t>ED6C348VUJ23F2UK</t>
  </si>
  <si>
    <t>AbdulMuntalib</t>
  </si>
  <si>
    <t>CFC548N3DO08BNIT</t>
  </si>
  <si>
    <t>DCE952G4UTVHIJFS</t>
  </si>
  <si>
    <t>Lina</t>
  </si>
  <si>
    <t>5F7C91JNF3D564BH</t>
  </si>
  <si>
    <t>AhmadAdri</t>
  </si>
  <si>
    <t>019681JNF3D56BVT</t>
  </si>
  <si>
    <t>OngTieLiang</t>
  </si>
  <si>
    <t>F80C97QLTTDS59NS</t>
  </si>
  <si>
    <t>IWayanRamantha</t>
  </si>
  <si>
    <t>067BE6U8E2RGNG2D</t>
  </si>
  <si>
    <t>HarySuganda</t>
  </si>
  <si>
    <t>C1F437QLTTDT5PCU</t>
  </si>
  <si>
    <t>MUHAMMADYUDHIKAELRIFI</t>
  </si>
  <si>
    <t>DC8D761QU894DCTK</t>
  </si>
  <si>
    <t>GafarSalim</t>
  </si>
  <si>
    <t>D68746U8E2RHPIIV</t>
  </si>
  <si>
    <t>SuzyNoviyantiBudiono</t>
  </si>
  <si>
    <t>6ADE06U8E2RHQ0IF</t>
  </si>
  <si>
    <t>AliDjamhuri</t>
  </si>
  <si>
    <t>268238N3DO08D1IV</t>
  </si>
  <si>
    <t>DidiedPAffandy</t>
  </si>
  <si>
    <t>3DD1F2G4UTVHI1PA</t>
  </si>
  <si>
    <t>BambangHariadi</t>
  </si>
  <si>
    <t>C11796U8E2RFJ3DV</t>
  </si>
  <si>
    <t>3A45261QU896G9CK</t>
  </si>
  <si>
    <t>F30807QLTTDVA9D0</t>
  </si>
  <si>
    <t>IndraSuheriJ</t>
  </si>
  <si>
    <t>D3F4B48VUJ4EL7R8</t>
  </si>
  <si>
    <t>AnisaListya</t>
  </si>
  <si>
    <t>0213A7QLTTE19IDA</t>
  </si>
  <si>
    <t>KAP Jimy Abadi</t>
  </si>
  <si>
    <t>741F81JNF3DBEH4J</t>
  </si>
  <si>
    <t>PanatadanRekan</t>
  </si>
  <si>
    <t>383DD3CIEOI49B97</t>
  </si>
  <si>
    <t>ahmadyasserarafat</t>
  </si>
  <si>
    <t>08A180N9V8R02518</t>
  </si>
  <si>
    <t>BingHarianto</t>
  </si>
  <si>
    <t>A1B4A6U8E2RMUFTB</t>
  </si>
  <si>
    <t>KAP Bustaman, Ezeddin &amp; Putranto</t>
  </si>
  <si>
    <t>D14132G4UTVNRHHO</t>
  </si>
  <si>
    <t>KAP Supoyo, Sutjahjo, Subyantara &amp; Rekan</t>
  </si>
  <si>
    <t>746CF6U8E2RMU3SA</t>
  </si>
  <si>
    <t>MuhammadKurniawan</t>
  </si>
  <si>
    <t>C45D12G4UTVOU942</t>
  </si>
  <si>
    <t>NanoSuyatna</t>
  </si>
  <si>
    <t>6E14F55DEDMU60FL</t>
  </si>
  <si>
    <t>SRINURHAYATI</t>
  </si>
  <si>
    <t>2A5692G4UTVPTNRM</t>
  </si>
  <si>
    <t>BennyGunawan</t>
  </si>
  <si>
    <t>B37CF0N9V8R236EI</t>
  </si>
  <si>
    <t>NovitaBudiS</t>
  </si>
  <si>
    <t>380172G4UTVNT6B4</t>
  </si>
  <si>
    <t>HendraGunawan</t>
  </si>
  <si>
    <t>9739B0N9V8R24TQE</t>
  </si>
  <si>
    <t>DianHajatiD</t>
  </si>
  <si>
    <t>C930C48VUJ4KOCT4</t>
  </si>
  <si>
    <t>KAP Krisnawan, Nugroho &amp; Fahmy</t>
  </si>
  <si>
    <t>9F0E87QLTTE6CGIO</t>
  </si>
  <si>
    <t>KAP Fachrudin &amp; Mahyuddin</t>
  </si>
  <si>
    <t>2B31B7QLTTE5C78Q</t>
  </si>
  <si>
    <t>BudiRahayu</t>
  </si>
  <si>
    <t>8A82455DEDN16R8J</t>
  </si>
  <si>
    <t>RositaUliSinaga</t>
  </si>
  <si>
    <t>9157A1JNF3DFIVGN</t>
  </si>
  <si>
    <t>SukarnaRusdjana</t>
  </si>
  <si>
    <t>2007C2G4UTVS0E14</t>
  </si>
  <si>
    <t>Andreas</t>
  </si>
  <si>
    <t>C078E2G4UTVT0BUB</t>
  </si>
  <si>
    <t>AirinTitus</t>
  </si>
  <si>
    <t>C810948VUJ4MSFV1</t>
  </si>
  <si>
    <t>B429E48VUJ4NQKKJ</t>
  </si>
  <si>
    <t>SetiawatiBudiman</t>
  </si>
  <si>
    <t>5012E61QU89HKOUQ</t>
  </si>
  <si>
    <t>Syamsudin</t>
  </si>
  <si>
    <t>F85008N3DO0MSAOJ</t>
  </si>
  <si>
    <t>AMRILRISHANWARREKAN</t>
  </si>
  <si>
    <t>CDC3555DEDN39E27</t>
  </si>
  <si>
    <t>KAP Agung Nugroho</t>
  </si>
  <si>
    <t>5128A61QU89HMIHA</t>
  </si>
  <si>
    <t>AhmadSapudin</t>
  </si>
  <si>
    <t>E54757QLTTE9DJCS</t>
  </si>
  <si>
    <t>FT212327WGMH</t>
  </si>
  <si>
    <t>KAP Muhamad Zen, Drs. &amp; Rekan</t>
  </si>
  <si>
    <t>C10211JNF3DJLJ63</t>
  </si>
  <si>
    <t>SukardiHasan</t>
  </si>
  <si>
    <t>E6ECC48VUJ4PUNKU</t>
  </si>
  <si>
    <t>HermanJuwono</t>
  </si>
  <si>
    <t>4F9CA48VUJ4PV81A</t>
  </si>
  <si>
    <t>KasnerSirumapea</t>
  </si>
  <si>
    <t>EE9BE8N3DO0MTB2V</t>
  </si>
  <si>
    <t>TenlyWidjaja</t>
  </si>
  <si>
    <t>CB0E58N3DO0NV7E1</t>
  </si>
  <si>
    <t>90FBA0N9V8R8A8A6</t>
  </si>
  <si>
    <t>MorisonGlobal</t>
  </si>
  <si>
    <t>EBFDF3CIEOIELKTF</t>
  </si>
  <si>
    <t>AnnaKarinaWijaya</t>
  </si>
  <si>
    <t>244D561QU89LS70Q</t>
  </si>
  <si>
    <t>LudovicusSensiWondabio</t>
  </si>
  <si>
    <t>919626U8E2S39IP7</t>
  </si>
  <si>
    <t>KAP Moh Wildan &amp; Adi Darmawan</t>
  </si>
  <si>
    <t>5CA9A55DEDN7FMTT</t>
  </si>
  <si>
    <t>HirdjanSjafii</t>
  </si>
  <si>
    <t>C8D543CIEOIHLUFP</t>
  </si>
  <si>
    <t>BennyLTobing</t>
  </si>
  <si>
    <t>A272355DEDNAG78F</t>
  </si>
  <si>
    <t>TanzilDjunaididanRekan</t>
  </si>
  <si>
    <t>CE88F7QLTTEFNB9U</t>
  </si>
  <si>
    <t>SardjonoKurniawan</t>
  </si>
  <si>
    <t>B7F527QLTTEFNPJ4</t>
  </si>
  <si>
    <t>KAP Hadori Sugiarto Adi &amp; Rekan</t>
  </si>
  <si>
    <t>6A50A1JNF3DOT08L</t>
  </si>
  <si>
    <t>NoorSalimMadjid</t>
  </si>
  <si>
    <t>D8FA36U8E2S3B4NV</t>
  </si>
  <si>
    <t>HannyWurangian</t>
  </si>
  <si>
    <t>498828N3DO0T4KTJ</t>
  </si>
  <si>
    <t>NRamaGautama</t>
  </si>
  <si>
    <t>DDB3755DEDN58C6N</t>
  </si>
  <si>
    <t>AgungNugroho</t>
  </si>
  <si>
    <t>503C51JNF3DOS02L</t>
  </si>
  <si>
    <t>Anwar</t>
  </si>
  <si>
    <t>1423A61QU89MT2F2</t>
  </si>
  <si>
    <t>KAP Tasmin A. Rahim, Drs.</t>
  </si>
  <si>
    <t>3AAB12G4UU059D1C</t>
  </si>
  <si>
    <t>FT21237DT3ML</t>
  </si>
  <si>
    <t>DimasHananto</t>
  </si>
  <si>
    <t>9615D1JNF3DQV2J3</t>
  </si>
  <si>
    <t>IskandarPane</t>
  </si>
  <si>
    <t>935B255DEDNAGS7D</t>
  </si>
  <si>
    <t>PeddyHFDasuki</t>
  </si>
  <si>
    <t>C013661QU89P1B02</t>
  </si>
  <si>
    <t>2825A2G4UU07DQIC</t>
  </si>
  <si>
    <t>7266A0N9V8REK2BC</t>
  </si>
  <si>
    <t>Kurnia</t>
  </si>
  <si>
    <t>4526A6U8E2S5F9D7</t>
  </si>
  <si>
    <t>RenieFeriana</t>
  </si>
  <si>
    <t>8FB210N9V8RFJJ5I</t>
  </si>
  <si>
    <t>KAP Bakhtiar, Drs., S.H.</t>
  </si>
  <si>
    <t>1B2723CIEOIELI5L</t>
  </si>
  <si>
    <t>KAP Sriyadi Elly Sugeng &amp; Rekan</t>
  </si>
  <si>
    <t>1679A6U8E2S38NFF</t>
  </si>
  <si>
    <t>HerwinSASitumorang</t>
  </si>
  <si>
    <t>09FD355DEDNCLCKJ</t>
  </si>
  <si>
    <t>XeniaAyubudhi</t>
  </si>
  <si>
    <t>A51EB48VUJ508ECG</t>
  </si>
  <si>
    <t>AlvinIsmanto</t>
  </si>
  <si>
    <t>876D248VUJ508EE2</t>
  </si>
  <si>
    <t>EnyIndriaW</t>
  </si>
  <si>
    <t>FEAB51JNF3DR1FAN</t>
  </si>
  <si>
    <t>MuhammadIrfan</t>
  </si>
  <si>
    <t>7FC0D0N9V8REKFFC</t>
  </si>
  <si>
    <t>FennyWidjaja</t>
  </si>
  <si>
    <t>33E8E3CIEOIJRFGD</t>
  </si>
  <si>
    <t>Yulia</t>
  </si>
  <si>
    <t>416E47QLTTEHSFKA</t>
  </si>
  <si>
    <t>AKristiyantoWahyuI</t>
  </si>
  <si>
    <t>39BDE48VUJ518TEK</t>
  </si>
  <si>
    <t>ImanBudiman</t>
  </si>
  <si>
    <t>50AAD6U8E2S6GPJ7</t>
  </si>
  <si>
    <t>EddyHutarsoSelamat</t>
  </si>
  <si>
    <t>A349A55DEDNDNA39</t>
  </si>
  <si>
    <t>Wahjudi</t>
  </si>
  <si>
    <t>927433CIEOIO270H</t>
  </si>
  <si>
    <t>1F2CC8N3DO12G73H</t>
  </si>
  <si>
    <t>FenyIndahSary</t>
  </si>
  <si>
    <t>E7E167QLTTEM3DFS</t>
  </si>
  <si>
    <t>AinulFurkan</t>
  </si>
  <si>
    <t>4820055DEDNGSLEF</t>
  </si>
  <si>
    <t>KeynardoMayhotraja</t>
  </si>
  <si>
    <t>52C8548VUJ54FMMO</t>
  </si>
  <si>
    <t>SudarmadjiHerrySutrisno</t>
  </si>
  <si>
    <t>2D9732G4UU0BMCBG</t>
  </si>
  <si>
    <t>KAP Bambang Sudaryono, Drs. &amp; Rekan</t>
  </si>
  <si>
    <t>7B2652G4UU0CLMFU</t>
  </si>
  <si>
    <t>JohannaGani</t>
  </si>
  <si>
    <t>ADF457QLTTEN3RMC</t>
  </si>
  <si>
    <t>Yang Berakhir Pada tanggal 30 September 2021</t>
  </si>
  <si>
    <t>LiannyLeo</t>
  </si>
  <si>
    <t>CFFEF0N9V8TMOIJS</t>
  </si>
  <si>
    <t>JullieJSondakh</t>
  </si>
  <si>
    <t>9073255DEDPLRSSN</t>
  </si>
  <si>
    <t>AmanHermawan</t>
  </si>
  <si>
    <t>EB9B555DEDPLTAO7</t>
  </si>
  <si>
    <t>AgusWahjono</t>
  </si>
  <si>
    <t>FF6150N9V8TNQT0U</t>
  </si>
  <si>
    <t>KAP Jamaludin, Ardi, Sukimto dan Rekan</t>
  </si>
  <si>
    <t>C7DF155DEDPN01ED</t>
  </si>
  <si>
    <t>KAP Effendy &amp; Rekan</t>
  </si>
  <si>
    <t>A57FC6U8E2UFP887</t>
  </si>
  <si>
    <t>RibkaArethadanRekan</t>
  </si>
  <si>
    <t>475547QLTTGS6TH6</t>
  </si>
  <si>
    <t>YosefKresnaBudi</t>
  </si>
  <si>
    <t>7E6F23CIEOL14M6L</t>
  </si>
  <si>
    <t>AgustinusKurniantoro</t>
  </si>
  <si>
    <t>43C032G4UU2IOM2M</t>
  </si>
  <si>
    <t>AlfianMaase</t>
  </si>
  <si>
    <t>5C7F43CIEOKU4VE7</t>
  </si>
  <si>
    <t>AgustinusSugiharto</t>
  </si>
  <si>
    <t>D937C48VUJ7DJ3II</t>
  </si>
  <si>
    <t>DedySukrisnadi</t>
  </si>
  <si>
    <t>EB58E61QU8C3BS6I</t>
  </si>
  <si>
    <t>AbubakarUsman</t>
  </si>
  <si>
    <t>20CF448VUJ7DN7SU</t>
  </si>
  <si>
    <t>KAP Gunardi Noerwono, Drs.</t>
  </si>
  <si>
    <t>C8B416U8E2UDKNEH</t>
  </si>
  <si>
    <t>SuwardjiAchmad</t>
  </si>
  <si>
    <t>2749155DEDPQ351V</t>
  </si>
  <si>
    <t>LidwinaKomalasari</t>
  </si>
  <si>
    <t>83FBD48VUJ7DIG9M</t>
  </si>
  <si>
    <t>KAP Zeinirwan Zein</t>
  </si>
  <si>
    <t>7E0182G4UU2KT3MQ</t>
  </si>
  <si>
    <t>TbAmanFathurachman</t>
  </si>
  <si>
    <t>C08611JNF3G9J7LV</t>
  </si>
  <si>
    <t>Handriono</t>
  </si>
  <si>
    <t>08EE855DEDPPVG3P</t>
  </si>
  <si>
    <t>AriefSetyadi</t>
  </si>
  <si>
    <t>0F3367QLTTGV6FTA</t>
  </si>
  <si>
    <t>KAP Albert Silalahi, Drs. &amp; Rekan</t>
  </si>
  <si>
    <t>529CF1JNF3G8D6CR</t>
  </si>
  <si>
    <t>KAP Sukrisno Sarwoko dan Sandjaja</t>
  </si>
  <si>
    <t>8BD598N3DO3BNK7D</t>
  </si>
  <si>
    <t>TbHasanuddin</t>
  </si>
  <si>
    <t>352250N9V8TT5LP4</t>
  </si>
  <si>
    <t>KAP Jimmy Andrianus, Drs., M.M., CA., CPA</t>
  </si>
  <si>
    <t>1A4768N3DO3CSSJ1</t>
  </si>
  <si>
    <t>SudartoSuratman</t>
  </si>
  <si>
    <t>209B53CIEOL2CKD5</t>
  </si>
  <si>
    <t>PatrickHenryAdam</t>
  </si>
  <si>
    <t>A1F1E2G4UU2N2IUS</t>
  </si>
  <si>
    <t>FaisalRiyandaPutra</t>
  </si>
  <si>
    <t>B604A1JNF3G9KF45</t>
  </si>
  <si>
    <t>YusufHaryono</t>
  </si>
  <si>
    <t>B70F97QLTTH2K0SC</t>
  </si>
  <si>
    <t>KAP Djoemarma, Wahyudin &amp; Rekan</t>
  </si>
  <si>
    <t>9E75761QU8C6E3FS</t>
  </si>
  <si>
    <t>GabriellaMulyaminKurniawan</t>
  </si>
  <si>
    <t>345183CIEOL3G71D</t>
  </si>
  <si>
    <t>KAP Abdul Hamid dan Rekan</t>
  </si>
  <si>
    <t>728CA7QLTTGS6L4E</t>
  </si>
  <si>
    <t>Bunyamin</t>
  </si>
  <si>
    <t>C797548VUJ7FUDBC</t>
  </si>
  <si>
    <t>SonnySuryanto</t>
  </si>
  <si>
    <t>644C055DEDPSA7CD</t>
  </si>
  <si>
    <t>EddySetiawan</t>
  </si>
  <si>
    <t>F8AA87QLTTH1H63S</t>
  </si>
  <si>
    <t>IshaqAdam</t>
  </si>
  <si>
    <t>E897F48VUJ7GVAM8</t>
  </si>
  <si>
    <t>Maryam</t>
  </si>
  <si>
    <t>747126U8E2UL5P5J</t>
  </si>
  <si>
    <t>YoyoSukaryoDjaenal</t>
  </si>
  <si>
    <t>696DD1JNF3GBPHNR</t>
  </si>
  <si>
    <t>FT21253N1257</t>
  </si>
  <si>
    <t>RusmaNailiah</t>
  </si>
  <si>
    <t>3873B3CIEOL5JPH3</t>
  </si>
  <si>
    <t>FandyAdhitya</t>
  </si>
  <si>
    <t>2D7803CIEOL3GL83</t>
  </si>
  <si>
    <t>AureosKonsultanIndonesia</t>
  </si>
  <si>
    <t>D46747QLTTH2L1P6</t>
  </si>
  <si>
    <t>FerdiansyahSiregar</t>
  </si>
  <si>
    <t>C3B221JNF3GBPQLP</t>
  </si>
  <si>
    <t>Sarwani</t>
  </si>
  <si>
    <t>90C931JNF3GCQ40B</t>
  </si>
  <si>
    <t>EnitaSyafnia</t>
  </si>
  <si>
    <t>CAC110N9V8U2CJ9S</t>
  </si>
  <si>
    <t>AgusIwanSutantoKusuma</t>
  </si>
  <si>
    <t>FF5B52G4UU2O6RII</t>
  </si>
  <si>
    <t>TjahjadiTamara</t>
  </si>
  <si>
    <t>AE0073CIEOL6JHRJ</t>
  </si>
  <si>
    <t>Rasidah</t>
  </si>
  <si>
    <t>35AA461QU8C9R52E</t>
  </si>
  <si>
    <t>IqbalRezaNasution</t>
  </si>
  <si>
    <t>138D555DEDPTCCNJ</t>
  </si>
  <si>
    <t>TheressThohadi</t>
  </si>
  <si>
    <t>DD8EB3CIEOL4JNE3</t>
  </si>
  <si>
    <t>HasdiSuryadi</t>
  </si>
  <si>
    <t>AE0671JNF3GBPO21</t>
  </si>
  <si>
    <t>Katio</t>
  </si>
  <si>
    <t>3B96A8N3DO3DTGRT</t>
  </si>
  <si>
    <t>KAP Sabar Setia</t>
  </si>
  <si>
    <t>BANK MESTIKA DHARMA</t>
  </si>
  <si>
    <t>DF0613CIEOL4J6UC</t>
  </si>
  <si>
    <t>FajarAndiSutrisnoPutro</t>
  </si>
  <si>
    <t>15F2861QU8CCQMHQ</t>
  </si>
  <si>
    <t>KAP Drs. Heroe, Pramono &amp; Rekan</t>
  </si>
  <si>
    <t>5C96E48VUJ7H0FNI</t>
  </si>
  <si>
    <t>DwikoraHariPrianto</t>
  </si>
  <si>
    <t>CF0A51JNF3GFTB01</t>
  </si>
  <si>
    <t>AdhiWicaksono</t>
  </si>
  <si>
    <t>A51B755DEDQ0CNOF</t>
  </si>
  <si>
    <t>KAP Iwan Siswandi, M.Ak.</t>
  </si>
  <si>
    <t>3AF030N9V8U2DDH8</t>
  </si>
  <si>
    <t>FT2125757W0H</t>
  </si>
  <si>
    <t>ArmenLDaulay</t>
  </si>
  <si>
    <t>3B2822G4UU2TAN6Q</t>
  </si>
  <si>
    <t>WahyuDarmawan</t>
  </si>
  <si>
    <t>9F6A30N9V8U4GNBO</t>
  </si>
  <si>
    <t>BudimanARozik</t>
  </si>
  <si>
    <t>2BBF51JNF3GGTN9T</t>
  </si>
  <si>
    <t>PrasetiaBudiWibowo</t>
  </si>
  <si>
    <t>7119A6U8E2UQCMMB</t>
  </si>
  <si>
    <t>VictorAlbertTampubolon</t>
  </si>
  <si>
    <t>164106U8E2UQBQJT</t>
  </si>
  <si>
    <t>HeruSatriaRukmanaDanRekan</t>
  </si>
  <si>
    <t>3D9B56U8E2UREPVJ</t>
  </si>
  <si>
    <t>KAP Bambang, Sutjipto Ngumar &amp; Rekan</t>
  </si>
  <si>
    <t>147918N3DO3F12OD</t>
  </si>
  <si>
    <t>HandokoTomo</t>
  </si>
  <si>
    <t>DE68255DEDQ0EVF5</t>
  </si>
  <si>
    <t>DennyPrimaPratama</t>
  </si>
  <si>
    <t>8D8C87QLTTH8VNGA</t>
  </si>
  <si>
    <t>YuwonoH</t>
  </si>
  <si>
    <t>54F861JNF3GH2BRL</t>
  </si>
  <si>
    <t>KAP Griselda, Wisnu &amp; Arum</t>
  </si>
  <si>
    <t>6D8D755DEDQ2J4MR</t>
  </si>
  <si>
    <t>FT212590RKJ5</t>
  </si>
  <si>
    <t>DwiAgungNugroho</t>
  </si>
  <si>
    <t>2B17661QU8CF6A84</t>
  </si>
  <si>
    <t>ChrisUtomo</t>
  </si>
  <si>
    <t>395ED55DEDQ2M79R</t>
  </si>
  <si>
    <t>KAP Ojak Lumban Gaol</t>
  </si>
  <si>
    <t>97D2E55DEDQ6R8ET</t>
  </si>
  <si>
    <t>7C52561QU8CG8J9E</t>
  </si>
  <si>
    <t>MarcellinusWendra</t>
  </si>
  <si>
    <t>F3A2355DEDQ4QU9B</t>
  </si>
  <si>
    <t>KAP Meilina Pangaribuan, Dra., M.M.</t>
  </si>
  <si>
    <t>770222G4UU2UK74I</t>
  </si>
  <si>
    <t>MochZainuddin</t>
  </si>
  <si>
    <t>83E2D0N9V8U4LP6G</t>
  </si>
  <si>
    <t>KAP Budi &amp; Azhari</t>
  </si>
  <si>
    <t>121CA55DEDQ6R5TB</t>
  </si>
  <si>
    <t>HandokoKarjantoro</t>
  </si>
  <si>
    <t>BE5662G4UU32MOV6</t>
  </si>
  <si>
    <t>KetutBudiartha</t>
  </si>
  <si>
    <t>1AE3E55DEDQ3R338</t>
  </si>
  <si>
    <t>KAP Made Sudarma, Thomas &amp; Dewi</t>
  </si>
  <si>
    <t>C16807QLTTHD63BU</t>
  </si>
  <si>
    <t>EkoFatahYasin</t>
  </si>
  <si>
    <t>86A256U8E2V0PM0P</t>
  </si>
  <si>
    <t>AriefJauhari</t>
  </si>
  <si>
    <t>B2E2561QU8CF0MC6</t>
  </si>
  <si>
    <t>LuqmanHakim</t>
  </si>
  <si>
    <t>0C37D61QU8CLF502</t>
  </si>
  <si>
    <t>KAPRoniPupungRekan</t>
  </si>
  <si>
    <t>EB7D03CIEOLG9F7H</t>
  </si>
  <si>
    <t>KAP Djoko Sidik &amp; Indra</t>
  </si>
  <si>
    <t>BD7DC6U8E2USL5O1</t>
  </si>
  <si>
    <t>5FA112G4UU2UK0A4</t>
  </si>
  <si>
    <t>ErnySandjaja</t>
  </si>
  <si>
    <t>2075D0N9V8UAVP7S</t>
  </si>
  <si>
    <t>KAP B. Yunianto</t>
  </si>
  <si>
    <t>30EEA55DEDQ91QHV</t>
  </si>
  <si>
    <t>KAP Gatot Permadi, Azwir &amp; Abimail</t>
  </si>
  <si>
    <t>01A596U8E2USL1SJ</t>
  </si>
  <si>
    <t>ImsarRejeb</t>
  </si>
  <si>
    <t>2933F61QU8CPMEDU</t>
  </si>
  <si>
    <t>RSudarno</t>
  </si>
  <si>
    <t>30B253CIEOLHFNB3</t>
  </si>
  <si>
    <t>SyariefBasir</t>
  </si>
  <si>
    <t>3B1112G4UU384VIM</t>
  </si>
  <si>
    <t>88A9E7QLTTHIK5HS</t>
  </si>
  <si>
    <t>KAP Armandias, Drs.</t>
  </si>
  <si>
    <t>C41FE61QU8CLF4FQ</t>
  </si>
  <si>
    <t>059ED55DEDQEFUH3</t>
  </si>
  <si>
    <t>EddyKaslim</t>
  </si>
  <si>
    <t>36B1B55DEDQEF29L</t>
  </si>
  <si>
    <t>RetnoDwiAndani</t>
  </si>
  <si>
    <t>AE36B7QLTTHIJ71A</t>
  </si>
  <si>
    <t>AnggiRatnaAnggraini</t>
  </si>
  <si>
    <t>1CF090N9V8UGELKI</t>
  </si>
  <si>
    <t>FT21271YTRV2</t>
  </si>
  <si>
    <t>KAP Abdul Ghonie &amp; Rekan</t>
  </si>
  <si>
    <t>3C1208N3DO4271LB</t>
  </si>
  <si>
    <t>Solihin</t>
  </si>
  <si>
    <t>F66CF7QLTTHJLI7M</t>
  </si>
  <si>
    <t>Yang Berakhir Pada tanggal 31 Desember 2021</t>
  </si>
  <si>
    <t>JANUARI</t>
  </si>
  <si>
    <t>FEBRUARI</t>
  </si>
  <si>
    <t>MARET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</si>
  <si>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</si>
  <si>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</si>
  <si>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</si>
  <si>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</si>
  <si>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</si>
  <si>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</si>
  <si>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</si>
  <si>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</si>
  <si>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DESEMBER</t>
  </si>
  <si>
    <t>PNBP  TA 2021</t>
  </si>
  <si>
    <t>A. Biaya Perizinan</t>
  </si>
  <si>
    <t>TOTAL</t>
  </si>
  <si>
    <t>TARGET</t>
  </si>
  <si>
    <t xml:space="preserve">  PRESENTASE</t>
  </si>
  <si>
    <t>Izin</t>
  </si>
  <si>
    <t>Denda</t>
  </si>
  <si>
    <t>Pengembalian Belanja</t>
  </si>
  <si>
    <t>BMN</t>
  </si>
  <si>
    <t>Target</t>
  </si>
  <si>
    <t>%</t>
  </si>
  <si>
    <t>TARGET REALISASI</t>
  </si>
  <si>
    <t>PENERIMAAN PNBP TA 2021</t>
  </si>
  <si>
    <t>PUSAT PEMBINAAN PROFESI KEUANGAN</t>
  </si>
  <si>
    <t>Jenis PNBP</t>
  </si>
  <si>
    <t>Satuan Biaya</t>
  </si>
  <si>
    <t xml:space="preserve"> Target PNBP TA 2021</t>
  </si>
  <si>
    <t>Realisasi PNBP s.d. September 2021</t>
  </si>
  <si>
    <t xml:space="preserve"> Jumlah </t>
  </si>
  <si>
    <t xml:space="preserve"> Total Pendapatan </t>
  </si>
  <si>
    <t>1.</t>
  </si>
  <si>
    <t xml:space="preserve">Perizinan </t>
  </si>
  <si>
    <t>a</t>
  </si>
  <si>
    <t>b</t>
  </si>
  <si>
    <t>Izin Usaha Kantor Akuntan Publik (KAP)</t>
  </si>
  <si>
    <t>-  KAP Perseorangan</t>
  </si>
  <si>
    <t>-  KAP Jumlah Rekan 2-4 orang</t>
  </si>
  <si>
    <t>-  KAP Jumlah Rekan 5 orang atau lebih</t>
  </si>
  <si>
    <t>6.000.000</t>
  </si>
  <si>
    <t>c</t>
  </si>
  <si>
    <t>2.</t>
  </si>
  <si>
    <t>Persetujuan</t>
  </si>
  <si>
    <t>Persetujuan Pencantuman Nama KAP Asing/Organisasi Audit Asing bersama-sama dengan Nama KAP</t>
  </si>
  <si>
    <t>Persetujuan Pendaftaran KAP Asing atau Organisasi Audit Asing</t>
  </si>
  <si>
    <t>3.</t>
  </si>
  <si>
    <t>Sanksi Administratif</t>
  </si>
  <si>
    <t>Denda Administratif atas Keterlambatan Penyampaian Laporan Kegiatan Usaha dan Laporan Keuangan KAP</t>
  </si>
  <si>
    <t>Denda Administratif atas Keterlambatan Penyampaian Laporan PPL AP</t>
  </si>
  <si>
    <t>Jumlah PNBP Perizinan dan Sanksi Denda</t>
  </si>
  <si>
    <t>4.</t>
  </si>
  <si>
    <t>Penerimaan Kembali Belanja Barang Tahun Lalu</t>
  </si>
  <si>
    <t>5.</t>
  </si>
  <si>
    <t>Penerimaan Kembali Belanja Pegawai Tahun Anggaran Yang Lalu</t>
  </si>
  <si>
    <t>6.</t>
  </si>
  <si>
    <t>Pendapatan Denda Penyelesaian Pekerjaan Pemerintah</t>
  </si>
  <si>
    <t>7.</t>
  </si>
  <si>
    <t>8.</t>
  </si>
  <si>
    <t>Pengembalian Pendapatan Perizinan Lainnya</t>
  </si>
  <si>
    <t>Jumlah PNBP Perizinan dan Sanksi Denda + PNBP Lainnya</t>
  </si>
  <si>
    <t>Selisih</t>
  </si>
  <si>
    <t>MATRIKS TARGET PENERIMAAN NEGARA BUKAN PAJAK (PNBP)</t>
  </si>
  <si>
    <t>SATUAN KERJA PUSAT PEMBINAAN PROFESI KEUANGAN</t>
  </si>
  <si>
    <t>No</t>
  </si>
  <si>
    <t>Target PNBP TA 2021</t>
  </si>
  <si>
    <t>Target PNBP TA 2022</t>
  </si>
  <si>
    <t>Target PNBP TA 2023</t>
  </si>
  <si>
    <t>Target PNBP TA 2024</t>
  </si>
  <si>
    <t>Target PNBP TA 2025</t>
  </si>
  <si>
    <t>Jumlah</t>
  </si>
  <si>
    <t>Total PNBP</t>
  </si>
  <si>
    <t xml:space="preserve">Biaya Izin Akuntan Publik </t>
  </si>
  <si>
    <t>Biaya Perpanjangan Izin Akuntan Publik</t>
  </si>
  <si>
    <t>a.</t>
  </si>
  <si>
    <t>Biaya Izin Usaha Kantor Akuntan Publik Perseorangan</t>
  </si>
  <si>
    <t>b.</t>
  </si>
  <si>
    <t>Biaya Izin Usaha Kantor Akuntan Publik Persekutuan (Jumlah Rekan 2-4 orang)</t>
  </si>
  <si>
    <t>c.</t>
  </si>
  <si>
    <t>Biaya Izin Usaha Kantor Akuntan Publik Persekutuan (Jumlah Rekan 5 orang atau lebih)</t>
  </si>
  <si>
    <t>Biaya Izin Pendirian Cabang KAP</t>
  </si>
  <si>
    <t>Biaya Persetujuan Pencantuman Nama KAP Asing/Organisasi Audit Asing bersama-sama dengan Nama KAP</t>
  </si>
  <si>
    <t>Biaya Persetujuan Pendaftaran KAP Asing atau Organisasi Audit Asing</t>
  </si>
  <si>
    <t>9.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</si>
  <si>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</si>
  <si>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</si>
  <si>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</si>
  <si>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</si>
  <si>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</si>
  <si>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</si>
  <si>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</si>
  <si>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</si>
  <si>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 xml:space="preserve">Mei </t>
  </si>
  <si>
    <t>Bulan</t>
  </si>
  <si>
    <t>Jenis_PNBP</t>
  </si>
  <si>
    <t>Penyampaian Laporan PPL</t>
  </si>
  <si>
    <t>Penyampaian LKU dan LK</t>
  </si>
  <si>
    <t>Satuan</t>
  </si>
  <si>
    <t>Rupiah</t>
  </si>
  <si>
    <t>Bulan1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</si>
</sst>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_);_(@_)"/>
    <numFmt numFmtId="166" formatCode="[$-F800]dddd\,\ mmmm\ dd\,\ yyyy"/>
    <numFmt numFmtId="167" formatCode="0.0%"/>
    <numFmt numFmtId="168" formatCode="_(* #,##0.0_);_(* \(#,##0.0\);_(* &quot;-&quot;??.0_);_(@_)"/>
    <numFmt numFmtId="169" formatCode="&quot;Rp&quot;#,##0_);[Red]\(&quot;Rp&quot;#,##0\)"/>
    <numFmt numFmtId="170" formatCode="_-&quot;Rp&quot;* #,##0.0000_-;\-&quot;Rp&quot;* #,##0.0000_-;_-&quot;Rp&quot;* &quot;-&quot;_-;_-@_-"/>
  </numFmts>
  <fonts count="35">
    <font>
      <sz val="11"/>
      <color rgb="FF000000"/>
      <name val="Calibri"/>
      <charset val="204"/>
    </font>
    <font>
      <sz val="8.25"/>
      <color rgb="FF5D5D5D"/>
      <name val="Tahoma"/>
      <charset val="204"/>
    </font>
    <font>
      <b/>
      <sz val="8.25"/>
      <color rgb="FF5D5D5D"/>
      <name val="Tahoma"/>
      <charset val="204"/>
    </font>
    <font>
      <b/>
      <sz val="11"/>
      <color rgb="FF000000"/>
      <name val="Calibri"/>
      <charset val="134"/>
    </font>
    <font>
      <b/>
      <sz val="11"/>
      <color rgb="FF000000"/>
      <name val="Arial"/>
      <charset val="134"/>
    </font>
    <font>
      <sz val="9"/>
      <color rgb="FF000000"/>
      <name val="Calibri"/>
      <charset val="134"/>
    </font>
    <font>
      <b/>
      <sz val="14"/>
      <color rgb="FF000000"/>
      <name val="Calibri"/>
      <charset val="134"/>
    </font>
    <font>
      <b/>
      <sz val="9"/>
      <color rgb="FF000000"/>
      <name val="Calibri"/>
      <charset val="134"/>
    </font>
    <font>
      <sz val="9"/>
      <color rgb="FF000000"/>
      <name val="Calibri"/>
      <charset val="134"/>
      <scheme val="minor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204"/>
      <scheme val="minor"/>
    </font>
    <font>
      <sz val="11"/>
      <name val="Calibri"/>
      <charset val="204"/>
    </font>
    <font>
      <b/>
      <sz val="8.25"/>
      <name val="Tahoma"/>
      <charset val="204"/>
    </font>
    <font>
      <sz val="9"/>
      <color rgb="FF000000"/>
      <name val="DejaVuSerifCondensed"/>
      <charset val="204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5D5D5D"/>
      <name val="Calibri"/>
      <charset val="134"/>
      <scheme val="minor"/>
    </font>
    <font>
      <sz val="8"/>
      <color rgb="FF000000"/>
      <name val="Calibri"/>
      <charset val="204"/>
    </font>
    <font>
      <sz val="10"/>
      <color theme="1"/>
      <name val="Calibri"/>
      <charset val="134"/>
    </font>
    <font>
      <b/>
      <sz val="11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0"/>
      <name val="Calibri"/>
      <charset val="134"/>
      <scheme val="minor"/>
    </font>
    <font>
      <sz val="11"/>
      <color rgb="FF000000"/>
      <name val="Calibri"/>
      <charset val="204"/>
      <scheme val="minor"/>
    </font>
    <font>
      <sz val="11"/>
      <color theme="1"/>
      <name val="Calibri"/>
      <charset val="1"/>
      <scheme val="minor"/>
    </font>
    <font>
      <sz val="10"/>
      <color rgb="FF000000"/>
      <name val="Times New Roman"/>
      <charset val="134"/>
    </font>
    <font>
      <sz val="11"/>
      <color rgb="FF000000"/>
      <name val="Calibri"/>
      <charset val="20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61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</borders>
  <cellStyleXfs count="27">
    <xf numFmtId="0" fontId="0" fillId="0" borderId="0"/>
    <xf numFmtId="164" fontId="20" fillId="0" borderId="0" applyFont="0" applyFill="0" applyBorder="0" applyAlignment="0" applyProtection="0">
      <alignment vertical="center"/>
    </xf>
    <xf numFmtId="16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0" fillId="0" borderId="0"/>
    <xf numFmtId="0" fontId="30" fillId="0" borderId="0"/>
    <xf numFmtId="9" fontId="32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165" fontId="3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856">
    <xf numFmtId="0" fontId="0" fillId="0" borderId="0" xfId="0"/>
    <xf numFmtId="0" fontId="1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vertical="top" wrapText="1"/>
    </xf>
    <xf numFmtId="165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  <xf numFmtId="3" fontId="3" fillId="0" borderId="10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2" fontId="0" fillId="0" borderId="0" xfId="3" applyFont="1"/>
    <xf numFmtId="42" fontId="3" fillId="0" borderId="0" xfId="3" applyFont="1"/>
    <xf numFmtId="0" fontId="5" fillId="0" borderId="0" xfId="0" applyFont="1"/>
    <xf numFmtId="0" fontId="6" fillId="0" borderId="0" xfId="0" applyFont="1"/>
    <xf numFmtId="0" fontId="7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vertical="center" wrapText="1"/>
    </xf>
    <xf numFmtId="3" fontId="8" fillId="0" borderId="22" xfId="0" applyNumberFormat="1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3" fontId="8" fillId="0" borderId="23" xfId="0" applyNumberFormat="1" applyFont="1" applyBorder="1" applyAlignment="1">
      <alignment vertical="center"/>
    </xf>
    <xf numFmtId="165" fontId="8" fillId="0" borderId="14" xfId="21" applyFont="1" applyBorder="1" applyAlignment="1">
      <alignment horizontal="right" indent="1"/>
    </xf>
    <xf numFmtId="165" fontId="8" fillId="0" borderId="14" xfId="2" applyFont="1" applyBorder="1" applyAlignment="1">
      <alignment horizontal="center" vertical="center"/>
    </xf>
    <xf numFmtId="3" fontId="8" fillId="0" borderId="20" xfId="0" applyNumberFormat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3" fontId="8" fillId="0" borderId="19" xfId="0" applyNumberFormat="1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165" fontId="8" fillId="0" borderId="22" xfId="21" applyFont="1" applyBorder="1" applyAlignment="1">
      <alignment horizontal="right" indent="1"/>
    </xf>
    <xf numFmtId="165" fontId="8" fillId="0" borderId="22" xfId="2" applyFont="1" applyBorder="1" applyAlignment="1">
      <alignment horizontal="center" vertical="center"/>
    </xf>
    <xf numFmtId="0" fontId="8" fillId="0" borderId="20" xfId="0" applyFont="1" applyBorder="1" applyAlignment="1">
      <alignment horizontal="right" vertical="center"/>
    </xf>
    <xf numFmtId="165" fontId="8" fillId="0" borderId="20" xfId="21" applyFont="1" applyBorder="1" applyAlignment="1">
      <alignment horizontal="right" indent="1"/>
    </xf>
    <xf numFmtId="165" fontId="8" fillId="0" borderId="24" xfId="21" applyFont="1" applyBorder="1" applyAlignment="1">
      <alignment horizontal="right" indent="1"/>
    </xf>
    <xf numFmtId="165" fontId="8" fillId="0" borderId="24" xfId="2" applyFont="1" applyBorder="1" applyAlignment="1">
      <alignment horizontal="center" vertical="center"/>
    </xf>
    <xf numFmtId="165" fontId="8" fillId="0" borderId="22" xfId="21" applyFont="1" applyBorder="1" applyAlignment="1">
      <alignment vertical="center"/>
    </xf>
    <xf numFmtId="165" fontId="8" fillId="0" borderId="22" xfId="2" applyFont="1" applyBorder="1" applyAlignment="1">
      <alignment vertical="center"/>
    </xf>
    <xf numFmtId="165" fontId="8" fillId="0" borderId="19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3" fontId="7" fillId="0" borderId="15" xfId="0" applyNumberFormat="1" applyFont="1" applyBorder="1" applyAlignment="1">
      <alignment horizontal="center" vertical="center"/>
    </xf>
    <xf numFmtId="165" fontId="7" fillId="0" borderId="22" xfId="0" applyNumberFormat="1" applyFont="1" applyBorder="1" applyAlignment="1">
      <alignment vertical="center"/>
    </xf>
    <xf numFmtId="0" fontId="5" fillId="0" borderId="23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165" fontId="5" fillId="0" borderId="22" xfId="21" applyFont="1" applyBorder="1" applyAlignment="1">
      <alignment horizontal="center" vertical="center"/>
    </xf>
    <xf numFmtId="165" fontId="7" fillId="0" borderId="22" xfId="2" applyFont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5" fontId="7" fillId="3" borderId="22" xfId="0" applyNumberFormat="1" applyFont="1" applyFill="1" applyBorder="1" applyAlignment="1">
      <alignment vertical="center"/>
    </xf>
    <xf numFmtId="0" fontId="7" fillId="4" borderId="21" xfId="0" applyFont="1" applyFill="1" applyBorder="1" applyAlignment="1">
      <alignment horizontal="center" vertical="center"/>
    </xf>
    <xf numFmtId="3" fontId="7" fillId="4" borderId="15" xfId="0" applyNumberFormat="1" applyFont="1" applyFill="1" applyBorder="1" applyAlignment="1">
      <alignment horizontal="center" vertical="center"/>
    </xf>
    <xf numFmtId="165" fontId="7" fillId="4" borderId="22" xfId="0" applyNumberFormat="1" applyFont="1" applyFill="1" applyBorder="1" applyAlignment="1">
      <alignment vertical="center"/>
    </xf>
    <xf numFmtId="10" fontId="7" fillId="4" borderId="22" xfId="6" applyNumberFormat="1" applyFont="1" applyFill="1" applyBorder="1" applyAlignment="1">
      <alignment vertical="center"/>
    </xf>
    <xf numFmtId="10" fontId="5" fillId="0" borderId="0" xfId="6" applyNumberFormat="1" applyFont="1"/>
    <xf numFmtId="3" fontId="5" fillId="0" borderId="0" xfId="0" applyNumberFormat="1" applyFont="1"/>
    <xf numFmtId="9" fontId="5" fillId="0" borderId="0" xfId="6" applyFont="1"/>
    <xf numFmtId="165" fontId="5" fillId="0" borderId="0" xfId="0" applyNumberFormat="1" applyFont="1"/>
    <xf numFmtId="167" fontId="5" fillId="0" borderId="0" xfId="0" applyNumberFormat="1" applyFont="1"/>
    <xf numFmtId="0" fontId="0" fillId="5" borderId="21" xfId="0" applyFill="1" applyBorder="1"/>
    <xf numFmtId="0" fontId="3" fillId="5" borderId="21" xfId="0" applyFont="1" applyFill="1" applyBorder="1"/>
    <xf numFmtId="0" fontId="3" fillId="5" borderId="12" xfId="0" applyFont="1" applyFill="1" applyBorder="1"/>
    <xf numFmtId="0" fontId="3" fillId="5" borderId="18" xfId="0" applyFont="1" applyFill="1" applyBorder="1"/>
    <xf numFmtId="165" fontId="0" fillId="0" borderId="0" xfId="2" applyFont="1"/>
    <xf numFmtId="0" fontId="3" fillId="5" borderId="14" xfId="19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center" vertical="center"/>
    </xf>
    <xf numFmtId="0" fontId="3" fillId="5" borderId="12" xfId="19" applyFont="1" applyFill="1" applyBorder="1" applyAlignment="1">
      <alignment horizontal="center" vertical="center"/>
    </xf>
    <xf numFmtId="0" fontId="3" fillId="5" borderId="15" xfId="19" applyFont="1" applyFill="1" applyBorder="1" applyAlignment="1">
      <alignment horizontal="center" vertical="center"/>
    </xf>
    <xf numFmtId="0" fontId="10" fillId="5" borderId="22" xfId="19" applyFont="1" applyFill="1" applyBorder="1" applyAlignment="1">
      <alignment horizontal="center" vertical="center"/>
    </xf>
    <xf numFmtId="0" fontId="10" fillId="5" borderId="21" xfId="19" applyFont="1" applyFill="1" applyBorder="1" applyAlignment="1">
      <alignment horizontal="center" vertical="center"/>
    </xf>
    <xf numFmtId="0" fontId="10" fillId="5" borderId="23" xfId="19" applyFont="1" applyFill="1" applyBorder="1" applyAlignment="1">
      <alignment horizontal="center" vertical="center"/>
    </xf>
    <xf numFmtId="0" fontId="10" fillId="0" borderId="24" xfId="19" applyFont="1" applyBorder="1"/>
    <xf numFmtId="0" fontId="3" fillId="0" borderId="25" xfId="19" applyFont="1" applyBorder="1" applyAlignment="1">
      <alignment horizontal="left"/>
    </xf>
    <xf numFmtId="0" fontId="10" fillId="0" borderId="26" xfId="19" applyFont="1" applyBorder="1" applyAlignment="1">
      <alignment horizontal="left"/>
    </xf>
    <xf numFmtId="0" fontId="10" fillId="6" borderId="27" xfId="19" applyFont="1" applyFill="1" applyBorder="1" applyAlignment="1">
      <alignment horizontal="left"/>
    </xf>
    <xf numFmtId="1" fontId="10" fillId="0" borderId="24" xfId="19" applyNumberFormat="1" applyFont="1" applyBorder="1" applyAlignment="1">
      <alignment horizontal="center"/>
    </xf>
    <xf numFmtId="0" fontId="10" fillId="0" borderId="24" xfId="19" applyFont="1" applyBorder="1" applyAlignment="1">
      <alignment horizontal="center"/>
    </xf>
    <xf numFmtId="0" fontId="10" fillId="0" borderId="28" xfId="19" applyFont="1" applyBorder="1" applyAlignment="1">
      <alignment horizontal="center" vertical="center"/>
    </xf>
    <xf numFmtId="0" fontId="10" fillId="0" borderId="29" xfId="19" applyFont="1" applyBorder="1"/>
    <xf numFmtId="0" fontId="10" fillId="0" borderId="30" xfId="19" applyFont="1" applyBorder="1"/>
    <xf numFmtId="0" fontId="10" fillId="6" borderId="31" xfId="19" applyFont="1" applyFill="1" applyBorder="1"/>
    <xf numFmtId="3" fontId="10" fillId="0" borderId="28" xfId="19" applyNumberFormat="1" applyFont="1" applyBorder="1" applyAlignment="1">
      <alignment horizontal="right" indent="1"/>
    </xf>
    <xf numFmtId="1" fontId="0" fillId="0" borderId="28" xfId="0" applyNumberFormat="1" applyBorder="1" applyAlignment="1">
      <alignment horizontal="center" vertical="center"/>
    </xf>
    <xf numFmtId="165" fontId="10" fillId="0" borderId="28" xfId="2" applyFont="1" applyBorder="1" applyAlignment="1">
      <alignment horizontal="center" vertical="center"/>
    </xf>
    <xf numFmtId="0" fontId="10" fillId="0" borderId="32" xfId="19" applyFont="1" applyBorder="1" applyAlignment="1">
      <alignment horizontal="center" vertical="center"/>
    </xf>
    <xf numFmtId="0" fontId="10" fillId="0" borderId="33" xfId="19" applyFont="1" applyBorder="1"/>
    <xf numFmtId="0" fontId="10" fillId="0" borderId="34" xfId="19" applyFont="1" applyBorder="1"/>
    <xf numFmtId="0" fontId="10" fillId="6" borderId="35" xfId="19" applyFont="1" applyFill="1" applyBorder="1"/>
    <xf numFmtId="3" fontId="10" fillId="0" borderId="32" xfId="19" applyNumberFormat="1" applyFont="1" applyBorder="1" applyAlignment="1">
      <alignment horizontal="right" indent="1"/>
    </xf>
    <xf numFmtId="1" fontId="0" fillId="0" borderId="32" xfId="0" applyNumberFormat="1" applyBorder="1" applyAlignment="1">
      <alignment horizontal="center" vertical="center"/>
    </xf>
    <xf numFmtId="165" fontId="10" fillId="0" borderId="32" xfId="2" applyFont="1" applyBorder="1" applyAlignment="1">
      <alignment horizontal="center" vertical="center"/>
    </xf>
    <xf numFmtId="0" fontId="3" fillId="5" borderId="22" xfId="19" applyFont="1" applyFill="1" applyBorder="1" applyAlignment="1">
      <alignment horizontal="center" vertical="center"/>
    </xf>
    <xf numFmtId="3" fontId="3" fillId="5" borderId="22" xfId="19" applyNumberFormat="1" applyFont="1" applyFill="1" applyBorder="1" applyAlignment="1">
      <alignment horizontal="right" indent="1"/>
    </xf>
    <xf numFmtId="0" fontId="3" fillId="5" borderId="22" xfId="0" applyFont="1" applyFill="1" applyBorder="1" applyAlignment="1">
      <alignment horizontal="center" vertical="center"/>
    </xf>
    <xf numFmtId="165" fontId="3" fillId="5" borderId="22" xfId="2" applyFont="1" applyFill="1" applyBorder="1" applyAlignment="1">
      <alignment horizontal="center" vertical="center"/>
    </xf>
    <xf numFmtId="0" fontId="10" fillId="0" borderId="24" xfId="19" applyFont="1" applyBorder="1" applyAlignment="1">
      <alignment horizontal="center" vertical="center"/>
    </xf>
    <xf numFmtId="3" fontId="10" fillId="0" borderId="24" xfId="19" applyNumberFormat="1" applyFont="1" applyBorder="1" applyAlignment="1">
      <alignment horizontal="right" indent="1"/>
    </xf>
    <xf numFmtId="0" fontId="0" fillId="0" borderId="24" xfId="0" applyBorder="1" applyAlignment="1">
      <alignment horizontal="center" vertical="center"/>
    </xf>
    <xf numFmtId="165" fontId="10" fillId="0" borderId="24" xfId="2" applyFont="1" applyBorder="1" applyAlignment="1">
      <alignment horizontal="center" vertical="center"/>
    </xf>
    <xf numFmtId="3" fontId="10" fillId="0" borderId="32" xfId="19" applyNumberFormat="1" applyFont="1" applyBorder="1" applyAlignment="1">
      <alignment horizontal="right" vertical="center" indent="1"/>
    </xf>
    <xf numFmtId="0" fontId="3" fillId="5" borderId="36" xfId="19" applyFont="1" applyFill="1" applyBorder="1" applyAlignment="1">
      <alignment horizontal="center" vertical="center"/>
    </xf>
    <xf numFmtId="3" fontId="3" fillId="5" borderId="36" xfId="19" applyNumberFormat="1" applyFont="1" applyFill="1" applyBorder="1" applyAlignment="1">
      <alignment horizontal="right" indent="1"/>
    </xf>
    <xf numFmtId="1" fontId="0" fillId="5" borderId="36" xfId="0" applyNumberFormat="1" applyFill="1" applyBorder="1" applyAlignment="1">
      <alignment horizontal="center" vertical="center"/>
    </xf>
    <xf numFmtId="165" fontId="3" fillId="5" borderId="36" xfId="2" applyFont="1" applyFill="1" applyBorder="1" applyAlignment="1">
      <alignment horizontal="center" vertical="center"/>
    </xf>
    <xf numFmtId="0" fontId="3" fillId="5" borderId="40" xfId="19" applyFont="1" applyFill="1" applyBorder="1" applyAlignment="1">
      <alignment horizontal="center" vertical="center"/>
    </xf>
    <xf numFmtId="0" fontId="3" fillId="5" borderId="41" xfId="19" applyFont="1" applyFill="1" applyBorder="1"/>
    <xf numFmtId="0" fontId="3" fillId="5" borderId="42" xfId="19" applyFont="1" applyFill="1" applyBorder="1"/>
    <xf numFmtId="0" fontId="3" fillId="5" borderId="43" xfId="19" applyFont="1" applyFill="1" applyBorder="1"/>
    <xf numFmtId="3" fontId="3" fillId="5" borderId="40" xfId="19" applyNumberFormat="1" applyFont="1" applyFill="1" applyBorder="1" applyAlignment="1">
      <alignment horizontal="right" indent="1"/>
    </xf>
    <xf numFmtId="1" fontId="3" fillId="5" borderId="40" xfId="0" applyNumberFormat="1" applyFont="1" applyFill="1" applyBorder="1" applyAlignment="1">
      <alignment horizontal="center" vertical="center"/>
    </xf>
    <xf numFmtId="165" fontId="3" fillId="5" borderId="40" xfId="0" applyNumberFormat="1" applyFont="1" applyFill="1" applyBorder="1" applyAlignment="1">
      <alignment horizontal="center" vertical="center"/>
    </xf>
    <xf numFmtId="0" fontId="3" fillId="0" borderId="26" xfId="19" applyFont="1" applyBorder="1"/>
    <xf numFmtId="0" fontId="3" fillId="6" borderId="27" xfId="19" applyFont="1" applyFill="1" applyBorder="1"/>
    <xf numFmtId="165" fontId="10" fillId="0" borderId="24" xfId="21" applyFont="1" applyBorder="1" applyAlignment="1">
      <alignment horizontal="center"/>
    </xf>
    <xf numFmtId="0" fontId="10" fillId="0" borderId="30" xfId="19" applyFont="1" applyBorder="1" applyAlignment="1">
      <alignment horizontal="left"/>
    </xf>
    <xf numFmtId="0" fontId="10" fillId="6" borderId="31" xfId="19" applyFont="1" applyFill="1" applyBorder="1" applyAlignment="1">
      <alignment horizontal="left"/>
    </xf>
    <xf numFmtId="0" fontId="0" fillId="0" borderId="28" xfId="0" applyBorder="1" applyAlignment="1"/>
    <xf numFmtId="165" fontId="10" fillId="0" borderId="28" xfId="2" applyFont="1" applyBorder="1" applyAlignment="1"/>
    <xf numFmtId="165" fontId="10" fillId="0" borderId="28" xfId="21" applyFont="1" applyBorder="1" applyAlignment="1">
      <alignment horizontal="center"/>
    </xf>
    <xf numFmtId="165" fontId="10" fillId="0" borderId="32" xfId="21" applyFont="1" applyBorder="1" applyAlignment="1">
      <alignment horizontal="center"/>
    </xf>
    <xf numFmtId="3" fontId="10" fillId="5" borderId="22" xfId="19" applyNumberFormat="1" applyFont="1" applyFill="1" applyBorder="1" applyAlignment="1">
      <alignment horizontal="right" vertical="center" indent="1"/>
    </xf>
    <xf numFmtId="165" fontId="3" fillId="5" borderId="22" xfId="21" applyFont="1" applyFill="1" applyBorder="1" applyAlignment="1"/>
    <xf numFmtId="165" fontId="3" fillId="5" borderId="22" xfId="21" applyFont="1" applyFill="1" applyBorder="1" applyAlignment="1">
      <alignment vertical="center"/>
    </xf>
    <xf numFmtId="165" fontId="3" fillId="5" borderId="22" xfId="0" applyNumberFormat="1" applyFont="1" applyFill="1" applyBorder="1" applyAlignment="1">
      <alignment horizontal="center" vertical="center"/>
    </xf>
    <xf numFmtId="0" fontId="10" fillId="0" borderId="44" xfId="19" applyFont="1" applyBorder="1" applyAlignment="1">
      <alignment horizontal="center" vertical="center"/>
    </xf>
    <xf numFmtId="3" fontId="10" fillId="0" borderId="44" xfId="19" applyNumberFormat="1" applyFont="1" applyBorder="1" applyAlignment="1">
      <alignment horizontal="right" vertical="center" indent="1"/>
    </xf>
    <xf numFmtId="165" fontId="10" fillId="0" borderId="24" xfId="21" applyFont="1" applyBorder="1" applyAlignment="1"/>
    <xf numFmtId="165" fontId="10" fillId="0" borderId="28" xfId="21" applyFont="1" applyBorder="1" applyAlignment="1"/>
    <xf numFmtId="165" fontId="3" fillId="5" borderId="14" xfId="2" applyFont="1" applyFill="1" applyBorder="1" applyAlignment="1"/>
    <xf numFmtId="165" fontId="3" fillId="5" borderId="14" xfId="21" applyFont="1" applyFill="1" applyBorder="1" applyAlignment="1">
      <alignment horizontal="center" vertical="center"/>
    </xf>
    <xf numFmtId="165" fontId="3" fillId="5" borderId="14" xfId="2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left" vertical="center"/>
    </xf>
    <xf numFmtId="165" fontId="10" fillId="0" borderId="28" xfId="21" applyFont="1" applyBorder="1" applyAlignment="1">
      <alignment horizontal="center" vertical="center"/>
    </xf>
    <xf numFmtId="165" fontId="10" fillId="0" borderId="32" xfId="21" applyFont="1" applyBorder="1" applyAlignment="1">
      <alignment horizontal="center" vertical="center"/>
    </xf>
    <xf numFmtId="165" fontId="3" fillId="5" borderId="22" xfId="21" applyFont="1" applyFill="1" applyBorder="1" applyAlignment="1">
      <alignment horizontal="center" vertical="center"/>
    </xf>
    <xf numFmtId="1" fontId="3" fillId="5" borderId="22" xfId="0" applyNumberFormat="1" applyFont="1" applyFill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3" fillId="5" borderId="36" xfId="0" applyNumberFormat="1" applyFont="1" applyFill="1" applyBorder="1" applyAlignment="1">
      <alignment horizontal="center" vertical="center"/>
    </xf>
    <xf numFmtId="165" fontId="0" fillId="5" borderId="21" xfId="2" applyFont="1" applyFill="1" applyBorder="1"/>
    <xf numFmtId="1" fontId="0" fillId="0" borderId="28" xfId="2" applyNumberFormat="1" applyFont="1" applyBorder="1" applyAlignment="1">
      <alignment horizontal="right" indent="1"/>
    </xf>
    <xf numFmtId="165" fontId="3" fillId="5" borderId="21" xfId="2" applyFont="1" applyFill="1" applyBorder="1"/>
    <xf numFmtId="165" fontId="3" fillId="5" borderId="12" xfId="2" applyFont="1" applyFill="1" applyBorder="1"/>
    <xf numFmtId="165" fontId="3" fillId="5" borderId="18" xfId="2" applyFont="1" applyFill="1" applyBorder="1"/>
    <xf numFmtId="165" fontId="11" fillId="0" borderId="0" xfId="2" applyFont="1"/>
    <xf numFmtId="1" fontId="0" fillId="0" borderId="44" xfId="0" applyNumberFormat="1" applyBorder="1" applyAlignment="1">
      <alignment horizontal="center" vertical="center"/>
    </xf>
    <xf numFmtId="165" fontId="10" fillId="0" borderId="44" xfId="2" applyFont="1" applyBorder="1" applyAlignment="1">
      <alignment horizontal="center" vertical="center"/>
    </xf>
    <xf numFmtId="165" fontId="3" fillId="0" borderId="0" xfId="2" applyFont="1"/>
    <xf numFmtId="9" fontId="3" fillId="0" borderId="0" xfId="6" applyFont="1" applyAlignment="1">
      <alignment horizontal="center"/>
    </xf>
    <xf numFmtId="9" fontId="3" fillId="5" borderId="14" xfId="6" applyFont="1" applyFill="1" applyBorder="1" applyAlignment="1">
      <alignment horizontal="right" vertical="center"/>
    </xf>
    <xf numFmtId="165" fontId="0" fillId="0" borderId="10" xfId="0" applyNumberFormat="1" applyBorder="1" applyAlignment="1">
      <alignment horizontal="center"/>
    </xf>
    <xf numFmtId="9" fontId="0" fillId="0" borderId="10" xfId="6" applyFont="1" applyBorder="1" applyAlignment="1">
      <alignment horizontal="center"/>
    </xf>
    <xf numFmtId="165" fontId="3" fillId="0" borderId="0" xfId="2" applyFont="1" applyAlignment="1">
      <alignment horizontal="center"/>
    </xf>
    <xf numFmtId="167" fontId="0" fillId="0" borderId="10" xfId="6" applyNumberFormat="1" applyFont="1" applyBorder="1" applyAlignment="1">
      <alignment horizontal="center"/>
    </xf>
    <xf numFmtId="9" fontId="0" fillId="0" borderId="10" xfId="6" applyFont="1" applyBorder="1" applyAlignment="1">
      <alignment horizontal="right"/>
    </xf>
    <xf numFmtId="165" fontId="3" fillId="0" borderId="0" xfId="0" applyNumberFormat="1" applyFont="1"/>
    <xf numFmtId="0" fontId="12" fillId="6" borderId="0" xfId="0" applyFont="1" applyFill="1"/>
    <xf numFmtId="0" fontId="13" fillId="0" borderId="0" xfId="0" applyFont="1" applyFill="1"/>
    <xf numFmtId="0" fontId="13" fillId="7" borderId="0" xfId="0" applyFont="1" applyFill="1"/>
    <xf numFmtId="0" fontId="12" fillId="0" borderId="0" xfId="0" applyFont="1" applyFill="1"/>
    <xf numFmtId="0" fontId="13" fillId="0" borderId="0" xfId="0" applyFont="1"/>
    <xf numFmtId="1" fontId="13" fillId="6" borderId="0" xfId="0" applyNumberFormat="1" applyFont="1" applyFill="1"/>
    <xf numFmtId="1" fontId="13" fillId="0" borderId="0" xfId="0" applyNumberFormat="1" applyFont="1"/>
    <xf numFmtId="0" fontId="13" fillId="6" borderId="0" xfId="0" applyNumberFormat="1" applyFont="1" applyFill="1"/>
    <xf numFmtId="165" fontId="13" fillId="0" borderId="0" xfId="2" applyNumberFormat="1" applyFont="1"/>
    <xf numFmtId="0" fontId="12" fillId="0" borderId="0" xfId="26" applyFont="1" applyFill="1" applyAlignment="1">
      <alignment horizontal="center" vertical="center"/>
    </xf>
    <xf numFmtId="168" fontId="13" fillId="0" borderId="0" xfId="1" applyNumberFormat="1" applyFont="1" applyAlignment="1"/>
    <xf numFmtId="0" fontId="13" fillId="0" borderId="0" xfId="0" applyFont="1" applyBorder="1"/>
    <xf numFmtId="0" fontId="12" fillId="8" borderId="3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1" fontId="12" fillId="8" borderId="2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14" fillId="0" borderId="1" xfId="0" applyNumberFormat="1" applyFont="1" applyBorder="1" applyAlignment="1">
      <alignment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14" fillId="0" borderId="45" xfId="0" applyNumberFormat="1" applyFont="1" applyBorder="1" applyAlignment="1">
      <alignment vertical="center" wrapText="1"/>
    </xf>
    <xf numFmtId="0" fontId="13" fillId="0" borderId="0" xfId="26" applyFont="1" applyFill="1" applyAlignment="1">
      <alignment horizontal="center"/>
    </xf>
    <xf numFmtId="166" fontId="13" fillId="0" borderId="0" xfId="26" applyNumberFormat="1" applyFont="1" applyFill="1" applyAlignment="1">
      <alignment horizontal="center"/>
    </xf>
    <xf numFmtId="0" fontId="12" fillId="8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69" fontId="14" fillId="0" borderId="1" xfId="0" applyNumberFormat="1" applyFont="1" applyBorder="1" applyAlignment="1">
      <alignment horizontal="right" vertical="center" wrapText="1"/>
    </xf>
    <xf numFmtId="0" fontId="13" fillId="6" borderId="10" xfId="0" applyFont="1" applyFill="1" applyBorder="1"/>
    <xf numFmtId="169" fontId="14" fillId="0" borderId="46" xfId="0" applyNumberFormat="1" applyFont="1" applyBorder="1" applyAlignment="1">
      <alignment horizontal="right" vertical="center" wrapText="1"/>
    </xf>
    <xf numFmtId="0" fontId="0" fillId="0" borderId="10" xfId="0" applyBorder="1" applyAlignment="1">
      <alignment wrapText="1"/>
    </xf>
    <xf numFmtId="0" fontId="13" fillId="6" borderId="6" xfId="0" applyFont="1" applyFill="1" applyBorder="1" applyAlignment="1">
      <alignment vertical="center"/>
    </xf>
    <xf numFmtId="0" fontId="13" fillId="7" borderId="10" xfId="0" applyFont="1" applyFill="1" applyBorder="1"/>
    <xf numFmtId="0" fontId="15" fillId="0" borderId="10" xfId="0" applyFont="1" applyBorder="1" applyAlignment="1">
      <alignment wrapText="1"/>
    </xf>
    <xf numFmtId="0" fontId="15" fillId="0" borderId="0" xfId="0" applyFont="1" applyAlignment="1">
      <alignment vertical="center" wrapText="1"/>
    </xf>
    <xf numFmtId="0" fontId="13" fillId="6" borderId="6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vertical="center" wrapText="1"/>
    </xf>
    <xf numFmtId="0" fontId="13" fillId="0" borderId="10" xfId="0" applyFont="1" applyFill="1" applyBorder="1"/>
    <xf numFmtId="0" fontId="12" fillId="8" borderId="8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1" fontId="12" fillId="5" borderId="22" xfId="0" applyNumberFormat="1" applyFont="1" applyFill="1" applyBorder="1" applyAlignment="1">
      <alignment horizontal="center" vertical="center"/>
    </xf>
    <xf numFmtId="0" fontId="12" fillId="9" borderId="22" xfId="0" applyNumberFormat="1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0" borderId="0" xfId="0" applyFont="1"/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" fontId="12" fillId="6" borderId="14" xfId="0" applyNumberFormat="1" applyFont="1" applyFill="1" applyBorder="1" applyAlignment="1">
      <alignment horizontal="center" vertical="center"/>
    </xf>
    <xf numFmtId="0" fontId="12" fillId="6" borderId="14" xfId="0" applyNumberFormat="1" applyFont="1" applyFill="1" applyBorder="1" applyAlignment="1">
      <alignment horizontal="center" vertical="center"/>
    </xf>
    <xf numFmtId="0" fontId="13" fillId="0" borderId="36" xfId="0" applyFont="1" applyBorder="1"/>
    <xf numFmtId="1" fontId="13" fillId="0" borderId="36" xfId="0" applyNumberFormat="1" applyFont="1" applyBorder="1"/>
    <xf numFmtId="1" fontId="13" fillId="0" borderId="36" xfId="2" applyNumberFormat="1" applyFont="1" applyBorder="1"/>
    <xf numFmtId="0" fontId="13" fillId="6" borderId="36" xfId="0" applyNumberFormat="1" applyFont="1" applyFill="1" applyBorder="1"/>
    <xf numFmtId="0" fontId="13" fillId="0" borderId="28" xfId="0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165" fontId="13" fillId="0" borderId="28" xfId="2" applyFont="1" applyBorder="1" applyAlignment="1">
      <alignment horizontal="right" indent="1"/>
    </xf>
    <xf numFmtId="42" fontId="13" fillId="6" borderId="28" xfId="3" applyFont="1" applyFill="1" applyBorder="1" applyAlignment="1">
      <alignment horizontal="right" indent="1"/>
    </xf>
    <xf numFmtId="0" fontId="13" fillId="6" borderId="28" xfId="2" applyNumberFormat="1" applyFont="1" applyFill="1" applyBorder="1" applyAlignment="1">
      <alignment horizontal="right" indent="1"/>
    </xf>
    <xf numFmtId="0" fontId="13" fillId="0" borderId="32" xfId="0" applyFont="1" applyBorder="1" applyAlignment="1">
      <alignment horizontal="center" vertical="center"/>
    </xf>
    <xf numFmtId="1" fontId="13" fillId="0" borderId="32" xfId="0" applyNumberFormat="1" applyFont="1" applyBorder="1" applyAlignment="1">
      <alignment horizontal="center" vertical="center"/>
    </xf>
    <xf numFmtId="165" fontId="13" fillId="0" borderId="32" xfId="2" applyFont="1" applyBorder="1" applyAlignment="1">
      <alignment horizontal="right" indent="1"/>
    </xf>
    <xf numFmtId="0" fontId="13" fillId="5" borderId="22" xfId="0" applyFont="1" applyFill="1" applyBorder="1" applyAlignment="1">
      <alignment horizontal="center" vertical="center"/>
    </xf>
    <xf numFmtId="1" fontId="13" fillId="5" borderId="22" xfId="0" applyNumberFormat="1" applyFont="1" applyFill="1" applyBorder="1" applyAlignment="1">
      <alignment horizontal="center" vertical="center"/>
    </xf>
    <xf numFmtId="165" fontId="13" fillId="5" borderId="22" xfId="2" applyFont="1" applyFill="1" applyBorder="1" applyAlignment="1">
      <alignment horizontal="right" indent="1"/>
    </xf>
    <xf numFmtId="42" fontId="12" fillId="9" borderId="22" xfId="3" applyFont="1" applyFill="1" applyBorder="1" applyAlignment="1">
      <alignment horizontal="right" indent="1"/>
    </xf>
    <xf numFmtId="0" fontId="13" fillId="0" borderId="24" xfId="0" applyFont="1" applyBorder="1" applyAlignment="1">
      <alignment horizontal="center" vertical="center"/>
    </xf>
    <xf numFmtId="1" fontId="13" fillId="0" borderId="24" xfId="0" applyNumberFormat="1" applyFont="1" applyBorder="1" applyAlignment="1">
      <alignment horizontal="center" vertical="center"/>
    </xf>
    <xf numFmtId="165" fontId="13" fillId="0" borderId="24" xfId="2" applyFont="1" applyBorder="1" applyAlignment="1">
      <alignment horizontal="right" indent="1"/>
    </xf>
    <xf numFmtId="0" fontId="13" fillId="6" borderId="24" xfId="2" applyNumberFormat="1" applyFont="1" applyFill="1" applyBorder="1" applyAlignment="1">
      <alignment horizontal="right" indent="1"/>
    </xf>
    <xf numFmtId="1" fontId="13" fillId="0" borderId="35" xfId="0" applyNumberFormat="1" applyFont="1" applyBorder="1" applyAlignment="1">
      <alignment horizontal="center" vertical="center"/>
    </xf>
    <xf numFmtId="42" fontId="13" fillId="6" borderId="32" xfId="3" applyFont="1" applyFill="1" applyBorder="1" applyAlignment="1">
      <alignment horizontal="right" indent="1"/>
    </xf>
    <xf numFmtId="0" fontId="13" fillId="5" borderId="14" xfId="0" applyFont="1" applyFill="1" applyBorder="1" applyAlignment="1">
      <alignment horizontal="center" vertical="center"/>
    </xf>
    <xf numFmtId="1" fontId="13" fillId="5" borderId="14" xfId="0" applyNumberFormat="1" applyFont="1" applyFill="1" applyBorder="1" applyAlignment="1">
      <alignment horizontal="center" vertical="center"/>
    </xf>
    <xf numFmtId="165" fontId="13" fillId="5" borderId="14" xfId="2" applyFont="1" applyFill="1" applyBorder="1" applyAlignment="1">
      <alignment horizontal="right" indent="1"/>
    </xf>
    <xf numFmtId="0" fontId="13" fillId="0" borderId="20" xfId="0" applyFont="1" applyBorder="1" applyAlignment="1">
      <alignment horizontal="center" vertical="center"/>
    </xf>
    <xf numFmtId="0" fontId="12" fillId="0" borderId="20" xfId="0" applyFont="1" applyBorder="1"/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" fontId="13" fillId="0" borderId="20" xfId="0" applyNumberFormat="1" applyFont="1" applyBorder="1" applyAlignment="1">
      <alignment horizontal="center" vertical="center"/>
    </xf>
    <xf numFmtId="165" fontId="13" fillId="0" borderId="20" xfId="2" applyFont="1" applyBorder="1" applyAlignment="1">
      <alignment horizontal="right" indent="1"/>
    </xf>
    <xf numFmtId="0" fontId="12" fillId="6" borderId="20" xfId="2" applyNumberFormat="1" applyFont="1" applyFill="1" applyBorder="1" applyAlignment="1">
      <alignment horizontal="right" indent="1"/>
    </xf>
    <xf numFmtId="0" fontId="13" fillId="6" borderId="36" xfId="2" applyNumberFormat="1" applyFont="1" applyFill="1" applyBorder="1" applyAlignment="1">
      <alignment horizontal="right" indent="1"/>
    </xf>
    <xf numFmtId="165" fontId="13" fillId="0" borderId="28" xfId="2" applyFont="1" applyBorder="1" applyAlignment="1">
      <alignment horizontal="right" vertical="center" indent="1"/>
    </xf>
    <xf numFmtId="165" fontId="13" fillId="0" borderId="32" xfId="2" applyFont="1" applyBorder="1" applyAlignment="1">
      <alignment horizontal="right" vertical="center" indent="1"/>
    </xf>
    <xf numFmtId="165" fontId="12" fillId="5" borderId="22" xfId="2" applyFont="1" applyFill="1" applyBorder="1" applyAlignment="1">
      <alignment horizontal="right" vertical="center" indent="1"/>
    </xf>
    <xf numFmtId="42" fontId="12" fillId="9" borderId="22" xfId="3" applyFont="1" applyFill="1" applyBorder="1" applyAlignment="1">
      <alignment horizontal="right" vertical="center" indent="1"/>
    </xf>
    <xf numFmtId="0" fontId="13" fillId="0" borderId="14" xfId="0" applyFont="1" applyBorder="1" applyAlignment="1">
      <alignment horizontal="center" vertical="center"/>
    </xf>
    <xf numFmtId="1" fontId="13" fillId="0" borderId="14" xfId="0" applyNumberFormat="1" applyFont="1" applyBorder="1" applyAlignment="1">
      <alignment horizontal="center" vertical="center"/>
    </xf>
    <xf numFmtId="1" fontId="13" fillId="0" borderId="44" xfId="0" applyNumberFormat="1" applyFont="1" applyBorder="1" applyAlignment="1">
      <alignment horizontal="center" vertical="center"/>
    </xf>
    <xf numFmtId="165" fontId="13" fillId="0" borderId="44" xfId="2" applyFont="1" applyBorder="1" applyAlignment="1">
      <alignment horizontal="right" vertical="center" indent="1"/>
    </xf>
    <xf numFmtId="0" fontId="13" fillId="0" borderId="44" xfId="0" applyFont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48" xfId="2" applyFont="1" applyBorder="1" applyAlignment="1">
      <alignment horizontal="right" vertical="center" indent="1"/>
    </xf>
    <xf numFmtId="0" fontId="13" fillId="0" borderId="40" xfId="0" applyFont="1" applyBorder="1" applyAlignment="1">
      <alignment horizontal="center" vertical="center"/>
    </xf>
    <xf numFmtId="1" fontId="13" fillId="0" borderId="40" xfId="0" applyNumberFormat="1" applyFont="1" applyBorder="1" applyAlignment="1">
      <alignment horizontal="center" vertical="center"/>
    </xf>
    <xf numFmtId="1" fontId="13" fillId="0" borderId="43" xfId="0" applyNumberFormat="1" applyFont="1" applyBorder="1" applyAlignment="1">
      <alignment horizontal="center" vertical="center"/>
    </xf>
    <xf numFmtId="165" fontId="13" fillId="0" borderId="43" xfId="2" applyFont="1" applyBorder="1" applyAlignment="1">
      <alignment horizontal="right" vertical="center" indent="1"/>
    </xf>
    <xf numFmtId="1" fontId="12" fillId="5" borderId="20" xfId="0" applyNumberFormat="1" applyFont="1" applyFill="1" applyBorder="1" applyAlignment="1">
      <alignment horizontal="center" vertical="center"/>
    </xf>
    <xf numFmtId="1" fontId="12" fillId="5" borderId="22" xfId="2" applyNumberFormat="1" applyFont="1" applyFill="1" applyBorder="1" applyAlignment="1">
      <alignment horizontal="center" vertical="center"/>
    </xf>
    <xf numFmtId="42" fontId="12" fillId="9" borderId="20" xfId="3" applyFont="1" applyFill="1" applyBorder="1" applyAlignment="1">
      <alignment horizontal="right" vertical="center" indent="1"/>
    </xf>
    <xf numFmtId="1" fontId="13" fillId="0" borderId="10" xfId="0" applyNumberFormat="1" applyFont="1" applyBorder="1"/>
    <xf numFmtId="42" fontId="12" fillId="6" borderId="10" xfId="3" applyFont="1" applyFill="1" applyBorder="1"/>
    <xf numFmtId="0" fontId="12" fillId="0" borderId="10" xfId="0" applyFont="1" applyBorder="1"/>
    <xf numFmtId="0" fontId="13" fillId="0" borderId="10" xfId="0" applyFont="1" applyBorder="1"/>
    <xf numFmtId="1" fontId="13" fillId="6" borderId="10" xfId="0" applyNumberFormat="1" applyFont="1" applyFill="1" applyBorder="1"/>
    <xf numFmtId="3" fontId="12" fillId="8" borderId="7" xfId="0" applyNumberFormat="1" applyFont="1" applyFill="1" applyBorder="1" applyAlignment="1">
      <alignment horizontal="right" vertical="center" wrapText="1"/>
    </xf>
    <xf numFmtId="0" fontId="12" fillId="8" borderId="10" xfId="0" applyFont="1" applyFill="1" applyBorder="1" applyAlignment="1">
      <alignment vertical="center"/>
    </xf>
    <xf numFmtId="0" fontId="12" fillId="6" borderId="10" xfId="0" applyFont="1" applyFill="1" applyBorder="1"/>
    <xf numFmtId="1" fontId="12" fillId="6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Border="1"/>
    <xf numFmtId="1" fontId="13" fillId="0" borderId="0" xfId="2" applyNumberFormat="1" applyFont="1" applyBorder="1" applyAlignment="1">
      <alignment horizontal="center" vertical="center"/>
    </xf>
    <xf numFmtId="165" fontId="13" fillId="0" borderId="0" xfId="2" applyFont="1" applyBorder="1" applyAlignment="1">
      <alignment horizontal="center" vertical="center"/>
    </xf>
    <xf numFmtId="42" fontId="13" fillId="0" borderId="0" xfId="3" applyFont="1"/>
    <xf numFmtId="1" fontId="12" fillId="0" borderId="0" xfId="2" applyNumberFormat="1" applyFont="1" applyBorder="1" applyAlignment="1">
      <alignment horizontal="right" indent="1"/>
    </xf>
    <xf numFmtId="165" fontId="12" fillId="0" borderId="0" xfId="2" applyFont="1" applyBorder="1" applyAlignment="1">
      <alignment horizontal="right" indent="1"/>
    </xf>
    <xf numFmtId="1" fontId="13" fillId="0" borderId="0" xfId="2" applyNumberFormat="1" applyFont="1" applyBorder="1" applyAlignment="1">
      <alignment horizontal="right" indent="1"/>
    </xf>
    <xf numFmtId="165" fontId="13" fillId="0" borderId="0" xfId="2" applyFont="1" applyBorder="1" applyAlignment="1">
      <alignment horizontal="right" indent="1"/>
    </xf>
    <xf numFmtId="3" fontId="13" fillId="0" borderId="0" xfId="0" applyNumberFormat="1" applyFont="1"/>
    <xf numFmtId="1" fontId="12" fillId="6" borderId="0" xfId="2" applyNumberFormat="1" applyFont="1" applyFill="1" applyBorder="1" applyAlignment="1">
      <alignment horizontal="right" vertical="center" indent="1"/>
    </xf>
    <xf numFmtId="165" fontId="12" fillId="6" borderId="0" xfId="2" applyFont="1" applyFill="1" applyBorder="1" applyAlignment="1">
      <alignment horizontal="right" vertical="center" indent="1"/>
    </xf>
    <xf numFmtId="1" fontId="13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3" fillId="0" borderId="10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9" fontId="14" fillId="0" borderId="1" xfId="0" applyNumberFormat="1" applyFont="1" applyFill="1" applyBorder="1" applyAlignment="1">
      <alignment horizontal="right" vertical="center" wrapText="1"/>
    </xf>
    <xf numFmtId="0" fontId="13" fillId="0" borderId="6" xfId="0" applyFont="1" applyFill="1" applyBorder="1" applyAlignment="1">
      <alignment vertical="center" wrapText="1"/>
    </xf>
    <xf numFmtId="169" fontId="14" fillId="0" borderId="1" xfId="0" applyNumberFormat="1" applyFont="1" applyBorder="1" applyAlignment="1">
      <alignment horizontal="right" wrapText="1"/>
    </xf>
    <xf numFmtId="170" fontId="13" fillId="0" borderId="0" xfId="3" applyNumberFormat="1" applyFont="1"/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" fontId="13" fillId="0" borderId="0" xfId="0" applyNumberFormat="1" applyFont="1" applyAlignment="1">
      <alignment horizontal="center"/>
    </xf>
    <xf numFmtId="11" fontId="13" fillId="6" borderId="1" xfId="0" applyNumberFormat="1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42" fontId="13" fillId="0" borderId="10" xfId="3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2" fontId="13" fillId="0" borderId="10" xfId="3" applyFont="1" applyBorder="1" applyAlignment="1">
      <alignment horizontal="right" vertical="center" wrapText="1"/>
    </xf>
    <xf numFmtId="0" fontId="13" fillId="0" borderId="0" xfId="0" applyFont="1" applyAlignment="1">
      <alignment vertical="center"/>
    </xf>
    <xf numFmtId="42" fontId="13" fillId="6" borderId="44" xfId="3" applyFont="1" applyFill="1" applyBorder="1"/>
    <xf numFmtId="42" fontId="13" fillId="6" borderId="20" xfId="2" applyNumberFormat="1" applyFont="1" applyFill="1" applyBorder="1"/>
    <xf numFmtId="0" fontId="13" fillId="6" borderId="14" xfId="2" applyNumberFormat="1" applyFont="1" applyFill="1" applyBorder="1" applyAlignment="1">
      <alignment horizontal="right" indent="1"/>
    </xf>
    <xf numFmtId="42" fontId="13" fillId="6" borderId="44" xfId="3" applyFont="1" applyFill="1" applyBorder="1" applyAlignment="1">
      <alignment horizontal="right" indent="1"/>
    </xf>
    <xf numFmtId="0" fontId="13" fillId="6" borderId="40" xfId="2" applyNumberFormat="1" applyFont="1" applyFill="1" applyBorder="1" applyAlignment="1">
      <alignment horizontal="right" indent="1"/>
    </xf>
    <xf numFmtId="0" fontId="18" fillId="6" borderId="0" xfId="0" applyFont="1" applyFill="1"/>
    <xf numFmtId="0" fontId="13" fillId="6" borderId="0" xfId="0" applyFont="1" applyFill="1"/>
    <xf numFmtId="0" fontId="19" fillId="0" borderId="0" xfId="0" applyFont="1"/>
    <xf numFmtId="1" fontId="19" fillId="6" borderId="0" xfId="0" applyNumberFormat="1" applyFont="1" applyFill="1"/>
    <xf numFmtId="1" fontId="19" fillId="0" borderId="0" xfId="0" applyNumberFormat="1" applyFont="1"/>
    <xf numFmtId="0" fontId="19" fillId="0" borderId="0" xfId="0" applyNumberFormat="1" applyFont="1" applyFill="1"/>
    <xf numFmtId="165" fontId="19" fillId="0" borderId="0" xfId="2" applyNumberFormat="1" applyFont="1"/>
    <xf numFmtId="0" fontId="20" fillId="0" borderId="0" xfId="0" applyFont="1"/>
    <xf numFmtId="0" fontId="21" fillId="0" borderId="0" xfId="26" applyFont="1" applyFill="1" applyAlignment="1">
      <alignment horizontal="center" vertical="center"/>
    </xf>
    <xf numFmtId="170" fontId="19" fillId="0" borderId="0" xfId="3" applyNumberFormat="1" applyFont="1"/>
    <xf numFmtId="0" fontId="19" fillId="0" borderId="0" xfId="0" applyFont="1" applyBorder="1"/>
    <xf numFmtId="0" fontId="21" fillId="8" borderId="3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1" fontId="21" fillId="8" borderId="2" xfId="0" applyNumberFormat="1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left" vertical="center" wrapText="1"/>
    </xf>
    <xf numFmtId="14" fontId="20" fillId="6" borderId="10" xfId="0" applyNumberFormat="1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1" fontId="20" fillId="6" borderId="10" xfId="0" applyNumberFormat="1" applyFont="1" applyFill="1" applyBorder="1" applyAlignment="1">
      <alignment horizontal="center" vertical="center" wrapText="1"/>
    </xf>
    <xf numFmtId="11" fontId="20" fillId="0" borderId="10" xfId="0" applyNumberFormat="1" applyFont="1" applyFill="1" applyBorder="1" applyAlignment="1">
      <alignment horizontal="center" vertical="center" wrapText="1"/>
    </xf>
    <xf numFmtId="0" fontId="20" fillId="0" borderId="0" xfId="26" applyFont="1" applyFill="1" applyAlignment="1">
      <alignment horizontal="center"/>
    </xf>
    <xf numFmtId="166" fontId="20" fillId="0" borderId="0" xfId="26" applyNumberFormat="1" applyFont="1" applyFill="1" applyAlignment="1">
      <alignment horizontal="center"/>
    </xf>
    <xf numFmtId="0" fontId="21" fillId="8" borderId="10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/>
    </xf>
    <xf numFmtId="42" fontId="20" fillId="0" borderId="10" xfId="3" applyFont="1" applyBorder="1" applyAlignment="1">
      <alignment horizontal="right" vertical="center" wrapText="1"/>
    </xf>
    <xf numFmtId="0" fontId="20" fillId="6" borderId="6" xfId="0" applyFont="1" applyFill="1" applyBorder="1" applyAlignment="1">
      <alignment vertical="center"/>
    </xf>
    <xf numFmtId="0" fontId="20" fillId="6" borderId="10" xfId="0" applyFont="1" applyFill="1" applyBorder="1"/>
    <xf numFmtId="0" fontId="20" fillId="0" borderId="6" xfId="0" applyFont="1" applyBorder="1" applyAlignment="1">
      <alignment vertical="center"/>
    </xf>
    <xf numFmtId="42" fontId="20" fillId="6" borderId="10" xfId="3" applyFont="1" applyFill="1" applyBorder="1" applyAlignment="1">
      <alignment horizontal="right" vertical="center" wrapText="1"/>
    </xf>
    <xf numFmtId="0" fontId="13" fillId="0" borderId="10" xfId="0" applyFont="1" applyBorder="1" applyAlignment="1">
      <alignment horizontal="left" vertical="center" wrapText="1"/>
    </xf>
    <xf numFmtId="14" fontId="13" fillId="0" borderId="10" xfId="0" applyNumberFormat="1" applyFont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left" vertical="center"/>
    </xf>
    <xf numFmtId="0" fontId="18" fillId="5" borderId="21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1" fontId="18" fillId="5" borderId="22" xfId="0" applyNumberFormat="1" applyFont="1" applyFill="1" applyBorder="1" applyAlignment="1">
      <alignment horizontal="center" vertical="center"/>
    </xf>
    <xf numFmtId="0" fontId="18" fillId="9" borderId="22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0" borderId="0" xfId="0" applyFont="1"/>
    <xf numFmtId="0" fontId="18" fillId="6" borderId="12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1" fontId="18" fillId="6" borderId="14" xfId="0" applyNumberFormat="1" applyFont="1" applyFill="1" applyBorder="1" applyAlignment="1">
      <alignment horizontal="center" vertical="center"/>
    </xf>
    <xf numFmtId="0" fontId="18" fillId="0" borderId="14" xfId="0" applyNumberFormat="1" applyFont="1" applyFill="1" applyBorder="1" applyAlignment="1">
      <alignment horizontal="center" vertical="center"/>
    </xf>
    <xf numFmtId="0" fontId="19" fillId="0" borderId="36" xfId="0" applyFont="1" applyBorder="1"/>
    <xf numFmtId="1" fontId="19" fillId="0" borderId="36" xfId="0" applyNumberFormat="1" applyFont="1" applyBorder="1"/>
    <xf numFmtId="1" fontId="19" fillId="0" borderId="36" xfId="2" applyNumberFormat="1" applyFont="1" applyBorder="1"/>
    <xf numFmtId="0" fontId="19" fillId="0" borderId="36" xfId="0" applyNumberFormat="1" applyFont="1" applyFill="1" applyBorder="1"/>
    <xf numFmtId="0" fontId="19" fillId="0" borderId="28" xfId="0" applyFont="1" applyBorder="1" applyAlignment="1">
      <alignment horizontal="center" vertical="center"/>
    </xf>
    <xf numFmtId="1" fontId="19" fillId="0" borderId="28" xfId="0" applyNumberFormat="1" applyFont="1" applyBorder="1" applyAlignment="1">
      <alignment horizontal="center" vertical="center"/>
    </xf>
    <xf numFmtId="165" fontId="19" fillId="0" borderId="28" xfId="2" applyFont="1" applyBorder="1" applyAlignment="1">
      <alignment horizontal="right" indent="1"/>
    </xf>
    <xf numFmtId="42" fontId="19" fillId="0" borderId="28" xfId="3" applyFont="1" applyFill="1" applyBorder="1" applyAlignment="1">
      <alignment horizontal="right" indent="1"/>
    </xf>
    <xf numFmtId="0" fontId="19" fillId="0" borderId="28" xfId="2" applyNumberFormat="1" applyFont="1" applyFill="1" applyBorder="1" applyAlignment="1">
      <alignment horizontal="right" indent="1"/>
    </xf>
    <xf numFmtId="0" fontId="19" fillId="0" borderId="32" xfId="0" applyFont="1" applyBorder="1" applyAlignment="1">
      <alignment horizontal="center" vertical="center"/>
    </xf>
    <xf numFmtId="1" fontId="19" fillId="0" borderId="32" xfId="0" applyNumberFormat="1" applyFont="1" applyBorder="1" applyAlignment="1">
      <alignment horizontal="center" vertical="center"/>
    </xf>
    <xf numFmtId="165" fontId="19" fillId="0" borderId="32" xfId="2" applyFont="1" applyBorder="1" applyAlignment="1">
      <alignment horizontal="right" indent="1"/>
    </xf>
    <xf numFmtId="0" fontId="19" fillId="0" borderId="32" xfId="2" applyNumberFormat="1" applyFont="1" applyFill="1" applyBorder="1" applyAlignment="1">
      <alignment horizontal="right" indent="1"/>
    </xf>
    <xf numFmtId="0" fontId="19" fillId="5" borderId="22" xfId="0" applyFont="1" applyFill="1" applyBorder="1" applyAlignment="1">
      <alignment horizontal="center" vertical="center"/>
    </xf>
    <xf numFmtId="1" fontId="19" fillId="5" borderId="22" xfId="0" applyNumberFormat="1" applyFont="1" applyFill="1" applyBorder="1" applyAlignment="1">
      <alignment horizontal="center" vertical="center"/>
    </xf>
    <xf numFmtId="165" fontId="19" fillId="5" borderId="22" xfId="2" applyFont="1" applyFill="1" applyBorder="1" applyAlignment="1">
      <alignment horizontal="right" indent="1"/>
    </xf>
    <xf numFmtId="42" fontId="18" fillId="9" borderId="22" xfId="3" applyFont="1" applyFill="1" applyBorder="1" applyAlignment="1">
      <alignment horizontal="right" indent="1"/>
    </xf>
    <xf numFmtId="0" fontId="19" fillId="0" borderId="24" xfId="0" applyFont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65" fontId="19" fillId="0" borderId="24" xfId="2" applyFont="1" applyBorder="1" applyAlignment="1">
      <alignment horizontal="right" indent="1"/>
    </xf>
    <xf numFmtId="0" fontId="19" fillId="0" borderId="24" xfId="2" applyNumberFormat="1" applyFont="1" applyFill="1" applyBorder="1" applyAlignment="1">
      <alignment horizontal="right" indent="1"/>
    </xf>
    <xf numFmtId="1" fontId="19" fillId="0" borderId="35" xfId="0" applyNumberFormat="1" applyFont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1" fontId="19" fillId="5" borderId="14" xfId="0" applyNumberFormat="1" applyFont="1" applyFill="1" applyBorder="1" applyAlignment="1">
      <alignment horizontal="center" vertical="center"/>
    </xf>
    <xf numFmtId="165" fontId="19" fillId="5" borderId="14" xfId="2" applyFont="1" applyFill="1" applyBorder="1" applyAlignment="1">
      <alignment horizontal="right" indent="1"/>
    </xf>
    <xf numFmtId="0" fontId="18" fillId="9" borderId="14" xfId="2" applyNumberFormat="1" applyFont="1" applyFill="1" applyBorder="1" applyAlignment="1">
      <alignment horizontal="right" indent="1"/>
    </xf>
    <xf numFmtId="0" fontId="19" fillId="0" borderId="20" xfId="0" applyFont="1" applyBorder="1" applyAlignment="1">
      <alignment horizontal="center" vertical="center"/>
    </xf>
    <xf numFmtId="0" fontId="18" fillId="0" borderId="20" xfId="0" applyFont="1" applyBorder="1"/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1" fontId="19" fillId="0" borderId="20" xfId="0" applyNumberFormat="1" applyFont="1" applyBorder="1" applyAlignment="1">
      <alignment horizontal="center" vertical="center"/>
    </xf>
    <xf numFmtId="165" fontId="19" fillId="0" borderId="20" xfId="2" applyFont="1" applyBorder="1" applyAlignment="1">
      <alignment horizontal="right" indent="1"/>
    </xf>
    <xf numFmtId="0" fontId="18" fillId="0" borderId="20" xfId="2" applyNumberFormat="1" applyFont="1" applyFill="1" applyBorder="1" applyAlignment="1">
      <alignment horizontal="right" indent="1"/>
    </xf>
    <xf numFmtId="0" fontId="19" fillId="0" borderId="36" xfId="2" applyNumberFormat="1" applyFont="1" applyFill="1" applyBorder="1" applyAlignment="1">
      <alignment horizontal="right" indent="1"/>
    </xf>
    <xf numFmtId="42" fontId="19" fillId="0" borderId="32" xfId="3" applyFont="1" applyFill="1" applyBorder="1" applyAlignment="1">
      <alignment horizontal="right" indent="1"/>
    </xf>
    <xf numFmtId="165" fontId="19" fillId="0" borderId="28" xfId="2" applyFont="1" applyBorder="1" applyAlignment="1">
      <alignment horizontal="right" vertical="center" indent="1"/>
    </xf>
    <xf numFmtId="42" fontId="19" fillId="0" borderId="44" xfId="3" applyFont="1" applyFill="1" applyBorder="1"/>
    <xf numFmtId="165" fontId="19" fillId="0" borderId="32" xfId="2" applyFont="1" applyBorder="1" applyAlignment="1">
      <alignment horizontal="right" vertical="center" indent="1"/>
    </xf>
    <xf numFmtId="165" fontId="18" fillId="5" borderId="22" xfId="2" applyFont="1" applyFill="1" applyBorder="1" applyAlignment="1">
      <alignment horizontal="right" vertical="center" indent="1"/>
    </xf>
    <xf numFmtId="42" fontId="18" fillId="9" borderId="22" xfId="3" applyFont="1" applyFill="1" applyBorder="1" applyAlignment="1">
      <alignment horizontal="right" vertical="center" indent="1"/>
    </xf>
    <xf numFmtId="3" fontId="21" fillId="8" borderId="7" xfId="0" applyNumberFormat="1" applyFont="1" applyFill="1" applyBorder="1" applyAlignment="1">
      <alignment horizontal="right" vertical="center" wrapText="1"/>
    </xf>
    <xf numFmtId="0" fontId="21" fillId="8" borderId="10" xfId="0" applyFont="1" applyFill="1" applyBorder="1" applyAlignment="1">
      <alignment vertical="center"/>
    </xf>
    <xf numFmtId="0" fontId="21" fillId="6" borderId="10" xfId="0" applyFont="1" applyFill="1" applyBorder="1"/>
    <xf numFmtId="1" fontId="18" fillId="6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Border="1"/>
    <xf numFmtId="1" fontId="19" fillId="0" borderId="0" xfId="2" applyNumberFormat="1" applyFont="1" applyBorder="1" applyAlignment="1">
      <alignment horizontal="center" vertical="center"/>
    </xf>
    <xf numFmtId="165" fontId="19" fillId="0" borderId="0" xfId="2" applyFont="1" applyBorder="1" applyAlignment="1">
      <alignment horizontal="center" vertical="center"/>
    </xf>
    <xf numFmtId="42" fontId="19" fillId="0" borderId="0" xfId="3" applyFont="1"/>
    <xf numFmtId="1" fontId="18" fillId="0" borderId="0" xfId="2" applyNumberFormat="1" applyFont="1" applyBorder="1" applyAlignment="1">
      <alignment horizontal="right" indent="1"/>
    </xf>
    <xf numFmtId="165" fontId="18" fillId="0" borderId="0" xfId="2" applyFont="1" applyBorder="1" applyAlignment="1">
      <alignment horizontal="right" indent="1"/>
    </xf>
    <xf numFmtId="1" fontId="19" fillId="0" borderId="0" xfId="2" applyNumberFormat="1" applyFont="1" applyBorder="1" applyAlignment="1">
      <alignment horizontal="right" indent="1"/>
    </xf>
    <xf numFmtId="165" fontId="19" fillId="0" borderId="0" xfId="2" applyFont="1" applyBorder="1" applyAlignment="1">
      <alignment horizontal="right" indent="1"/>
    </xf>
    <xf numFmtId="3" fontId="20" fillId="0" borderId="0" xfId="0" applyNumberFormat="1" applyFont="1"/>
    <xf numFmtId="0" fontId="19" fillId="0" borderId="14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1" fontId="19" fillId="0" borderId="14" xfId="0" applyNumberFormat="1" applyFont="1" applyBorder="1" applyAlignment="1">
      <alignment horizontal="center" vertical="center"/>
    </xf>
    <xf numFmtId="1" fontId="19" fillId="0" borderId="44" xfId="0" applyNumberFormat="1" applyFont="1" applyBorder="1" applyAlignment="1">
      <alignment horizontal="center" vertical="center"/>
    </xf>
    <xf numFmtId="165" fontId="19" fillId="0" borderId="44" xfId="2" applyFont="1" applyBorder="1" applyAlignment="1">
      <alignment horizontal="right" vertical="center" indent="1"/>
    </xf>
    <xf numFmtId="0" fontId="19" fillId="0" borderId="14" xfId="2" applyNumberFormat="1" applyFont="1" applyFill="1" applyBorder="1" applyAlignment="1">
      <alignment horizontal="right" indent="1"/>
    </xf>
    <xf numFmtId="0" fontId="19" fillId="0" borderId="44" xfId="0" applyFont="1" applyBorder="1" applyAlignment="1">
      <alignment horizontal="center" vertical="center"/>
    </xf>
    <xf numFmtId="0" fontId="19" fillId="0" borderId="54" xfId="0" applyFont="1" applyBorder="1" applyAlignment="1">
      <alignment horizontal="left" vertical="center" wrapText="1"/>
    </xf>
    <xf numFmtId="0" fontId="19" fillId="0" borderId="55" xfId="0" applyFont="1" applyBorder="1" applyAlignment="1">
      <alignment horizontal="left" vertical="center" wrapText="1"/>
    </xf>
    <xf numFmtId="0" fontId="19" fillId="0" borderId="56" xfId="0" applyFont="1" applyBorder="1" applyAlignment="1">
      <alignment horizontal="left" vertical="center" wrapText="1"/>
    </xf>
    <xf numFmtId="1" fontId="19" fillId="0" borderId="48" xfId="0" applyNumberFormat="1" applyFont="1" applyBorder="1" applyAlignment="1">
      <alignment horizontal="center" vertical="center"/>
    </xf>
    <xf numFmtId="165" fontId="19" fillId="0" borderId="48" xfId="2" applyFont="1" applyBorder="1" applyAlignment="1">
      <alignment horizontal="right" vertical="center" indent="1"/>
    </xf>
    <xf numFmtId="42" fontId="19" fillId="0" borderId="44" xfId="3" applyFont="1" applyFill="1" applyBorder="1" applyAlignment="1">
      <alignment horizontal="right" indent="1"/>
    </xf>
    <xf numFmtId="0" fontId="19" fillId="0" borderId="40" xfId="0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/>
    </xf>
    <xf numFmtId="1" fontId="19" fillId="0" borderId="43" xfId="0" applyNumberFormat="1" applyFont="1" applyBorder="1" applyAlignment="1">
      <alignment horizontal="center" vertical="center"/>
    </xf>
    <xf numFmtId="165" fontId="19" fillId="0" borderId="43" xfId="2" applyFont="1" applyBorder="1" applyAlignment="1">
      <alignment horizontal="right" vertical="center" indent="1"/>
    </xf>
    <xf numFmtId="0" fontId="19" fillId="0" borderId="40" xfId="2" applyNumberFormat="1" applyFont="1" applyFill="1" applyBorder="1" applyAlignment="1">
      <alignment horizontal="right" indent="1"/>
    </xf>
    <xf numFmtId="1" fontId="18" fillId="5" borderId="20" xfId="0" applyNumberFormat="1" applyFont="1" applyFill="1" applyBorder="1" applyAlignment="1">
      <alignment horizontal="center" vertical="center"/>
    </xf>
    <xf numFmtId="1" fontId="18" fillId="5" borderId="22" xfId="2" applyNumberFormat="1" applyFont="1" applyFill="1" applyBorder="1" applyAlignment="1">
      <alignment horizontal="center" vertical="center"/>
    </xf>
    <xf numFmtId="42" fontId="18" fillId="9" borderId="20" xfId="3" applyFont="1" applyFill="1" applyBorder="1" applyAlignment="1">
      <alignment horizontal="right" vertical="center" indent="1"/>
    </xf>
    <xf numFmtId="0" fontId="18" fillId="0" borderId="10" xfId="0" applyFont="1" applyBorder="1"/>
    <xf numFmtId="0" fontId="19" fillId="0" borderId="10" xfId="0" applyFont="1" applyBorder="1"/>
    <xf numFmtId="1" fontId="19" fillId="6" borderId="10" xfId="0" applyNumberFormat="1" applyFont="1" applyFill="1" applyBorder="1"/>
    <xf numFmtId="1" fontId="19" fillId="0" borderId="10" xfId="0" applyNumberFormat="1" applyFont="1" applyBorder="1"/>
    <xf numFmtId="42" fontId="18" fillId="0" borderId="10" xfId="3" applyFont="1" applyFill="1" applyBorder="1"/>
    <xf numFmtId="1" fontId="18" fillId="6" borderId="0" xfId="2" applyNumberFormat="1" applyFont="1" applyFill="1" applyBorder="1" applyAlignment="1">
      <alignment horizontal="right" vertical="center" indent="1"/>
    </xf>
    <xf numFmtId="165" fontId="18" fillId="6" borderId="0" xfId="2" applyFont="1" applyFill="1" applyBorder="1" applyAlignment="1">
      <alignment horizontal="right" vertical="center" indent="1"/>
    </xf>
    <xf numFmtId="0" fontId="21" fillId="8" borderId="5" xfId="0" applyFont="1" applyFill="1" applyBorder="1" applyAlignment="1">
      <alignment horizontal="center" vertical="center" wrapText="1"/>
    </xf>
    <xf numFmtId="1" fontId="21" fillId="8" borderId="10" xfId="0" applyNumberFormat="1" applyFont="1" applyFill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left" vertical="center" wrapText="1"/>
    </xf>
    <xf numFmtId="14" fontId="13" fillId="0" borderId="10" xfId="0" applyNumberFormat="1" applyFont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3" fontId="20" fillId="0" borderId="10" xfId="0" applyNumberFormat="1" applyFont="1" applyBorder="1" applyAlignment="1">
      <alignment horizontal="right" vertical="center" wrapText="1"/>
    </xf>
    <xf numFmtId="0" fontId="20" fillId="6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0" xfId="0" applyNumberFormat="1" applyFont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1" fontId="18" fillId="5" borderId="20" xfId="2" applyNumberFormat="1" applyFont="1" applyFill="1" applyBorder="1" applyAlignment="1">
      <alignment horizontal="center" vertical="center"/>
    </xf>
    <xf numFmtId="3" fontId="21" fillId="8" borderId="10" xfId="0" applyNumberFormat="1" applyFont="1" applyFill="1" applyBorder="1" applyAlignment="1">
      <alignment horizontal="right" vertical="center" wrapText="1"/>
    </xf>
    <xf numFmtId="0" fontId="19" fillId="0" borderId="0" xfId="0" applyNumberFormat="1" applyFont="1"/>
    <xf numFmtId="0" fontId="21" fillId="8" borderId="10" xfId="0" applyNumberFormat="1" applyFont="1" applyFill="1" applyBorder="1" applyAlignment="1">
      <alignment horizontal="center" vertical="center" wrapText="1"/>
    </xf>
    <xf numFmtId="11" fontId="13" fillId="0" borderId="1" xfId="0" applyNumberFormat="1" applyFont="1" applyBorder="1" applyAlignment="1">
      <alignment horizontal="center" vertical="center" wrapText="1"/>
    </xf>
    <xf numFmtId="11" fontId="13" fillId="0" borderId="0" xfId="0" applyNumberFormat="1" applyFont="1"/>
    <xf numFmtId="0" fontId="22" fillId="0" borderId="0" xfId="0" applyFont="1"/>
    <xf numFmtId="4" fontId="13" fillId="0" borderId="1" xfId="0" applyNumberFormat="1" applyFont="1" applyBorder="1" applyAlignment="1">
      <alignment horizontal="right" vertical="center" wrapText="1"/>
    </xf>
    <xf numFmtId="0" fontId="20" fillId="0" borderId="10" xfId="0" applyFont="1" applyBorder="1"/>
    <xf numFmtId="0" fontId="19" fillId="0" borderId="0" xfId="0" applyFont="1" applyAlignment="1">
      <alignment vertical="center"/>
    </xf>
    <xf numFmtId="0" fontId="18" fillId="5" borderId="22" xfId="0" applyNumberFormat="1" applyFont="1" applyFill="1" applyBorder="1" applyAlignment="1">
      <alignment horizontal="center" vertical="center"/>
    </xf>
    <xf numFmtId="0" fontId="18" fillId="6" borderId="14" xfId="0" applyNumberFormat="1" applyFont="1" applyFill="1" applyBorder="1" applyAlignment="1">
      <alignment horizontal="center" vertical="center"/>
    </xf>
    <xf numFmtId="0" fontId="19" fillId="0" borderId="36" xfId="0" applyNumberFormat="1" applyFont="1" applyBorder="1"/>
    <xf numFmtId="42" fontId="19" fillId="0" borderId="28" xfId="3" applyFont="1" applyBorder="1" applyAlignment="1">
      <alignment horizontal="right" indent="1"/>
    </xf>
    <xf numFmtId="0" fontId="19" fillId="0" borderId="28" xfId="2" applyNumberFormat="1" applyFont="1" applyBorder="1" applyAlignment="1">
      <alignment horizontal="right" indent="1"/>
    </xf>
    <xf numFmtId="42" fontId="18" fillId="5" borderId="22" xfId="3" applyFont="1" applyFill="1" applyBorder="1" applyAlignment="1">
      <alignment horizontal="right" indent="1"/>
    </xf>
    <xf numFmtId="0" fontId="19" fillId="0" borderId="24" xfId="2" applyNumberFormat="1" applyFont="1" applyBorder="1" applyAlignment="1">
      <alignment horizontal="right" indent="1"/>
    </xf>
    <xf numFmtId="0" fontId="19" fillId="0" borderId="32" xfId="2" applyNumberFormat="1" applyFont="1" applyBorder="1" applyAlignment="1">
      <alignment horizontal="right" indent="1"/>
    </xf>
    <xf numFmtId="0" fontId="18" fillId="5" borderId="14" xfId="2" applyNumberFormat="1" applyFont="1" applyFill="1" applyBorder="1" applyAlignment="1">
      <alignment horizontal="right" indent="1"/>
    </xf>
    <xf numFmtId="0" fontId="18" fillId="0" borderId="20" xfId="2" applyNumberFormat="1" applyFont="1" applyBorder="1" applyAlignment="1">
      <alignment horizontal="right" indent="1"/>
    </xf>
    <xf numFmtId="0" fontId="19" fillId="0" borderId="36" xfId="2" applyNumberFormat="1" applyFont="1" applyBorder="1" applyAlignment="1">
      <alignment horizontal="right" indent="1"/>
    </xf>
    <xf numFmtId="42" fontId="19" fillId="0" borderId="44" xfId="3" applyFont="1" applyBorder="1"/>
    <xf numFmtId="0" fontId="19" fillId="0" borderId="20" xfId="2" applyNumberFormat="1" applyFont="1" applyBorder="1"/>
    <xf numFmtId="0" fontId="19" fillId="0" borderId="14" xfId="2" applyNumberFormat="1" applyFont="1" applyBorder="1" applyAlignment="1">
      <alignment horizontal="right" indent="1"/>
    </xf>
    <xf numFmtId="0" fontId="19" fillId="0" borderId="40" xfId="2" applyNumberFormat="1" applyFont="1" applyBorder="1" applyAlignment="1">
      <alignment horizontal="right" indent="1"/>
    </xf>
    <xf numFmtId="0" fontId="18" fillId="5" borderId="20" xfId="2" applyNumberFormat="1" applyFont="1" applyFill="1" applyBorder="1" applyAlignment="1">
      <alignment horizontal="right" vertical="center" indent="1"/>
    </xf>
    <xf numFmtId="42" fontId="18" fillId="5" borderId="22" xfId="3" applyFont="1" applyFill="1" applyBorder="1" applyAlignment="1">
      <alignment horizontal="right" vertical="center" indent="1"/>
    </xf>
    <xf numFmtId="42" fontId="18" fillId="0" borderId="10" xfId="3" applyFont="1" applyBorder="1"/>
    <xf numFmtId="0" fontId="19" fillId="6" borderId="0" xfId="0" applyFont="1" applyFill="1"/>
    <xf numFmtId="1" fontId="18" fillId="9" borderId="22" xfId="0" applyNumberFormat="1" applyFont="1" applyFill="1" applyBorder="1" applyAlignment="1">
      <alignment horizontal="center" vertical="center"/>
    </xf>
    <xf numFmtId="1" fontId="19" fillId="6" borderId="36" xfId="0" applyNumberFormat="1" applyFont="1" applyFill="1" applyBorder="1"/>
    <xf numFmtId="165" fontId="19" fillId="6" borderId="28" xfId="2" applyFont="1" applyFill="1" applyBorder="1" applyAlignment="1">
      <alignment horizontal="right" indent="1"/>
    </xf>
    <xf numFmtId="165" fontId="19" fillId="6" borderId="32" xfId="2" applyFont="1" applyFill="1" applyBorder="1" applyAlignment="1">
      <alignment horizontal="right" indent="1"/>
    </xf>
    <xf numFmtId="165" fontId="18" fillId="9" borderId="22" xfId="2" applyFont="1" applyFill="1" applyBorder="1" applyAlignment="1">
      <alignment horizontal="right" indent="1"/>
    </xf>
    <xf numFmtId="165" fontId="19" fillId="6" borderId="24" xfId="2" applyFont="1" applyFill="1" applyBorder="1" applyAlignment="1">
      <alignment horizontal="right" indent="1"/>
    </xf>
    <xf numFmtId="165" fontId="18" fillId="9" borderId="14" xfId="2" applyFont="1" applyFill="1" applyBorder="1" applyAlignment="1">
      <alignment horizontal="right" indent="1"/>
    </xf>
    <xf numFmtId="165" fontId="18" fillId="6" borderId="20" xfId="2" applyFont="1" applyFill="1" applyBorder="1" applyAlignment="1">
      <alignment horizontal="right" indent="1"/>
    </xf>
    <xf numFmtId="165" fontId="19" fillId="6" borderId="36" xfId="2" applyFont="1" applyFill="1" applyBorder="1" applyAlignment="1">
      <alignment horizontal="right" indent="1"/>
    </xf>
    <xf numFmtId="165" fontId="19" fillId="6" borderId="44" xfId="2" applyNumberFormat="1" applyFont="1" applyFill="1" applyBorder="1"/>
    <xf numFmtId="165" fontId="19" fillId="6" borderId="20" xfId="2" applyNumberFormat="1" applyFont="1" applyFill="1" applyBorder="1"/>
    <xf numFmtId="165" fontId="19" fillId="6" borderId="14" xfId="2" applyFont="1" applyFill="1" applyBorder="1" applyAlignment="1">
      <alignment horizontal="right" indent="1"/>
    </xf>
    <xf numFmtId="165" fontId="19" fillId="6" borderId="40" xfId="2" applyFont="1" applyFill="1" applyBorder="1" applyAlignment="1">
      <alignment horizontal="right" indent="1"/>
    </xf>
    <xf numFmtId="165" fontId="18" fillId="9" borderId="20" xfId="2" applyFont="1" applyFill="1" applyBorder="1" applyAlignment="1">
      <alignment horizontal="right" vertical="center" indent="1"/>
    </xf>
    <xf numFmtId="165" fontId="18" fillId="9" borderId="22" xfId="2" applyFont="1" applyFill="1" applyBorder="1" applyAlignment="1">
      <alignment horizontal="right" vertical="center" indent="1"/>
    </xf>
    <xf numFmtId="165" fontId="18" fillId="6" borderId="10" xfId="0" applyNumberFormat="1" applyFont="1" applyFill="1" applyBorder="1"/>
    <xf numFmtId="0" fontId="23" fillId="0" borderId="0" xfId="0" applyFont="1"/>
    <xf numFmtId="1" fontId="23" fillId="6" borderId="0" xfId="0" applyNumberFormat="1" applyFont="1" applyFill="1"/>
    <xf numFmtId="1" fontId="23" fillId="0" borderId="0" xfId="0" applyNumberFormat="1" applyFont="1"/>
    <xf numFmtId="165" fontId="23" fillId="0" borderId="0" xfId="2" applyNumberFormat="1" applyFont="1"/>
    <xf numFmtId="0" fontId="24" fillId="0" borderId="0" xfId="0" applyFont="1"/>
    <xf numFmtId="0" fontId="25" fillId="0" borderId="0" xfId="26" applyFont="1" applyFill="1" applyAlignment="1">
      <alignment horizontal="center" vertical="center"/>
    </xf>
    <xf numFmtId="0" fontId="23" fillId="0" borderId="0" xfId="0" applyFont="1" applyBorder="1"/>
    <xf numFmtId="0" fontId="26" fillId="8" borderId="10" xfId="0" applyFont="1" applyFill="1" applyBorder="1" applyAlignment="1">
      <alignment horizontal="center" vertical="center" wrapText="1"/>
    </xf>
    <xf numFmtId="1" fontId="26" fillId="8" borderId="10" xfId="0" applyNumberFormat="1" applyFont="1" applyFill="1" applyBorder="1" applyAlignment="1">
      <alignment horizontal="center" vertical="center" wrapText="1"/>
    </xf>
    <xf numFmtId="11" fontId="20" fillId="0" borderId="10" xfId="0" applyNumberFormat="1" applyFont="1" applyBorder="1" applyAlignment="1">
      <alignment horizontal="center" vertical="center" wrapText="1"/>
    </xf>
    <xf numFmtId="0" fontId="21" fillId="8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1" fontId="3" fillId="6" borderId="14" xfId="0" applyNumberFormat="1" applyFont="1" applyFill="1" applyBorder="1" applyAlignment="1">
      <alignment horizontal="center" vertical="center"/>
    </xf>
    <xf numFmtId="0" fontId="0" fillId="0" borderId="36" xfId="0" applyBorder="1"/>
    <xf numFmtId="1" fontId="0" fillId="0" borderId="36" xfId="0" applyNumberFormat="1" applyBorder="1"/>
    <xf numFmtId="1" fontId="0" fillId="0" borderId="36" xfId="2" applyNumberFormat="1" applyFont="1" applyBorder="1"/>
    <xf numFmtId="0" fontId="0" fillId="0" borderId="28" xfId="0" applyBorder="1" applyAlignment="1">
      <alignment horizontal="center" vertical="center"/>
    </xf>
    <xf numFmtId="165" fontId="0" fillId="0" borderId="28" xfId="2" applyFont="1" applyBorder="1" applyAlignment="1">
      <alignment horizontal="right" indent="1"/>
    </xf>
    <xf numFmtId="0" fontId="0" fillId="0" borderId="32" xfId="0" applyBorder="1" applyAlignment="1">
      <alignment horizontal="center" vertical="center"/>
    </xf>
    <xf numFmtId="165" fontId="0" fillId="0" borderId="32" xfId="2" applyFont="1" applyBorder="1" applyAlignment="1">
      <alignment horizontal="right" indent="1"/>
    </xf>
    <xf numFmtId="1" fontId="0" fillId="0" borderId="32" xfId="2" applyNumberFormat="1" applyFont="1" applyBorder="1" applyAlignment="1">
      <alignment horizontal="right" indent="1"/>
    </xf>
    <xf numFmtId="0" fontId="0" fillId="5" borderId="22" xfId="0" applyFill="1" applyBorder="1" applyAlignment="1">
      <alignment horizontal="center" vertical="center"/>
    </xf>
    <xf numFmtId="1" fontId="0" fillId="5" borderId="22" xfId="0" applyNumberFormat="1" applyFill="1" applyBorder="1" applyAlignment="1">
      <alignment horizontal="center" vertical="center"/>
    </xf>
    <xf numFmtId="165" fontId="0" fillId="5" borderId="22" xfId="2" applyFont="1" applyFill="1" applyBorder="1" applyAlignment="1">
      <alignment horizontal="right" indent="1"/>
    </xf>
    <xf numFmtId="1" fontId="0" fillId="5" borderId="22" xfId="2" applyNumberFormat="1" applyFont="1" applyFill="1" applyBorder="1" applyAlignment="1">
      <alignment horizontal="right" indent="1"/>
    </xf>
    <xf numFmtId="165" fontId="3" fillId="5" borderId="22" xfId="2" applyFont="1" applyFill="1" applyBorder="1" applyAlignment="1">
      <alignment horizontal="right" indent="1"/>
    </xf>
    <xf numFmtId="165" fontId="0" fillId="0" borderId="24" xfId="2" applyFont="1" applyBorder="1" applyAlignment="1">
      <alignment horizontal="right" indent="1"/>
    </xf>
    <xf numFmtId="1" fontId="0" fillId="0" borderId="24" xfId="2" applyNumberFormat="1" applyFont="1" applyBorder="1" applyAlignment="1">
      <alignment horizontal="right" indent="1"/>
    </xf>
    <xf numFmtId="0" fontId="0" fillId="5" borderId="14" xfId="0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165" fontId="0" fillId="5" borderId="14" xfId="2" applyFont="1" applyFill="1" applyBorder="1" applyAlignment="1">
      <alignment horizontal="right" indent="1"/>
    </xf>
    <xf numFmtId="1" fontId="0" fillId="5" borderId="14" xfId="2" applyNumberFormat="1" applyFont="1" applyFill="1" applyBorder="1" applyAlignment="1">
      <alignment horizontal="right" indent="1"/>
    </xf>
    <xf numFmtId="165" fontId="3" fillId="5" borderId="14" xfId="2" applyFont="1" applyFill="1" applyBorder="1" applyAlignment="1">
      <alignment horizontal="right" indent="1"/>
    </xf>
    <xf numFmtId="0" fontId="27" fillId="0" borderId="0" xfId="26" applyFont="1" applyFill="1" applyAlignment="1">
      <alignment horizontal="center"/>
    </xf>
    <xf numFmtId="166" fontId="27" fillId="0" borderId="0" xfId="26" applyNumberFormat="1" applyFont="1" applyFill="1" applyAlignment="1">
      <alignment horizontal="center"/>
    </xf>
    <xf numFmtId="0" fontId="26" fillId="6" borderId="10" xfId="0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4" fontId="20" fillId="0" borderId="10" xfId="0" applyNumberFormat="1" applyFont="1" applyBorder="1" applyAlignment="1">
      <alignment horizontal="right" vertical="center" wrapText="1"/>
    </xf>
    <xf numFmtId="4" fontId="21" fillId="8" borderId="10" xfId="0" applyNumberFormat="1" applyFont="1" applyFill="1" applyBorder="1" applyAlignment="1">
      <alignment horizontal="right" vertical="center" wrapText="1"/>
    </xf>
    <xf numFmtId="1" fontId="3" fillId="6" borderId="0" xfId="0" applyNumberFormat="1" applyFont="1" applyFill="1" applyBorder="1" applyAlignment="1">
      <alignment horizontal="center" vertical="center"/>
    </xf>
    <xf numFmtId="0" fontId="0" fillId="0" borderId="0" xfId="0" applyFont="1"/>
    <xf numFmtId="165" fontId="29" fillId="0" borderId="0" xfId="2" applyNumberFormat="1" applyFont="1"/>
    <xf numFmtId="1" fontId="0" fillId="0" borderId="0" xfId="0" applyNumberFormat="1" applyBorder="1"/>
    <xf numFmtId="1" fontId="0" fillId="0" borderId="0" xfId="2" applyNumberFormat="1" applyFont="1" applyBorder="1" applyAlignment="1">
      <alignment horizontal="center" vertical="center"/>
    </xf>
    <xf numFmtId="165" fontId="0" fillId="0" borderId="0" xfId="2" applyFont="1" applyBorder="1" applyAlignment="1">
      <alignment horizontal="center" vertical="center"/>
    </xf>
    <xf numFmtId="1" fontId="3" fillId="0" borderId="0" xfId="2" applyNumberFormat="1" applyFont="1" applyBorder="1" applyAlignment="1">
      <alignment horizontal="right" indent="1"/>
    </xf>
    <xf numFmtId="165" fontId="3" fillId="0" borderId="0" xfId="2" applyFont="1" applyBorder="1" applyAlignment="1">
      <alignment horizontal="right" indent="1"/>
    </xf>
    <xf numFmtId="1" fontId="0" fillId="0" borderId="0" xfId="2" applyNumberFormat="1" applyFont="1" applyBorder="1" applyAlignment="1">
      <alignment horizontal="right" indent="1"/>
    </xf>
    <xf numFmtId="165" fontId="0" fillId="0" borderId="0" xfId="2" applyFont="1" applyBorder="1" applyAlignment="1">
      <alignment horizontal="right" indent="1"/>
    </xf>
    <xf numFmtId="0" fontId="28" fillId="6" borderId="0" xfId="0" applyFont="1" applyFill="1"/>
    <xf numFmtId="0" fontId="0" fillId="0" borderId="20" xfId="0" applyBorder="1" applyAlignment="1">
      <alignment horizontal="center" vertical="center"/>
    </xf>
    <xf numFmtId="0" fontId="3" fillId="0" borderId="20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" fontId="0" fillId="0" borderId="20" xfId="0" applyNumberFormat="1" applyBorder="1" applyAlignment="1">
      <alignment horizontal="center" vertical="center"/>
    </xf>
    <xf numFmtId="165" fontId="0" fillId="0" borderId="20" xfId="2" applyFont="1" applyBorder="1" applyAlignment="1">
      <alignment horizontal="right" indent="1"/>
    </xf>
    <xf numFmtId="1" fontId="0" fillId="0" borderId="20" xfId="2" applyNumberFormat="1" applyFont="1" applyBorder="1" applyAlignment="1">
      <alignment horizontal="right" indent="1"/>
    </xf>
    <xf numFmtId="165" fontId="3" fillId="0" borderId="20" xfId="2" applyFont="1" applyBorder="1" applyAlignment="1">
      <alignment horizontal="right" indent="1"/>
    </xf>
    <xf numFmtId="165" fontId="0" fillId="0" borderId="36" xfId="2" applyFont="1" applyBorder="1" applyAlignment="1">
      <alignment horizontal="right" indent="1"/>
    </xf>
    <xf numFmtId="165" fontId="0" fillId="0" borderId="28" xfId="2" applyFont="1" applyBorder="1" applyAlignment="1">
      <alignment horizontal="right" vertical="center" indent="1"/>
    </xf>
    <xf numFmtId="1" fontId="0" fillId="0" borderId="32" xfId="2" applyNumberFormat="1" applyFont="1" applyBorder="1" applyAlignment="1">
      <alignment horizontal="right" vertical="center" indent="1"/>
    </xf>
    <xf numFmtId="165" fontId="29" fillId="0" borderId="44" xfId="2" applyNumberFormat="1" applyFont="1" applyBorder="1"/>
    <xf numFmtId="165" fontId="0" fillId="0" borderId="32" xfId="2" applyFont="1" applyBorder="1" applyAlignment="1">
      <alignment horizontal="right" vertical="center" indent="1"/>
    </xf>
    <xf numFmtId="165" fontId="0" fillId="0" borderId="20" xfId="2" applyNumberFormat="1" applyFont="1" applyBorder="1"/>
    <xf numFmtId="165" fontId="3" fillId="5" borderId="22" xfId="2" applyFont="1" applyFill="1" applyBorder="1" applyAlignment="1">
      <alignment horizontal="right" vertical="center" indent="1"/>
    </xf>
    <xf numFmtId="1" fontId="3" fillId="5" borderId="22" xfId="2" applyNumberFormat="1" applyFont="1" applyFill="1" applyBorder="1" applyAlignment="1">
      <alignment horizontal="right" vertical="center" indent="1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5" fontId="0" fillId="0" borderId="44" xfId="2" applyFont="1" applyBorder="1" applyAlignment="1">
      <alignment horizontal="right" vertical="center" indent="1"/>
    </xf>
    <xf numFmtId="1" fontId="0" fillId="0" borderId="44" xfId="2" applyNumberFormat="1" applyFont="1" applyBorder="1" applyAlignment="1">
      <alignment horizontal="right" vertical="center" indent="1"/>
    </xf>
    <xf numFmtId="165" fontId="0" fillId="0" borderId="14" xfId="2" applyFont="1" applyBorder="1" applyAlignment="1">
      <alignment horizontal="right" indent="1"/>
    </xf>
    <xf numFmtId="0" fontId="0" fillId="0" borderId="40" xfId="0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65" fontId="0" fillId="0" borderId="43" xfId="2" applyFont="1" applyBorder="1" applyAlignment="1">
      <alignment horizontal="right" vertical="center" indent="1"/>
    </xf>
    <xf numFmtId="1" fontId="0" fillId="0" borderId="43" xfId="2" applyNumberFormat="1" applyFont="1" applyBorder="1" applyAlignment="1">
      <alignment horizontal="right" vertical="center" indent="1"/>
    </xf>
    <xf numFmtId="165" fontId="0" fillId="0" borderId="40" xfId="2" applyFont="1" applyBorder="1" applyAlignment="1">
      <alignment horizontal="right" indent="1"/>
    </xf>
    <xf numFmtId="1" fontId="3" fillId="5" borderId="20" xfId="0" applyNumberFormat="1" applyFont="1" applyFill="1" applyBorder="1" applyAlignment="1">
      <alignment horizontal="center" vertical="center"/>
    </xf>
    <xf numFmtId="1" fontId="3" fillId="5" borderId="22" xfId="2" applyNumberFormat="1" applyFont="1" applyFill="1" applyBorder="1" applyAlignment="1">
      <alignment horizontal="center" vertical="center"/>
    </xf>
    <xf numFmtId="1" fontId="3" fillId="5" borderId="20" xfId="2" applyNumberFormat="1" applyFont="1" applyFill="1" applyBorder="1" applyAlignment="1">
      <alignment horizontal="center" vertical="center"/>
    </xf>
    <xf numFmtId="165" fontId="3" fillId="5" borderId="20" xfId="2" applyFont="1" applyFill="1" applyBorder="1" applyAlignment="1">
      <alignment horizontal="right" vertical="center" indent="1"/>
    </xf>
    <xf numFmtId="1" fontId="3" fillId="6" borderId="0" xfId="2" applyNumberFormat="1" applyFont="1" applyFill="1" applyBorder="1" applyAlignment="1">
      <alignment horizontal="right" vertical="center" indent="1"/>
    </xf>
    <xf numFmtId="165" fontId="3" fillId="6" borderId="0" xfId="2" applyFont="1" applyFill="1" applyBorder="1" applyAlignment="1">
      <alignment horizontal="right" vertical="center" indent="1"/>
    </xf>
    <xf numFmtId="1" fontId="23" fillId="0" borderId="0" xfId="0" applyNumberFormat="1" applyFont="1" applyBorder="1"/>
    <xf numFmtId="0" fontId="13" fillId="0" borderId="1" xfId="0" quotePrefix="1" applyFont="1" applyBorder="1" applyAlignment="1">
      <alignment horizontal="center" vertical="center" wrapText="1"/>
    </xf>
    <xf numFmtId="1" fontId="20" fillId="0" borderId="10" xfId="0" quotePrefix="1" applyNumberFormat="1" applyFont="1" applyBorder="1" applyAlignment="1">
      <alignment horizontal="center" vertical="center" wrapText="1"/>
    </xf>
    <xf numFmtId="0" fontId="20" fillId="0" borderId="10" xfId="0" quotePrefix="1" applyNumberFormat="1" applyFont="1" applyFill="1" applyBorder="1" applyAlignment="1">
      <alignment horizontal="center" vertical="center" wrapText="1"/>
    </xf>
    <xf numFmtId="0" fontId="20" fillId="0" borderId="10" xfId="0" quotePrefix="1" applyNumberFormat="1" applyFont="1" applyBorder="1" applyAlignment="1">
      <alignment horizontal="center" vertical="center" wrapText="1"/>
    </xf>
    <xf numFmtId="1" fontId="19" fillId="0" borderId="28" xfId="0" quotePrefix="1" applyNumberFormat="1" applyFont="1" applyBorder="1" applyAlignment="1">
      <alignment horizontal="center" vertical="center"/>
    </xf>
    <xf numFmtId="0" fontId="20" fillId="0" borderId="10" xfId="0" quotePrefix="1" applyFont="1" applyBorder="1" applyAlignment="1">
      <alignment horizontal="center" vertical="center" wrapText="1"/>
    </xf>
    <xf numFmtId="1" fontId="0" fillId="0" borderId="28" xfId="0" quotePrefix="1" applyNumberFormat="1" applyBorder="1" applyAlignment="1">
      <alignment horizontal="center" vertical="center"/>
    </xf>
    <xf numFmtId="0" fontId="7" fillId="0" borderId="17" xfId="0" quotePrefix="1" applyFont="1" applyBorder="1" applyAlignment="1">
      <alignment horizontal="center" vertical="center"/>
    </xf>
    <xf numFmtId="20" fontId="7" fillId="0" borderId="17" xfId="0" quotePrefix="1" applyNumberFormat="1" applyFont="1" applyBorder="1" applyAlignment="1">
      <alignment horizontal="center" vertical="center"/>
    </xf>
    <xf numFmtId="0" fontId="33" fillId="0" borderId="57" xfId="19" applyFont="1" applyFill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58" xfId="0" applyBorder="1" applyAlignment="1">
      <alignment horizontal="right"/>
    </xf>
    <xf numFmtId="165" fontId="10" fillId="0" borderId="30" xfId="2" applyFont="1" applyBorder="1" applyAlignment="1">
      <alignment horizontal="right" vertical="center"/>
    </xf>
    <xf numFmtId="165" fontId="10" fillId="0" borderId="59" xfId="2" applyFont="1" applyBorder="1" applyAlignment="1">
      <alignment horizontal="right" vertical="center"/>
    </xf>
    <xf numFmtId="165" fontId="10" fillId="0" borderId="26" xfId="21" applyFont="1" applyBorder="1" applyAlignment="1">
      <alignment horizontal="right"/>
    </xf>
    <xf numFmtId="165" fontId="10" fillId="0" borderId="58" xfId="21" applyFont="1" applyBorder="1" applyAlignment="1">
      <alignment horizontal="right"/>
    </xf>
    <xf numFmtId="0" fontId="34" fillId="0" borderId="10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25" xfId="19" applyFont="1" applyBorder="1"/>
    <xf numFmtId="0" fontId="34" fillId="0" borderId="29" xfId="19" applyFont="1" applyBorder="1" applyAlignment="1">
      <alignment horizontal="left"/>
    </xf>
    <xf numFmtId="0" fontId="0" fillId="0" borderId="0" xfId="0" applyAlignment="1">
      <alignment horizontal="left"/>
    </xf>
    <xf numFmtId="165" fontId="10" fillId="0" borderId="60" xfId="21" applyFont="1" applyBorder="1" applyAlignment="1">
      <alignment horizontal="left"/>
    </xf>
    <xf numFmtId="0" fontId="34" fillId="0" borderId="5" xfId="0" applyFont="1" applyBorder="1" applyAlignment="1">
      <alignment horizont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1" xfId="0" applyFont="1" applyFill="1" applyBorder="1" applyAlignment="1">
      <alignment horizontal="left" vertical="top" wrapText="1"/>
    </xf>
    <xf numFmtId="0" fontId="3" fillId="5" borderId="23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3" fillId="5" borderId="11" xfId="0" applyFont="1" applyFill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0" fontId="3" fillId="5" borderId="13" xfId="0" applyFont="1" applyFill="1" applyBorder="1" applyAlignment="1">
      <alignment horizontal="left"/>
    </xf>
    <xf numFmtId="0" fontId="3" fillId="5" borderId="15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/>
    </xf>
    <xf numFmtId="0" fontId="3" fillId="5" borderId="23" xfId="0" applyFont="1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25" fillId="0" borderId="0" xfId="26" applyFont="1" applyFill="1" applyAlignment="1">
      <alignment horizontal="center" vertical="center"/>
    </xf>
    <xf numFmtId="1" fontId="25" fillId="0" borderId="0" xfId="26" applyNumberFormat="1" applyFont="1" applyFill="1" applyAlignment="1">
      <alignment horizontal="center" vertical="center"/>
    </xf>
    <xf numFmtId="0" fontId="25" fillId="0" borderId="0" xfId="26" applyFont="1" applyFill="1" applyAlignment="1">
      <alignment horizontal="center"/>
    </xf>
    <xf numFmtId="1" fontId="25" fillId="0" borderId="0" xfId="26" applyNumberFormat="1" applyFont="1" applyFill="1" applyAlignment="1">
      <alignment horizontal="center"/>
    </xf>
    <xf numFmtId="166" fontId="25" fillId="0" borderId="0" xfId="26" applyNumberFormat="1" applyFont="1" applyFill="1" applyAlignment="1">
      <alignment horizontal="center"/>
    </xf>
    <xf numFmtId="0" fontId="21" fillId="8" borderId="10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18" fillId="5" borderId="17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9" fillId="0" borderId="3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center" wrapText="1"/>
    </xf>
    <xf numFmtId="0" fontId="18" fillId="5" borderId="15" xfId="0" applyFont="1" applyFill="1" applyBorder="1" applyAlignment="1">
      <alignment horizontal="left" vertical="top" wrapText="1"/>
    </xf>
    <xf numFmtId="0" fontId="18" fillId="5" borderId="21" xfId="0" applyFont="1" applyFill="1" applyBorder="1" applyAlignment="1">
      <alignment horizontal="left" vertical="top" wrapText="1"/>
    </xf>
    <xf numFmtId="0" fontId="18" fillId="5" borderId="23" xfId="0" applyFont="1" applyFill="1" applyBorder="1" applyAlignment="1">
      <alignment horizontal="left" vertical="top" wrapText="1"/>
    </xf>
    <xf numFmtId="0" fontId="19" fillId="0" borderId="11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19" fillId="0" borderId="33" xfId="0" applyFont="1" applyBorder="1" applyAlignment="1">
      <alignment horizontal="left" vertical="center"/>
    </xf>
    <xf numFmtId="0" fontId="19" fillId="0" borderId="35" xfId="0" applyFont="1" applyBorder="1" applyAlignment="1">
      <alignment horizontal="left" vertical="center"/>
    </xf>
    <xf numFmtId="0" fontId="18" fillId="5" borderId="11" xfId="0" applyFont="1" applyFill="1" applyBorder="1" applyAlignment="1">
      <alignment horizontal="left"/>
    </xf>
    <xf numFmtId="0" fontId="18" fillId="5" borderId="12" xfId="0" applyFont="1" applyFill="1" applyBorder="1" applyAlignment="1">
      <alignment horizontal="left"/>
    </xf>
    <xf numFmtId="0" fontId="18" fillId="5" borderId="13" xfId="0" applyFont="1" applyFill="1" applyBorder="1" applyAlignment="1">
      <alignment horizontal="left"/>
    </xf>
    <xf numFmtId="0" fontId="18" fillId="5" borderId="15" xfId="0" applyFont="1" applyFill="1" applyBorder="1" applyAlignment="1">
      <alignment horizontal="left"/>
    </xf>
    <xf numFmtId="0" fontId="18" fillId="5" borderId="21" xfId="0" applyFont="1" applyFill="1" applyBorder="1" applyAlignment="1">
      <alignment horizontal="left"/>
    </xf>
    <xf numFmtId="0" fontId="18" fillId="5" borderId="23" xfId="0" applyFont="1" applyFill="1" applyBorder="1" applyAlignment="1">
      <alignment horizontal="left"/>
    </xf>
    <xf numFmtId="0" fontId="19" fillId="0" borderId="25" xfId="0" applyFont="1" applyBorder="1" applyAlignment="1">
      <alignment horizontal="left"/>
    </xf>
    <xf numFmtId="0" fontId="19" fillId="0" borderId="26" xfId="0" applyFont="1" applyBorder="1" applyAlignment="1">
      <alignment horizontal="left"/>
    </xf>
    <xf numFmtId="0" fontId="19" fillId="0" borderId="27" xfId="0" applyFont="1" applyBorder="1" applyAlignment="1">
      <alignment horizontal="left"/>
    </xf>
    <xf numFmtId="0" fontId="19" fillId="0" borderId="29" xfId="0" applyFont="1" applyBorder="1" applyAlignment="1">
      <alignment horizontal="left"/>
    </xf>
    <xf numFmtId="0" fontId="19" fillId="0" borderId="30" xfId="0" applyFont="1" applyBorder="1" applyAlignment="1">
      <alignment horizontal="left"/>
    </xf>
    <xf numFmtId="0" fontId="19" fillId="0" borderId="31" xfId="0" applyFont="1" applyBorder="1" applyAlignment="1">
      <alignment horizontal="left"/>
    </xf>
    <xf numFmtId="0" fontId="19" fillId="0" borderId="33" xfId="0" applyFont="1" applyBorder="1" applyAlignment="1">
      <alignment horizontal="left"/>
    </xf>
    <xf numFmtId="0" fontId="19" fillId="0" borderId="34" xfId="0" applyFont="1" applyBorder="1" applyAlignment="1">
      <alignment horizontal="left"/>
    </xf>
    <xf numFmtId="0" fontId="19" fillId="0" borderId="35" xfId="0" applyFont="1" applyBorder="1" applyAlignment="1">
      <alignment horizontal="left"/>
    </xf>
    <xf numFmtId="0" fontId="19" fillId="0" borderId="29" xfId="0" applyFont="1" applyBorder="1" applyAlignment="1">
      <alignment horizontal="left"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horizontal="left" vertical="top"/>
    </xf>
    <xf numFmtId="0" fontId="21" fillId="0" borderId="0" xfId="26" applyFont="1" applyFill="1" applyAlignment="1">
      <alignment horizontal="center" vertical="center"/>
    </xf>
    <xf numFmtId="1" fontId="21" fillId="0" borderId="0" xfId="26" applyNumberFormat="1" applyFont="1" applyFill="1" applyAlignment="1">
      <alignment horizontal="center" vertical="center"/>
    </xf>
    <xf numFmtId="0" fontId="21" fillId="0" borderId="0" xfId="26" applyFont="1" applyFill="1" applyAlignment="1">
      <alignment horizontal="center"/>
    </xf>
    <xf numFmtId="1" fontId="21" fillId="0" borderId="0" xfId="26" applyNumberFormat="1" applyFont="1" applyFill="1" applyAlignment="1">
      <alignment horizontal="center"/>
    </xf>
    <xf numFmtId="166" fontId="21" fillId="0" borderId="0" xfId="26" applyNumberFormat="1" applyFont="1" applyFill="1" applyAlignment="1">
      <alignment horizontal="center"/>
    </xf>
    <xf numFmtId="0" fontId="19" fillId="0" borderId="37" xfId="0" applyFont="1" applyBorder="1" applyAlignment="1">
      <alignment horizontal="left"/>
    </xf>
    <xf numFmtId="0" fontId="19" fillId="0" borderId="38" xfId="0" applyFont="1" applyBorder="1" applyAlignment="1">
      <alignment horizontal="left"/>
    </xf>
    <xf numFmtId="0" fontId="19" fillId="0" borderId="39" xfId="0" applyFont="1" applyBorder="1" applyAlignment="1">
      <alignment horizontal="left"/>
    </xf>
    <xf numFmtId="0" fontId="21" fillId="8" borderId="5" xfId="0" applyFont="1" applyFill="1" applyBorder="1" applyAlignment="1">
      <alignment horizontal="center" vertical="center" wrapText="1"/>
    </xf>
    <xf numFmtId="0" fontId="21" fillId="8" borderId="47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53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left" vertical="center" wrapText="1"/>
    </xf>
    <xf numFmtId="0" fontId="12" fillId="5" borderId="17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top" wrapText="1"/>
    </xf>
    <xf numFmtId="0" fontId="12" fillId="5" borderId="21" xfId="0" applyFont="1" applyFill="1" applyBorder="1" applyAlignment="1">
      <alignment horizontal="left" vertical="top" wrapText="1"/>
    </xf>
    <xf numFmtId="0" fontId="12" fillId="5" borderId="23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13" fillId="0" borderId="50" xfId="0" applyFont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/>
    </xf>
    <xf numFmtId="0" fontId="13" fillId="0" borderId="42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/>
    </xf>
    <xf numFmtId="0" fontId="12" fillId="5" borderId="15" xfId="0" applyFont="1" applyFill="1" applyBorder="1" applyAlignment="1">
      <alignment horizontal="left"/>
    </xf>
    <xf numFmtId="0" fontId="12" fillId="5" borderId="21" xfId="0" applyFont="1" applyFill="1" applyBorder="1" applyAlignment="1">
      <alignment horizontal="left"/>
    </xf>
    <xf numFmtId="0" fontId="12" fillId="5" borderId="23" xfId="0" applyFont="1" applyFill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3" fillId="0" borderId="38" xfId="0" applyFont="1" applyBorder="1" applyAlignment="1">
      <alignment horizontal="left"/>
    </xf>
    <xf numFmtId="0" fontId="13" fillId="0" borderId="39" xfId="0" applyFont="1" applyBorder="1" applyAlignment="1">
      <alignment horizontal="left"/>
    </xf>
    <xf numFmtId="0" fontId="13" fillId="0" borderId="29" xfId="0" applyFont="1" applyBorder="1" applyAlignment="1">
      <alignment horizontal="left"/>
    </xf>
    <xf numFmtId="0" fontId="13" fillId="0" borderId="30" xfId="0" applyFont="1" applyBorder="1" applyAlignment="1">
      <alignment horizontal="left"/>
    </xf>
    <xf numFmtId="0" fontId="13" fillId="0" borderId="31" xfId="0" applyFont="1" applyBorder="1" applyAlignment="1">
      <alignment horizontal="left"/>
    </xf>
    <xf numFmtId="0" fontId="13" fillId="0" borderId="41" xfId="0" applyFont="1" applyBorder="1" applyAlignment="1">
      <alignment horizontal="left"/>
    </xf>
    <xf numFmtId="0" fontId="13" fillId="0" borderId="42" xfId="0" applyFont="1" applyBorder="1" applyAlignment="1">
      <alignment horizontal="left"/>
    </xf>
    <xf numFmtId="0" fontId="13" fillId="0" borderId="43" xfId="0" applyFont="1" applyBorder="1" applyAlignment="1">
      <alignment horizontal="left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13" fillId="0" borderId="31" xfId="0" applyFont="1" applyBorder="1" applyAlignment="1">
      <alignment horizontal="left" vertical="top"/>
    </xf>
    <xf numFmtId="0" fontId="12" fillId="0" borderId="0" xfId="26" applyFont="1" applyFill="1" applyAlignment="1">
      <alignment horizontal="center" vertical="center"/>
    </xf>
    <xf numFmtId="1" fontId="12" fillId="0" borderId="0" xfId="26" applyNumberFormat="1" applyFont="1" applyFill="1" applyAlignment="1">
      <alignment horizontal="center" vertical="center"/>
    </xf>
    <xf numFmtId="0" fontId="12" fillId="0" borderId="0" xfId="26" applyFont="1" applyFill="1" applyAlignment="1">
      <alignment horizontal="center"/>
    </xf>
    <xf numFmtId="1" fontId="12" fillId="0" borderId="0" xfId="26" applyNumberFormat="1" applyFont="1" applyFill="1" applyAlignment="1">
      <alignment horizontal="center"/>
    </xf>
    <xf numFmtId="166" fontId="12" fillId="0" borderId="0" xfId="26" applyNumberFormat="1" applyFont="1" applyFill="1" applyAlignment="1">
      <alignment horizontal="center"/>
    </xf>
    <xf numFmtId="0" fontId="12" fillId="8" borderId="5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/>
    </xf>
    <xf numFmtId="0" fontId="12" fillId="0" borderId="47" xfId="0" applyFont="1" applyBorder="1" applyAlignment="1">
      <alignment horizontal="left"/>
    </xf>
    <xf numFmtId="0" fontId="12" fillId="0" borderId="47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47" xfId="0" applyFont="1" applyBorder="1"/>
    <xf numFmtId="0" fontId="0" fillId="0" borderId="25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3" fillId="5" borderId="14" xfId="19" applyFont="1" applyFill="1" applyBorder="1" applyAlignment="1">
      <alignment horizontal="center" vertical="center"/>
    </xf>
    <xf numFmtId="0" fontId="3" fillId="5" borderId="20" xfId="19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center" vertical="center"/>
    </xf>
    <xf numFmtId="0" fontId="3" fillId="5" borderId="12" xfId="19" applyFont="1" applyFill="1" applyBorder="1" applyAlignment="1">
      <alignment horizontal="center" vertical="center"/>
    </xf>
    <xf numFmtId="0" fontId="3" fillId="5" borderId="13" xfId="19" applyFont="1" applyFill="1" applyBorder="1" applyAlignment="1">
      <alignment horizontal="center" vertical="center"/>
    </xf>
    <xf numFmtId="0" fontId="3" fillId="5" borderId="17" xfId="19" applyFont="1" applyFill="1" applyBorder="1" applyAlignment="1">
      <alignment horizontal="center" vertical="center"/>
    </xf>
    <xf numFmtId="0" fontId="3" fillId="5" borderId="18" xfId="19" applyFont="1" applyFill="1" applyBorder="1" applyAlignment="1">
      <alignment horizontal="center" vertical="center"/>
    </xf>
    <xf numFmtId="0" fontId="3" fillId="5" borderId="19" xfId="19" applyFont="1" applyFill="1" applyBorder="1" applyAlignment="1">
      <alignment horizontal="center" vertical="center"/>
    </xf>
    <xf numFmtId="0" fontId="10" fillId="0" borderId="29" xfId="19" applyFont="1" applyBorder="1" applyAlignment="1">
      <alignment horizontal="left" vertical="center" wrapText="1"/>
    </xf>
    <xf numFmtId="0" fontId="10" fillId="0" borderId="30" xfId="19" applyFont="1" applyBorder="1" applyAlignment="1">
      <alignment horizontal="left" vertical="center" wrapText="1"/>
    </xf>
    <xf numFmtId="0" fontId="10" fillId="0" borderId="31" xfId="19" applyFont="1" applyBorder="1" applyAlignment="1">
      <alignment horizontal="left" vertical="center" wrapText="1"/>
    </xf>
    <xf numFmtId="0" fontId="10" fillId="0" borderId="33" xfId="19" applyFont="1" applyBorder="1" applyAlignment="1">
      <alignment horizontal="left" vertical="center" wrapText="1"/>
    </xf>
    <xf numFmtId="0" fontId="10" fillId="0" borderId="34" xfId="19" applyFont="1" applyBorder="1" applyAlignment="1">
      <alignment horizontal="left" vertical="center" wrapText="1"/>
    </xf>
    <xf numFmtId="0" fontId="10" fillId="0" borderId="35" xfId="19" applyFont="1" applyBorder="1" applyAlignment="1">
      <alignment horizontal="left" vertical="center" wrapText="1"/>
    </xf>
    <xf numFmtId="0" fontId="3" fillId="5" borderId="15" xfId="19" applyFont="1" applyFill="1" applyBorder="1" applyAlignment="1">
      <alignment horizontal="left" vertical="center" wrapText="1"/>
    </xf>
    <xf numFmtId="0" fontId="3" fillId="5" borderId="21" xfId="19" applyFont="1" applyFill="1" applyBorder="1" applyAlignment="1">
      <alignment horizontal="left" vertical="center" wrapText="1"/>
    </xf>
    <xf numFmtId="0" fontId="3" fillId="5" borderId="23" xfId="19" applyFont="1" applyFill="1" applyBorder="1" applyAlignment="1">
      <alignment horizontal="left" vertical="center" wrapText="1"/>
    </xf>
    <xf numFmtId="0" fontId="10" fillId="0" borderId="33" xfId="19" applyFont="1" applyBorder="1" applyAlignment="1">
      <alignment vertical="top" wrapText="1"/>
    </xf>
    <xf numFmtId="0" fontId="10" fillId="0" borderId="34" xfId="19" applyFont="1" applyBorder="1" applyAlignment="1">
      <alignment vertical="top" wrapText="1"/>
    </xf>
    <xf numFmtId="0" fontId="10" fillId="0" borderId="35" xfId="19" applyFont="1" applyBorder="1" applyAlignment="1">
      <alignment vertical="top" wrapText="1"/>
    </xf>
    <xf numFmtId="0" fontId="3" fillId="5" borderId="37" xfId="19" applyFont="1" applyFill="1" applyBorder="1" applyAlignment="1">
      <alignment horizontal="center" vertical="top" wrapText="1"/>
    </xf>
    <xf numFmtId="0" fontId="3" fillId="5" borderId="38" xfId="19" applyFont="1" applyFill="1" applyBorder="1" applyAlignment="1">
      <alignment horizontal="center" vertical="top" wrapText="1"/>
    </xf>
    <xf numFmtId="0" fontId="3" fillId="5" borderId="39" xfId="19" applyFont="1" applyFill="1" applyBorder="1" applyAlignment="1">
      <alignment horizontal="center" vertical="top" wrapText="1"/>
    </xf>
    <xf numFmtId="0" fontId="9" fillId="0" borderId="0" xfId="18" applyFont="1" applyFill="1" applyAlignment="1">
      <alignment horizontal="center" vertical="center"/>
    </xf>
    <xf numFmtId="0" fontId="9" fillId="0" borderId="0" xfId="18" applyFont="1" applyFill="1" applyAlignment="1">
      <alignment horizontal="center"/>
    </xf>
    <xf numFmtId="166" fontId="9" fillId="0" borderId="0" xfId="18" applyNumberFormat="1" applyFont="1" applyFill="1" applyAlignment="1">
      <alignment horizontal="center"/>
    </xf>
    <xf numFmtId="0" fontId="3" fillId="5" borderId="15" xfId="19" applyFont="1" applyFill="1" applyBorder="1" applyAlignment="1">
      <alignment horizontal="center" vertical="center"/>
    </xf>
    <xf numFmtId="0" fontId="3" fillId="5" borderId="23" xfId="19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0" fillId="0" borderId="10" xfId="0" applyBorder="1" applyAlignment="1">
      <alignment horizontal="left" vertical="top" wrapText="1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4" fillId="0" borderId="0" xfId="0" applyFont="1" applyBorder="1" applyAlignment="1">
      <alignment horizontal="right"/>
    </xf>
    <xf numFmtId="0" fontId="0" fillId="0" borderId="0" xfId="0" applyAlignment="1">
      <alignment horizontal="right"/>
    </xf>
  </cellXfs>
  <cellStyles count="27">
    <cellStyle name="Comma" xfId="1" builtinId="3"/>
    <cellStyle name="Comma [0]" xfId="2" builtinId="6"/>
    <cellStyle name="Comma [0] 2" xfId="21" xr:uid="{00000000-0005-0000-0000-000041000000}"/>
    <cellStyle name="Currency [0]" xfId="3" builtinId="7"/>
    <cellStyle name="Normal" xfId="0" builtinId="0"/>
    <cellStyle name="Normal 2" xfId="19" xr:uid="{00000000-0005-0000-0000-00002E000000}"/>
    <cellStyle name="Normal 4" xfId="17" xr:uid="{00000000-0005-0000-0000-000022000000}"/>
    <cellStyle name="Normal 4 2" xfId="18" xr:uid="{00000000-0005-0000-0000-00002A000000}"/>
    <cellStyle name="Normal 4 2 10" xfId="20" xr:uid="{00000000-0005-0000-0000-000040000000}"/>
    <cellStyle name="Normal 4 2 11" xfId="9" xr:uid="{00000000-0005-0000-0000-000016000000}"/>
    <cellStyle name="Normal 4 2 12" xfId="8" xr:uid="{00000000-0005-0000-0000-00000D000000}"/>
    <cellStyle name="Normal 4 2 13" xfId="12" xr:uid="{00000000-0005-0000-0000-00001A000000}"/>
    <cellStyle name="Normal 4 2 14" xfId="14" xr:uid="{00000000-0005-0000-0000-00001D000000}"/>
    <cellStyle name="Normal 4 2 15" xfId="5" xr:uid="{00000000-0005-0000-0000-000007000000}"/>
    <cellStyle name="Normal 4 2 16" xfId="22" xr:uid="{00000000-0005-0000-0000-000042000000}"/>
    <cellStyle name="Normal 4 2 17" xfId="24" xr:uid="{00000000-0005-0000-0000-000044000000}"/>
    <cellStyle name="Normal 4 2 18" xfId="16" xr:uid="{00000000-0005-0000-0000-000020000000}"/>
    <cellStyle name="Normal 4 2 19" xfId="26" xr:uid="{00000000-0005-0000-0000-000046000000}"/>
    <cellStyle name="Normal 4 2 2" xfId="10" xr:uid="{00000000-0005-0000-0000-000017000000}"/>
    <cellStyle name="Normal 4 2 3" xfId="7" xr:uid="{00000000-0005-0000-0000-00000C000000}"/>
    <cellStyle name="Normal 4 2 4" xfId="11" xr:uid="{00000000-0005-0000-0000-000019000000}"/>
    <cellStyle name="Normal 4 2 5" xfId="13" xr:uid="{00000000-0005-0000-0000-00001C000000}"/>
    <cellStyle name="Normal 4 2 6" xfId="4" xr:uid="{00000000-0005-0000-0000-000006000000}"/>
    <cellStyle name="Normal 4 2 7" xfId="23" xr:uid="{00000000-0005-0000-0000-000043000000}"/>
    <cellStyle name="Normal 4 2 8" xfId="25" xr:uid="{00000000-0005-0000-0000-000045000000}"/>
    <cellStyle name="Normal 4 2 9" xfId="15" xr:uid="{00000000-0005-0000-0000-00001F000000}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B27" sqref="B27:D27"/>
    </sheetView>
  </sheetViews>
  <sheetFormatPr defaultColWidth="9"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66"/>
  <sheetViews>
    <sheetView view="pageBreakPreview" zoomScale="70" zoomScaleNormal="80" zoomScaleSheetLayoutView="70" workbookViewId="0">
      <pane ySplit="6" topLeftCell="A129" activePane="bottomLeft" state="frozen"/>
      <selection activeCell="B27" sqref="B27:D27"/>
      <selection pane="bottomLeft" activeCell="E134" sqref="E134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78" t="s">
        <v>14</v>
      </c>
      <c r="B1" s="778"/>
      <c r="C1" s="778"/>
      <c r="D1" s="778"/>
      <c r="E1" s="778"/>
      <c r="F1" s="778"/>
      <c r="G1" s="778"/>
      <c r="H1" s="778"/>
      <c r="I1" s="779"/>
      <c r="J1" s="778"/>
      <c r="K1" s="778"/>
      <c r="L1" s="778"/>
      <c r="M1" s="778"/>
      <c r="N1" s="778"/>
      <c r="O1" s="181"/>
      <c r="P1" s="181"/>
      <c r="Q1" s="181"/>
    </row>
    <row r="2" spans="1:17">
      <c r="A2" s="780" t="s">
        <v>15</v>
      </c>
      <c r="B2" s="780"/>
      <c r="C2" s="780"/>
      <c r="D2" s="780"/>
      <c r="E2" s="780"/>
      <c r="F2" s="780"/>
      <c r="G2" s="780"/>
      <c r="H2" s="780"/>
      <c r="I2" s="781"/>
      <c r="J2" s="780"/>
      <c r="K2" s="780"/>
      <c r="L2" s="780"/>
      <c r="M2" s="780"/>
      <c r="N2" s="780"/>
      <c r="O2" s="194"/>
      <c r="P2" s="194"/>
      <c r="Q2" s="194"/>
    </row>
    <row r="3" spans="1:17">
      <c r="A3" s="782" t="s">
        <v>1423</v>
      </c>
      <c r="B3" s="782"/>
      <c r="C3" s="782"/>
      <c r="D3" s="782"/>
      <c r="E3" s="782"/>
      <c r="F3" s="782"/>
      <c r="G3" s="782"/>
      <c r="H3" s="782"/>
      <c r="I3" s="781"/>
      <c r="J3" s="782"/>
      <c r="K3" s="782"/>
      <c r="L3" s="782"/>
      <c r="M3" s="782"/>
      <c r="N3" s="782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188" t="s">
        <v>1424</v>
      </c>
      <c r="C7" s="189">
        <v>44440</v>
      </c>
      <c r="D7" s="3" t="s">
        <v>34</v>
      </c>
      <c r="E7" s="190">
        <v>820210901469820</v>
      </c>
      <c r="F7" s="191" t="s">
        <v>35</v>
      </c>
      <c r="G7" s="3" t="s">
        <v>1425</v>
      </c>
      <c r="H7" s="190" t="s">
        <v>1425</v>
      </c>
      <c r="I7" s="190">
        <v>345779984025</v>
      </c>
      <c r="J7" s="3"/>
      <c r="K7" s="190" t="s">
        <v>38</v>
      </c>
      <c r="L7" s="190">
        <v>425259</v>
      </c>
      <c r="M7" s="199">
        <v>1000000</v>
      </c>
      <c r="N7" s="188" t="s">
        <v>1</v>
      </c>
      <c r="O7" s="200"/>
    </row>
    <row r="8" spans="1:17" s="173" customFormat="1" ht="27.75" customHeight="1">
      <c r="A8" s="187">
        <v>2</v>
      </c>
      <c r="B8" s="192" t="s">
        <v>1426</v>
      </c>
      <c r="C8" s="193">
        <v>44441</v>
      </c>
      <c r="D8" s="3" t="s">
        <v>34</v>
      </c>
      <c r="E8" s="190">
        <v>820210902594455</v>
      </c>
      <c r="F8" s="191" t="s">
        <v>35</v>
      </c>
      <c r="G8" s="3" t="s">
        <v>1427</v>
      </c>
      <c r="H8" s="190" t="s">
        <v>1427</v>
      </c>
      <c r="I8" s="190">
        <v>112193</v>
      </c>
      <c r="J8" s="3"/>
      <c r="K8" s="190" t="s">
        <v>38</v>
      </c>
      <c r="L8" s="190">
        <v>425259</v>
      </c>
      <c r="M8" s="199">
        <v>1000000</v>
      </c>
      <c r="N8" s="188" t="s">
        <v>1</v>
      </c>
      <c r="O8" s="200"/>
    </row>
    <row r="9" spans="1:17" s="173" customFormat="1" ht="27.75" customHeight="1">
      <c r="A9" s="187">
        <v>3</v>
      </c>
      <c r="B9" s="192" t="s">
        <v>1428</v>
      </c>
      <c r="C9" s="193">
        <v>44442</v>
      </c>
      <c r="D9" s="3" t="s">
        <v>34</v>
      </c>
      <c r="E9" s="190">
        <v>820210902641415</v>
      </c>
      <c r="F9" s="191" t="s">
        <v>35</v>
      </c>
      <c r="G9" s="3" t="s">
        <v>1429</v>
      </c>
      <c r="H9" s="190" t="s">
        <v>1429</v>
      </c>
      <c r="I9" s="190">
        <v>401094042906</v>
      </c>
      <c r="J9" s="3"/>
      <c r="K9" s="190" t="s">
        <v>38</v>
      </c>
      <c r="L9" s="190">
        <v>425259</v>
      </c>
      <c r="M9" s="199">
        <v>1000000</v>
      </c>
      <c r="N9" s="188" t="s">
        <v>1</v>
      </c>
      <c r="O9" s="200"/>
    </row>
    <row r="10" spans="1:17" s="173" customFormat="1" ht="27.75" customHeight="1">
      <c r="A10" s="187">
        <v>4</v>
      </c>
      <c r="B10" s="192" t="s">
        <v>1430</v>
      </c>
      <c r="C10" s="193">
        <v>44442</v>
      </c>
      <c r="D10" s="3" t="s">
        <v>34</v>
      </c>
      <c r="E10" s="190">
        <v>820210902594590</v>
      </c>
      <c r="F10" s="191" t="s">
        <v>63</v>
      </c>
      <c r="G10" s="3" t="s">
        <v>1431</v>
      </c>
      <c r="H10" s="190" t="s">
        <v>1431</v>
      </c>
      <c r="I10" s="190">
        <v>210902286759</v>
      </c>
      <c r="J10" s="3"/>
      <c r="K10" s="190" t="s">
        <v>38</v>
      </c>
      <c r="L10" s="190">
        <v>425259</v>
      </c>
      <c r="M10" s="199">
        <v>1000000</v>
      </c>
      <c r="N10" s="188" t="s">
        <v>1</v>
      </c>
      <c r="O10" s="200"/>
    </row>
    <row r="11" spans="1:17" s="173" customFormat="1" ht="27.75" customHeight="1">
      <c r="A11" s="187">
        <v>5</v>
      </c>
      <c r="B11" s="192" t="s">
        <v>1432</v>
      </c>
      <c r="C11" s="193">
        <v>44445</v>
      </c>
      <c r="D11" s="3" t="s">
        <v>34</v>
      </c>
      <c r="E11" s="190">
        <v>820210903778765</v>
      </c>
      <c r="F11" s="191" t="s">
        <v>48</v>
      </c>
      <c r="G11" s="3" t="s">
        <v>1433</v>
      </c>
      <c r="H11" s="190" t="s">
        <v>1433</v>
      </c>
      <c r="I11" s="190">
        <v>48097431</v>
      </c>
      <c r="J11" s="3"/>
      <c r="K11" s="190" t="s">
        <v>38</v>
      </c>
      <c r="L11" s="190">
        <v>425825</v>
      </c>
      <c r="M11" s="201">
        <v>500000</v>
      </c>
      <c r="N11" s="202" t="s">
        <v>1156</v>
      </c>
      <c r="O11" s="200"/>
    </row>
    <row r="12" spans="1:17" s="173" customFormat="1" ht="27.75" customHeight="1">
      <c r="A12" s="187">
        <v>6</v>
      </c>
      <c r="B12" s="192" t="s">
        <v>1434</v>
      </c>
      <c r="C12" s="193">
        <v>44445</v>
      </c>
      <c r="D12" s="3" t="s">
        <v>34</v>
      </c>
      <c r="E12" s="190">
        <v>820210903752967</v>
      </c>
      <c r="F12" s="191" t="s">
        <v>48</v>
      </c>
      <c r="G12" s="3" t="s">
        <v>1435</v>
      </c>
      <c r="H12" s="190" t="s">
        <v>1435</v>
      </c>
      <c r="I12" s="190">
        <v>48109865</v>
      </c>
      <c r="J12" s="3"/>
      <c r="K12" s="190" t="s">
        <v>38</v>
      </c>
      <c r="L12" s="190">
        <v>425825</v>
      </c>
      <c r="M12" s="201">
        <v>1700000</v>
      </c>
      <c r="N12" s="202" t="s">
        <v>1156</v>
      </c>
      <c r="O12" s="200"/>
    </row>
    <row r="13" spans="1:17" s="173" customFormat="1" ht="27.75" customHeight="1">
      <c r="A13" s="187">
        <v>7</v>
      </c>
      <c r="B13" s="192" t="s">
        <v>1434</v>
      </c>
      <c r="C13" s="193">
        <v>44445</v>
      </c>
      <c r="D13" s="3" t="s">
        <v>34</v>
      </c>
      <c r="E13" s="190">
        <v>820210903752967</v>
      </c>
      <c r="F13" s="191" t="s">
        <v>48</v>
      </c>
      <c r="G13" s="3" t="s">
        <v>1435</v>
      </c>
      <c r="H13" s="190" t="s">
        <v>1435</v>
      </c>
      <c r="I13" s="190">
        <v>48109865</v>
      </c>
      <c r="J13" s="3"/>
      <c r="K13" s="190" t="s">
        <v>38</v>
      </c>
      <c r="L13" s="190">
        <v>425825</v>
      </c>
      <c r="M13" s="201">
        <v>1700000</v>
      </c>
      <c r="N13" s="202" t="s">
        <v>1157</v>
      </c>
      <c r="O13" s="200"/>
    </row>
    <row r="14" spans="1:17" s="173" customFormat="1" ht="23">
      <c r="A14" s="187">
        <v>8</v>
      </c>
      <c r="B14" s="192" t="s">
        <v>1436</v>
      </c>
      <c r="C14" s="193">
        <v>44445</v>
      </c>
      <c r="D14" s="3" t="s">
        <v>34</v>
      </c>
      <c r="E14" s="190">
        <v>820210903774758</v>
      </c>
      <c r="F14" s="191" t="s">
        <v>35</v>
      </c>
      <c r="G14" s="3" t="s">
        <v>1437</v>
      </c>
      <c r="H14" s="190" t="s">
        <v>1437</v>
      </c>
      <c r="I14" s="190">
        <v>506008466207</v>
      </c>
      <c r="J14" s="3"/>
      <c r="K14" s="190" t="s">
        <v>38</v>
      </c>
      <c r="L14" s="190">
        <v>425259</v>
      </c>
      <c r="M14" s="199">
        <v>3000000</v>
      </c>
      <c r="N14" s="203" t="s">
        <v>3</v>
      </c>
      <c r="O14" s="200"/>
    </row>
    <row r="15" spans="1:17" s="173" customFormat="1" ht="27.75" customHeight="1">
      <c r="A15" s="187">
        <v>9</v>
      </c>
      <c r="B15" s="192" t="s">
        <v>1438</v>
      </c>
      <c r="C15" s="193">
        <v>44445</v>
      </c>
      <c r="D15" s="3" t="s">
        <v>34</v>
      </c>
      <c r="E15" s="190">
        <v>820210906880213</v>
      </c>
      <c r="F15" s="191" t="s">
        <v>35</v>
      </c>
      <c r="G15" s="3" t="s">
        <v>1439</v>
      </c>
      <c r="H15" s="190" t="s">
        <v>1439</v>
      </c>
      <c r="I15" s="190">
        <v>415019</v>
      </c>
      <c r="J15" s="3"/>
      <c r="K15" s="190" t="s">
        <v>38</v>
      </c>
      <c r="L15" s="190">
        <v>425259</v>
      </c>
      <c r="M15" s="19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192" t="s">
        <v>1432</v>
      </c>
      <c r="C16" s="193">
        <v>44445</v>
      </c>
      <c r="D16" s="3" t="s">
        <v>34</v>
      </c>
      <c r="E16" s="190">
        <v>820210903778765</v>
      </c>
      <c r="F16" s="191" t="s">
        <v>48</v>
      </c>
      <c r="G16" s="3" t="s">
        <v>1433</v>
      </c>
      <c r="H16" s="190" t="s">
        <v>1433</v>
      </c>
      <c r="I16" s="190">
        <v>48097431</v>
      </c>
      <c r="J16" s="3"/>
      <c r="K16" s="190" t="s">
        <v>38</v>
      </c>
      <c r="L16" s="190">
        <v>425825</v>
      </c>
      <c r="M16" s="201">
        <v>500000</v>
      </c>
      <c r="N16" s="202" t="s">
        <v>1156</v>
      </c>
      <c r="O16" s="200"/>
    </row>
    <row r="17" spans="1:15" s="173" customFormat="1" ht="27.75" customHeight="1">
      <c r="A17" s="187">
        <v>11</v>
      </c>
      <c r="B17" s="192" t="s">
        <v>1440</v>
      </c>
      <c r="C17" s="193">
        <v>44445</v>
      </c>
      <c r="D17" s="3" t="s">
        <v>34</v>
      </c>
      <c r="E17" s="190">
        <v>820210904815702</v>
      </c>
      <c r="F17" s="191" t="s">
        <v>35</v>
      </c>
      <c r="G17" s="3" t="s">
        <v>1441</v>
      </c>
      <c r="H17" s="190" t="s">
        <v>1441</v>
      </c>
      <c r="I17" s="190">
        <v>592158067466</v>
      </c>
      <c r="J17" s="3"/>
      <c r="K17" s="190" t="s">
        <v>38</v>
      </c>
      <c r="L17" s="190">
        <v>425259</v>
      </c>
      <c r="M17" s="199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192" t="s">
        <v>1442</v>
      </c>
      <c r="C18" s="193">
        <v>44445</v>
      </c>
      <c r="D18" s="3" t="s">
        <v>34</v>
      </c>
      <c r="E18" s="190">
        <v>820210903743943</v>
      </c>
      <c r="F18" s="191" t="s">
        <v>43</v>
      </c>
      <c r="G18" s="3" t="s">
        <v>1443</v>
      </c>
      <c r="H18" s="190" t="s">
        <v>1443</v>
      </c>
      <c r="I18" s="190">
        <v>596029</v>
      </c>
      <c r="J18" s="3"/>
      <c r="K18" s="190" t="s">
        <v>38</v>
      </c>
      <c r="L18" s="190">
        <v>425259</v>
      </c>
      <c r="M18" s="199">
        <v>1000000</v>
      </c>
      <c r="N18" s="203" t="s">
        <v>0</v>
      </c>
      <c r="O18" s="200"/>
    </row>
    <row r="19" spans="1:15" s="173" customFormat="1" ht="27.75" customHeight="1">
      <c r="A19" s="187">
        <v>13</v>
      </c>
      <c r="B19" s="192" t="s">
        <v>1444</v>
      </c>
      <c r="C19" s="193">
        <v>44445</v>
      </c>
      <c r="D19" s="3" t="s">
        <v>34</v>
      </c>
      <c r="E19" s="190">
        <v>820210906926674</v>
      </c>
      <c r="F19" s="191" t="s">
        <v>35</v>
      </c>
      <c r="G19" s="3" t="s">
        <v>1445</v>
      </c>
      <c r="H19" s="190" t="s">
        <v>1445</v>
      </c>
      <c r="I19" s="190">
        <v>796980057300</v>
      </c>
      <c r="J19" s="3"/>
      <c r="K19" s="190" t="s">
        <v>38</v>
      </c>
      <c r="L19" s="190">
        <v>425259</v>
      </c>
      <c r="M19" s="199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192" t="s">
        <v>1446</v>
      </c>
      <c r="C20" s="193">
        <v>44446</v>
      </c>
      <c r="D20" s="3" t="s">
        <v>34</v>
      </c>
      <c r="E20" s="190">
        <v>820210903740626</v>
      </c>
      <c r="F20" s="191" t="s">
        <v>35</v>
      </c>
      <c r="G20" s="3" t="s">
        <v>1447</v>
      </c>
      <c r="H20" s="190" t="s">
        <v>1447</v>
      </c>
      <c r="I20" s="190">
        <v>945244758638</v>
      </c>
      <c r="J20" s="3"/>
      <c r="K20" s="190" t="s">
        <v>38</v>
      </c>
      <c r="L20" s="190">
        <v>425259</v>
      </c>
      <c r="M20" s="199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192" t="s">
        <v>1448</v>
      </c>
      <c r="C21" s="193">
        <v>44446</v>
      </c>
      <c r="D21" s="3" t="s">
        <v>34</v>
      </c>
      <c r="E21" s="190">
        <v>820210907062174</v>
      </c>
      <c r="F21" s="191" t="s">
        <v>35</v>
      </c>
      <c r="G21" s="3" t="s">
        <v>1449</v>
      </c>
      <c r="H21" s="190" t="s">
        <v>1449</v>
      </c>
      <c r="I21" s="190">
        <v>190280020355</v>
      </c>
      <c r="J21" s="3"/>
      <c r="K21" s="190" t="s">
        <v>38</v>
      </c>
      <c r="L21" s="190">
        <v>425259</v>
      </c>
      <c r="M21" s="199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192" t="s">
        <v>1450</v>
      </c>
      <c r="C22" s="193">
        <v>44446</v>
      </c>
      <c r="D22" s="3" t="s">
        <v>34</v>
      </c>
      <c r="E22" s="190">
        <v>820210901507537</v>
      </c>
      <c r="F22" s="191" t="s">
        <v>35</v>
      </c>
      <c r="G22" s="3" t="s">
        <v>1451</v>
      </c>
      <c r="H22" s="190" t="s">
        <v>1451</v>
      </c>
      <c r="I22" s="190">
        <v>160042812088</v>
      </c>
      <c r="J22" s="3"/>
      <c r="K22" s="190" t="s">
        <v>38</v>
      </c>
      <c r="L22" s="190">
        <v>425825</v>
      </c>
      <c r="M22" s="201">
        <v>2040000</v>
      </c>
      <c r="N22" s="202" t="s">
        <v>1156</v>
      </c>
      <c r="O22" s="204"/>
    </row>
    <row r="23" spans="1:15" s="173" customFormat="1" ht="27.75" customHeight="1">
      <c r="A23" s="187">
        <v>17</v>
      </c>
      <c r="B23" s="192" t="s">
        <v>1450</v>
      </c>
      <c r="C23" s="193">
        <v>44446</v>
      </c>
      <c r="D23" s="3" t="s">
        <v>34</v>
      </c>
      <c r="E23" s="190">
        <v>820210901507537</v>
      </c>
      <c r="F23" s="191" t="s">
        <v>35</v>
      </c>
      <c r="G23" s="3" t="s">
        <v>1451</v>
      </c>
      <c r="H23" s="190" t="s">
        <v>1451</v>
      </c>
      <c r="I23" s="190">
        <v>160042812088</v>
      </c>
      <c r="J23" s="3"/>
      <c r="K23" s="190" t="s">
        <v>38</v>
      </c>
      <c r="L23" s="190">
        <v>425825</v>
      </c>
      <c r="M23" s="201">
        <v>2040000</v>
      </c>
      <c r="N23" s="202" t="s">
        <v>1157</v>
      </c>
      <c r="O23" s="200"/>
    </row>
    <row r="24" spans="1:15" s="173" customFormat="1" ht="27.75" customHeight="1">
      <c r="A24" s="187">
        <v>18</v>
      </c>
      <c r="B24" s="192" t="s">
        <v>1452</v>
      </c>
      <c r="C24" s="193">
        <v>44446</v>
      </c>
      <c r="D24" s="3" t="s">
        <v>34</v>
      </c>
      <c r="E24" s="190">
        <v>820210907026495</v>
      </c>
      <c r="F24" s="191" t="s">
        <v>48</v>
      </c>
      <c r="G24" s="3" t="s">
        <v>1453</v>
      </c>
      <c r="H24" s="190" t="s">
        <v>1453</v>
      </c>
      <c r="I24" s="190">
        <v>48171249</v>
      </c>
      <c r="J24" s="3"/>
      <c r="K24" s="190" t="s">
        <v>38</v>
      </c>
      <c r="L24" s="190">
        <v>425259</v>
      </c>
      <c r="M24" s="19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192" t="s">
        <v>1454</v>
      </c>
      <c r="C25" s="193">
        <v>44447</v>
      </c>
      <c r="D25" s="3" t="s">
        <v>34</v>
      </c>
      <c r="E25" s="190">
        <v>820210906906934</v>
      </c>
      <c r="F25" s="191" t="s">
        <v>48</v>
      </c>
      <c r="G25" s="3" t="s">
        <v>1455</v>
      </c>
      <c r="H25" s="190" t="s">
        <v>1455</v>
      </c>
      <c r="I25" s="190">
        <v>48211080</v>
      </c>
      <c r="J25" s="3"/>
      <c r="K25" s="190" t="s">
        <v>38</v>
      </c>
      <c r="L25" s="190">
        <v>425259</v>
      </c>
      <c r="M25" s="19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192" t="s">
        <v>1456</v>
      </c>
      <c r="C26" s="193">
        <v>44447</v>
      </c>
      <c r="D26" s="3" t="s">
        <v>34</v>
      </c>
      <c r="E26" s="190">
        <v>820210907057882</v>
      </c>
      <c r="F26" s="191" t="s">
        <v>48</v>
      </c>
      <c r="G26" s="3" t="s">
        <v>1457</v>
      </c>
      <c r="H26" s="190" t="s">
        <v>1457</v>
      </c>
      <c r="I26" s="190">
        <v>48184675</v>
      </c>
      <c r="J26" s="3"/>
      <c r="K26" s="190" t="s">
        <v>38</v>
      </c>
      <c r="L26" s="190">
        <v>425825</v>
      </c>
      <c r="M26" s="201">
        <v>312120</v>
      </c>
      <c r="N26" s="205" t="s">
        <v>1157</v>
      </c>
      <c r="O26" s="200"/>
    </row>
    <row r="27" spans="1:15" s="173" customFormat="1" ht="27.75" customHeight="1">
      <c r="A27" s="187">
        <v>21</v>
      </c>
      <c r="B27" s="192" t="s">
        <v>1458</v>
      </c>
      <c r="C27" s="193">
        <v>44447</v>
      </c>
      <c r="D27" s="3" t="s">
        <v>34</v>
      </c>
      <c r="E27" s="190">
        <v>820210908208831</v>
      </c>
      <c r="F27" s="191" t="s">
        <v>35</v>
      </c>
      <c r="G27" s="3" t="s">
        <v>1459</v>
      </c>
      <c r="H27" s="190" t="s">
        <v>1459</v>
      </c>
      <c r="I27" s="190">
        <v>535302046827</v>
      </c>
      <c r="J27" s="3"/>
      <c r="K27" s="190" t="s">
        <v>38</v>
      </c>
      <c r="L27" s="190">
        <v>425259</v>
      </c>
      <c r="M27" s="199">
        <v>1000000</v>
      </c>
      <c r="N27" s="203" t="s">
        <v>1</v>
      </c>
      <c r="O27" s="200"/>
    </row>
    <row r="28" spans="1:15" s="173" customFormat="1" ht="43.5">
      <c r="A28" s="187">
        <v>22</v>
      </c>
      <c r="B28" s="192" t="s">
        <v>1456</v>
      </c>
      <c r="C28" s="193">
        <v>44447</v>
      </c>
      <c r="D28" s="3" t="s">
        <v>34</v>
      </c>
      <c r="E28" s="190">
        <v>820210907057882</v>
      </c>
      <c r="F28" s="191" t="s">
        <v>48</v>
      </c>
      <c r="G28" s="3" t="s">
        <v>1457</v>
      </c>
      <c r="H28" s="190" t="s">
        <v>1457</v>
      </c>
      <c r="I28" s="190">
        <v>48184675</v>
      </c>
      <c r="J28" s="3"/>
      <c r="K28" s="190" t="s">
        <v>38</v>
      </c>
      <c r="L28" s="190">
        <v>425825</v>
      </c>
      <c r="M28" s="201">
        <v>312120</v>
      </c>
      <c r="N28" s="205" t="s">
        <v>1156</v>
      </c>
      <c r="O28" s="200"/>
    </row>
    <row r="29" spans="1:15" s="173" customFormat="1" ht="27.75" customHeight="1">
      <c r="A29" s="187">
        <v>23</v>
      </c>
      <c r="B29" s="192" t="s">
        <v>1460</v>
      </c>
      <c r="C29" s="193">
        <v>44447</v>
      </c>
      <c r="D29" s="3" t="s">
        <v>34</v>
      </c>
      <c r="E29" s="190">
        <v>820210906906745</v>
      </c>
      <c r="F29" s="191" t="s">
        <v>48</v>
      </c>
      <c r="G29" s="3" t="s">
        <v>1461</v>
      </c>
      <c r="H29" s="190" t="s">
        <v>1461</v>
      </c>
      <c r="I29" s="190">
        <v>48211046</v>
      </c>
      <c r="J29" s="3"/>
      <c r="K29" s="190" t="s">
        <v>38</v>
      </c>
      <c r="L29" s="190">
        <v>425259</v>
      </c>
      <c r="M29" s="19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192" t="s">
        <v>1462</v>
      </c>
      <c r="C30" s="193">
        <v>44447</v>
      </c>
      <c r="D30" s="3" t="s">
        <v>34</v>
      </c>
      <c r="E30" s="190">
        <v>820210906906538</v>
      </c>
      <c r="F30" s="191" t="s">
        <v>48</v>
      </c>
      <c r="G30" s="3" t="s">
        <v>1463</v>
      </c>
      <c r="H30" s="190" t="s">
        <v>1463</v>
      </c>
      <c r="I30" s="190">
        <v>48211019</v>
      </c>
      <c r="J30" s="3"/>
      <c r="K30" s="190" t="s">
        <v>38</v>
      </c>
      <c r="L30" s="190">
        <v>425259</v>
      </c>
      <c r="M30" s="199">
        <v>1000000</v>
      </c>
      <c r="N30" s="203" t="s">
        <v>1</v>
      </c>
      <c r="O30" s="200"/>
    </row>
    <row r="31" spans="1:15" s="173" customFormat="1" ht="43.5">
      <c r="A31" s="187">
        <v>25</v>
      </c>
      <c r="B31" s="192" t="s">
        <v>1464</v>
      </c>
      <c r="C31" s="193">
        <v>44448</v>
      </c>
      <c r="D31" s="3" t="s">
        <v>34</v>
      </c>
      <c r="E31" s="190">
        <v>820210906962331</v>
      </c>
      <c r="F31" s="191" t="s">
        <v>43</v>
      </c>
      <c r="G31" s="3" t="s">
        <v>1465</v>
      </c>
      <c r="H31" s="190" t="s">
        <v>1465</v>
      </c>
      <c r="I31" s="190">
        <v>114635</v>
      </c>
      <c r="J31" s="3"/>
      <c r="K31" s="190" t="s">
        <v>38</v>
      </c>
      <c r="L31" s="190">
        <v>425825</v>
      </c>
      <c r="M31" s="201">
        <v>2040000</v>
      </c>
      <c r="N31" s="205" t="s">
        <v>1157</v>
      </c>
      <c r="O31" s="200"/>
    </row>
    <row r="32" spans="1:15" s="173" customFormat="1" ht="27.75" customHeight="1">
      <c r="A32" s="187">
        <v>26</v>
      </c>
      <c r="B32" s="192" t="s">
        <v>1466</v>
      </c>
      <c r="C32" s="193">
        <v>44448</v>
      </c>
      <c r="D32" s="3" t="s">
        <v>34</v>
      </c>
      <c r="E32" s="190">
        <v>820210907042029</v>
      </c>
      <c r="F32" s="191" t="s">
        <v>35</v>
      </c>
      <c r="G32" s="3" t="s">
        <v>1467</v>
      </c>
      <c r="H32" s="190" t="s">
        <v>1467</v>
      </c>
      <c r="I32" s="190">
        <v>649099</v>
      </c>
      <c r="J32" s="3"/>
      <c r="K32" s="190" t="s">
        <v>38</v>
      </c>
      <c r="L32" s="190">
        <v>425825</v>
      </c>
      <c r="M32" s="201">
        <v>100000</v>
      </c>
      <c r="N32" s="205" t="s">
        <v>1157</v>
      </c>
      <c r="O32" s="200"/>
    </row>
    <row r="33" spans="1:15" s="173" customFormat="1" ht="27.75" customHeight="1">
      <c r="A33" s="187">
        <v>27</v>
      </c>
      <c r="B33" s="192" t="s">
        <v>1468</v>
      </c>
      <c r="C33" s="193">
        <v>44448</v>
      </c>
      <c r="D33" s="3" t="s">
        <v>34</v>
      </c>
      <c r="E33" s="190">
        <v>820210908190500</v>
      </c>
      <c r="F33" s="191" t="s">
        <v>35</v>
      </c>
      <c r="G33" s="3" t="s">
        <v>1469</v>
      </c>
      <c r="H33" s="190" t="s">
        <v>1469</v>
      </c>
      <c r="I33" s="190">
        <v>263439075608</v>
      </c>
      <c r="J33" s="3"/>
      <c r="K33" s="190" t="s">
        <v>38</v>
      </c>
      <c r="L33" s="190">
        <v>425259</v>
      </c>
      <c r="M33" s="199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192" t="s">
        <v>1470</v>
      </c>
      <c r="C34" s="193">
        <v>44448</v>
      </c>
      <c r="D34" s="3" t="s">
        <v>34</v>
      </c>
      <c r="E34" s="190">
        <v>820210908263009</v>
      </c>
      <c r="F34" s="191" t="s">
        <v>48</v>
      </c>
      <c r="G34" s="3" t="s">
        <v>1471</v>
      </c>
      <c r="H34" s="190" t="s">
        <v>1471</v>
      </c>
      <c r="I34" s="190">
        <v>48294991</v>
      </c>
      <c r="J34" s="3"/>
      <c r="K34" s="190" t="s">
        <v>38</v>
      </c>
      <c r="L34" s="190">
        <v>425825</v>
      </c>
      <c r="M34" s="201">
        <v>2000000</v>
      </c>
      <c r="N34" s="205" t="s">
        <v>1157</v>
      </c>
      <c r="O34" s="200"/>
    </row>
    <row r="35" spans="1:15" s="173" customFormat="1" ht="27.75" customHeight="1">
      <c r="A35" s="187">
        <v>29</v>
      </c>
      <c r="B35" s="192" t="s">
        <v>1464</v>
      </c>
      <c r="C35" s="193">
        <v>44448</v>
      </c>
      <c r="D35" s="3" t="s">
        <v>34</v>
      </c>
      <c r="E35" s="190">
        <v>820210906962331</v>
      </c>
      <c r="F35" s="191" t="s">
        <v>43</v>
      </c>
      <c r="G35" s="3" t="s">
        <v>1465</v>
      </c>
      <c r="H35" s="190" t="s">
        <v>1465</v>
      </c>
      <c r="I35" s="190">
        <v>114635</v>
      </c>
      <c r="J35" s="3"/>
      <c r="K35" s="190" t="s">
        <v>38</v>
      </c>
      <c r="L35" s="190">
        <v>425825</v>
      </c>
      <c r="M35" s="201">
        <v>2040000</v>
      </c>
      <c r="N35" s="205" t="s">
        <v>1156</v>
      </c>
      <c r="O35" s="200"/>
    </row>
    <row r="36" spans="1:15" s="173" customFormat="1" ht="27.75" customHeight="1">
      <c r="A36" s="187">
        <v>30</v>
      </c>
      <c r="B36" s="192" t="s">
        <v>1470</v>
      </c>
      <c r="C36" s="193">
        <v>44448</v>
      </c>
      <c r="D36" s="3" t="s">
        <v>34</v>
      </c>
      <c r="E36" s="190">
        <v>820210908263009</v>
      </c>
      <c r="F36" s="191" t="s">
        <v>48</v>
      </c>
      <c r="G36" s="3" t="s">
        <v>1471</v>
      </c>
      <c r="H36" s="190" t="s">
        <v>1471</v>
      </c>
      <c r="I36" s="190">
        <v>48294991</v>
      </c>
      <c r="J36" s="3"/>
      <c r="K36" s="190" t="s">
        <v>38</v>
      </c>
      <c r="L36" s="190">
        <v>425825</v>
      </c>
      <c r="M36" s="201">
        <v>2000000</v>
      </c>
      <c r="N36" s="205" t="s">
        <v>1156</v>
      </c>
      <c r="O36" s="200"/>
    </row>
    <row r="37" spans="1:15" s="173" customFormat="1" ht="27.75" customHeight="1">
      <c r="A37" s="187">
        <v>31</v>
      </c>
      <c r="B37" s="192" t="s">
        <v>1466</v>
      </c>
      <c r="C37" s="193">
        <v>44448</v>
      </c>
      <c r="D37" s="3" t="s">
        <v>34</v>
      </c>
      <c r="E37" s="190">
        <v>820210907042029</v>
      </c>
      <c r="F37" s="191" t="s">
        <v>35</v>
      </c>
      <c r="G37" s="3" t="s">
        <v>1467</v>
      </c>
      <c r="H37" s="190" t="s">
        <v>1467</v>
      </c>
      <c r="I37" s="190">
        <v>649099</v>
      </c>
      <c r="J37" s="3"/>
      <c r="K37" s="190" t="s">
        <v>38</v>
      </c>
      <c r="L37" s="190">
        <v>425825</v>
      </c>
      <c r="M37" s="201">
        <v>100000</v>
      </c>
      <c r="N37" s="205" t="s">
        <v>1156</v>
      </c>
      <c r="O37" s="200"/>
    </row>
    <row r="38" spans="1:15" s="173" customFormat="1" ht="23">
      <c r="A38" s="187">
        <v>32</v>
      </c>
      <c r="B38" s="192" t="s">
        <v>1472</v>
      </c>
      <c r="C38" s="193">
        <v>44448</v>
      </c>
      <c r="D38" s="3" t="s">
        <v>34</v>
      </c>
      <c r="E38" s="190">
        <v>820210908189093</v>
      </c>
      <c r="F38" s="191" t="s">
        <v>35</v>
      </c>
      <c r="G38" s="3" t="s">
        <v>1473</v>
      </c>
      <c r="H38" s="190" t="s">
        <v>1473</v>
      </c>
      <c r="I38" s="190">
        <v>437119074747</v>
      </c>
      <c r="J38" s="3"/>
      <c r="K38" s="190" t="s">
        <v>38</v>
      </c>
      <c r="L38" s="190">
        <v>425259</v>
      </c>
      <c r="M38" s="199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192" t="s">
        <v>1474</v>
      </c>
      <c r="C39" s="193">
        <v>44448</v>
      </c>
      <c r="D39" s="3" t="s">
        <v>34</v>
      </c>
      <c r="E39" s="190">
        <v>820210909334492</v>
      </c>
      <c r="F39" s="191" t="s">
        <v>48</v>
      </c>
      <c r="G39" s="3" t="s">
        <v>1475</v>
      </c>
      <c r="H39" s="190" t="s">
        <v>1475</v>
      </c>
      <c r="I39" s="190">
        <v>48298790</v>
      </c>
      <c r="J39" s="3"/>
      <c r="K39" s="190" t="s">
        <v>38</v>
      </c>
      <c r="L39" s="190">
        <v>425259</v>
      </c>
      <c r="M39" s="199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192" t="s">
        <v>1476</v>
      </c>
      <c r="C40" s="193">
        <v>44448</v>
      </c>
      <c r="D40" s="3" t="s">
        <v>34</v>
      </c>
      <c r="E40" s="190">
        <v>820210908249221</v>
      </c>
      <c r="F40" s="191" t="s">
        <v>43</v>
      </c>
      <c r="G40" s="3" t="s">
        <v>1477</v>
      </c>
      <c r="H40" s="190" t="s">
        <v>1477</v>
      </c>
      <c r="I40" s="190">
        <v>667807</v>
      </c>
      <c r="J40" s="3"/>
      <c r="K40" s="190" t="s">
        <v>38</v>
      </c>
      <c r="L40" s="190">
        <v>425259</v>
      </c>
      <c r="M40" s="199">
        <v>1000000</v>
      </c>
      <c r="N40" s="206" t="s">
        <v>1</v>
      </c>
      <c r="O40" s="200"/>
    </row>
    <row r="41" spans="1:15" s="173" customFormat="1" ht="27.75" customHeight="1">
      <c r="A41" s="187">
        <v>35</v>
      </c>
      <c r="B41" s="192" t="s">
        <v>1478</v>
      </c>
      <c r="C41" s="193">
        <v>44449</v>
      </c>
      <c r="D41" s="3" t="s">
        <v>34</v>
      </c>
      <c r="E41" s="190">
        <v>820210910495628</v>
      </c>
      <c r="F41" s="191" t="s">
        <v>35</v>
      </c>
      <c r="G41" s="3" t="s">
        <v>1479</v>
      </c>
      <c r="H41" s="190" t="s">
        <v>1479</v>
      </c>
      <c r="I41" s="190">
        <v>595219026467</v>
      </c>
      <c r="J41" s="3"/>
      <c r="K41" s="190" t="s">
        <v>38</v>
      </c>
      <c r="L41" s="190">
        <v>425259</v>
      </c>
      <c r="M41" s="199">
        <v>1000000</v>
      </c>
      <c r="N41" s="206" t="s">
        <v>1</v>
      </c>
      <c r="O41" s="200"/>
    </row>
    <row r="42" spans="1:15" s="173" customFormat="1" ht="27.75" customHeight="1">
      <c r="A42" s="187">
        <v>36</v>
      </c>
      <c r="B42" s="192" t="s">
        <v>1480</v>
      </c>
      <c r="C42" s="193">
        <v>44449</v>
      </c>
      <c r="D42" s="3" t="s">
        <v>34</v>
      </c>
      <c r="E42" s="190">
        <v>820210906959356</v>
      </c>
      <c r="F42" s="191" t="s">
        <v>35</v>
      </c>
      <c r="G42" s="3" t="s">
        <v>1481</v>
      </c>
      <c r="H42" s="190" t="s">
        <v>1481</v>
      </c>
      <c r="I42" s="190">
        <v>579687092040</v>
      </c>
      <c r="J42" s="3"/>
      <c r="K42" s="190" t="s">
        <v>38</v>
      </c>
      <c r="L42" s="190">
        <v>425825</v>
      </c>
      <c r="M42" s="201">
        <v>1600000</v>
      </c>
      <c r="N42" s="205" t="s">
        <v>1157</v>
      </c>
      <c r="O42" s="200"/>
    </row>
    <row r="43" spans="1:15" s="173" customFormat="1" ht="27.75" customHeight="1">
      <c r="A43" s="187">
        <v>37</v>
      </c>
      <c r="B43" s="192" t="s">
        <v>1482</v>
      </c>
      <c r="C43" s="193">
        <v>44449</v>
      </c>
      <c r="D43" s="3" t="s">
        <v>34</v>
      </c>
      <c r="E43" s="190">
        <v>820210909355053</v>
      </c>
      <c r="F43" s="191" t="s">
        <v>48</v>
      </c>
      <c r="G43" s="3" t="s">
        <v>1483</v>
      </c>
      <c r="H43" s="190" t="s">
        <v>1483</v>
      </c>
      <c r="I43" s="190">
        <v>48325985</v>
      </c>
      <c r="J43" s="3"/>
      <c r="K43" s="190" t="s">
        <v>38</v>
      </c>
      <c r="L43" s="190">
        <v>425259</v>
      </c>
      <c r="M43" s="199">
        <v>1000000</v>
      </c>
      <c r="N43" s="206" t="s">
        <v>1</v>
      </c>
      <c r="O43" s="200"/>
    </row>
    <row r="44" spans="1:15" s="173" customFormat="1" ht="27.75" customHeight="1">
      <c r="A44" s="187">
        <v>38</v>
      </c>
      <c r="B44" s="192" t="s">
        <v>1484</v>
      </c>
      <c r="C44" s="193">
        <v>44449</v>
      </c>
      <c r="D44" s="3" t="s">
        <v>34</v>
      </c>
      <c r="E44" s="190">
        <v>820210903766158</v>
      </c>
      <c r="F44" s="191" t="s">
        <v>43</v>
      </c>
      <c r="G44" s="3" t="s">
        <v>1485</v>
      </c>
      <c r="H44" s="190" t="s">
        <v>1485</v>
      </c>
      <c r="I44" s="190">
        <v>643253</v>
      </c>
      <c r="J44" s="3"/>
      <c r="K44" s="190" t="s">
        <v>38</v>
      </c>
      <c r="L44" s="190">
        <v>425825</v>
      </c>
      <c r="M44" s="201">
        <v>500000</v>
      </c>
      <c r="N44" s="205" t="s">
        <v>1157</v>
      </c>
      <c r="O44" s="200"/>
    </row>
    <row r="45" spans="1:15" s="173" customFormat="1" ht="27.75" customHeight="1">
      <c r="A45" s="187">
        <v>39</v>
      </c>
      <c r="B45" s="192" t="s">
        <v>1484</v>
      </c>
      <c r="C45" s="193">
        <v>44449</v>
      </c>
      <c r="D45" s="3" t="s">
        <v>34</v>
      </c>
      <c r="E45" s="190">
        <v>820210903766158</v>
      </c>
      <c r="F45" s="191" t="s">
        <v>43</v>
      </c>
      <c r="G45" s="3" t="s">
        <v>1485</v>
      </c>
      <c r="H45" s="190" t="s">
        <v>1485</v>
      </c>
      <c r="I45" s="190">
        <v>643253</v>
      </c>
      <c r="J45" s="3"/>
      <c r="K45" s="190" t="s">
        <v>38</v>
      </c>
      <c r="L45" s="190">
        <v>425825</v>
      </c>
      <c r="M45" s="201">
        <v>500000</v>
      </c>
      <c r="N45" s="205" t="s">
        <v>1156</v>
      </c>
      <c r="O45" s="200"/>
    </row>
    <row r="46" spans="1:15" s="173" customFormat="1" ht="27.75" customHeight="1">
      <c r="A46" s="187">
        <v>40</v>
      </c>
      <c r="B46" s="192" t="s">
        <v>1486</v>
      </c>
      <c r="C46" s="193">
        <v>44449</v>
      </c>
      <c r="D46" s="3" t="s">
        <v>34</v>
      </c>
      <c r="E46" s="190">
        <v>820210909394284</v>
      </c>
      <c r="F46" s="191" t="s">
        <v>35</v>
      </c>
      <c r="G46" s="3" t="s">
        <v>1487</v>
      </c>
      <c r="H46" s="190" t="s">
        <v>1487</v>
      </c>
      <c r="I46" s="190">
        <v>280036059400</v>
      </c>
      <c r="J46" s="3"/>
      <c r="K46" s="190" t="s">
        <v>38</v>
      </c>
      <c r="L46" s="190">
        <v>425259</v>
      </c>
      <c r="M46" s="19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192" t="s">
        <v>1480</v>
      </c>
      <c r="C47" s="193">
        <v>44449</v>
      </c>
      <c r="D47" s="3" t="s">
        <v>34</v>
      </c>
      <c r="E47" s="190">
        <v>820210906959356</v>
      </c>
      <c r="F47" s="191" t="s">
        <v>35</v>
      </c>
      <c r="G47" s="3" t="s">
        <v>1481</v>
      </c>
      <c r="H47" s="190" t="s">
        <v>1481</v>
      </c>
      <c r="I47" s="190">
        <v>579687092040</v>
      </c>
      <c r="J47" s="3"/>
      <c r="K47" s="190" t="s">
        <v>38</v>
      </c>
      <c r="L47" s="190">
        <v>425825</v>
      </c>
      <c r="M47" s="201">
        <v>1600000</v>
      </c>
      <c r="N47" s="205" t="s">
        <v>1156</v>
      </c>
      <c r="O47" s="200"/>
    </row>
    <row r="48" spans="1:15" s="173" customFormat="1" ht="27.75" customHeight="1">
      <c r="A48" s="187">
        <v>42</v>
      </c>
      <c r="B48" s="192" t="s">
        <v>1488</v>
      </c>
      <c r="C48" s="193">
        <v>44449</v>
      </c>
      <c r="D48" s="3" t="s">
        <v>34</v>
      </c>
      <c r="E48" s="190">
        <v>820210909355405</v>
      </c>
      <c r="F48" s="191" t="s">
        <v>48</v>
      </c>
      <c r="G48" s="3" t="s">
        <v>1489</v>
      </c>
      <c r="H48" s="190" t="s">
        <v>1489</v>
      </c>
      <c r="I48" s="190">
        <v>48325400</v>
      </c>
      <c r="J48" s="3"/>
      <c r="K48" s="190" t="s">
        <v>38</v>
      </c>
      <c r="L48" s="190">
        <v>425259</v>
      </c>
      <c r="M48" s="19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192" t="s">
        <v>1490</v>
      </c>
      <c r="C49" s="193">
        <v>44449</v>
      </c>
      <c r="D49" s="3" t="s">
        <v>34</v>
      </c>
      <c r="E49" s="190">
        <v>820210909354108</v>
      </c>
      <c r="F49" s="191" t="s">
        <v>48</v>
      </c>
      <c r="G49" s="3" t="s">
        <v>1491</v>
      </c>
      <c r="H49" s="190" t="s">
        <v>1491</v>
      </c>
      <c r="I49" s="190">
        <v>48325683</v>
      </c>
      <c r="J49" s="3"/>
      <c r="K49" s="190" t="s">
        <v>38</v>
      </c>
      <c r="L49" s="190">
        <v>425259</v>
      </c>
      <c r="M49" s="19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192" t="s">
        <v>1492</v>
      </c>
      <c r="C50" s="193">
        <v>44452</v>
      </c>
      <c r="D50" s="3" t="s">
        <v>34</v>
      </c>
      <c r="E50" s="190">
        <v>820210910472904</v>
      </c>
      <c r="F50" s="191" t="s">
        <v>48</v>
      </c>
      <c r="G50" s="3" t="s">
        <v>1493</v>
      </c>
      <c r="H50" s="190" t="s">
        <v>1493</v>
      </c>
      <c r="I50" s="190">
        <v>48472231</v>
      </c>
      <c r="J50" s="3"/>
      <c r="K50" s="190" t="s">
        <v>38</v>
      </c>
      <c r="L50" s="190">
        <v>425259</v>
      </c>
      <c r="M50" s="19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192" t="s">
        <v>1494</v>
      </c>
      <c r="C51" s="193">
        <v>44452</v>
      </c>
      <c r="D51" s="3" t="s">
        <v>34</v>
      </c>
      <c r="E51" s="190">
        <v>820210909406387</v>
      </c>
      <c r="F51" s="191" t="s">
        <v>35</v>
      </c>
      <c r="G51" s="3" t="s">
        <v>1495</v>
      </c>
      <c r="H51" s="190" t="s">
        <v>1495</v>
      </c>
      <c r="I51" s="190">
        <v>812036</v>
      </c>
      <c r="J51" s="3"/>
      <c r="K51" s="190" t="s">
        <v>38</v>
      </c>
      <c r="L51" s="190">
        <v>425259</v>
      </c>
      <c r="M51" s="19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192" t="s">
        <v>1496</v>
      </c>
      <c r="C52" s="193">
        <v>44452</v>
      </c>
      <c r="D52" s="3" t="s">
        <v>34</v>
      </c>
      <c r="E52" s="190">
        <v>820210910512891</v>
      </c>
      <c r="F52" s="191" t="s">
        <v>406</v>
      </c>
      <c r="G52" s="3" t="s">
        <v>1497</v>
      </c>
      <c r="H52" s="190" t="s">
        <v>1497</v>
      </c>
      <c r="I52" s="190" t="s">
        <v>1498</v>
      </c>
      <c r="J52" s="3"/>
      <c r="K52" s="190" t="s">
        <v>38</v>
      </c>
      <c r="L52" s="190">
        <v>425259</v>
      </c>
      <c r="M52" s="199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192" t="s">
        <v>1499</v>
      </c>
      <c r="C53" s="193">
        <v>44452</v>
      </c>
      <c r="D53" s="3" t="s">
        <v>34</v>
      </c>
      <c r="E53" s="190">
        <v>820210911569443</v>
      </c>
      <c r="F53" s="191" t="s">
        <v>43</v>
      </c>
      <c r="G53" s="3" t="s">
        <v>1500</v>
      </c>
      <c r="H53" s="190" t="s">
        <v>1500</v>
      </c>
      <c r="I53" s="190">
        <v>32554</v>
      </c>
      <c r="J53" s="3"/>
      <c r="K53" s="190" t="s">
        <v>38</v>
      </c>
      <c r="L53" s="190">
        <v>425259</v>
      </c>
      <c r="M53" s="199">
        <v>1000000</v>
      </c>
      <c r="N53" s="203" t="s">
        <v>0</v>
      </c>
      <c r="O53" s="200"/>
    </row>
    <row r="54" spans="1:15" s="173" customFormat="1" ht="27.75" customHeight="1">
      <c r="A54" s="187">
        <v>48</v>
      </c>
      <c r="B54" s="192" t="s">
        <v>1501</v>
      </c>
      <c r="C54" s="193">
        <v>44452</v>
      </c>
      <c r="D54" s="3" t="s">
        <v>34</v>
      </c>
      <c r="E54" s="190">
        <v>820210909369603</v>
      </c>
      <c r="F54" s="191" t="s">
        <v>48</v>
      </c>
      <c r="G54" s="3" t="s">
        <v>1502</v>
      </c>
      <c r="H54" s="190" t="s">
        <v>1502</v>
      </c>
      <c r="I54" s="190">
        <v>48471412</v>
      </c>
      <c r="J54" s="3"/>
      <c r="K54" s="190" t="s">
        <v>38</v>
      </c>
      <c r="L54" s="190">
        <v>425259</v>
      </c>
      <c r="M54" s="199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192" t="s">
        <v>1503</v>
      </c>
      <c r="C55" s="193">
        <v>44452</v>
      </c>
      <c r="D55" s="3" t="s">
        <v>34</v>
      </c>
      <c r="E55" s="190">
        <v>820210910529318</v>
      </c>
      <c r="F55" s="191" t="s">
        <v>48</v>
      </c>
      <c r="G55" s="3" t="s">
        <v>1504</v>
      </c>
      <c r="H55" s="190" t="s">
        <v>1504</v>
      </c>
      <c r="I55" s="190">
        <v>48435877</v>
      </c>
      <c r="J55" s="3"/>
      <c r="K55" s="190" t="s">
        <v>38</v>
      </c>
      <c r="L55" s="190">
        <v>425259</v>
      </c>
      <c r="M55" s="199">
        <v>1500000</v>
      </c>
      <c r="N55" s="206" t="s">
        <v>2</v>
      </c>
      <c r="O55" s="200"/>
    </row>
    <row r="56" spans="1:15" s="173" customFormat="1" ht="27.75" customHeight="1">
      <c r="A56" s="187">
        <v>50</v>
      </c>
      <c r="B56" s="192" t="s">
        <v>1505</v>
      </c>
      <c r="C56" s="193">
        <v>44452</v>
      </c>
      <c r="D56" s="3" t="s">
        <v>34</v>
      </c>
      <c r="E56" s="190">
        <v>820210910522041</v>
      </c>
      <c r="F56" s="191" t="s">
        <v>35</v>
      </c>
      <c r="G56" s="3" t="s">
        <v>1506</v>
      </c>
      <c r="H56" s="190" t="s">
        <v>1506</v>
      </c>
      <c r="I56" s="190">
        <v>123771565662</v>
      </c>
      <c r="J56" s="3"/>
      <c r="K56" s="190" t="s">
        <v>38</v>
      </c>
      <c r="L56" s="190">
        <v>425259</v>
      </c>
      <c r="M56" s="19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192" t="s">
        <v>1507</v>
      </c>
      <c r="C57" s="193">
        <v>44452</v>
      </c>
      <c r="D57" s="3" t="s">
        <v>34</v>
      </c>
      <c r="E57" s="190">
        <v>820210911580171</v>
      </c>
      <c r="F57" s="191" t="s">
        <v>43</v>
      </c>
      <c r="G57" s="3" t="s">
        <v>1508</v>
      </c>
      <c r="H57" s="190" t="s">
        <v>1508</v>
      </c>
      <c r="I57" s="190">
        <v>488477</v>
      </c>
      <c r="J57" s="3"/>
      <c r="K57" s="190" t="s">
        <v>38</v>
      </c>
      <c r="L57" s="190">
        <v>425259</v>
      </c>
      <c r="M57" s="199">
        <v>1000000</v>
      </c>
      <c r="N57" s="203" t="s">
        <v>0</v>
      </c>
      <c r="O57" s="200"/>
    </row>
    <row r="58" spans="1:15" s="173" customFormat="1" ht="27.75" customHeight="1">
      <c r="A58" s="187">
        <v>52</v>
      </c>
      <c r="B58" s="192" t="s">
        <v>1509</v>
      </c>
      <c r="C58" s="193">
        <v>44452</v>
      </c>
      <c r="D58" s="3" t="s">
        <v>34</v>
      </c>
      <c r="E58" s="190">
        <v>820210913660220</v>
      </c>
      <c r="F58" s="191" t="s">
        <v>35</v>
      </c>
      <c r="G58" s="3" t="s">
        <v>1510</v>
      </c>
      <c r="H58" s="190" t="s">
        <v>1510</v>
      </c>
      <c r="I58" s="190">
        <v>935374338990</v>
      </c>
      <c r="J58" s="3"/>
      <c r="K58" s="190" t="s">
        <v>38</v>
      </c>
      <c r="L58" s="190">
        <v>425259</v>
      </c>
      <c r="M58" s="19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192" t="s">
        <v>1511</v>
      </c>
      <c r="C59" s="193">
        <v>44452</v>
      </c>
      <c r="D59" s="3" t="s">
        <v>34</v>
      </c>
      <c r="E59" s="190">
        <v>820210910522962</v>
      </c>
      <c r="F59" s="191" t="s">
        <v>35</v>
      </c>
      <c r="G59" s="3" t="s">
        <v>1512</v>
      </c>
      <c r="H59" s="190" t="s">
        <v>1512</v>
      </c>
      <c r="I59" s="190">
        <v>806779</v>
      </c>
      <c r="J59" s="3"/>
      <c r="K59" s="190" t="s">
        <v>38</v>
      </c>
      <c r="L59" s="190">
        <v>425259</v>
      </c>
      <c r="M59" s="19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192" t="s">
        <v>1513</v>
      </c>
      <c r="C60" s="193">
        <v>44452</v>
      </c>
      <c r="D60" s="3" t="s">
        <v>34</v>
      </c>
      <c r="E60" s="190">
        <v>820210912610163</v>
      </c>
      <c r="F60" s="191" t="s">
        <v>48</v>
      </c>
      <c r="G60" s="3" t="s">
        <v>1514</v>
      </c>
      <c r="H60" s="190" t="s">
        <v>1514</v>
      </c>
      <c r="I60" s="190">
        <v>48475984</v>
      </c>
      <c r="J60" s="3"/>
      <c r="K60" s="190" t="s">
        <v>38</v>
      </c>
      <c r="L60" s="190">
        <v>425259</v>
      </c>
      <c r="M60" s="199">
        <v>5000000</v>
      </c>
      <c r="N60" s="207" t="s">
        <v>6</v>
      </c>
      <c r="O60" s="200"/>
    </row>
    <row r="61" spans="1:15" s="173" customFormat="1" ht="27.75" customHeight="1">
      <c r="A61" s="187">
        <v>55</v>
      </c>
      <c r="B61" s="192" t="s">
        <v>1515</v>
      </c>
      <c r="C61" s="193">
        <v>44452</v>
      </c>
      <c r="D61" s="3" t="s">
        <v>34</v>
      </c>
      <c r="E61" s="190">
        <v>820210910532686</v>
      </c>
      <c r="F61" s="191" t="s">
        <v>43</v>
      </c>
      <c r="G61" s="3" t="s">
        <v>1516</v>
      </c>
      <c r="H61" s="190" t="s">
        <v>1516</v>
      </c>
      <c r="I61" s="190">
        <v>207648</v>
      </c>
      <c r="J61" s="3"/>
      <c r="K61" s="190" t="s">
        <v>38</v>
      </c>
      <c r="L61" s="190">
        <v>425259</v>
      </c>
      <c r="M61" s="199">
        <v>1000000</v>
      </c>
      <c r="N61" s="203" t="s">
        <v>0</v>
      </c>
      <c r="O61" s="200"/>
    </row>
    <row r="62" spans="1:15" s="173" customFormat="1" ht="27.75" customHeight="1">
      <c r="A62" s="187">
        <v>56</v>
      </c>
      <c r="B62" s="192" t="s">
        <v>1517</v>
      </c>
      <c r="C62" s="193">
        <v>44452</v>
      </c>
      <c r="D62" s="3" t="s">
        <v>34</v>
      </c>
      <c r="E62" s="190">
        <v>820210910474995</v>
      </c>
      <c r="F62" s="191" t="s">
        <v>35</v>
      </c>
      <c r="G62" s="3" t="s">
        <v>1518</v>
      </c>
      <c r="H62" s="190" t="s">
        <v>1518</v>
      </c>
      <c r="I62" s="190">
        <v>84031051584</v>
      </c>
      <c r="J62" s="3"/>
      <c r="K62" s="190" t="s">
        <v>38</v>
      </c>
      <c r="L62" s="190">
        <v>425259</v>
      </c>
      <c r="M62" s="199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192" t="s">
        <v>1519</v>
      </c>
      <c r="C63" s="193">
        <v>44452</v>
      </c>
      <c r="D63" s="3" t="s">
        <v>34</v>
      </c>
      <c r="E63" s="190">
        <v>820210910518723</v>
      </c>
      <c r="F63" s="191" t="s">
        <v>35</v>
      </c>
      <c r="G63" s="3" t="s">
        <v>1520</v>
      </c>
      <c r="H63" s="190" t="s">
        <v>1520</v>
      </c>
      <c r="I63" s="190">
        <v>810168565611</v>
      </c>
      <c r="J63" s="3"/>
      <c r="K63" s="190" t="s">
        <v>38</v>
      </c>
      <c r="L63" s="190">
        <v>425259</v>
      </c>
      <c r="M63" s="199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192" t="s">
        <v>1521</v>
      </c>
      <c r="C64" s="193">
        <v>44452</v>
      </c>
      <c r="D64" s="3" t="s">
        <v>34</v>
      </c>
      <c r="E64" s="190">
        <v>820210910519361</v>
      </c>
      <c r="F64" s="191" t="s">
        <v>43</v>
      </c>
      <c r="G64" s="3" t="s">
        <v>1522</v>
      </c>
      <c r="H64" s="190" t="s">
        <v>1522</v>
      </c>
      <c r="I64" s="190">
        <v>133058</v>
      </c>
      <c r="J64" s="3"/>
      <c r="K64" s="190" t="s">
        <v>38</v>
      </c>
      <c r="L64" s="190">
        <v>425259</v>
      </c>
      <c r="M64" s="199">
        <v>1000000</v>
      </c>
      <c r="N64" s="203" t="s">
        <v>0</v>
      </c>
      <c r="O64" s="200"/>
    </row>
    <row r="65" spans="1:19" s="173" customFormat="1" ht="27.75" customHeight="1">
      <c r="A65" s="187">
        <v>59</v>
      </c>
      <c r="B65" s="192" t="s">
        <v>1523</v>
      </c>
      <c r="C65" s="193">
        <v>44452</v>
      </c>
      <c r="D65" s="3" t="s">
        <v>34</v>
      </c>
      <c r="E65" s="190">
        <v>820210909332349</v>
      </c>
      <c r="F65" s="191" t="s">
        <v>35</v>
      </c>
      <c r="G65" s="3" t="s">
        <v>1524</v>
      </c>
      <c r="H65" s="190" t="s">
        <v>1524</v>
      </c>
      <c r="I65" s="190">
        <v>811012</v>
      </c>
      <c r="J65" s="3"/>
      <c r="K65" s="190" t="s">
        <v>38</v>
      </c>
      <c r="L65" s="190">
        <v>425259</v>
      </c>
      <c r="M65" s="199">
        <v>1000000</v>
      </c>
      <c r="N65" s="203" t="s">
        <v>1</v>
      </c>
      <c r="O65" s="200"/>
    </row>
    <row r="66" spans="1:19" s="173" customFormat="1" ht="27.75" customHeight="1">
      <c r="A66" s="187">
        <v>60</v>
      </c>
      <c r="B66" s="192" t="s">
        <v>1525</v>
      </c>
      <c r="C66" s="193">
        <v>44453</v>
      </c>
      <c r="D66" s="3" t="s">
        <v>34</v>
      </c>
      <c r="E66" s="190">
        <v>820210910501836</v>
      </c>
      <c r="F66" s="191" t="s">
        <v>1526</v>
      </c>
      <c r="G66" s="3" t="s">
        <v>1527</v>
      </c>
      <c r="H66" s="190" t="s">
        <v>1527</v>
      </c>
      <c r="I66" s="190">
        <v>130618832111</v>
      </c>
      <c r="J66" s="3"/>
      <c r="K66" s="190" t="s">
        <v>38</v>
      </c>
      <c r="L66" s="190">
        <v>425825</v>
      </c>
      <c r="M66" s="201">
        <v>2040000</v>
      </c>
      <c r="N66" s="208" t="s">
        <v>1156</v>
      </c>
      <c r="O66" s="200"/>
    </row>
    <row r="67" spans="1:19" s="173" customFormat="1" ht="27.75" customHeight="1">
      <c r="A67" s="187">
        <v>61</v>
      </c>
      <c r="B67" s="192" t="s">
        <v>1528</v>
      </c>
      <c r="C67" s="193">
        <v>44453</v>
      </c>
      <c r="D67" s="3" t="s">
        <v>34</v>
      </c>
      <c r="E67" s="190">
        <v>820210913663546</v>
      </c>
      <c r="F67" s="191" t="s">
        <v>43</v>
      </c>
      <c r="G67" s="3" t="s">
        <v>1529</v>
      </c>
      <c r="H67" s="190" t="s">
        <v>1529</v>
      </c>
      <c r="I67" s="190">
        <v>777976</v>
      </c>
      <c r="J67" s="3"/>
      <c r="K67" s="190" t="s">
        <v>38</v>
      </c>
      <c r="L67" s="190">
        <v>425259</v>
      </c>
      <c r="M67" s="199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192" t="s">
        <v>1530</v>
      </c>
      <c r="C68" s="193">
        <v>44453</v>
      </c>
      <c r="D68" s="3" t="s">
        <v>34</v>
      </c>
      <c r="E68" s="190">
        <v>820210910510834</v>
      </c>
      <c r="F68" s="191" t="s">
        <v>35</v>
      </c>
      <c r="G68" s="3" t="s">
        <v>1531</v>
      </c>
      <c r="H68" s="190" t="s">
        <v>1531</v>
      </c>
      <c r="I68" s="190">
        <v>470709464129</v>
      </c>
      <c r="J68" s="3"/>
      <c r="K68" s="190" t="s">
        <v>38</v>
      </c>
      <c r="L68" s="190">
        <v>425825</v>
      </c>
      <c r="M68" s="201">
        <v>2000000</v>
      </c>
      <c r="N68" s="208" t="s">
        <v>1157</v>
      </c>
      <c r="O68" s="200"/>
    </row>
    <row r="69" spans="1:19" s="173" customFormat="1" ht="27.75" customHeight="1">
      <c r="A69" s="187">
        <v>63</v>
      </c>
      <c r="B69" s="192" t="s">
        <v>1530</v>
      </c>
      <c r="C69" s="193">
        <v>44453</v>
      </c>
      <c r="D69" s="3" t="s">
        <v>34</v>
      </c>
      <c r="E69" s="190">
        <v>820210910510834</v>
      </c>
      <c r="F69" s="191" t="s">
        <v>35</v>
      </c>
      <c r="G69" s="3" t="s">
        <v>1531</v>
      </c>
      <c r="H69" s="190" t="s">
        <v>1531</v>
      </c>
      <c r="I69" s="190">
        <v>470709464129</v>
      </c>
      <c r="J69" s="3"/>
      <c r="K69" s="190" t="s">
        <v>38</v>
      </c>
      <c r="L69" s="190">
        <v>425825</v>
      </c>
      <c r="M69" s="201">
        <v>2000000</v>
      </c>
      <c r="N69" s="208" t="s">
        <v>1156</v>
      </c>
      <c r="O69" s="200"/>
      <c r="S69" s="173" t="s">
        <v>905</v>
      </c>
    </row>
    <row r="70" spans="1:19" s="173" customFormat="1" ht="27.75" customHeight="1">
      <c r="A70" s="187">
        <v>64</v>
      </c>
      <c r="B70" s="192" t="s">
        <v>1532</v>
      </c>
      <c r="C70" s="193">
        <v>44453</v>
      </c>
      <c r="D70" s="3" t="s">
        <v>34</v>
      </c>
      <c r="E70" s="190">
        <v>820210914831361</v>
      </c>
      <c r="F70" s="191" t="s">
        <v>35</v>
      </c>
      <c r="G70" s="3" t="s">
        <v>1533</v>
      </c>
      <c r="H70" s="190" t="s">
        <v>1533</v>
      </c>
      <c r="I70" s="190">
        <v>605642049398</v>
      </c>
      <c r="J70" s="3"/>
      <c r="K70" s="190" t="s">
        <v>38</v>
      </c>
      <c r="L70" s="190">
        <v>425259</v>
      </c>
      <c r="M70" s="199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192" t="s">
        <v>1534</v>
      </c>
      <c r="C71" s="193">
        <v>44453</v>
      </c>
      <c r="D71" s="3" t="s">
        <v>34</v>
      </c>
      <c r="E71" s="190">
        <v>820210913632015</v>
      </c>
      <c r="F71" s="191" t="s">
        <v>35</v>
      </c>
      <c r="G71" s="3" t="s">
        <v>1535</v>
      </c>
      <c r="H71" s="190" t="s">
        <v>1535</v>
      </c>
      <c r="I71" s="190">
        <v>783779077895</v>
      </c>
      <c r="J71" s="3"/>
      <c r="K71" s="190" t="s">
        <v>38</v>
      </c>
      <c r="L71" s="190">
        <v>425259</v>
      </c>
      <c r="M71" s="199">
        <v>1000000</v>
      </c>
      <c r="N71" s="203" t="s">
        <v>0</v>
      </c>
      <c r="O71" s="200"/>
    </row>
    <row r="72" spans="1:19" s="173" customFormat="1" ht="27.75" customHeight="1">
      <c r="A72" s="187">
        <v>66</v>
      </c>
      <c r="B72" s="192" t="s">
        <v>1525</v>
      </c>
      <c r="C72" s="193">
        <v>44453</v>
      </c>
      <c r="D72" s="3" t="s">
        <v>34</v>
      </c>
      <c r="E72" s="190">
        <v>820210910501836</v>
      </c>
      <c r="F72" s="191" t="s">
        <v>1526</v>
      </c>
      <c r="G72" s="3" t="s">
        <v>1527</v>
      </c>
      <c r="H72" s="190" t="s">
        <v>1527</v>
      </c>
      <c r="I72" s="190">
        <v>130618832111</v>
      </c>
      <c r="J72" s="3"/>
      <c r="K72" s="190" t="s">
        <v>38</v>
      </c>
      <c r="L72" s="190">
        <v>425825</v>
      </c>
      <c r="M72" s="201">
        <v>2040000</v>
      </c>
      <c r="N72" s="208" t="s">
        <v>1157</v>
      </c>
      <c r="O72" s="200"/>
    </row>
    <row r="73" spans="1:19" s="173" customFormat="1" ht="27.75" customHeight="1">
      <c r="A73" s="187">
        <v>67</v>
      </c>
      <c r="B73" s="192" t="s">
        <v>1536</v>
      </c>
      <c r="C73" s="193">
        <v>44453</v>
      </c>
      <c r="D73" s="3" t="s">
        <v>34</v>
      </c>
      <c r="E73" s="190">
        <v>820210913687080</v>
      </c>
      <c r="F73" s="191" t="s">
        <v>406</v>
      </c>
      <c r="G73" s="3" t="s">
        <v>1537</v>
      </c>
      <c r="H73" s="190" t="s">
        <v>1537</v>
      </c>
      <c r="I73" s="190" t="s">
        <v>1538</v>
      </c>
      <c r="J73" s="3"/>
      <c r="K73" s="190" t="s">
        <v>38</v>
      </c>
      <c r="L73" s="190">
        <v>425825</v>
      </c>
      <c r="M73" s="201">
        <v>208080</v>
      </c>
      <c r="N73" s="208" t="s">
        <v>1156</v>
      </c>
      <c r="O73" s="200"/>
    </row>
    <row r="74" spans="1:19" s="173" customFormat="1" ht="27.75" customHeight="1">
      <c r="A74" s="187">
        <v>68</v>
      </c>
      <c r="B74" s="192" t="s">
        <v>1536</v>
      </c>
      <c r="C74" s="193">
        <v>44453</v>
      </c>
      <c r="D74" s="3" t="s">
        <v>34</v>
      </c>
      <c r="E74" s="190">
        <v>820210913687080</v>
      </c>
      <c r="F74" s="191" t="s">
        <v>406</v>
      </c>
      <c r="G74" s="3" t="s">
        <v>1537</v>
      </c>
      <c r="H74" s="190" t="s">
        <v>1537</v>
      </c>
      <c r="I74" s="190" t="s">
        <v>1538</v>
      </c>
      <c r="J74" s="3"/>
      <c r="K74" s="190" t="s">
        <v>38</v>
      </c>
      <c r="L74" s="190">
        <v>425825</v>
      </c>
      <c r="M74" s="201">
        <v>208080</v>
      </c>
      <c r="N74" s="208" t="s">
        <v>1157</v>
      </c>
      <c r="O74" s="200"/>
    </row>
    <row r="75" spans="1:19" s="173" customFormat="1" ht="27.75" customHeight="1">
      <c r="A75" s="187">
        <v>69</v>
      </c>
      <c r="B75" s="192" t="s">
        <v>1539</v>
      </c>
      <c r="C75" s="193">
        <v>44454</v>
      </c>
      <c r="D75" s="3" t="s">
        <v>34</v>
      </c>
      <c r="E75" s="190">
        <v>820210915892442</v>
      </c>
      <c r="F75" s="191" t="s">
        <v>35</v>
      </c>
      <c r="G75" s="3" t="s">
        <v>1540</v>
      </c>
      <c r="H75" s="190" t="s">
        <v>1540</v>
      </c>
      <c r="I75" s="190">
        <v>255451518173</v>
      </c>
      <c r="J75" s="3"/>
      <c r="K75" s="190" t="s">
        <v>38</v>
      </c>
      <c r="L75" s="190">
        <v>425259</v>
      </c>
      <c r="M75" s="199">
        <v>1000000</v>
      </c>
      <c r="N75" s="203" t="s">
        <v>1</v>
      </c>
      <c r="O75" s="200"/>
    </row>
    <row r="76" spans="1:19" s="173" customFormat="1" ht="27.75" customHeight="1">
      <c r="A76" s="187">
        <v>70</v>
      </c>
      <c r="B76" s="192" t="s">
        <v>1541</v>
      </c>
      <c r="C76" s="193">
        <v>44454</v>
      </c>
      <c r="D76" s="3" t="s">
        <v>34</v>
      </c>
      <c r="E76" s="190">
        <v>820210915892600</v>
      </c>
      <c r="F76" s="191" t="s">
        <v>35</v>
      </c>
      <c r="G76" s="3" t="s">
        <v>1542</v>
      </c>
      <c r="H76" s="190" t="s">
        <v>1542</v>
      </c>
      <c r="I76" s="190">
        <v>745515518984</v>
      </c>
      <c r="J76" s="3"/>
      <c r="K76" s="190" t="s">
        <v>38</v>
      </c>
      <c r="L76" s="190">
        <v>425259</v>
      </c>
      <c r="M76" s="199">
        <v>1000000</v>
      </c>
      <c r="N76" s="203" t="s">
        <v>1</v>
      </c>
      <c r="O76" s="200"/>
      <c r="S76" s="173" t="s">
        <v>917</v>
      </c>
    </row>
    <row r="77" spans="1:19" s="173" customFormat="1" ht="27.75" customHeight="1">
      <c r="A77" s="187">
        <v>71</v>
      </c>
      <c r="B77" s="192" t="s">
        <v>1543</v>
      </c>
      <c r="C77" s="193">
        <v>44454</v>
      </c>
      <c r="D77" s="3" t="s">
        <v>34</v>
      </c>
      <c r="E77" s="190">
        <v>820210915892541</v>
      </c>
      <c r="F77" s="191" t="s">
        <v>35</v>
      </c>
      <c r="G77" s="3" t="s">
        <v>1544</v>
      </c>
      <c r="H77" s="190" t="s">
        <v>1544</v>
      </c>
      <c r="I77" s="190">
        <v>470677518590</v>
      </c>
      <c r="J77" s="3"/>
      <c r="K77" s="190" t="s">
        <v>38</v>
      </c>
      <c r="L77" s="190">
        <v>425259</v>
      </c>
      <c r="M77" s="19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192" t="s">
        <v>1545</v>
      </c>
      <c r="C78" s="193">
        <v>44454</v>
      </c>
      <c r="D78" s="3" t="s">
        <v>34</v>
      </c>
      <c r="E78" s="190">
        <v>820210914876107</v>
      </c>
      <c r="F78" s="191" t="s">
        <v>43</v>
      </c>
      <c r="G78" s="3" t="s">
        <v>1546</v>
      </c>
      <c r="H78" s="190" t="s">
        <v>1546</v>
      </c>
      <c r="I78" s="190">
        <v>237100</v>
      </c>
      <c r="J78" s="3"/>
      <c r="K78" s="190" t="s">
        <v>38</v>
      </c>
      <c r="L78" s="190">
        <v>425259</v>
      </c>
      <c r="M78" s="199">
        <v>1000000</v>
      </c>
      <c r="N78" s="203" t="s">
        <v>1</v>
      </c>
      <c r="O78" s="200"/>
    </row>
    <row r="79" spans="1:19" s="173" customFormat="1" ht="27.75" customHeight="1">
      <c r="A79" s="187">
        <v>73</v>
      </c>
      <c r="B79" s="192" t="s">
        <v>1547</v>
      </c>
      <c r="C79" s="193">
        <v>44454</v>
      </c>
      <c r="D79" s="3" t="s">
        <v>34</v>
      </c>
      <c r="E79" s="190">
        <v>820210914847357</v>
      </c>
      <c r="F79" s="191" t="s">
        <v>35</v>
      </c>
      <c r="G79" s="3" t="s">
        <v>1548</v>
      </c>
      <c r="H79" s="190" t="s">
        <v>1548</v>
      </c>
      <c r="I79" s="190">
        <v>976894</v>
      </c>
      <c r="J79" s="3"/>
      <c r="K79" s="190" t="s">
        <v>38</v>
      </c>
      <c r="L79" s="190">
        <v>425259</v>
      </c>
      <c r="M79" s="199">
        <v>1000000</v>
      </c>
      <c r="N79" s="203" t="s">
        <v>1</v>
      </c>
      <c r="O79" s="200"/>
    </row>
    <row r="80" spans="1:19" s="173" customFormat="1" ht="27.75" customHeight="1">
      <c r="A80" s="187">
        <v>74</v>
      </c>
      <c r="B80" s="192" t="s">
        <v>1549</v>
      </c>
      <c r="C80" s="193">
        <v>44455</v>
      </c>
      <c r="D80" s="3" t="s">
        <v>34</v>
      </c>
      <c r="E80" s="190">
        <v>820210915993587</v>
      </c>
      <c r="F80" s="191" t="s">
        <v>35</v>
      </c>
      <c r="G80" s="3" t="s">
        <v>1550</v>
      </c>
      <c r="H80" s="190" t="s">
        <v>1550</v>
      </c>
      <c r="I80" s="190">
        <v>51704</v>
      </c>
      <c r="J80" s="3"/>
      <c r="K80" s="190" t="s">
        <v>38</v>
      </c>
      <c r="L80" s="190">
        <v>425259</v>
      </c>
      <c r="M80" s="199">
        <v>3000000</v>
      </c>
      <c r="N80" s="207" t="s">
        <v>3</v>
      </c>
      <c r="O80" s="200"/>
    </row>
    <row r="81" spans="1:15" s="173" customFormat="1" ht="27.75" customHeight="1">
      <c r="A81" s="187">
        <v>75</v>
      </c>
      <c r="B81" s="192" t="s">
        <v>1551</v>
      </c>
      <c r="C81" s="193">
        <v>44455</v>
      </c>
      <c r="D81" s="3" t="s">
        <v>34</v>
      </c>
      <c r="E81" s="190">
        <v>820210910497549</v>
      </c>
      <c r="F81" s="191" t="s">
        <v>63</v>
      </c>
      <c r="G81" s="3" t="s">
        <v>1552</v>
      </c>
      <c r="H81" s="190" t="s">
        <v>1552</v>
      </c>
      <c r="I81" s="190">
        <v>210916804291</v>
      </c>
      <c r="J81" s="3"/>
      <c r="K81" s="190" t="s">
        <v>38</v>
      </c>
      <c r="L81" s="190">
        <v>425825</v>
      </c>
      <c r="M81" s="201">
        <v>104040</v>
      </c>
      <c r="N81" s="208" t="s">
        <v>1157</v>
      </c>
      <c r="O81" s="200"/>
    </row>
    <row r="82" spans="1:15" s="173" customFormat="1" ht="27.75" customHeight="1">
      <c r="A82" s="187">
        <v>76</v>
      </c>
      <c r="B82" s="192" t="s">
        <v>1553</v>
      </c>
      <c r="C82" s="193">
        <v>44455</v>
      </c>
      <c r="D82" s="3" t="s">
        <v>34</v>
      </c>
      <c r="E82" s="190">
        <v>820210913705445</v>
      </c>
      <c r="F82" s="191" t="s">
        <v>35</v>
      </c>
      <c r="G82" s="3" t="s">
        <v>1554</v>
      </c>
      <c r="H82" s="190" t="s">
        <v>1554</v>
      </c>
      <c r="I82" s="190">
        <v>591632018329</v>
      </c>
      <c r="J82" s="3"/>
      <c r="K82" s="190" t="s">
        <v>38</v>
      </c>
      <c r="L82" s="190">
        <v>425259</v>
      </c>
      <c r="M82" s="199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192" t="s">
        <v>1551</v>
      </c>
      <c r="C83" s="193">
        <v>44455</v>
      </c>
      <c r="D83" s="3" t="s">
        <v>34</v>
      </c>
      <c r="E83" s="190">
        <v>820210910497549</v>
      </c>
      <c r="F83" s="191" t="s">
        <v>63</v>
      </c>
      <c r="G83" s="3" t="s">
        <v>1552</v>
      </c>
      <c r="H83" s="190" t="s">
        <v>1552</v>
      </c>
      <c r="I83" s="190">
        <v>210916804291</v>
      </c>
      <c r="J83" s="3"/>
      <c r="K83" s="190" t="s">
        <v>38</v>
      </c>
      <c r="L83" s="190">
        <v>425825</v>
      </c>
      <c r="M83" s="201">
        <v>104040</v>
      </c>
      <c r="N83" s="208" t="s">
        <v>1156</v>
      </c>
      <c r="O83" s="200"/>
    </row>
    <row r="84" spans="1:15" s="173" customFormat="1" ht="27.75" customHeight="1">
      <c r="A84" s="187">
        <v>78</v>
      </c>
      <c r="B84" s="192" t="s">
        <v>1555</v>
      </c>
      <c r="C84" s="193">
        <v>44456</v>
      </c>
      <c r="D84" s="3" t="s">
        <v>34</v>
      </c>
      <c r="E84" s="190">
        <v>820210917170698</v>
      </c>
      <c r="F84" s="191" t="s">
        <v>35</v>
      </c>
      <c r="G84" s="3" t="s">
        <v>1556</v>
      </c>
      <c r="H84" s="190" t="s">
        <v>1556</v>
      </c>
      <c r="I84" s="190">
        <v>140153</v>
      </c>
      <c r="J84" s="3"/>
      <c r="K84" s="190" t="s">
        <v>38</v>
      </c>
      <c r="L84" s="190">
        <v>425259</v>
      </c>
      <c r="M84" s="199">
        <v>1000000</v>
      </c>
      <c r="N84" s="203" t="s">
        <v>1</v>
      </c>
      <c r="O84" s="200"/>
    </row>
    <row r="85" spans="1:15" s="173" customFormat="1" ht="27.75" customHeight="1">
      <c r="A85" s="187">
        <v>79</v>
      </c>
      <c r="B85" s="192" t="s">
        <v>1557</v>
      </c>
      <c r="C85" s="193">
        <v>44456</v>
      </c>
      <c r="D85" s="3" t="s">
        <v>34</v>
      </c>
      <c r="E85" s="190">
        <v>820210916044661</v>
      </c>
      <c r="F85" s="191" t="s">
        <v>815</v>
      </c>
      <c r="G85" s="3" t="s">
        <v>1558</v>
      </c>
      <c r="H85" s="190" t="s">
        <v>1558</v>
      </c>
      <c r="I85" s="190">
        <v>937523878884</v>
      </c>
      <c r="J85" s="3"/>
      <c r="K85" s="190" t="s">
        <v>38</v>
      </c>
      <c r="L85" s="190">
        <v>425259</v>
      </c>
      <c r="M85" s="199">
        <v>1000000</v>
      </c>
      <c r="N85" s="203" t="s">
        <v>1</v>
      </c>
      <c r="O85" s="200"/>
    </row>
    <row r="86" spans="1:15" s="173" customFormat="1" ht="27.75" customHeight="1">
      <c r="A86" s="187">
        <v>80</v>
      </c>
      <c r="B86" s="192" t="s">
        <v>1559</v>
      </c>
      <c r="C86" s="193">
        <v>44456</v>
      </c>
      <c r="D86" s="3" t="s">
        <v>34</v>
      </c>
      <c r="E86" s="190">
        <v>820210915939035</v>
      </c>
      <c r="F86" s="191" t="s">
        <v>406</v>
      </c>
      <c r="G86" s="3" t="s">
        <v>1560</v>
      </c>
      <c r="H86" s="190" t="s">
        <v>1560</v>
      </c>
      <c r="I86" s="190" t="s">
        <v>1561</v>
      </c>
      <c r="J86" s="3"/>
      <c r="K86" s="190" t="s">
        <v>38</v>
      </c>
      <c r="L86" s="190">
        <v>425825</v>
      </c>
      <c r="M86" s="201">
        <v>2000000</v>
      </c>
      <c r="N86" s="209" t="s">
        <v>1156</v>
      </c>
      <c r="O86" s="210"/>
    </row>
    <row r="87" spans="1:15" s="173" customFormat="1" ht="27.75" customHeight="1">
      <c r="A87" s="187">
        <v>81</v>
      </c>
      <c r="B87" s="192" t="s">
        <v>1562</v>
      </c>
      <c r="C87" s="193">
        <v>44456</v>
      </c>
      <c r="D87" s="3" t="s">
        <v>34</v>
      </c>
      <c r="E87" s="190">
        <v>820210916141316</v>
      </c>
      <c r="F87" s="191" t="s">
        <v>35</v>
      </c>
      <c r="G87" s="3" t="s">
        <v>1563</v>
      </c>
      <c r="H87" s="190" t="s">
        <v>1563</v>
      </c>
      <c r="I87" s="190">
        <v>385065404324</v>
      </c>
      <c r="J87" s="3"/>
      <c r="K87" s="190" t="s">
        <v>38</v>
      </c>
      <c r="L87" s="190">
        <v>425259</v>
      </c>
      <c r="M87" s="199">
        <v>1000000</v>
      </c>
      <c r="N87" s="203" t="s">
        <v>1</v>
      </c>
      <c r="O87" s="210"/>
    </row>
    <row r="88" spans="1:15" s="173" customFormat="1" ht="27.75" customHeight="1">
      <c r="A88" s="187">
        <v>82</v>
      </c>
      <c r="B88" s="192" t="s">
        <v>1559</v>
      </c>
      <c r="C88" s="193">
        <v>44456</v>
      </c>
      <c r="D88" s="3" t="s">
        <v>34</v>
      </c>
      <c r="E88" s="190">
        <v>820210915939035</v>
      </c>
      <c r="F88" s="191" t="s">
        <v>406</v>
      </c>
      <c r="G88" s="3" t="s">
        <v>1560</v>
      </c>
      <c r="H88" s="190" t="s">
        <v>1560</v>
      </c>
      <c r="I88" s="190" t="s">
        <v>1561</v>
      </c>
      <c r="J88" s="3"/>
      <c r="K88" s="190" t="s">
        <v>38</v>
      </c>
      <c r="L88" s="190">
        <v>425825</v>
      </c>
      <c r="M88" s="201">
        <v>2000000</v>
      </c>
      <c r="N88" s="209" t="s">
        <v>1157</v>
      </c>
      <c r="O88" s="200"/>
    </row>
    <row r="89" spans="1:15" s="173" customFormat="1" ht="27.75" customHeight="1">
      <c r="A89" s="187">
        <v>83</v>
      </c>
      <c r="B89" s="192" t="s">
        <v>1564</v>
      </c>
      <c r="C89" s="193">
        <v>44456</v>
      </c>
      <c r="D89" s="3" t="s">
        <v>34</v>
      </c>
      <c r="E89" s="190">
        <v>820210916039995</v>
      </c>
      <c r="F89" s="191" t="s">
        <v>48</v>
      </c>
      <c r="G89" s="3" t="s">
        <v>1565</v>
      </c>
      <c r="H89" s="190" t="s">
        <v>1565</v>
      </c>
      <c r="I89" s="190">
        <v>48614092</v>
      </c>
      <c r="J89" s="3"/>
      <c r="K89" s="190" t="s">
        <v>38</v>
      </c>
      <c r="L89" s="190">
        <v>425259</v>
      </c>
      <c r="M89" s="19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192" t="s">
        <v>1566</v>
      </c>
      <c r="C90" s="193">
        <v>44459</v>
      </c>
      <c r="D90" s="3" t="s">
        <v>34</v>
      </c>
      <c r="E90" s="190">
        <v>820210920399325</v>
      </c>
      <c r="F90" s="191" t="s">
        <v>48</v>
      </c>
      <c r="G90" s="3" t="s">
        <v>1567</v>
      </c>
      <c r="H90" s="190" t="s">
        <v>1567</v>
      </c>
      <c r="I90" s="190">
        <v>48652434</v>
      </c>
      <c r="J90" s="3"/>
      <c r="K90" s="190" t="s">
        <v>38</v>
      </c>
      <c r="L90" s="190">
        <v>425825</v>
      </c>
      <c r="M90" s="201">
        <v>416160</v>
      </c>
      <c r="N90" s="209" t="s">
        <v>1157</v>
      </c>
      <c r="O90" s="200"/>
    </row>
    <row r="91" spans="1:15" s="173" customFormat="1" ht="27.75" customHeight="1">
      <c r="A91" s="187">
        <v>85</v>
      </c>
      <c r="B91" s="192" t="s">
        <v>500</v>
      </c>
      <c r="C91" s="193">
        <v>44459</v>
      </c>
      <c r="D91" s="3" t="s">
        <v>34</v>
      </c>
      <c r="E91" s="190">
        <v>820210917264686</v>
      </c>
      <c r="F91" s="191" t="s">
        <v>63</v>
      </c>
      <c r="G91" s="3" t="s">
        <v>1568</v>
      </c>
      <c r="H91" s="190" t="s">
        <v>1568</v>
      </c>
      <c r="I91" s="190">
        <v>210920892084</v>
      </c>
      <c r="J91" s="3"/>
      <c r="K91" s="190" t="s">
        <v>38</v>
      </c>
      <c r="L91" s="190">
        <v>425259</v>
      </c>
      <c r="M91" s="199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192" t="s">
        <v>1566</v>
      </c>
      <c r="C92" s="193">
        <v>44459</v>
      </c>
      <c r="D92" s="3" t="s">
        <v>34</v>
      </c>
      <c r="E92" s="190">
        <v>820210920399325</v>
      </c>
      <c r="F92" s="191" t="s">
        <v>48</v>
      </c>
      <c r="G92" s="3" t="s">
        <v>1567</v>
      </c>
      <c r="H92" s="190" t="s">
        <v>1567</v>
      </c>
      <c r="I92" s="190">
        <v>48652434</v>
      </c>
      <c r="J92" s="3"/>
      <c r="K92" s="190" t="s">
        <v>38</v>
      </c>
      <c r="L92" s="190">
        <v>425825</v>
      </c>
      <c r="M92" s="201">
        <v>416160</v>
      </c>
      <c r="N92" s="209" t="s">
        <v>1156</v>
      </c>
      <c r="O92" s="200"/>
    </row>
    <row r="93" spans="1:15" s="173" customFormat="1" ht="27.75" customHeight="1">
      <c r="A93" s="187">
        <v>87</v>
      </c>
      <c r="B93" s="192" t="s">
        <v>1569</v>
      </c>
      <c r="C93" s="193">
        <v>44459</v>
      </c>
      <c r="D93" s="3" t="s">
        <v>34</v>
      </c>
      <c r="E93" s="190">
        <v>820210918291755</v>
      </c>
      <c r="F93" s="191" t="s">
        <v>447</v>
      </c>
      <c r="G93" s="3" t="s">
        <v>1570</v>
      </c>
      <c r="H93" s="190" t="s">
        <v>1570</v>
      </c>
      <c r="I93" s="190">
        <v>32146947536</v>
      </c>
      <c r="J93" s="3"/>
      <c r="K93" s="190" t="s">
        <v>38</v>
      </c>
      <c r="L93" s="190">
        <v>425259</v>
      </c>
      <c r="M93" s="199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192" t="s">
        <v>1571</v>
      </c>
      <c r="C94" s="193">
        <v>44459</v>
      </c>
      <c r="D94" s="3" t="s">
        <v>34</v>
      </c>
      <c r="E94" s="190">
        <v>820210917252242</v>
      </c>
      <c r="F94" s="191" t="s">
        <v>815</v>
      </c>
      <c r="G94" s="3" t="s">
        <v>1572</v>
      </c>
      <c r="H94" s="190" t="s">
        <v>1572</v>
      </c>
      <c r="I94" s="190">
        <v>938423890413</v>
      </c>
      <c r="J94" s="3"/>
      <c r="K94" s="190" t="s">
        <v>38</v>
      </c>
      <c r="L94" s="190">
        <v>425825</v>
      </c>
      <c r="M94" s="201">
        <v>2080800</v>
      </c>
      <c r="N94" s="202" t="s">
        <v>1157</v>
      </c>
      <c r="O94" s="200"/>
    </row>
    <row r="95" spans="1:15" s="173" customFormat="1" ht="27.75" customHeight="1">
      <c r="A95" s="187">
        <v>89</v>
      </c>
      <c r="B95" s="192" t="s">
        <v>1571</v>
      </c>
      <c r="C95" s="193">
        <v>44459</v>
      </c>
      <c r="D95" s="3" t="s">
        <v>34</v>
      </c>
      <c r="E95" s="190">
        <v>820210917252242</v>
      </c>
      <c r="F95" s="191" t="s">
        <v>815</v>
      </c>
      <c r="G95" s="3" t="s">
        <v>1572</v>
      </c>
      <c r="H95" s="190" t="s">
        <v>1572</v>
      </c>
      <c r="I95" s="190">
        <v>938423890413</v>
      </c>
      <c r="J95" s="3"/>
      <c r="K95" s="190" t="s">
        <v>38</v>
      </c>
      <c r="L95" s="190">
        <v>425825</v>
      </c>
      <c r="M95" s="201">
        <v>2080800</v>
      </c>
      <c r="N95" s="209" t="s">
        <v>1156</v>
      </c>
      <c r="O95" s="200"/>
    </row>
    <row r="96" spans="1:15" s="173" customFormat="1" ht="27.75" customHeight="1">
      <c r="A96" s="187">
        <v>90</v>
      </c>
      <c r="B96" s="192" t="s">
        <v>1573</v>
      </c>
      <c r="C96" s="193">
        <v>44459</v>
      </c>
      <c r="D96" s="3" t="s">
        <v>34</v>
      </c>
      <c r="E96" s="190">
        <v>820210916058320</v>
      </c>
      <c r="F96" s="191" t="s">
        <v>35</v>
      </c>
      <c r="G96" s="3" t="s">
        <v>1574</v>
      </c>
      <c r="H96" s="190" t="s">
        <v>1574</v>
      </c>
      <c r="I96" s="190">
        <v>662457028755</v>
      </c>
      <c r="J96" s="3"/>
      <c r="K96" s="190" t="s">
        <v>38</v>
      </c>
      <c r="L96" s="190">
        <v>425259</v>
      </c>
      <c r="M96" s="199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192" t="s">
        <v>1575</v>
      </c>
      <c r="C97" s="193">
        <v>44460</v>
      </c>
      <c r="D97" s="3" t="s">
        <v>34</v>
      </c>
      <c r="E97" s="190">
        <v>820210920396715</v>
      </c>
      <c r="F97" s="191" t="s">
        <v>35</v>
      </c>
      <c r="G97" s="3" t="s">
        <v>1576</v>
      </c>
      <c r="H97" s="190" t="s">
        <v>1576</v>
      </c>
      <c r="I97" s="190">
        <v>349065</v>
      </c>
      <c r="J97" s="3"/>
      <c r="K97" s="190" t="s">
        <v>38</v>
      </c>
      <c r="L97" s="190">
        <v>425825</v>
      </c>
      <c r="M97" s="201">
        <v>1144440</v>
      </c>
      <c r="N97" s="202" t="s">
        <v>1157</v>
      </c>
      <c r="O97" s="200"/>
    </row>
    <row r="98" spans="1:19" s="173" customFormat="1" ht="27.75" customHeight="1">
      <c r="A98" s="187">
        <v>92</v>
      </c>
      <c r="B98" s="192" t="s">
        <v>1577</v>
      </c>
      <c r="C98" s="193">
        <v>44460</v>
      </c>
      <c r="D98" s="3" t="s">
        <v>34</v>
      </c>
      <c r="E98" s="190">
        <v>820210921530342</v>
      </c>
      <c r="F98" s="191" t="s">
        <v>35</v>
      </c>
      <c r="G98" s="3" t="s">
        <v>1578</v>
      </c>
      <c r="H98" s="190" t="s">
        <v>1578</v>
      </c>
      <c r="I98" s="190">
        <v>762224914708</v>
      </c>
      <c r="J98" s="3"/>
      <c r="K98" s="190" t="s">
        <v>38</v>
      </c>
      <c r="L98" s="190">
        <v>425259</v>
      </c>
      <c r="M98" s="19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192" t="s">
        <v>1579</v>
      </c>
      <c r="C99" s="193">
        <v>44460</v>
      </c>
      <c r="D99" s="3" t="s">
        <v>34</v>
      </c>
      <c r="E99" s="190">
        <v>820210917248104</v>
      </c>
      <c r="F99" s="191" t="s">
        <v>631</v>
      </c>
      <c r="G99" s="3" t="s">
        <v>1580</v>
      </c>
      <c r="H99" s="190" t="s">
        <v>1580</v>
      </c>
      <c r="I99" s="190">
        <v>97443100</v>
      </c>
      <c r="J99" s="3"/>
      <c r="K99" s="190" t="s">
        <v>38</v>
      </c>
      <c r="L99" s="190">
        <v>425259</v>
      </c>
      <c r="M99" s="19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192" t="s">
        <v>1575</v>
      </c>
      <c r="C100" s="193">
        <v>44460</v>
      </c>
      <c r="D100" s="3" t="s">
        <v>34</v>
      </c>
      <c r="E100" s="190">
        <v>820210920396715</v>
      </c>
      <c r="F100" s="191" t="s">
        <v>35</v>
      </c>
      <c r="G100" s="3" t="s">
        <v>1576</v>
      </c>
      <c r="H100" s="190" t="s">
        <v>1576</v>
      </c>
      <c r="I100" s="190">
        <v>349065</v>
      </c>
      <c r="J100" s="3"/>
      <c r="K100" s="190" t="s">
        <v>38</v>
      </c>
      <c r="L100" s="190">
        <v>425825</v>
      </c>
      <c r="M100" s="201">
        <v>1144440</v>
      </c>
      <c r="N100" s="209" t="s">
        <v>1156</v>
      </c>
      <c r="O100" s="200"/>
    </row>
    <row r="101" spans="1:19" s="173" customFormat="1" ht="27.75" customHeight="1">
      <c r="A101" s="187">
        <v>95</v>
      </c>
      <c r="B101" s="192" t="s">
        <v>1581</v>
      </c>
      <c r="C101" s="193">
        <v>44461</v>
      </c>
      <c r="D101" s="3" t="s">
        <v>34</v>
      </c>
      <c r="E101" s="190">
        <v>820210921573758</v>
      </c>
      <c r="F101" s="191" t="s">
        <v>35</v>
      </c>
      <c r="G101" s="3" t="s">
        <v>1582</v>
      </c>
      <c r="H101" s="190" t="s">
        <v>1582</v>
      </c>
      <c r="I101" s="190">
        <v>990055003194</v>
      </c>
      <c r="J101" s="3"/>
      <c r="K101" s="190" t="s">
        <v>38</v>
      </c>
      <c r="L101" s="190">
        <v>425825</v>
      </c>
      <c r="M101" s="201">
        <v>2000000</v>
      </c>
      <c r="N101" s="202" t="s">
        <v>1157</v>
      </c>
      <c r="O101" s="200"/>
    </row>
    <row r="102" spans="1:19" s="173" customFormat="1" ht="27.75" customHeight="1">
      <c r="A102" s="187">
        <v>96</v>
      </c>
      <c r="B102" s="192" t="s">
        <v>1583</v>
      </c>
      <c r="C102" s="193">
        <v>44461</v>
      </c>
      <c r="D102" s="3" t="s">
        <v>34</v>
      </c>
      <c r="E102" s="190">
        <v>820210921592857</v>
      </c>
      <c r="F102" s="191" t="s">
        <v>35</v>
      </c>
      <c r="G102" s="3" t="s">
        <v>1584</v>
      </c>
      <c r="H102" s="190" t="s">
        <v>1584</v>
      </c>
      <c r="I102" s="190">
        <v>368828</v>
      </c>
      <c r="J102" s="3"/>
      <c r="K102" s="190" t="s">
        <v>38</v>
      </c>
      <c r="L102" s="190">
        <v>425259</v>
      </c>
      <c r="M102" s="199">
        <v>1000000</v>
      </c>
      <c r="N102" s="203" t="s">
        <v>1</v>
      </c>
      <c r="O102" s="200"/>
    </row>
    <row r="103" spans="1:19" s="173" customFormat="1" ht="27.75" customHeight="1">
      <c r="A103" s="187">
        <v>97</v>
      </c>
      <c r="B103" s="192" t="s">
        <v>1585</v>
      </c>
      <c r="C103" s="193">
        <v>44461</v>
      </c>
      <c r="D103" s="3" t="s">
        <v>34</v>
      </c>
      <c r="E103" s="190">
        <v>820210915957126</v>
      </c>
      <c r="F103" s="191" t="s">
        <v>35</v>
      </c>
      <c r="G103" s="3" t="s">
        <v>1586</v>
      </c>
      <c r="H103" s="190" t="s">
        <v>1586</v>
      </c>
      <c r="I103" s="190">
        <v>954502094896</v>
      </c>
      <c r="J103" s="3"/>
      <c r="K103" s="190" t="s">
        <v>38</v>
      </c>
      <c r="L103" s="190">
        <v>425259</v>
      </c>
      <c r="M103" s="199">
        <v>1000000</v>
      </c>
      <c r="N103" s="203" t="s">
        <v>1</v>
      </c>
      <c r="O103" s="200"/>
    </row>
    <row r="104" spans="1:19" s="173" customFormat="1" ht="27.75" customHeight="1">
      <c r="A104" s="187">
        <v>98</v>
      </c>
      <c r="B104" s="192" t="s">
        <v>1581</v>
      </c>
      <c r="C104" s="193">
        <v>44461</v>
      </c>
      <c r="D104" s="3" t="s">
        <v>34</v>
      </c>
      <c r="E104" s="190">
        <v>820210921573758</v>
      </c>
      <c r="F104" s="191" t="s">
        <v>35</v>
      </c>
      <c r="G104" s="3" t="s">
        <v>1582</v>
      </c>
      <c r="H104" s="190" t="s">
        <v>1582</v>
      </c>
      <c r="I104" s="190">
        <v>990055003194</v>
      </c>
      <c r="J104" s="3"/>
      <c r="K104" s="190" t="s">
        <v>38</v>
      </c>
      <c r="L104" s="190">
        <v>425825</v>
      </c>
      <c r="M104" s="201">
        <v>2000000</v>
      </c>
      <c r="N104" s="208" t="s">
        <v>1156</v>
      </c>
      <c r="O104" s="200"/>
    </row>
    <row r="105" spans="1:19" s="173" customFormat="1" ht="27.75" customHeight="1">
      <c r="A105" s="187">
        <v>99</v>
      </c>
      <c r="B105" s="192" t="s">
        <v>1587</v>
      </c>
      <c r="C105" s="193">
        <v>44462</v>
      </c>
      <c r="D105" s="3" t="s">
        <v>34</v>
      </c>
      <c r="E105" s="190">
        <v>820210922722306</v>
      </c>
      <c r="F105" s="191" t="s">
        <v>48</v>
      </c>
      <c r="G105" s="3" t="s">
        <v>1588</v>
      </c>
      <c r="H105" s="190" t="s">
        <v>1588</v>
      </c>
      <c r="I105" s="190">
        <v>48706336</v>
      </c>
      <c r="J105" s="3"/>
      <c r="K105" s="190" t="s">
        <v>38</v>
      </c>
      <c r="L105" s="190">
        <v>425259</v>
      </c>
      <c r="M105" s="199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192" t="s">
        <v>1589</v>
      </c>
      <c r="C106" s="193">
        <v>44462</v>
      </c>
      <c r="D106" s="3" t="s">
        <v>34</v>
      </c>
      <c r="E106" s="190">
        <v>820210922765553</v>
      </c>
      <c r="F106" s="191" t="s">
        <v>63</v>
      </c>
      <c r="G106" s="3" t="s">
        <v>1590</v>
      </c>
      <c r="H106" s="190" t="s">
        <v>1590</v>
      </c>
      <c r="I106" s="190">
        <v>210923027865</v>
      </c>
      <c r="J106" s="3"/>
      <c r="K106" s="190" t="s">
        <v>38</v>
      </c>
      <c r="L106" s="190">
        <v>425259</v>
      </c>
      <c r="M106" s="199">
        <v>3000000</v>
      </c>
      <c r="N106" s="203" t="s">
        <v>3</v>
      </c>
      <c r="O106" s="200"/>
    </row>
    <row r="107" spans="1:19" s="173" customFormat="1" ht="27.75" customHeight="1">
      <c r="A107" s="187">
        <v>101</v>
      </c>
      <c r="B107" s="192" t="s">
        <v>1591</v>
      </c>
      <c r="C107" s="193">
        <v>44463</v>
      </c>
      <c r="D107" s="3" t="s">
        <v>34</v>
      </c>
      <c r="E107" s="190">
        <v>820210917250817</v>
      </c>
      <c r="F107" s="191" t="s">
        <v>35</v>
      </c>
      <c r="G107" s="3" t="s">
        <v>1592</v>
      </c>
      <c r="H107" s="190" t="s">
        <v>1592</v>
      </c>
      <c r="I107" s="190">
        <v>684951175673</v>
      </c>
      <c r="J107" s="3"/>
      <c r="K107" s="190" t="s">
        <v>38</v>
      </c>
      <c r="L107" s="190">
        <v>425825</v>
      </c>
      <c r="M107" s="201">
        <v>2080800</v>
      </c>
      <c r="N107" s="208" t="s">
        <v>1156</v>
      </c>
      <c r="O107" s="200"/>
    </row>
    <row r="108" spans="1:19" s="173" customFormat="1" ht="27.75" customHeight="1">
      <c r="A108" s="187">
        <v>102</v>
      </c>
      <c r="B108" s="192" t="s">
        <v>1591</v>
      </c>
      <c r="C108" s="193">
        <v>44463</v>
      </c>
      <c r="D108" s="3" t="s">
        <v>34</v>
      </c>
      <c r="E108" s="190">
        <v>820210917250817</v>
      </c>
      <c r="F108" s="191" t="s">
        <v>35</v>
      </c>
      <c r="G108" s="3" t="s">
        <v>1592</v>
      </c>
      <c r="H108" s="190" t="s">
        <v>1592</v>
      </c>
      <c r="I108" s="190">
        <v>684951175673</v>
      </c>
      <c r="J108" s="3"/>
      <c r="K108" s="190" t="s">
        <v>38</v>
      </c>
      <c r="L108" s="190">
        <v>425825</v>
      </c>
      <c r="M108" s="201">
        <v>2080800</v>
      </c>
      <c r="N108" s="208" t="s">
        <v>1157</v>
      </c>
      <c r="O108" s="200"/>
    </row>
    <row r="109" spans="1:19" s="173" customFormat="1" ht="27.75" customHeight="1">
      <c r="A109" s="187">
        <v>103</v>
      </c>
      <c r="B109" s="192" t="s">
        <v>81</v>
      </c>
      <c r="C109" s="193">
        <v>44463</v>
      </c>
      <c r="D109" s="3" t="s">
        <v>34</v>
      </c>
      <c r="E109" s="190">
        <v>820210917245252</v>
      </c>
      <c r="F109" s="191" t="s">
        <v>48</v>
      </c>
      <c r="G109" s="3" t="s">
        <v>1593</v>
      </c>
      <c r="H109" s="190" t="s">
        <v>1593</v>
      </c>
      <c r="I109" s="190">
        <v>48728402</v>
      </c>
      <c r="J109" s="3"/>
      <c r="K109" s="190" t="s">
        <v>38</v>
      </c>
      <c r="L109" s="190">
        <v>425825</v>
      </c>
      <c r="M109" s="201">
        <v>1664640</v>
      </c>
      <c r="N109" s="208" t="s">
        <v>1156</v>
      </c>
      <c r="O109" s="200"/>
      <c r="S109" s="173" t="s">
        <v>905</v>
      </c>
    </row>
    <row r="110" spans="1:19" s="173" customFormat="1" ht="27.75" customHeight="1">
      <c r="A110" s="187">
        <v>104</v>
      </c>
      <c r="B110" s="192" t="s">
        <v>81</v>
      </c>
      <c r="C110" s="193">
        <v>44463</v>
      </c>
      <c r="D110" s="3" t="s">
        <v>34</v>
      </c>
      <c r="E110" s="190">
        <v>820210917245252</v>
      </c>
      <c r="F110" s="191" t="s">
        <v>48</v>
      </c>
      <c r="G110" s="3" t="s">
        <v>1593</v>
      </c>
      <c r="H110" s="190" t="s">
        <v>1593</v>
      </c>
      <c r="I110" s="190">
        <v>48728402</v>
      </c>
      <c r="J110" s="3"/>
      <c r="K110" s="190" t="s">
        <v>38</v>
      </c>
      <c r="L110" s="190">
        <v>425825</v>
      </c>
      <c r="M110" s="201">
        <v>1664640</v>
      </c>
      <c r="N110" s="208" t="s">
        <v>1157</v>
      </c>
      <c r="O110" s="200"/>
    </row>
    <row r="111" spans="1:19" s="173" customFormat="1" ht="27.75" customHeight="1">
      <c r="A111" s="187">
        <v>105</v>
      </c>
      <c r="B111" s="192" t="s">
        <v>1594</v>
      </c>
      <c r="C111" s="193">
        <v>44463</v>
      </c>
      <c r="D111" s="3" t="s">
        <v>34</v>
      </c>
      <c r="E111" s="190">
        <v>820210922677500</v>
      </c>
      <c r="F111" s="191" t="s">
        <v>1220</v>
      </c>
      <c r="G111" s="3" t="s">
        <v>1595</v>
      </c>
      <c r="H111" s="190" t="s">
        <v>1595</v>
      </c>
      <c r="I111" s="190">
        <v>210924000011</v>
      </c>
      <c r="J111" s="3"/>
      <c r="K111" s="190" t="s">
        <v>38</v>
      </c>
      <c r="L111" s="190">
        <v>425259</v>
      </c>
      <c r="M111" s="199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192" t="s">
        <v>1596</v>
      </c>
      <c r="C112" s="193">
        <v>44466</v>
      </c>
      <c r="D112" s="3" t="s">
        <v>34</v>
      </c>
      <c r="E112" s="190">
        <v>820210922711615</v>
      </c>
      <c r="F112" s="191" t="s">
        <v>35</v>
      </c>
      <c r="G112" s="3" t="s">
        <v>1597</v>
      </c>
      <c r="H112" s="190" t="s">
        <v>1597</v>
      </c>
      <c r="I112" s="190">
        <v>512834051238</v>
      </c>
      <c r="J112" s="3"/>
      <c r="K112" s="190" t="s">
        <v>38</v>
      </c>
      <c r="L112" s="190">
        <v>425825</v>
      </c>
      <c r="M112" s="201">
        <v>2000000</v>
      </c>
      <c r="N112" s="208" t="s">
        <v>1157</v>
      </c>
      <c r="O112" s="200"/>
    </row>
    <row r="113" spans="1:15" s="173" customFormat="1" ht="27.75" customHeight="1">
      <c r="A113" s="187">
        <v>107</v>
      </c>
      <c r="B113" s="192" t="s">
        <v>1598</v>
      </c>
      <c r="C113" s="193">
        <v>44466</v>
      </c>
      <c r="D113" s="3" t="s">
        <v>34</v>
      </c>
      <c r="E113" s="190">
        <v>820210917246867</v>
      </c>
      <c r="F113" s="191" t="s">
        <v>63</v>
      </c>
      <c r="G113" s="3" t="s">
        <v>1599</v>
      </c>
      <c r="H113" s="190" t="s">
        <v>1599</v>
      </c>
      <c r="I113" s="190">
        <v>210924093902</v>
      </c>
      <c r="J113" s="3"/>
      <c r="K113" s="190" t="s">
        <v>38</v>
      </c>
      <c r="L113" s="190">
        <v>425825</v>
      </c>
      <c r="M113" s="201">
        <v>2080800</v>
      </c>
      <c r="N113" s="208" t="s">
        <v>1157</v>
      </c>
      <c r="O113" s="200"/>
    </row>
    <row r="114" spans="1:15" s="173" customFormat="1" ht="27.75" customHeight="1">
      <c r="A114" s="187">
        <v>108</v>
      </c>
      <c r="B114" s="192" t="s">
        <v>1600</v>
      </c>
      <c r="C114" s="193">
        <v>44466</v>
      </c>
      <c r="D114" s="3" t="s">
        <v>34</v>
      </c>
      <c r="E114" s="190">
        <v>820210927155646</v>
      </c>
      <c r="F114" s="191" t="s">
        <v>35</v>
      </c>
      <c r="G114" s="3" t="s">
        <v>1601</v>
      </c>
      <c r="H114" s="190" t="s">
        <v>1601</v>
      </c>
      <c r="I114" s="190">
        <v>235423229101</v>
      </c>
      <c r="J114" s="3"/>
      <c r="K114" s="190" t="s">
        <v>38</v>
      </c>
      <c r="L114" s="190">
        <v>425259</v>
      </c>
      <c r="M114" s="199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192" t="s">
        <v>1602</v>
      </c>
      <c r="C115" s="193">
        <v>44466</v>
      </c>
      <c r="D115" s="3" t="s">
        <v>34</v>
      </c>
      <c r="E115" s="190">
        <v>820210924019043</v>
      </c>
      <c r="F115" s="191" t="s">
        <v>35</v>
      </c>
      <c r="G115" s="3" t="s">
        <v>1603</v>
      </c>
      <c r="H115" s="190" t="s">
        <v>1603</v>
      </c>
      <c r="I115" s="190">
        <v>380676046905</v>
      </c>
      <c r="J115" s="3"/>
      <c r="K115" s="190" t="s">
        <v>38</v>
      </c>
      <c r="L115" s="190">
        <v>425259</v>
      </c>
      <c r="M115" s="199">
        <v>1000000</v>
      </c>
      <c r="N115" s="203" t="s">
        <v>1</v>
      </c>
      <c r="O115" s="200"/>
    </row>
    <row r="116" spans="1:15" s="173" customFormat="1" ht="27.75" customHeight="1">
      <c r="A116" s="187">
        <v>110</v>
      </c>
      <c r="B116" s="192" t="s">
        <v>1596</v>
      </c>
      <c r="C116" s="193">
        <v>44466</v>
      </c>
      <c r="D116" s="3" t="s">
        <v>34</v>
      </c>
      <c r="E116" s="190">
        <v>820210922711615</v>
      </c>
      <c r="F116" s="191" t="s">
        <v>35</v>
      </c>
      <c r="G116" s="3" t="s">
        <v>1597</v>
      </c>
      <c r="H116" s="190" t="s">
        <v>1597</v>
      </c>
      <c r="I116" s="190">
        <v>512834051238</v>
      </c>
      <c r="J116" s="3"/>
      <c r="K116" s="190" t="s">
        <v>38</v>
      </c>
      <c r="L116" s="190">
        <v>425825</v>
      </c>
      <c r="M116" s="201">
        <v>2000000</v>
      </c>
      <c r="N116" s="208" t="s">
        <v>1156</v>
      </c>
      <c r="O116" s="200"/>
    </row>
    <row r="117" spans="1:15" s="173" customFormat="1" ht="27.75" customHeight="1">
      <c r="A117" s="187">
        <v>111</v>
      </c>
      <c r="B117" s="192" t="s">
        <v>1598</v>
      </c>
      <c r="C117" s="193">
        <v>44466</v>
      </c>
      <c r="D117" s="3" t="s">
        <v>34</v>
      </c>
      <c r="E117" s="190">
        <v>820210917246867</v>
      </c>
      <c r="F117" s="191" t="s">
        <v>63</v>
      </c>
      <c r="G117" s="3" t="s">
        <v>1599</v>
      </c>
      <c r="H117" s="190" t="s">
        <v>1599</v>
      </c>
      <c r="I117" s="190">
        <v>210924093902</v>
      </c>
      <c r="J117" s="3"/>
      <c r="K117" s="190" t="s">
        <v>38</v>
      </c>
      <c r="L117" s="190">
        <v>425825</v>
      </c>
      <c r="M117" s="201">
        <v>2080800</v>
      </c>
      <c r="N117" s="208" t="s">
        <v>1156</v>
      </c>
      <c r="O117" s="200"/>
    </row>
    <row r="118" spans="1:15" s="173" customFormat="1" ht="27.75" customHeight="1">
      <c r="A118" s="187">
        <v>112</v>
      </c>
      <c r="B118" s="192" t="s">
        <v>1604</v>
      </c>
      <c r="C118" s="193">
        <v>44467</v>
      </c>
      <c r="D118" s="3" t="s">
        <v>34</v>
      </c>
      <c r="E118" s="190">
        <v>820210927238742</v>
      </c>
      <c r="F118" s="191" t="s">
        <v>35</v>
      </c>
      <c r="G118" s="3" t="s">
        <v>1605</v>
      </c>
      <c r="H118" s="190" t="s">
        <v>1605</v>
      </c>
      <c r="I118" s="190">
        <v>157979087012</v>
      </c>
      <c r="J118" s="3"/>
      <c r="K118" s="190" t="s">
        <v>38</v>
      </c>
      <c r="L118" s="190">
        <v>425259</v>
      </c>
      <c r="M118" s="199">
        <v>1000000</v>
      </c>
      <c r="N118" s="203" t="s">
        <v>1</v>
      </c>
      <c r="O118" s="200"/>
    </row>
    <row r="119" spans="1:15" s="173" customFormat="1" ht="27.75" customHeight="1">
      <c r="A119" s="187">
        <v>113</v>
      </c>
      <c r="B119" s="192" t="s">
        <v>1501</v>
      </c>
      <c r="C119" s="193">
        <v>44467</v>
      </c>
      <c r="D119" s="3" t="s">
        <v>34</v>
      </c>
      <c r="E119" s="190">
        <v>820210927277628</v>
      </c>
      <c r="F119" s="191" t="s">
        <v>48</v>
      </c>
      <c r="G119" s="3" t="s">
        <v>1606</v>
      </c>
      <c r="H119" s="190" t="s">
        <v>1606</v>
      </c>
      <c r="I119" s="190">
        <v>48767783</v>
      </c>
      <c r="J119" s="3"/>
      <c r="K119" s="190" t="s">
        <v>38</v>
      </c>
      <c r="L119" s="190">
        <v>425825</v>
      </c>
      <c r="M119" s="201">
        <v>1000000</v>
      </c>
      <c r="N119" s="208" t="s">
        <v>1114</v>
      </c>
      <c r="O119" s="200"/>
    </row>
    <row r="120" spans="1:15" s="173" customFormat="1" ht="27.75" customHeight="1">
      <c r="A120" s="187">
        <v>114</v>
      </c>
      <c r="B120" s="192" t="s">
        <v>1607</v>
      </c>
      <c r="C120" s="193">
        <v>44467</v>
      </c>
      <c r="D120" s="3" t="s">
        <v>34</v>
      </c>
      <c r="E120" s="190">
        <v>820210922721786</v>
      </c>
      <c r="F120" s="191" t="s">
        <v>48</v>
      </c>
      <c r="G120" s="3" t="s">
        <v>1608</v>
      </c>
      <c r="H120" s="190" t="s">
        <v>1608</v>
      </c>
      <c r="I120" s="190">
        <v>48777055</v>
      </c>
      <c r="J120" s="3"/>
      <c r="K120" s="190" t="s">
        <v>38</v>
      </c>
      <c r="L120" s="190">
        <v>425825</v>
      </c>
      <c r="M120" s="201">
        <v>2080800</v>
      </c>
      <c r="N120" s="208" t="s">
        <v>1156</v>
      </c>
      <c r="O120" s="200"/>
    </row>
    <row r="121" spans="1:15" s="173" customFormat="1" ht="27.75" customHeight="1">
      <c r="A121" s="187">
        <v>115</v>
      </c>
      <c r="B121" s="192" t="s">
        <v>1607</v>
      </c>
      <c r="C121" s="193">
        <v>44467</v>
      </c>
      <c r="D121" s="3" t="s">
        <v>34</v>
      </c>
      <c r="E121" s="190">
        <v>820210922721786</v>
      </c>
      <c r="F121" s="191" t="s">
        <v>48</v>
      </c>
      <c r="G121" s="3" t="s">
        <v>1608</v>
      </c>
      <c r="H121" s="190" t="s">
        <v>1608</v>
      </c>
      <c r="I121" s="190">
        <v>48777055</v>
      </c>
      <c r="J121" s="3"/>
      <c r="K121" s="190" t="s">
        <v>38</v>
      </c>
      <c r="L121" s="190">
        <v>425825</v>
      </c>
      <c r="M121" s="201">
        <v>2080800</v>
      </c>
      <c r="N121" s="208" t="s">
        <v>1157</v>
      </c>
      <c r="O121" s="200"/>
    </row>
    <row r="122" spans="1:15" s="173" customFormat="1" ht="27.75" customHeight="1">
      <c r="A122" s="187">
        <v>116</v>
      </c>
      <c r="B122" s="192" t="s">
        <v>1404</v>
      </c>
      <c r="C122" s="193">
        <v>44468</v>
      </c>
      <c r="D122" s="3" t="s">
        <v>34</v>
      </c>
      <c r="E122" s="190">
        <v>820210928417315</v>
      </c>
      <c r="F122" s="191" t="s">
        <v>35</v>
      </c>
      <c r="G122" s="3" t="s">
        <v>1609</v>
      </c>
      <c r="H122" s="190" t="s">
        <v>1609</v>
      </c>
      <c r="I122" s="190">
        <v>407661011223</v>
      </c>
      <c r="J122" s="3"/>
      <c r="K122" s="190" t="s">
        <v>38</v>
      </c>
      <c r="L122" s="190">
        <v>425825</v>
      </c>
      <c r="M122" s="201">
        <v>1000000</v>
      </c>
      <c r="N122" s="208" t="s">
        <v>1114</v>
      </c>
      <c r="O122" s="200"/>
    </row>
    <row r="123" spans="1:15" s="173" customFormat="1" ht="27.75" customHeight="1">
      <c r="A123" s="187">
        <v>117</v>
      </c>
      <c r="B123" s="192" t="s">
        <v>1610</v>
      </c>
      <c r="C123" s="193">
        <v>44468</v>
      </c>
      <c r="D123" s="3" t="s">
        <v>34</v>
      </c>
      <c r="E123" s="190">
        <v>820210928388405</v>
      </c>
      <c r="F123" s="191" t="s">
        <v>35</v>
      </c>
      <c r="G123" s="3" t="s">
        <v>1611</v>
      </c>
      <c r="H123" s="190" t="s">
        <v>1611</v>
      </c>
      <c r="I123" s="190">
        <v>532008912136</v>
      </c>
      <c r="J123" s="3"/>
      <c r="K123" s="190" t="s">
        <v>38</v>
      </c>
      <c r="L123" s="190">
        <v>425259</v>
      </c>
      <c r="M123" s="199">
        <v>1000000</v>
      </c>
      <c r="N123" s="203" t="s">
        <v>1</v>
      </c>
      <c r="O123" s="200"/>
    </row>
    <row r="124" spans="1:15" s="173" customFormat="1" ht="27.75" customHeight="1">
      <c r="A124" s="187">
        <v>118</v>
      </c>
      <c r="B124" s="192" t="s">
        <v>1612</v>
      </c>
      <c r="C124" s="193">
        <v>44468</v>
      </c>
      <c r="D124" s="3" t="s">
        <v>34</v>
      </c>
      <c r="E124" s="190">
        <v>820210927246378</v>
      </c>
      <c r="F124" s="191" t="s">
        <v>35</v>
      </c>
      <c r="G124" s="3" t="s">
        <v>1613</v>
      </c>
      <c r="H124" s="190" t="s">
        <v>1613</v>
      </c>
      <c r="I124" s="190">
        <v>638785935999</v>
      </c>
      <c r="J124" s="3"/>
      <c r="K124" s="190" t="s">
        <v>38</v>
      </c>
      <c r="L124" s="190">
        <v>425259</v>
      </c>
      <c r="M124" s="199">
        <v>1000000</v>
      </c>
      <c r="N124" s="203" t="s">
        <v>1</v>
      </c>
      <c r="O124" s="200"/>
    </row>
    <row r="125" spans="1:15" s="173" customFormat="1" ht="27.75" customHeight="1">
      <c r="A125" s="187">
        <v>119</v>
      </c>
      <c r="B125" s="192" t="s">
        <v>1614</v>
      </c>
      <c r="C125" s="193">
        <v>44468</v>
      </c>
      <c r="D125" s="3" t="s">
        <v>34</v>
      </c>
      <c r="E125" s="190">
        <v>820210928408210</v>
      </c>
      <c r="F125" s="191" t="s">
        <v>406</v>
      </c>
      <c r="G125" s="3" t="s">
        <v>1615</v>
      </c>
      <c r="H125" s="190" t="s">
        <v>1615</v>
      </c>
      <c r="I125" s="190" t="s">
        <v>1616</v>
      </c>
      <c r="J125" s="3"/>
      <c r="K125" s="190" t="s">
        <v>38</v>
      </c>
      <c r="L125" s="190">
        <v>425259</v>
      </c>
      <c r="M125" s="199">
        <v>1000000</v>
      </c>
      <c r="N125" s="207" t="s">
        <v>0</v>
      </c>
      <c r="O125" s="200"/>
    </row>
    <row r="126" spans="1:15" s="173" customFormat="1" ht="27.75" customHeight="1">
      <c r="A126" s="187">
        <v>120</v>
      </c>
      <c r="B126" s="192" t="s">
        <v>1617</v>
      </c>
      <c r="C126" s="193">
        <v>44469</v>
      </c>
      <c r="D126" s="3" t="s">
        <v>34</v>
      </c>
      <c r="E126" s="190">
        <v>820210930615979</v>
      </c>
      <c r="F126" s="191" t="s">
        <v>48</v>
      </c>
      <c r="G126" s="3" t="s">
        <v>1618</v>
      </c>
      <c r="H126" s="190" t="s">
        <v>1618</v>
      </c>
      <c r="I126" s="190">
        <v>48841054</v>
      </c>
      <c r="J126" s="3"/>
      <c r="K126" s="190" t="s">
        <v>38</v>
      </c>
      <c r="L126" s="190">
        <v>425825</v>
      </c>
      <c r="M126" s="201">
        <v>1040400</v>
      </c>
      <c r="N126" s="209" t="s">
        <v>1156</v>
      </c>
      <c r="O126" s="200"/>
    </row>
    <row r="127" spans="1:15" s="173" customFormat="1" ht="27.75" customHeight="1">
      <c r="A127" s="187">
        <v>121</v>
      </c>
      <c r="B127" s="192" t="s">
        <v>1617</v>
      </c>
      <c r="C127" s="193">
        <v>44469</v>
      </c>
      <c r="D127" s="3" t="s">
        <v>34</v>
      </c>
      <c r="E127" s="190">
        <v>820210930615979</v>
      </c>
      <c r="F127" s="191" t="s">
        <v>48</v>
      </c>
      <c r="G127" s="3" t="s">
        <v>1618</v>
      </c>
      <c r="H127" s="190" t="s">
        <v>1618</v>
      </c>
      <c r="I127" s="190">
        <v>48841054</v>
      </c>
      <c r="J127" s="3"/>
      <c r="K127" s="190" t="s">
        <v>38</v>
      </c>
      <c r="L127" s="190">
        <v>425825</v>
      </c>
      <c r="M127" s="201">
        <v>1040400</v>
      </c>
      <c r="N127" s="202" t="s">
        <v>1157</v>
      </c>
      <c r="O127" s="200"/>
    </row>
    <row r="128" spans="1:15" s="173" customFormat="1" ht="27.75" customHeight="1">
      <c r="A128" s="187">
        <v>122</v>
      </c>
      <c r="B128" s="192" t="s">
        <v>1619</v>
      </c>
      <c r="C128" s="193">
        <v>44469</v>
      </c>
      <c r="D128" s="3" t="s">
        <v>34</v>
      </c>
      <c r="E128" s="190">
        <v>820210928371958</v>
      </c>
      <c r="F128" s="191" t="s">
        <v>48</v>
      </c>
      <c r="G128" s="3" t="s">
        <v>1620</v>
      </c>
      <c r="H128" s="190" t="s">
        <v>1620</v>
      </c>
      <c r="I128" s="190">
        <v>48832735</v>
      </c>
      <c r="J128" s="3"/>
      <c r="K128" s="190" t="s">
        <v>38</v>
      </c>
      <c r="L128" s="190">
        <v>425259</v>
      </c>
      <c r="M128" s="199">
        <v>1000000</v>
      </c>
      <c r="N128" s="203" t="s">
        <v>1</v>
      </c>
      <c r="O128" s="200"/>
    </row>
    <row r="129" spans="1:15" s="175" customFormat="1" ht="27.75" customHeight="1">
      <c r="A129" s="211"/>
      <c r="B129" s="783" t="s">
        <v>123</v>
      </c>
      <c r="C129" s="784"/>
      <c r="D129" s="784"/>
      <c r="E129" s="784"/>
      <c r="F129" s="784"/>
      <c r="G129" s="784"/>
      <c r="H129" s="784"/>
      <c r="I129" s="784"/>
      <c r="J129" s="784"/>
      <c r="K129" s="784"/>
      <c r="L129" s="785"/>
      <c r="M129" s="280">
        <f>SUM(M7:M128)</f>
        <v>151966160</v>
      </c>
      <c r="N129" s="281"/>
      <c r="O129" s="282"/>
    </row>
    <row r="131" spans="1:15">
      <c r="A131" s="212" t="s">
        <v>17</v>
      </c>
      <c r="B131" s="213" t="s">
        <v>124</v>
      </c>
      <c r="C131" s="214"/>
      <c r="D131" s="215"/>
      <c r="E131" s="216" t="s">
        <v>125</v>
      </c>
      <c r="F131" s="216"/>
      <c r="G131" s="216" t="s">
        <v>126</v>
      </c>
      <c r="H131" s="217" t="s">
        <v>127</v>
      </c>
      <c r="I131" s="283"/>
      <c r="J131" s="283"/>
    </row>
    <row r="132" spans="1:15">
      <c r="A132" s="218"/>
      <c r="B132" s="219" t="s">
        <v>11</v>
      </c>
      <c r="C132" s="220"/>
      <c r="D132" s="221"/>
      <c r="E132" s="222"/>
      <c r="F132" s="222"/>
      <c r="G132" s="222"/>
      <c r="H132" s="223"/>
      <c r="I132" s="283"/>
      <c r="J132" s="283"/>
    </row>
    <row r="133" spans="1:15">
      <c r="A133" s="224"/>
      <c r="B133" s="766" t="s">
        <v>128</v>
      </c>
      <c r="C133" s="767"/>
      <c r="D133" s="768"/>
      <c r="E133" s="225"/>
      <c r="F133" s="225"/>
      <c r="G133" s="226"/>
      <c r="H133" s="227"/>
      <c r="I133" s="284"/>
      <c r="J133" s="284"/>
    </row>
    <row r="134" spans="1:15">
      <c r="A134" s="228">
        <v>1</v>
      </c>
      <c r="B134" s="775" t="s">
        <v>0</v>
      </c>
      <c r="C134" s="776"/>
      <c r="D134" s="777"/>
      <c r="E134" s="229">
        <f>COUNTIF($N$7:$N$169,"Izin Akuntan Publik")</f>
        <v>7</v>
      </c>
      <c r="F134" s="229"/>
      <c r="G134" s="230">
        <v>1000000</v>
      </c>
      <c r="H134" s="231">
        <f t="shared" ref="H134:H140" si="0">E134*G134</f>
        <v>7000000</v>
      </c>
      <c r="I134" s="285"/>
      <c r="J134" s="286"/>
    </row>
    <row r="135" spans="1:15">
      <c r="A135" s="228">
        <v>2</v>
      </c>
      <c r="B135" s="769" t="s">
        <v>1</v>
      </c>
      <c r="C135" s="770"/>
      <c r="D135" s="771"/>
      <c r="E135" s="229">
        <f>COUNTIF($N$7:$N$169,"Perpanjangan Izin Akuntan Publik")</f>
        <v>60</v>
      </c>
      <c r="F135" s="229"/>
      <c r="G135" s="230">
        <v>1000000</v>
      </c>
      <c r="H135" s="231">
        <f t="shared" si="0"/>
        <v>60000000</v>
      </c>
      <c r="I135" s="285"/>
      <c r="J135" s="286"/>
    </row>
    <row r="136" spans="1:15">
      <c r="A136" s="228">
        <v>3</v>
      </c>
      <c r="B136" s="769" t="s">
        <v>129</v>
      </c>
      <c r="C136" s="770"/>
      <c r="D136" s="771"/>
      <c r="E136" s="229"/>
      <c r="F136" s="229"/>
      <c r="G136" s="230"/>
      <c r="H136" s="232"/>
      <c r="I136" s="285"/>
      <c r="J136" s="286"/>
      <c r="L136" s="287"/>
    </row>
    <row r="137" spans="1:15">
      <c r="A137" s="228"/>
      <c r="B137" s="769" t="s">
        <v>130</v>
      </c>
      <c r="C137" s="770"/>
      <c r="D137" s="771"/>
      <c r="E137" s="229">
        <f>COUNTIF($N$7:$N$169,"Izin Usaha KAP Perseorangan")</f>
        <v>1</v>
      </c>
      <c r="F137" s="229"/>
      <c r="G137" s="230">
        <v>1500000</v>
      </c>
      <c r="H137" s="231">
        <f t="shared" si="0"/>
        <v>1500000</v>
      </c>
      <c r="I137" s="285"/>
      <c r="J137" s="286"/>
    </row>
    <row r="138" spans="1:15">
      <c r="A138" s="228"/>
      <c r="B138" s="769" t="s">
        <v>131</v>
      </c>
      <c r="C138" s="770"/>
      <c r="D138" s="771"/>
      <c r="E138" s="229">
        <f>COUNTIF($N$7:$N$169,"Izin Usaha KAP Jumlah Rekan 2-4 orang")</f>
        <v>3</v>
      </c>
      <c r="F138" s="229"/>
      <c r="G138" s="230">
        <v>3000000</v>
      </c>
      <c r="H138" s="231">
        <f t="shared" si="0"/>
        <v>9000000</v>
      </c>
      <c r="I138" s="285"/>
      <c r="J138" s="286"/>
    </row>
    <row r="139" spans="1:15">
      <c r="A139" s="228"/>
      <c r="B139" s="769" t="s">
        <v>132</v>
      </c>
      <c r="C139" s="770"/>
      <c r="D139" s="771"/>
      <c r="E139" s="229">
        <f>COUNTIF($N$7:$N$169,"Izin Usaha KAP Jumlah Rekan 5 orang atau lebih")</f>
        <v>0</v>
      </c>
      <c r="F139" s="229"/>
      <c r="G139" s="230">
        <v>6000000</v>
      </c>
      <c r="H139" s="232">
        <f t="shared" si="0"/>
        <v>0</v>
      </c>
      <c r="I139" s="285"/>
      <c r="J139" s="286"/>
    </row>
    <row r="140" spans="1:15">
      <c r="A140" s="233">
        <v>4</v>
      </c>
      <c r="B140" s="772" t="s">
        <v>5</v>
      </c>
      <c r="C140" s="773"/>
      <c r="D140" s="774"/>
      <c r="E140" s="229">
        <f>COUNTIF($N$7:$N$169,"Izin Pendirian Cabang Kantor Akuntan Publik")</f>
        <v>0</v>
      </c>
      <c r="F140" s="234"/>
      <c r="G140" s="235">
        <v>2000000</v>
      </c>
      <c r="H140" s="231">
        <f t="shared" si="0"/>
        <v>0</v>
      </c>
      <c r="I140" s="285"/>
      <c r="J140" s="286"/>
    </row>
    <row r="141" spans="1:15">
      <c r="A141" s="236"/>
      <c r="B141" s="763" t="s">
        <v>133</v>
      </c>
      <c r="C141" s="764"/>
      <c r="D141" s="765"/>
      <c r="E141" s="237"/>
      <c r="F141" s="237"/>
      <c r="G141" s="238"/>
      <c r="H141" s="239">
        <f>SUM(H134:H140)</f>
        <v>77500000</v>
      </c>
      <c r="I141" s="288"/>
      <c r="J141" s="289"/>
    </row>
    <row r="142" spans="1:15">
      <c r="A142" s="240"/>
      <c r="B142" s="766" t="s">
        <v>134</v>
      </c>
      <c r="C142" s="767"/>
      <c r="D142" s="768"/>
      <c r="E142" s="241"/>
      <c r="F142" s="241"/>
      <c r="G142" s="242"/>
      <c r="H142" s="243"/>
      <c r="I142" s="290"/>
      <c r="J142" s="291"/>
    </row>
    <row r="143" spans="1:15" ht="15" customHeight="1">
      <c r="A143" s="228">
        <v>5</v>
      </c>
      <c r="B143" s="745" t="s">
        <v>6</v>
      </c>
      <c r="C143" s="746"/>
      <c r="D143" s="747"/>
      <c r="E143" s="229">
        <f>COUNTIF($N$7:$N$169,"Persetujuan Pencantuman Nama KAPA atau OAA Bersama-Sama dengan nama KAP")</f>
        <v>1</v>
      </c>
      <c r="F143" s="229"/>
      <c r="G143" s="230">
        <v>5000000</v>
      </c>
      <c r="H143" s="231">
        <f>E143*G143</f>
        <v>5000000</v>
      </c>
      <c r="I143" s="290"/>
      <c r="J143" s="286"/>
    </row>
    <row r="144" spans="1:15">
      <c r="A144" s="233">
        <v>6</v>
      </c>
      <c r="B144" s="760" t="s">
        <v>7</v>
      </c>
      <c r="C144" s="761"/>
      <c r="D144" s="762"/>
      <c r="E144" s="244">
        <f>COUNTIF($N$7:$N$169,"Persetujuan Pendaftaran KAPA atau OAA")</f>
        <v>0</v>
      </c>
      <c r="F144" s="244"/>
      <c r="G144" s="235">
        <v>10000000</v>
      </c>
      <c r="H144" s="245">
        <f>E144*G144</f>
        <v>0</v>
      </c>
      <c r="I144" s="290"/>
      <c r="J144" s="286"/>
    </row>
    <row r="145" spans="1:14">
      <c r="A145" s="246"/>
      <c r="B145" s="763" t="s">
        <v>135</v>
      </c>
      <c r="C145" s="764"/>
      <c r="D145" s="765"/>
      <c r="E145" s="247"/>
      <c r="F145" s="247"/>
      <c r="G145" s="248"/>
      <c r="H145" s="239">
        <f>SUM(H143:H144)</f>
        <v>5000000</v>
      </c>
      <c r="I145" s="288"/>
      <c r="J145" s="289"/>
    </row>
    <row r="146" spans="1:14">
      <c r="A146" s="236"/>
      <c r="B146" s="763" t="s">
        <v>136</v>
      </c>
      <c r="C146" s="764"/>
      <c r="D146" s="765"/>
      <c r="E146" s="237"/>
      <c r="F146" s="237"/>
      <c r="G146" s="238"/>
      <c r="H146" s="239">
        <f>H141+H145</f>
        <v>82500000</v>
      </c>
      <c r="I146" s="288"/>
      <c r="J146" s="289"/>
    </row>
    <row r="147" spans="1:14">
      <c r="A147" s="249"/>
      <c r="B147" s="250" t="s">
        <v>13</v>
      </c>
      <c r="C147" s="251"/>
      <c r="D147" s="252"/>
      <c r="E147" s="253"/>
      <c r="F147" s="253"/>
      <c r="G147" s="254"/>
      <c r="H147" s="255"/>
      <c r="I147" s="288"/>
      <c r="J147" s="289"/>
      <c r="N147" s="292">
        <f>M129-104828000</f>
        <v>47138160</v>
      </c>
    </row>
    <row r="148" spans="1:14">
      <c r="A148" s="240"/>
      <c r="B148" s="766" t="s">
        <v>137</v>
      </c>
      <c r="C148" s="767"/>
      <c r="D148" s="768"/>
      <c r="E148" s="241"/>
      <c r="F148" s="241"/>
      <c r="G148" s="242"/>
      <c r="H148" s="256"/>
      <c r="I148" s="290"/>
      <c r="J148" s="291"/>
    </row>
    <row r="149" spans="1:14" ht="31" customHeight="1">
      <c r="A149" s="228">
        <v>7</v>
      </c>
      <c r="B149" s="745" t="s">
        <v>8</v>
      </c>
      <c r="C149" s="746"/>
      <c r="D149" s="747"/>
      <c r="E149" s="229">
        <v>2</v>
      </c>
      <c r="F149" s="229"/>
      <c r="G149" s="230">
        <v>0</v>
      </c>
      <c r="H149" s="231">
        <v>2000000</v>
      </c>
      <c r="I149" s="290"/>
      <c r="J149" s="286"/>
    </row>
    <row r="150" spans="1:14" ht="29" customHeight="1">
      <c r="A150" s="228">
        <v>8</v>
      </c>
      <c r="B150" s="745" t="s">
        <v>9</v>
      </c>
      <c r="C150" s="746"/>
      <c r="D150" s="747"/>
      <c r="E150" s="229">
        <v>48</v>
      </c>
      <c r="F150" s="229"/>
      <c r="G150" s="257" t="s">
        <v>138</v>
      </c>
      <c r="H150" s="231">
        <v>67466160</v>
      </c>
      <c r="I150" s="290"/>
      <c r="J150" s="286"/>
    </row>
    <row r="151" spans="1:14" ht="31" customHeight="1">
      <c r="A151" s="233">
        <v>9</v>
      </c>
      <c r="B151" s="748" t="s">
        <v>10</v>
      </c>
      <c r="C151" s="749"/>
      <c r="D151" s="750"/>
      <c r="E151" s="234">
        <v>0</v>
      </c>
      <c r="F151" s="234"/>
      <c r="G151" s="258" t="s">
        <v>138</v>
      </c>
      <c r="H151" s="231">
        <v>0</v>
      </c>
      <c r="I151" s="290"/>
      <c r="J151" s="286"/>
    </row>
    <row r="152" spans="1:14" ht="30" customHeight="1">
      <c r="A152" s="236"/>
      <c r="B152" s="751" t="s">
        <v>139</v>
      </c>
      <c r="C152" s="752"/>
      <c r="D152" s="753"/>
      <c r="E152" s="237"/>
      <c r="F152" s="237"/>
      <c r="G152" s="259"/>
      <c r="H152" s="260">
        <f>SUM(H149:H151)</f>
        <v>69466160</v>
      </c>
      <c r="I152" s="288"/>
      <c r="J152" s="289"/>
    </row>
    <row r="153" spans="1:14" ht="30" customHeight="1">
      <c r="A153" s="261">
        <v>10</v>
      </c>
      <c r="B153" s="754" t="s">
        <v>140</v>
      </c>
      <c r="C153" s="755"/>
      <c r="D153" s="756"/>
      <c r="E153" s="262">
        <v>0</v>
      </c>
      <c r="F153" s="263"/>
      <c r="G153" s="264" t="s">
        <v>138</v>
      </c>
      <c r="H153" s="262"/>
      <c r="I153" s="290"/>
      <c r="J153" s="291"/>
    </row>
    <row r="154" spans="1:14" ht="30" customHeight="1">
      <c r="A154" s="265">
        <v>11</v>
      </c>
      <c r="B154" s="757" t="s">
        <v>577</v>
      </c>
      <c r="C154" s="758"/>
      <c r="D154" s="759"/>
      <c r="E154" s="263">
        <v>0</v>
      </c>
      <c r="F154" s="266"/>
      <c r="G154" s="267"/>
      <c r="H154" s="263"/>
      <c r="I154" s="290"/>
      <c r="J154" s="291"/>
    </row>
    <row r="155" spans="1:14" ht="30" customHeight="1">
      <c r="A155" s="265">
        <v>12</v>
      </c>
      <c r="B155" s="734" t="s">
        <v>1039</v>
      </c>
      <c r="C155" s="735"/>
      <c r="D155" s="736"/>
      <c r="E155" s="263">
        <v>0</v>
      </c>
      <c r="F155" s="266"/>
      <c r="G155" s="267"/>
      <c r="H155" s="263"/>
      <c r="I155" s="290"/>
      <c r="J155" s="291"/>
    </row>
    <row r="156" spans="1:14" ht="33" customHeight="1">
      <c r="A156" s="268">
        <v>13</v>
      </c>
      <c r="B156" s="737" t="s">
        <v>141</v>
      </c>
      <c r="C156" s="738"/>
      <c r="D156" s="739"/>
      <c r="E156" s="269">
        <v>0</v>
      </c>
      <c r="F156" s="270"/>
      <c r="G156" s="271"/>
      <c r="H156" s="269"/>
      <c r="I156" s="290"/>
      <c r="J156" s="291"/>
    </row>
    <row r="157" spans="1:14">
      <c r="A157" s="740" t="s">
        <v>142</v>
      </c>
      <c r="B157" s="741"/>
      <c r="C157" s="741"/>
      <c r="D157" s="742"/>
      <c r="E157" s="272">
        <f>SUM(E134:E153)</f>
        <v>122</v>
      </c>
      <c r="F157" s="272"/>
      <c r="G157" s="273"/>
      <c r="H157" s="274">
        <f>SUM(H153:H156)</f>
        <v>0</v>
      </c>
      <c r="I157" s="293"/>
      <c r="J157" s="294"/>
    </row>
    <row r="158" spans="1:14">
      <c r="A158" s="743" t="s">
        <v>143</v>
      </c>
      <c r="B158" s="744"/>
      <c r="C158" s="744"/>
      <c r="D158" s="742"/>
      <c r="E158" s="216">
        <f>SUM(E134:E153)</f>
        <v>122</v>
      </c>
      <c r="F158" s="216"/>
      <c r="G158" s="273"/>
      <c r="H158" s="260">
        <f>H146+H152+H157</f>
        <v>151966160</v>
      </c>
      <c r="I158" s="293"/>
      <c r="J158" s="294"/>
    </row>
    <row r="159" spans="1:14">
      <c r="I159" s="284"/>
      <c r="J159" s="183"/>
    </row>
    <row r="160" spans="1:14">
      <c r="B160" s="786" t="s">
        <v>11</v>
      </c>
      <c r="C160" s="787"/>
      <c r="D160" s="790"/>
      <c r="E160" s="788"/>
      <c r="F160" s="789"/>
      <c r="G160" s="275"/>
      <c r="H160" s="276">
        <f>H146</f>
        <v>82500000</v>
      </c>
      <c r="I160" s="284"/>
      <c r="J160" s="183"/>
    </row>
    <row r="161" spans="2:10">
      <c r="B161" s="786" t="s">
        <v>13</v>
      </c>
      <c r="C161" s="787"/>
      <c r="D161" s="788"/>
      <c r="E161" s="788"/>
      <c r="F161" s="789"/>
      <c r="G161" s="275"/>
      <c r="H161" s="276">
        <f t="shared" ref="H161:H165" si="1">H152</f>
        <v>69466160</v>
      </c>
      <c r="I161" s="284"/>
      <c r="J161" s="183"/>
    </row>
    <row r="162" spans="2:10">
      <c r="B162" s="786" t="s">
        <v>1228</v>
      </c>
      <c r="C162" s="787"/>
      <c r="D162" s="790"/>
      <c r="E162" s="788"/>
      <c r="F162" s="789"/>
      <c r="G162" s="275"/>
      <c r="H162" s="276">
        <f t="shared" si="1"/>
        <v>0</v>
      </c>
      <c r="I162" s="284"/>
      <c r="J162" s="183"/>
    </row>
    <row r="163" spans="2:10">
      <c r="B163" s="786" t="s">
        <v>12</v>
      </c>
      <c r="C163" s="787"/>
      <c r="D163" s="790"/>
      <c r="E163" s="788"/>
      <c r="F163" s="789"/>
      <c r="G163" s="275"/>
      <c r="H163" s="276">
        <f t="shared" si="1"/>
        <v>0</v>
      </c>
      <c r="I163" s="284"/>
      <c r="J163" s="183"/>
    </row>
    <row r="164" spans="2:10">
      <c r="B164" s="786" t="s">
        <v>1040</v>
      </c>
      <c r="C164" s="787"/>
      <c r="D164" s="790"/>
      <c r="E164" s="788"/>
      <c r="F164" s="789"/>
      <c r="G164" s="275"/>
      <c r="H164" s="276">
        <f t="shared" si="1"/>
        <v>0</v>
      </c>
      <c r="I164" s="284"/>
      <c r="J164" s="183"/>
    </row>
    <row r="165" spans="2:10">
      <c r="B165" s="786" t="s">
        <v>1229</v>
      </c>
      <c r="C165" s="787"/>
      <c r="D165" s="790"/>
      <c r="E165" s="788"/>
      <c r="F165" s="789"/>
      <c r="G165" s="275"/>
      <c r="H165" s="276">
        <f t="shared" si="1"/>
        <v>0</v>
      </c>
      <c r="I165" s="284"/>
      <c r="J165" s="183"/>
    </row>
    <row r="166" spans="2:10">
      <c r="B166" s="277" t="s">
        <v>234</v>
      </c>
      <c r="C166" s="278"/>
      <c r="D166" s="278"/>
      <c r="E166" s="279"/>
      <c r="F166" s="279"/>
      <c r="G166" s="275"/>
      <c r="H166" s="276">
        <f>SUM(H160:H165)</f>
        <v>151966160</v>
      </c>
    </row>
  </sheetData>
  <autoFilter ref="A6:Q129" xr:uid="{00000000-0009-0000-0000-000009000000}"/>
  <mergeCells count="35">
    <mergeCell ref="A1:N1"/>
    <mergeCell ref="A2:N2"/>
    <mergeCell ref="A3:N3"/>
    <mergeCell ref="B129:L129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A157:D157"/>
    <mergeCell ref="A158:D158"/>
    <mergeCell ref="B160:F160"/>
    <mergeCell ref="B161:F161"/>
    <mergeCell ref="B162:F162"/>
    <mergeCell ref="B163:F163"/>
    <mergeCell ref="B164:F164"/>
    <mergeCell ref="B165:F165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3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G42"/>
  <sheetViews>
    <sheetView view="pageBreakPreview" topLeftCell="B4" zoomScale="60" zoomScaleNormal="71" workbookViewId="0">
      <selection activeCell="M29" sqref="M29"/>
    </sheetView>
  </sheetViews>
  <sheetFormatPr defaultColWidth="9" defaultRowHeight="14.5"/>
  <cols>
    <col min="2" max="2" width="9.1796875" customWidth="1"/>
    <col min="4" max="4" width="42.26953125" customWidth="1"/>
    <col min="5" max="5" width="18.26953125" customWidth="1"/>
    <col min="6" max="6" width="9.1796875" style="5" customWidth="1"/>
    <col min="7" max="7" width="16.453125" style="5" customWidth="1"/>
    <col min="8" max="8" width="9.1796875" style="5" customWidth="1"/>
    <col min="9" max="9" width="16.453125" style="5" customWidth="1"/>
    <col min="10" max="10" width="9.1796875" style="5" customWidth="1"/>
    <col min="11" max="11" width="15.81640625" style="5" customWidth="1"/>
    <col min="12" max="12" width="9.1796875" style="5" customWidth="1"/>
    <col min="13" max="13" width="17.54296875" style="5" customWidth="1"/>
    <col min="14" max="14" width="9.1796875" style="5" customWidth="1"/>
    <col min="15" max="15" width="17.453125" style="5" customWidth="1"/>
    <col min="16" max="16" width="13.7265625" style="5" customWidth="1"/>
    <col min="17" max="17" width="17.453125" style="5" customWidth="1"/>
    <col min="18" max="22" width="13.7265625" style="5" customWidth="1"/>
    <col min="23" max="23" width="16.54296875" style="5" customWidth="1"/>
    <col min="24" max="24" width="13.7265625" style="5" customWidth="1"/>
    <col min="25" max="25" width="17.54296875" style="5" customWidth="1"/>
    <col min="26" max="26" width="13.7265625" style="5" customWidth="1"/>
    <col min="27" max="27" width="19.7265625" style="5" customWidth="1"/>
    <col min="28" max="28" width="13.7265625" style="5" customWidth="1"/>
    <col min="29" max="29" width="17.54296875" style="5" customWidth="1"/>
    <col min="30" max="30" width="16.453125" style="5" customWidth="1"/>
    <col min="31" max="31" width="17.81640625" style="5" customWidth="1"/>
    <col min="32" max="32" width="17" style="79" customWidth="1"/>
  </cols>
  <sheetData>
    <row r="1" spans="1:32">
      <c r="A1" s="816" t="s">
        <v>14</v>
      </c>
      <c r="B1" s="816"/>
      <c r="C1" s="816"/>
      <c r="D1" s="816"/>
      <c r="E1" s="816"/>
      <c r="F1" s="816"/>
      <c r="G1" s="816"/>
      <c r="H1" s="816"/>
      <c r="I1" s="816"/>
      <c r="J1" s="816"/>
      <c r="K1" s="816"/>
      <c r="L1" s="816"/>
      <c r="M1" s="816"/>
      <c r="N1" s="816"/>
      <c r="O1" s="816"/>
      <c r="P1" s="816"/>
      <c r="Q1" s="816"/>
      <c r="R1" s="816"/>
      <c r="S1" s="816"/>
      <c r="T1" s="816"/>
      <c r="U1" s="816"/>
      <c r="V1" s="816"/>
      <c r="W1" s="816"/>
      <c r="X1" s="816"/>
      <c r="Y1" s="816"/>
      <c r="Z1" s="816"/>
      <c r="AA1" s="816"/>
      <c r="AB1" s="816"/>
      <c r="AC1" s="816"/>
      <c r="AD1" s="816"/>
      <c r="AE1" s="816"/>
    </row>
    <row r="2" spans="1:32">
      <c r="A2" s="817" t="s">
        <v>15</v>
      </c>
      <c r="B2" s="817"/>
      <c r="C2" s="817"/>
      <c r="D2" s="817"/>
      <c r="E2" s="817"/>
      <c r="F2" s="817"/>
      <c r="G2" s="817"/>
      <c r="H2" s="817"/>
      <c r="I2" s="817"/>
      <c r="J2" s="817"/>
      <c r="K2" s="817"/>
      <c r="L2" s="817"/>
      <c r="M2" s="817"/>
      <c r="N2" s="817"/>
      <c r="O2" s="817"/>
      <c r="P2" s="817"/>
      <c r="Q2" s="817"/>
      <c r="R2" s="817"/>
      <c r="S2" s="817"/>
      <c r="T2" s="817"/>
      <c r="U2" s="817"/>
      <c r="V2" s="817"/>
      <c r="W2" s="817"/>
      <c r="X2" s="817"/>
      <c r="Y2" s="817"/>
      <c r="Z2" s="817"/>
      <c r="AA2" s="817"/>
      <c r="AB2" s="817"/>
      <c r="AC2" s="817"/>
      <c r="AD2" s="817"/>
      <c r="AE2" s="817"/>
    </row>
    <row r="3" spans="1:32">
      <c r="A3" s="818" t="s">
        <v>1621</v>
      </c>
      <c r="B3" s="818"/>
      <c r="C3" s="818"/>
      <c r="D3" s="818"/>
      <c r="E3" s="818"/>
      <c r="F3" s="818"/>
      <c r="G3" s="818"/>
      <c r="H3" s="818"/>
      <c r="I3" s="818"/>
      <c r="J3" s="818"/>
      <c r="K3" s="818"/>
      <c r="L3" s="818"/>
      <c r="M3" s="818"/>
      <c r="N3" s="818"/>
      <c r="O3" s="818"/>
      <c r="P3" s="818"/>
      <c r="Q3" s="818"/>
      <c r="R3" s="818"/>
      <c r="S3" s="818"/>
      <c r="T3" s="818"/>
      <c r="U3" s="818"/>
      <c r="V3" s="818"/>
      <c r="W3" s="818"/>
      <c r="X3" s="818"/>
      <c r="Y3" s="818"/>
      <c r="Z3" s="818"/>
      <c r="AA3" s="818"/>
      <c r="AB3" s="818"/>
      <c r="AC3" s="818"/>
      <c r="AD3" s="818"/>
      <c r="AE3" s="818"/>
    </row>
    <row r="5" spans="1:32">
      <c r="A5" s="793" t="s">
        <v>17</v>
      </c>
      <c r="B5" s="795" t="s">
        <v>124</v>
      </c>
      <c r="C5" s="796"/>
      <c r="D5" s="797"/>
      <c r="E5" s="793" t="s">
        <v>126</v>
      </c>
      <c r="F5" s="819" t="s">
        <v>1622</v>
      </c>
      <c r="G5" s="820"/>
      <c r="H5" s="819" t="s">
        <v>1623</v>
      </c>
      <c r="I5" s="820"/>
      <c r="J5" s="819" t="s">
        <v>1624</v>
      </c>
      <c r="K5" s="820"/>
      <c r="L5" s="819" t="s">
        <v>1625</v>
      </c>
      <c r="M5" s="820"/>
      <c r="N5" s="819" t="s">
        <v>1626</v>
      </c>
      <c r="O5" s="820"/>
      <c r="P5" s="819" t="s">
        <v>1627</v>
      </c>
      <c r="Q5" s="820"/>
      <c r="R5" s="819" t="s">
        <v>1628</v>
      </c>
      <c r="S5" s="820"/>
      <c r="T5" s="819" t="s">
        <v>1629</v>
      </c>
      <c r="U5" s="820"/>
      <c r="V5" s="819" t="s">
        <v>1630</v>
      </c>
      <c r="W5" s="820"/>
      <c r="X5" s="819" t="s">
        <v>1631</v>
      </c>
      <c r="Y5" s="820"/>
      <c r="Z5" s="819" t="s">
        <v>1632</v>
      </c>
      <c r="AA5" s="820"/>
      <c r="AB5" s="819" t="s">
        <v>1633</v>
      </c>
      <c r="AC5" s="820"/>
      <c r="AD5" s="819" t="s">
        <v>1634</v>
      </c>
      <c r="AE5" s="820"/>
    </row>
    <row r="6" spans="1:32">
      <c r="A6" s="794"/>
      <c r="B6" s="798"/>
      <c r="C6" s="799"/>
      <c r="D6" s="800"/>
      <c r="E6" s="794"/>
      <c r="F6" s="80" t="s">
        <v>125</v>
      </c>
      <c r="G6" s="80" t="s">
        <v>127</v>
      </c>
      <c r="H6" s="80" t="s">
        <v>125</v>
      </c>
      <c r="I6" s="80" t="s">
        <v>127</v>
      </c>
      <c r="J6" s="80" t="s">
        <v>125</v>
      </c>
      <c r="K6" s="80" t="s">
        <v>127</v>
      </c>
      <c r="L6" s="80" t="s">
        <v>125</v>
      </c>
      <c r="M6" s="80" t="s">
        <v>127</v>
      </c>
      <c r="N6" s="80" t="s">
        <v>125</v>
      </c>
      <c r="O6" s="80" t="s">
        <v>127</v>
      </c>
      <c r="P6" s="80" t="s">
        <v>125</v>
      </c>
      <c r="Q6" s="80" t="s">
        <v>127</v>
      </c>
      <c r="R6" s="80" t="s">
        <v>125</v>
      </c>
      <c r="S6" s="80" t="s">
        <v>127</v>
      </c>
      <c r="T6" s="80" t="s">
        <v>125</v>
      </c>
      <c r="U6" s="80" t="s">
        <v>127</v>
      </c>
      <c r="V6" s="80" t="s">
        <v>125</v>
      </c>
      <c r="W6" s="80" t="s">
        <v>127</v>
      </c>
      <c r="X6" s="80" t="s">
        <v>125</v>
      </c>
      <c r="Y6" s="80" t="s">
        <v>127</v>
      </c>
      <c r="Z6" s="80" t="s">
        <v>125</v>
      </c>
      <c r="AA6" s="80" t="s">
        <v>127</v>
      </c>
      <c r="AB6" s="80" t="s">
        <v>125</v>
      </c>
      <c r="AC6" s="80" t="s">
        <v>127</v>
      </c>
      <c r="AD6" s="80" t="s">
        <v>125</v>
      </c>
      <c r="AE6" s="80" t="s">
        <v>127</v>
      </c>
    </row>
    <row r="7" spans="1:32" s="75" customFormat="1">
      <c r="A7" s="84"/>
      <c r="B7" s="76" t="s">
        <v>11</v>
      </c>
      <c r="C7" s="85"/>
      <c r="D7" s="86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155"/>
    </row>
    <row r="8" spans="1:32">
      <c r="A8" s="87"/>
      <c r="B8" s="88" t="s">
        <v>1635</v>
      </c>
      <c r="C8" s="89"/>
      <c r="D8" s="90"/>
      <c r="E8" s="87"/>
      <c r="F8" s="91"/>
      <c r="G8" s="92"/>
      <c r="H8" s="91"/>
      <c r="I8" s="92"/>
      <c r="J8" s="91"/>
      <c r="K8" s="92"/>
      <c r="L8" s="91"/>
      <c r="M8" s="92"/>
      <c r="N8" s="91"/>
      <c r="O8" s="92"/>
      <c r="P8" s="91"/>
      <c r="Q8" s="92"/>
      <c r="R8" s="91"/>
      <c r="S8" s="92"/>
      <c r="T8" s="91"/>
      <c r="U8" s="92"/>
      <c r="V8" s="91"/>
      <c r="W8" s="92"/>
      <c r="X8" s="91"/>
      <c r="Y8" s="92"/>
      <c r="Z8" s="91"/>
      <c r="AA8" s="92"/>
      <c r="AB8" s="91"/>
      <c r="AC8" s="92"/>
      <c r="AD8" s="91"/>
      <c r="AE8" s="92"/>
    </row>
    <row r="9" spans="1:32">
      <c r="A9" s="93">
        <v>1</v>
      </c>
      <c r="B9" s="94" t="s">
        <v>0</v>
      </c>
      <c r="C9" s="95"/>
      <c r="D9" s="96"/>
      <c r="E9" s="97">
        <v>1000000</v>
      </c>
      <c r="F9" s="98">
        <v>2</v>
      </c>
      <c r="G9" s="99">
        <v>2000000</v>
      </c>
      <c r="H9" s="98">
        <v>11</v>
      </c>
      <c r="I9" s="99">
        <v>11000000</v>
      </c>
      <c r="J9" s="98">
        <f>Maret!E78</f>
        <v>4</v>
      </c>
      <c r="K9" s="99">
        <f>E9*J9</f>
        <v>4000000</v>
      </c>
      <c r="L9" s="98">
        <f>April!E77</f>
        <v>2</v>
      </c>
      <c r="M9" s="99">
        <f>L9*$E$9</f>
        <v>2000000</v>
      </c>
      <c r="N9" s="98">
        <f>Mei!E110</f>
        <v>7</v>
      </c>
      <c r="O9" s="99">
        <f>N9*$E$9</f>
        <v>7000000</v>
      </c>
      <c r="P9" s="134">
        <f>Juni!E139</f>
        <v>6</v>
      </c>
      <c r="Q9" s="99">
        <f>P9*$E$9</f>
        <v>6000000</v>
      </c>
      <c r="R9" s="134">
        <f>Juli!E116</f>
        <v>4</v>
      </c>
      <c r="S9" s="99">
        <f>R9*$E$9</f>
        <v>4000000</v>
      </c>
      <c r="T9" s="98">
        <f>Agustus!E128</f>
        <v>6</v>
      </c>
      <c r="U9" s="99">
        <f>T9*$E$9</f>
        <v>6000000</v>
      </c>
      <c r="V9" s="98">
        <f>September!E134</f>
        <v>7</v>
      </c>
      <c r="W9" s="99">
        <f>V9*$E$9</f>
        <v>7000000</v>
      </c>
      <c r="X9" s="98"/>
      <c r="Y9" s="99"/>
      <c r="Z9" s="98"/>
      <c r="AA9" s="99"/>
      <c r="AB9" s="98"/>
      <c r="AC9" s="156"/>
      <c r="AD9" s="98">
        <f>F9+H9+J9+L9+N9+P9+R9+T9+V9+X9+Z9+AB9</f>
        <v>49</v>
      </c>
      <c r="AE9" s="99">
        <f>G9+I9+K9+M9+O9+Q9+S9+U9+W9+Y9+AA9+AC9</f>
        <v>49000000</v>
      </c>
    </row>
    <row r="10" spans="1:32">
      <c r="A10" s="93">
        <v>2</v>
      </c>
      <c r="B10" s="94" t="s">
        <v>1</v>
      </c>
      <c r="C10" s="95"/>
      <c r="D10" s="96"/>
      <c r="E10" s="97">
        <v>1000000</v>
      </c>
      <c r="F10" s="98">
        <v>6</v>
      </c>
      <c r="G10" s="99">
        <v>6000000</v>
      </c>
      <c r="H10" s="98">
        <v>27</v>
      </c>
      <c r="I10" s="99">
        <v>27000000</v>
      </c>
      <c r="J10" s="98">
        <f>Maret!E79</f>
        <v>56</v>
      </c>
      <c r="K10" s="99">
        <f>E10*J10</f>
        <v>56000000</v>
      </c>
      <c r="L10" s="98">
        <f>April!E78</f>
        <v>38</v>
      </c>
      <c r="M10" s="99">
        <f>L10*$E$10</f>
        <v>38000000</v>
      </c>
      <c r="N10" s="98">
        <f>Mei!E111</f>
        <v>83</v>
      </c>
      <c r="O10" s="99">
        <f>N10*$E$10</f>
        <v>83000000</v>
      </c>
      <c r="P10" s="134">
        <f>Juni!E140</f>
        <v>109</v>
      </c>
      <c r="Q10" s="99">
        <f>P10*$E$10</f>
        <v>109000000</v>
      </c>
      <c r="R10" s="134">
        <f>Juli!E117</f>
        <v>71</v>
      </c>
      <c r="S10" s="99">
        <f>R10*$E$10</f>
        <v>71000000</v>
      </c>
      <c r="T10" s="98">
        <f>Agustus!E129</f>
        <v>64</v>
      </c>
      <c r="U10" s="99">
        <f>T10*$E$9</f>
        <v>64000000</v>
      </c>
      <c r="V10" s="98">
        <f>September!E135</f>
        <v>60</v>
      </c>
      <c r="W10" s="99">
        <f>V10*$E$9</f>
        <v>60000000</v>
      </c>
      <c r="X10" s="98"/>
      <c r="Y10" s="99"/>
      <c r="Z10" s="98"/>
      <c r="AA10" s="99"/>
      <c r="AB10" s="98"/>
      <c r="AC10" s="156"/>
      <c r="AD10" s="98">
        <f>F10+H10+J10+L10+N10+P10+R10+T10+V10+X10+Z10+AB10</f>
        <v>514</v>
      </c>
      <c r="AE10" s="99">
        <f>G10+I10+K10+M10+O10+Q10+S10+U10+W10+Y10+AA10+AC10</f>
        <v>514000000</v>
      </c>
    </row>
    <row r="11" spans="1:32">
      <c r="A11" s="93">
        <v>3</v>
      </c>
      <c r="B11" s="94" t="s">
        <v>129</v>
      </c>
      <c r="C11" s="95"/>
      <c r="D11" s="96"/>
      <c r="E11" s="97"/>
      <c r="F11" s="98"/>
      <c r="G11" s="99"/>
      <c r="H11" s="98"/>
      <c r="I11" s="99"/>
      <c r="J11" s="98"/>
      <c r="K11" s="99"/>
      <c r="L11" s="134"/>
      <c r="M11" s="99"/>
      <c r="N11" s="134"/>
      <c r="O11" s="99"/>
      <c r="P11" s="134"/>
      <c r="Q11" s="99"/>
      <c r="R11" s="134"/>
      <c r="S11" s="99"/>
      <c r="T11" s="134"/>
      <c r="U11" s="99"/>
      <c r="V11" s="98"/>
      <c r="W11" s="99"/>
      <c r="X11" s="98"/>
      <c r="Y11" s="99"/>
      <c r="Z11" s="98"/>
      <c r="AA11" s="99"/>
      <c r="AB11" s="98"/>
      <c r="AC11" s="99"/>
      <c r="AD11" s="98"/>
      <c r="AE11" s="99"/>
    </row>
    <row r="12" spans="1:32">
      <c r="A12" s="93"/>
      <c r="B12" s="94" t="s">
        <v>130</v>
      </c>
      <c r="C12" s="95"/>
      <c r="D12" s="96"/>
      <c r="E12" s="97">
        <v>1500000</v>
      </c>
      <c r="F12" s="98">
        <v>5</v>
      </c>
      <c r="G12" s="99">
        <v>7500000</v>
      </c>
      <c r="H12" s="98">
        <v>0</v>
      </c>
      <c r="I12" s="99">
        <v>0</v>
      </c>
      <c r="J12" s="98"/>
      <c r="K12" s="99"/>
      <c r="L12" s="98">
        <f>April!E80</f>
        <v>3</v>
      </c>
      <c r="M12" s="99">
        <f>L12*E12</f>
        <v>4500000</v>
      </c>
      <c r="N12" s="98">
        <f>Mei!E113</f>
        <v>2</v>
      </c>
      <c r="O12" s="99">
        <f>N12*E12</f>
        <v>3000000</v>
      </c>
      <c r="P12" s="134">
        <f>Juni!E142</f>
        <v>2</v>
      </c>
      <c r="Q12" s="99">
        <f>P12*E12</f>
        <v>3000000</v>
      </c>
      <c r="R12" s="134"/>
      <c r="S12" s="99">
        <f t="shared" ref="S12:S15" si="0">R12*G12</f>
        <v>0</v>
      </c>
      <c r="T12" s="98"/>
      <c r="U12" s="99"/>
      <c r="V12" s="98">
        <f>September!E137</f>
        <v>1</v>
      </c>
      <c r="W12" s="99">
        <f>V12*E12</f>
        <v>1500000</v>
      </c>
      <c r="X12" s="98"/>
      <c r="Y12" s="99"/>
      <c r="Z12" s="98"/>
      <c r="AA12" s="99"/>
      <c r="AB12" s="98"/>
      <c r="AC12" s="99"/>
      <c r="AD12" s="98">
        <f t="shared" ref="AD12:AD15" si="1">F12+H12+J12+L12+N12+P12+R12+T12+V12+X12+Z12+AB12</f>
        <v>13</v>
      </c>
      <c r="AE12" s="99">
        <f t="shared" ref="AE12:AE15" si="2">G12+I12+K12+M12+O12+Q12+S12+U12+W12+Y12+AA12+AC12</f>
        <v>19500000</v>
      </c>
    </row>
    <row r="13" spans="1:32">
      <c r="A13" s="93"/>
      <c r="B13" s="94" t="s">
        <v>131</v>
      </c>
      <c r="C13" s="95"/>
      <c r="D13" s="96"/>
      <c r="E13" s="97">
        <v>3000000</v>
      </c>
      <c r="F13" s="98">
        <v>3</v>
      </c>
      <c r="G13" s="99">
        <v>9000000</v>
      </c>
      <c r="H13" s="98">
        <v>1</v>
      </c>
      <c r="I13" s="99">
        <v>3000000</v>
      </c>
      <c r="J13" s="98"/>
      <c r="K13" s="99"/>
      <c r="L13" s="98"/>
      <c r="M13" s="99"/>
      <c r="N13" s="98">
        <f>Mei!E114</f>
        <v>2</v>
      </c>
      <c r="O13" s="99">
        <f>N13*E13</f>
        <v>6000000</v>
      </c>
      <c r="P13" s="134">
        <f>Juni!E143</f>
        <v>2</v>
      </c>
      <c r="Q13" s="99">
        <f>P13*E13</f>
        <v>6000000</v>
      </c>
      <c r="R13" s="134">
        <f>Juli!E120</f>
        <v>1</v>
      </c>
      <c r="S13" s="99">
        <f>R13*E13</f>
        <v>3000000</v>
      </c>
      <c r="T13" s="98">
        <f>Agustus!E132</f>
        <v>3</v>
      </c>
      <c r="U13" s="99">
        <f>T13*$E$13</f>
        <v>9000000</v>
      </c>
      <c r="V13" s="98">
        <f>September!E138</f>
        <v>3</v>
      </c>
      <c r="W13" s="99">
        <f>V13*$E$13</f>
        <v>9000000</v>
      </c>
      <c r="X13" s="98"/>
      <c r="Y13" s="99"/>
      <c r="Z13" s="98"/>
      <c r="AA13" s="99"/>
      <c r="AB13" s="98"/>
      <c r="AC13" s="99"/>
      <c r="AD13" s="98">
        <f t="shared" si="1"/>
        <v>15</v>
      </c>
      <c r="AE13" s="99">
        <f t="shared" si="2"/>
        <v>45000000</v>
      </c>
    </row>
    <row r="14" spans="1:32">
      <c r="A14" s="93"/>
      <c r="B14" s="94" t="s">
        <v>132</v>
      </c>
      <c r="C14" s="95"/>
      <c r="D14" s="96"/>
      <c r="E14" s="97">
        <v>6000000</v>
      </c>
      <c r="F14" s="98">
        <v>0</v>
      </c>
      <c r="G14" s="99">
        <v>0</v>
      </c>
      <c r="H14" s="98">
        <v>0</v>
      </c>
      <c r="I14" s="99">
        <v>0</v>
      </c>
      <c r="J14" s="98"/>
      <c r="K14" s="99"/>
      <c r="L14" s="98"/>
      <c r="M14" s="99"/>
      <c r="N14" s="134"/>
      <c r="O14" s="99"/>
      <c r="P14" s="134"/>
      <c r="Q14" s="99"/>
      <c r="R14" s="134"/>
      <c r="S14" s="99"/>
      <c r="T14" s="98"/>
      <c r="U14" s="99"/>
      <c r="V14" s="98"/>
      <c r="W14" s="99"/>
      <c r="X14" s="98"/>
      <c r="Y14" s="99"/>
      <c r="Z14" s="98"/>
      <c r="AA14" s="99"/>
      <c r="AB14" s="98"/>
      <c r="AC14" s="99"/>
      <c r="AD14" s="98">
        <f t="shared" si="1"/>
        <v>0</v>
      </c>
      <c r="AE14" s="99">
        <f t="shared" si="2"/>
        <v>0</v>
      </c>
    </row>
    <row r="15" spans="1:32">
      <c r="A15" s="100">
        <v>4</v>
      </c>
      <c r="B15" s="101" t="s">
        <v>5</v>
      </c>
      <c r="C15" s="102"/>
      <c r="D15" s="103"/>
      <c r="E15" s="104">
        <v>2000000</v>
      </c>
      <c r="F15" s="105">
        <v>1</v>
      </c>
      <c r="G15" s="106">
        <v>2000000</v>
      </c>
      <c r="H15" s="105">
        <v>1</v>
      </c>
      <c r="I15" s="106">
        <v>2000000</v>
      </c>
      <c r="J15" s="105">
        <f>Maret!E84</f>
        <v>1</v>
      </c>
      <c r="K15" s="106">
        <f>J15*E15</f>
        <v>2000000</v>
      </c>
      <c r="L15" s="105"/>
      <c r="M15" s="106"/>
      <c r="N15" s="135"/>
      <c r="O15" s="106"/>
      <c r="P15" s="135">
        <f>Juni!E145</f>
        <v>2</v>
      </c>
      <c r="Q15" s="106">
        <f>P15*E15</f>
        <v>4000000</v>
      </c>
      <c r="R15" s="135"/>
      <c r="S15" s="106">
        <f t="shared" si="0"/>
        <v>0</v>
      </c>
      <c r="T15" s="105">
        <f>Agustus!E134</f>
        <v>3</v>
      </c>
      <c r="U15" s="99">
        <f>T15*$E$15</f>
        <v>6000000</v>
      </c>
      <c r="V15" s="105"/>
      <c r="W15" s="106"/>
      <c r="X15" s="105"/>
      <c r="Y15" s="106"/>
      <c r="Z15" s="105"/>
      <c r="AA15" s="106"/>
      <c r="AB15" s="105"/>
      <c r="AC15" s="106"/>
      <c r="AD15" s="105">
        <f t="shared" si="1"/>
        <v>8</v>
      </c>
      <c r="AE15" s="106">
        <f t="shared" si="2"/>
        <v>16000000</v>
      </c>
    </row>
    <row r="16" spans="1:32" s="76" customFormat="1">
      <c r="A16" s="107"/>
      <c r="B16" s="656" t="s">
        <v>133</v>
      </c>
      <c r="C16" s="657"/>
      <c r="D16" s="658"/>
      <c r="E16" s="108"/>
      <c r="F16" s="109">
        <f t="shared" ref="F16:G16" si="3">SUM(F9:F15)</f>
        <v>17</v>
      </c>
      <c r="G16" s="110">
        <f t="shared" si="3"/>
        <v>26500000</v>
      </c>
      <c r="H16" s="109">
        <f t="shared" ref="H16:AE16" si="4">SUM(H9:H15)</f>
        <v>40</v>
      </c>
      <c r="I16" s="110">
        <f t="shared" si="4"/>
        <v>43000000</v>
      </c>
      <c r="J16" s="109">
        <f t="shared" si="4"/>
        <v>61</v>
      </c>
      <c r="K16" s="110">
        <f t="shared" si="4"/>
        <v>62000000</v>
      </c>
      <c r="L16" s="109">
        <f t="shared" si="4"/>
        <v>43</v>
      </c>
      <c r="M16" s="110">
        <f t="shared" si="4"/>
        <v>44500000</v>
      </c>
      <c r="N16" s="109">
        <f t="shared" si="4"/>
        <v>94</v>
      </c>
      <c r="O16" s="110">
        <f t="shared" si="4"/>
        <v>99000000</v>
      </c>
      <c r="P16" s="109">
        <f t="shared" si="4"/>
        <v>121</v>
      </c>
      <c r="Q16" s="110">
        <f t="shared" si="4"/>
        <v>128000000</v>
      </c>
      <c r="R16" s="109">
        <f t="shared" si="4"/>
        <v>76</v>
      </c>
      <c r="S16" s="110">
        <f t="shared" si="4"/>
        <v>78000000</v>
      </c>
      <c r="T16" s="109">
        <f t="shared" si="4"/>
        <v>76</v>
      </c>
      <c r="U16" s="110">
        <f t="shared" si="4"/>
        <v>85000000</v>
      </c>
      <c r="V16" s="109">
        <f t="shared" si="4"/>
        <v>71</v>
      </c>
      <c r="W16" s="110">
        <f t="shared" si="4"/>
        <v>77500000</v>
      </c>
      <c r="X16" s="109">
        <f t="shared" si="4"/>
        <v>0</v>
      </c>
      <c r="Y16" s="110">
        <f t="shared" si="4"/>
        <v>0</v>
      </c>
      <c r="Z16" s="109">
        <f t="shared" si="4"/>
        <v>0</v>
      </c>
      <c r="AA16" s="110">
        <f t="shared" si="4"/>
        <v>0</v>
      </c>
      <c r="AB16" s="109">
        <f t="shared" si="4"/>
        <v>0</v>
      </c>
      <c r="AC16" s="110">
        <f t="shared" si="4"/>
        <v>0</v>
      </c>
      <c r="AD16" s="109">
        <f t="shared" si="4"/>
        <v>599</v>
      </c>
      <c r="AE16" s="110">
        <f t="shared" si="4"/>
        <v>643500000</v>
      </c>
      <c r="AF16" s="157"/>
    </row>
    <row r="17" spans="1:33">
      <c r="A17" s="111"/>
      <c r="B17" s="88" t="s">
        <v>134</v>
      </c>
      <c r="C17" s="89"/>
      <c r="D17" s="90"/>
      <c r="E17" s="112"/>
      <c r="F17" s="113"/>
      <c r="G17" s="114"/>
      <c r="H17" s="113"/>
      <c r="I17" s="114"/>
      <c r="J17" s="113"/>
      <c r="K17" s="114"/>
      <c r="L17" s="129"/>
      <c r="M17" s="114"/>
      <c r="N17" s="129"/>
      <c r="O17" s="114"/>
      <c r="P17" s="129"/>
      <c r="Q17" s="114"/>
      <c r="R17" s="129"/>
      <c r="S17" s="114"/>
      <c r="T17" s="152"/>
      <c r="U17" s="114"/>
      <c r="V17" s="152"/>
      <c r="W17" s="114"/>
      <c r="X17" s="152"/>
      <c r="Y17" s="114"/>
      <c r="Z17" s="152"/>
      <c r="AA17" s="114"/>
      <c r="AB17" s="152"/>
      <c r="AC17" s="114"/>
      <c r="AD17" s="152"/>
      <c r="AE17" s="114"/>
    </row>
    <row r="18" spans="1:33" ht="26.25" customHeight="1">
      <c r="A18" s="93">
        <v>5</v>
      </c>
      <c r="B18" s="801" t="s">
        <v>6</v>
      </c>
      <c r="C18" s="802"/>
      <c r="D18" s="803"/>
      <c r="E18" s="115">
        <v>5000000</v>
      </c>
      <c r="F18" s="98">
        <v>1</v>
      </c>
      <c r="G18" s="99">
        <v>5000000</v>
      </c>
      <c r="H18" s="98">
        <v>1</v>
      </c>
      <c r="I18" s="99">
        <v>5000000</v>
      </c>
      <c r="J18" s="98"/>
      <c r="K18" s="99"/>
      <c r="L18" s="98"/>
      <c r="M18" s="99"/>
      <c r="N18" s="98"/>
      <c r="O18" s="99"/>
      <c r="P18" s="98"/>
      <c r="Q18" s="99"/>
      <c r="R18" s="98"/>
      <c r="S18" s="99"/>
      <c r="T18" s="98">
        <v>1</v>
      </c>
      <c r="U18" s="99">
        <f>T18*E18</f>
        <v>5000000</v>
      </c>
      <c r="V18" s="98">
        <f>T18</f>
        <v>1</v>
      </c>
      <c r="W18" s="99">
        <f>V18*G18</f>
        <v>5000000</v>
      </c>
      <c r="X18" s="98"/>
      <c r="Y18" s="99"/>
      <c r="Z18" s="98"/>
      <c r="AA18" s="99"/>
      <c r="AB18" s="98"/>
      <c r="AC18" s="99"/>
      <c r="AD18" s="98">
        <f>F18+H18+J18+L18+N18+P18+R18+T18+V18+X18+Z18+AB18</f>
        <v>4</v>
      </c>
      <c r="AE18" s="99">
        <f>G18+I18+K18+M18+O18+Q18+S18+U18+W18+Y18+AA18+AC18</f>
        <v>20000000</v>
      </c>
    </row>
    <row r="19" spans="1:33" ht="19.5" customHeight="1">
      <c r="A19" s="100">
        <v>6</v>
      </c>
      <c r="B19" s="810" t="s">
        <v>7</v>
      </c>
      <c r="C19" s="811"/>
      <c r="D19" s="812"/>
      <c r="E19" s="115">
        <v>10000000</v>
      </c>
      <c r="F19" s="105">
        <v>0</v>
      </c>
      <c r="G19" s="106">
        <v>0</v>
      </c>
      <c r="H19" s="105">
        <v>0</v>
      </c>
      <c r="I19" s="106">
        <v>0</v>
      </c>
      <c r="J19" s="105"/>
      <c r="K19" s="106"/>
      <c r="L19" s="105"/>
      <c r="M19" s="106"/>
      <c r="N19" s="105"/>
      <c r="O19" s="106"/>
      <c r="P19" s="105">
        <f>Juni!E149</f>
        <v>1</v>
      </c>
      <c r="Q19" s="106">
        <f>P19*E19</f>
        <v>10000000</v>
      </c>
      <c r="R19" s="153"/>
      <c r="S19" s="106"/>
      <c r="T19" s="105">
        <v>1</v>
      </c>
      <c r="U19" s="99">
        <f>T19*E19</f>
        <v>10000000</v>
      </c>
      <c r="V19" s="105"/>
      <c r="W19" s="106"/>
      <c r="X19" s="105"/>
      <c r="Y19" s="106"/>
      <c r="Z19" s="153"/>
      <c r="AA19" s="106"/>
      <c r="AB19" s="153"/>
      <c r="AC19" s="106"/>
      <c r="AD19" s="105">
        <f t="shared" ref="AD19" si="5">F19+H19+J19+L19+N19+P19+R19+T19+V19+X19+Z19+AB19</f>
        <v>2</v>
      </c>
      <c r="AE19" s="106">
        <f t="shared" ref="AE19" si="6">G19+I19+K19+M19+O19+Q19+S19+U19+W19+Y19+AA19+AC19</f>
        <v>20000000</v>
      </c>
    </row>
    <row r="20" spans="1:33" s="77" customFormat="1" ht="19.5" customHeight="1">
      <c r="A20" s="116"/>
      <c r="B20" s="813" t="s">
        <v>135</v>
      </c>
      <c r="C20" s="814"/>
      <c r="D20" s="815"/>
      <c r="E20" s="117"/>
      <c r="F20" s="118">
        <f t="shared" ref="F20:G20" si="7">SUM(F18:F19)</f>
        <v>1</v>
      </c>
      <c r="G20" s="119">
        <f t="shared" si="7"/>
        <v>5000000</v>
      </c>
      <c r="H20" s="118">
        <f t="shared" ref="H20:Q20" si="8">SUM(H18:H19)</f>
        <v>1</v>
      </c>
      <c r="I20" s="119">
        <f t="shared" si="8"/>
        <v>5000000</v>
      </c>
      <c r="J20" s="118">
        <f t="shared" si="8"/>
        <v>0</v>
      </c>
      <c r="K20" s="119">
        <f t="shared" si="8"/>
        <v>0</v>
      </c>
      <c r="L20" s="118">
        <f t="shared" si="8"/>
        <v>0</v>
      </c>
      <c r="M20" s="119">
        <f t="shared" si="8"/>
        <v>0</v>
      </c>
      <c r="N20" s="118">
        <f t="shared" si="8"/>
        <v>0</v>
      </c>
      <c r="O20" s="119">
        <f t="shared" si="8"/>
        <v>0</v>
      </c>
      <c r="P20" s="118">
        <f t="shared" si="8"/>
        <v>1</v>
      </c>
      <c r="Q20" s="119">
        <f t="shared" si="8"/>
        <v>10000000</v>
      </c>
      <c r="R20" s="154">
        <f t="shared" ref="R20:S20" si="9">SUM(R18:R19)</f>
        <v>0</v>
      </c>
      <c r="S20" s="119">
        <f t="shared" si="9"/>
        <v>0</v>
      </c>
      <c r="T20" s="154">
        <f t="shared" ref="T20:U20" si="10">SUM(T18:T19)</f>
        <v>2</v>
      </c>
      <c r="U20" s="119">
        <f t="shared" si="10"/>
        <v>15000000</v>
      </c>
      <c r="V20" s="154">
        <f t="shared" ref="V20:W20" si="11">SUM(V18:V19)</f>
        <v>1</v>
      </c>
      <c r="W20" s="119">
        <f t="shared" si="11"/>
        <v>5000000</v>
      </c>
      <c r="X20" s="154">
        <f t="shared" ref="X20:Y20" si="12">SUM(X18:X19)</f>
        <v>0</v>
      </c>
      <c r="Y20" s="119">
        <f t="shared" si="12"/>
        <v>0</v>
      </c>
      <c r="Z20" s="154">
        <f t="shared" ref="Z20:AA20" si="13">SUM(Z18:Z19)</f>
        <v>0</v>
      </c>
      <c r="AA20" s="119">
        <f t="shared" si="13"/>
        <v>0</v>
      </c>
      <c r="AB20" s="154">
        <f t="shared" ref="AB20:AE20" si="14">SUM(AB18:AB19)</f>
        <v>0</v>
      </c>
      <c r="AC20" s="119">
        <f t="shared" si="14"/>
        <v>0</v>
      </c>
      <c r="AD20" s="154">
        <f t="shared" si="14"/>
        <v>6</v>
      </c>
      <c r="AE20" s="119">
        <f t="shared" si="14"/>
        <v>40000000</v>
      </c>
      <c r="AF20" s="158"/>
    </row>
    <row r="21" spans="1:33" s="78" customFormat="1">
      <c r="A21" s="120"/>
      <c r="B21" s="121" t="s">
        <v>136</v>
      </c>
      <c r="C21" s="122"/>
      <c r="D21" s="123"/>
      <c r="E21" s="124"/>
      <c r="F21" s="125">
        <f t="shared" ref="F21:G21" si="15">F16+F20</f>
        <v>18</v>
      </c>
      <c r="G21" s="126">
        <f t="shared" si="15"/>
        <v>31500000</v>
      </c>
      <c r="H21" s="125">
        <f t="shared" ref="H21:S21" si="16">H16+H20</f>
        <v>41</v>
      </c>
      <c r="I21" s="126">
        <f t="shared" si="16"/>
        <v>48000000</v>
      </c>
      <c r="J21" s="125">
        <f t="shared" si="16"/>
        <v>61</v>
      </c>
      <c r="K21" s="126">
        <f t="shared" si="16"/>
        <v>62000000</v>
      </c>
      <c r="L21" s="125">
        <f t="shared" si="16"/>
        <v>43</v>
      </c>
      <c r="M21" s="126">
        <f t="shared" si="16"/>
        <v>44500000</v>
      </c>
      <c r="N21" s="125">
        <f t="shared" si="16"/>
        <v>94</v>
      </c>
      <c r="O21" s="126">
        <f t="shared" si="16"/>
        <v>99000000</v>
      </c>
      <c r="P21" s="125">
        <f t="shared" si="16"/>
        <v>122</v>
      </c>
      <c r="Q21" s="126">
        <f t="shared" si="16"/>
        <v>138000000</v>
      </c>
      <c r="R21" s="125">
        <f t="shared" si="16"/>
        <v>76</v>
      </c>
      <c r="S21" s="126">
        <f t="shared" si="16"/>
        <v>78000000</v>
      </c>
      <c r="T21" s="125">
        <f t="shared" ref="T21:W21" si="17">T16+T20</f>
        <v>78</v>
      </c>
      <c r="U21" s="126">
        <f t="shared" si="17"/>
        <v>100000000</v>
      </c>
      <c r="V21" s="125">
        <f t="shared" si="17"/>
        <v>72</v>
      </c>
      <c r="W21" s="126">
        <f t="shared" si="17"/>
        <v>82500000</v>
      </c>
      <c r="X21" s="125">
        <f t="shared" ref="X21:AA21" si="18">X16+X20</f>
        <v>0</v>
      </c>
      <c r="Y21" s="126">
        <f t="shared" si="18"/>
        <v>0</v>
      </c>
      <c r="Z21" s="125">
        <f t="shared" si="18"/>
        <v>0</v>
      </c>
      <c r="AA21" s="126">
        <f t="shared" si="18"/>
        <v>0</v>
      </c>
      <c r="AB21" s="125">
        <f t="shared" ref="AB21:AE21" si="19">AB16+AB20</f>
        <v>0</v>
      </c>
      <c r="AC21" s="126">
        <f t="shared" si="19"/>
        <v>0</v>
      </c>
      <c r="AD21" s="125">
        <f t="shared" si="19"/>
        <v>605</v>
      </c>
      <c r="AE21" s="126">
        <f t="shared" si="19"/>
        <v>683500000</v>
      </c>
      <c r="AF21" s="159"/>
    </row>
    <row r="22" spans="1:33">
      <c r="A22" s="111"/>
      <c r="B22" s="626" t="s">
        <v>13</v>
      </c>
      <c r="C22" s="127"/>
      <c r="D22" s="128"/>
      <c r="E22" s="112"/>
      <c r="F22" s="113"/>
      <c r="G22" s="114"/>
      <c r="H22" s="129"/>
      <c r="I22" s="114"/>
      <c r="J22" s="129"/>
      <c r="K22" s="114"/>
      <c r="L22" s="129"/>
      <c r="M22" s="114"/>
      <c r="N22" s="129"/>
      <c r="O22" s="114"/>
      <c r="P22" s="129"/>
      <c r="Q22" s="114"/>
      <c r="R22" s="129"/>
      <c r="S22" s="114"/>
      <c r="T22" s="152"/>
      <c r="U22" s="114"/>
      <c r="V22" s="152"/>
      <c r="W22" s="114"/>
      <c r="X22" s="152"/>
      <c r="Y22" s="114"/>
      <c r="Z22" s="152"/>
      <c r="AA22" s="114"/>
      <c r="AB22" s="152"/>
      <c r="AC22" s="114"/>
      <c r="AD22" s="129"/>
      <c r="AE22" s="114"/>
    </row>
    <row r="23" spans="1:33">
      <c r="A23" s="93"/>
      <c r="B23" s="627" t="s">
        <v>137</v>
      </c>
      <c r="C23" s="130"/>
      <c r="D23" s="131"/>
      <c r="E23" s="97"/>
      <c r="F23" s="132"/>
      <c r="G23" s="133"/>
      <c r="H23" s="134"/>
      <c r="I23" s="99"/>
      <c r="J23" s="134"/>
      <c r="K23" s="99"/>
      <c r="L23" s="134"/>
      <c r="M23" s="99"/>
      <c r="N23" s="134"/>
      <c r="O23" s="99"/>
      <c r="P23" s="134"/>
      <c r="Q23" s="99"/>
      <c r="R23" s="134"/>
      <c r="S23" s="99"/>
      <c r="T23" s="98"/>
      <c r="U23" s="99"/>
      <c r="V23" s="98"/>
      <c r="W23" s="99"/>
      <c r="X23" s="98"/>
      <c r="Y23" s="99"/>
      <c r="Z23" s="98"/>
      <c r="AA23" s="99"/>
      <c r="AB23" s="98"/>
      <c r="AC23" s="99"/>
      <c r="AD23" s="134"/>
      <c r="AE23" s="99"/>
    </row>
    <row r="24" spans="1:33" ht="16.5" customHeight="1">
      <c r="A24" s="93">
        <v>7</v>
      </c>
      <c r="B24" s="801" t="s">
        <v>8</v>
      </c>
      <c r="C24" s="802"/>
      <c r="D24" s="803"/>
      <c r="E24" s="97">
        <v>1000000</v>
      </c>
      <c r="F24" s="134">
        <v>0</v>
      </c>
      <c r="G24" s="134">
        <v>0</v>
      </c>
      <c r="H24" s="134">
        <v>0</v>
      </c>
      <c r="I24" s="99">
        <v>0</v>
      </c>
      <c r="J24" s="134">
        <f>Maret!E93</f>
        <v>2</v>
      </c>
      <c r="K24" s="134">
        <f>Maret!H93</f>
        <v>2000000</v>
      </c>
      <c r="L24" s="613" t="str">
        <f>April!E92</f>
        <v>1</v>
      </c>
      <c r="M24" s="99">
        <f>April!H92</f>
        <v>1000000</v>
      </c>
      <c r="N24" s="98">
        <f>Mei!E125</f>
        <v>2</v>
      </c>
      <c r="O24" s="134">
        <f>Mei!H125</f>
        <v>2000000</v>
      </c>
      <c r="P24" s="134">
        <f>Juni!E154</f>
        <v>1</v>
      </c>
      <c r="Q24" s="99">
        <v>1000000</v>
      </c>
      <c r="R24" s="134">
        <f>Juli!E131</f>
        <v>1</v>
      </c>
      <c r="S24" s="99">
        <f>Juli!H131</f>
        <v>1000000</v>
      </c>
      <c r="T24" s="98">
        <v>4</v>
      </c>
      <c r="U24" s="99">
        <f>Agustus!H143</f>
        <v>4000000</v>
      </c>
      <c r="V24" s="98">
        <f>September!E149</f>
        <v>2</v>
      </c>
      <c r="W24" s="99">
        <f>September!H149</f>
        <v>2000000</v>
      </c>
      <c r="X24" s="98"/>
      <c r="Y24" s="99"/>
      <c r="Z24" s="98"/>
      <c r="AA24" s="99"/>
      <c r="AB24" s="98"/>
      <c r="AC24" s="99"/>
      <c r="AD24" s="98">
        <f t="shared" ref="AD24:AD26" si="20">F24+H24+J24+L24+N24+P24+R24+T24+V24+X24+Z24+AB24</f>
        <v>13</v>
      </c>
      <c r="AE24" s="99">
        <f t="shared" ref="AE24:AE30" si="21">G24+I24+K24+M24+O24+Q24+S24+U24+W24+Y24+AA24+AC24</f>
        <v>13000000</v>
      </c>
    </row>
    <row r="25" spans="1:33" ht="14.25" customHeight="1">
      <c r="A25" s="93">
        <v>8</v>
      </c>
      <c r="B25" s="801" t="s">
        <v>9</v>
      </c>
      <c r="C25" s="802"/>
      <c r="D25" s="803"/>
      <c r="E25" s="115" t="s">
        <v>138</v>
      </c>
      <c r="F25" s="134">
        <v>11</v>
      </c>
      <c r="G25" s="134">
        <v>41912986</v>
      </c>
      <c r="H25" s="134">
        <v>2</v>
      </c>
      <c r="I25" s="99">
        <v>5744640</v>
      </c>
      <c r="J25" s="134">
        <f>Maret!E94</f>
        <v>3</v>
      </c>
      <c r="K25" s="134">
        <f>Maret!H94</f>
        <v>14433454</v>
      </c>
      <c r="L25" s="148">
        <v>0</v>
      </c>
      <c r="M25" s="134">
        <v>0</v>
      </c>
      <c r="N25" s="134"/>
      <c r="O25" s="134"/>
      <c r="P25" s="134"/>
      <c r="Q25" s="99"/>
      <c r="R25" s="134">
        <f>Juli!E132</f>
        <v>26</v>
      </c>
      <c r="S25" s="99">
        <f>Juli!H132</f>
        <v>42000000</v>
      </c>
      <c r="T25" s="98">
        <f>Agustus!E144</f>
        <v>34</v>
      </c>
      <c r="U25" s="99">
        <f>Agustus!H144</f>
        <v>39100000</v>
      </c>
      <c r="V25" s="98">
        <f>September!E150</f>
        <v>48</v>
      </c>
      <c r="W25" s="99">
        <f>September!H150</f>
        <v>67466160</v>
      </c>
      <c r="X25" s="98"/>
      <c r="Y25" s="99"/>
      <c r="Z25" s="98"/>
      <c r="AA25" s="99"/>
      <c r="AB25" s="98"/>
      <c r="AC25" s="99"/>
      <c r="AD25" s="98">
        <f t="shared" si="20"/>
        <v>124</v>
      </c>
      <c r="AE25" s="99">
        <f t="shared" si="21"/>
        <v>210657240</v>
      </c>
      <c r="AF25" s="160"/>
    </row>
    <row r="26" spans="1:33" ht="17.25" customHeight="1">
      <c r="A26" s="100">
        <v>9</v>
      </c>
      <c r="B26" s="804" t="s">
        <v>10</v>
      </c>
      <c r="C26" s="805"/>
      <c r="D26" s="806"/>
      <c r="E26" s="115" t="s">
        <v>138</v>
      </c>
      <c r="F26" s="135">
        <v>11</v>
      </c>
      <c r="G26" s="135">
        <v>20643219</v>
      </c>
      <c r="H26" s="135">
        <v>2</v>
      </c>
      <c r="I26" s="106">
        <v>2184840</v>
      </c>
      <c r="J26" s="135">
        <v>0</v>
      </c>
      <c r="K26" s="135">
        <v>0</v>
      </c>
      <c r="L26" s="149">
        <f>April!E94</f>
        <v>21</v>
      </c>
      <c r="M26" s="135">
        <f>April!H94</f>
        <v>25300000</v>
      </c>
      <c r="N26" s="98">
        <f>Mei!E127</f>
        <v>2</v>
      </c>
      <c r="O26" s="135">
        <f>Mei!H127</f>
        <v>3468000</v>
      </c>
      <c r="P26" s="135">
        <f>Juni!E156</f>
        <v>3</v>
      </c>
      <c r="Q26" s="106">
        <f>Juni!H156</f>
        <v>6400879</v>
      </c>
      <c r="R26" s="135">
        <f>Juli!E133</f>
        <v>1</v>
      </c>
      <c r="S26" s="99">
        <f>Juli!H133</f>
        <v>2122416</v>
      </c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>
        <f t="shared" si="20"/>
        <v>40</v>
      </c>
      <c r="AE26" s="106">
        <v>210657240</v>
      </c>
    </row>
    <row r="27" spans="1:33" s="75" customFormat="1" ht="27.75" customHeight="1">
      <c r="A27" s="84"/>
      <c r="B27" s="807" t="s">
        <v>139</v>
      </c>
      <c r="C27" s="808"/>
      <c r="D27" s="809"/>
      <c r="E27" s="136"/>
      <c r="F27" s="137">
        <f>SUM(F24:F26)</f>
        <v>22</v>
      </c>
      <c r="G27" s="138">
        <f>SUM(G24:G26)</f>
        <v>62556205</v>
      </c>
      <c r="H27" s="139">
        <f t="shared" ref="H27:I27" si="22">SUM(H24:H26)</f>
        <v>4</v>
      </c>
      <c r="I27" s="139">
        <f t="shared" si="22"/>
        <v>7929480</v>
      </c>
      <c r="J27" s="150">
        <v>0</v>
      </c>
      <c r="K27" s="150">
        <f>SUM(K24:K26)</f>
        <v>16433454</v>
      </c>
      <c r="L27" s="151">
        <f t="shared" ref="L27:Q27" si="23">SUM(L24:L26)</f>
        <v>21</v>
      </c>
      <c r="M27" s="110">
        <f t="shared" si="23"/>
        <v>26300000</v>
      </c>
      <c r="N27" s="151">
        <f t="shared" si="23"/>
        <v>4</v>
      </c>
      <c r="O27" s="110">
        <f t="shared" si="23"/>
        <v>5468000</v>
      </c>
      <c r="P27" s="151">
        <f t="shared" si="23"/>
        <v>4</v>
      </c>
      <c r="Q27" s="110">
        <f t="shared" si="23"/>
        <v>7400879</v>
      </c>
      <c r="R27" s="151">
        <f t="shared" ref="R27:U27" si="24">SUM(R24:R26)</f>
        <v>28</v>
      </c>
      <c r="S27" s="110">
        <f t="shared" si="24"/>
        <v>45122416</v>
      </c>
      <c r="T27" s="151">
        <f t="shared" si="24"/>
        <v>38</v>
      </c>
      <c r="U27" s="110">
        <f t="shared" si="24"/>
        <v>43100000</v>
      </c>
      <c r="V27" s="151">
        <f t="shared" ref="V27:W27" si="25">SUM(V24:V26)</f>
        <v>50</v>
      </c>
      <c r="W27" s="110">
        <f t="shared" si="25"/>
        <v>69466160</v>
      </c>
      <c r="X27" s="151">
        <f t="shared" ref="X27:Y27" si="26">SUM(X24:X26)</f>
        <v>0</v>
      </c>
      <c r="Y27" s="110">
        <f t="shared" si="26"/>
        <v>0</v>
      </c>
      <c r="Z27" s="151">
        <f t="shared" ref="Z27:AE27" si="27">SUM(Z24:Z26)</f>
        <v>0</v>
      </c>
      <c r="AA27" s="110">
        <f t="shared" si="27"/>
        <v>0</v>
      </c>
      <c r="AB27" s="151">
        <f t="shared" si="27"/>
        <v>0</v>
      </c>
      <c r="AC27" s="110">
        <f t="shared" si="27"/>
        <v>0</v>
      </c>
      <c r="AD27" s="151">
        <f t="shared" si="27"/>
        <v>177</v>
      </c>
      <c r="AE27" s="110">
        <f t="shared" si="27"/>
        <v>434314480</v>
      </c>
      <c r="AF27" s="155"/>
    </row>
    <row r="28" spans="1:33" ht="17.25" customHeight="1">
      <c r="A28" s="140">
        <v>10</v>
      </c>
      <c r="B28" s="791" t="s">
        <v>140</v>
      </c>
      <c r="C28" s="792"/>
      <c r="D28" s="792"/>
      <c r="E28" s="141" t="s">
        <v>138</v>
      </c>
      <c r="F28" s="142">
        <v>0</v>
      </c>
      <c r="G28" s="142">
        <v>0</v>
      </c>
      <c r="H28" s="142">
        <v>0</v>
      </c>
      <c r="I28" s="142">
        <v>0</v>
      </c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  <c r="U28" s="141"/>
      <c r="V28" s="152"/>
      <c r="W28" s="141"/>
      <c r="X28" s="152"/>
      <c r="Y28" s="141"/>
      <c r="Z28" s="152"/>
      <c r="AA28" s="141"/>
      <c r="AB28" s="161"/>
      <c r="AC28" s="162"/>
      <c r="AD28" s="152">
        <f>F28+H28+AB28</f>
        <v>0</v>
      </c>
      <c r="AE28" s="106">
        <f t="shared" si="21"/>
        <v>0</v>
      </c>
    </row>
    <row r="29" spans="1:33" ht="28.5" customHeight="1">
      <c r="A29" s="140">
        <v>11</v>
      </c>
      <c r="B29" s="791" t="s">
        <v>577</v>
      </c>
      <c r="C29" s="792"/>
      <c r="D29" s="792"/>
      <c r="E29" s="141"/>
      <c r="F29" s="142"/>
      <c r="G29" s="142"/>
      <c r="H29" s="142"/>
      <c r="I29" s="142"/>
      <c r="J29" s="129"/>
      <c r="K29" s="129"/>
      <c r="L29" s="129"/>
      <c r="M29" s="129">
        <v>2282592</v>
      </c>
      <c r="N29" s="129"/>
      <c r="O29" s="129">
        <v>2282592</v>
      </c>
      <c r="P29" s="129"/>
      <c r="Q29" s="129"/>
      <c r="R29" s="129"/>
      <c r="S29" s="129"/>
      <c r="T29" s="152"/>
      <c r="U29" s="141"/>
      <c r="V29" s="152"/>
      <c r="W29" s="141"/>
      <c r="X29" s="152"/>
      <c r="Y29" s="141"/>
      <c r="Z29" s="152"/>
      <c r="AA29" s="141"/>
      <c r="AB29" s="161"/>
      <c r="AC29" s="162"/>
      <c r="AD29" s="152"/>
      <c r="AE29" s="106">
        <f t="shared" si="21"/>
        <v>4565184</v>
      </c>
    </row>
    <row r="30" spans="1:33" ht="17.25" customHeight="1">
      <c r="A30" s="140">
        <v>12</v>
      </c>
      <c r="B30" s="791" t="s">
        <v>1039</v>
      </c>
      <c r="C30" s="792"/>
      <c r="D30" s="792"/>
      <c r="E30" s="141"/>
      <c r="F30" s="142"/>
      <c r="G30" s="142"/>
      <c r="H30" s="142"/>
      <c r="I30" s="142"/>
      <c r="J30" s="129"/>
      <c r="K30" s="129"/>
      <c r="L30" s="129"/>
      <c r="M30" s="129"/>
      <c r="N30" s="129"/>
      <c r="O30" s="129"/>
      <c r="P30" s="129">
        <v>1</v>
      </c>
      <c r="Q30" s="129">
        <f>Juni!H160</f>
        <v>267999999</v>
      </c>
      <c r="R30" s="129"/>
      <c r="S30" s="129"/>
      <c r="T30" s="152"/>
      <c r="U30" s="141"/>
      <c r="V30" s="152"/>
      <c r="W30" s="141"/>
      <c r="X30" s="152"/>
      <c r="Y30" s="141"/>
      <c r="Z30" s="152"/>
      <c r="AA30" s="141"/>
      <c r="AB30" s="161"/>
      <c r="AC30" s="162"/>
      <c r="AD30" s="152"/>
      <c r="AE30" s="106">
        <f t="shared" si="21"/>
        <v>267999999</v>
      </c>
    </row>
    <row r="31" spans="1:33" ht="15" customHeight="1">
      <c r="A31" s="100">
        <v>13</v>
      </c>
      <c r="B31" s="648" t="s">
        <v>141</v>
      </c>
      <c r="C31" s="649"/>
      <c r="D31" s="650"/>
      <c r="E31" s="115" t="s">
        <v>138</v>
      </c>
      <c r="F31" s="143">
        <v>0</v>
      </c>
      <c r="G31" s="143">
        <v>0</v>
      </c>
      <c r="H31" s="143">
        <v>0</v>
      </c>
      <c r="I31" s="143">
        <v>0</v>
      </c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98"/>
      <c r="U31" s="115"/>
      <c r="V31" s="98"/>
      <c r="W31" s="115"/>
      <c r="X31" s="98"/>
      <c r="Y31" s="115"/>
      <c r="Z31" s="98"/>
      <c r="AA31" s="115"/>
      <c r="AB31" s="105"/>
      <c r="AC31" s="106"/>
      <c r="AD31" s="98">
        <f>AB31</f>
        <v>0</v>
      </c>
      <c r="AE31" s="106">
        <v>0</v>
      </c>
      <c r="AF31" s="79">
        <f>SUM(AE28:AE31)</f>
        <v>272565183</v>
      </c>
    </row>
    <row r="32" spans="1:33" s="6" customFormat="1">
      <c r="A32" s="83"/>
      <c r="B32" s="81" t="s">
        <v>1636</v>
      </c>
      <c r="C32" s="82"/>
      <c r="D32" s="82"/>
      <c r="E32" s="80"/>
      <c r="F32" s="144">
        <f>F21+F27</f>
        <v>40</v>
      </c>
      <c r="G32" s="144">
        <f>G21+G27</f>
        <v>94056205</v>
      </c>
      <c r="H32" s="144">
        <f>H21+H27</f>
        <v>45</v>
      </c>
      <c r="I32" s="144">
        <f>I21+I27</f>
        <v>55929480</v>
      </c>
      <c r="J32" s="145">
        <f t="shared" ref="J32:L32" si="28">J21+J27</f>
        <v>61</v>
      </c>
      <c r="K32" s="146">
        <f t="shared" si="28"/>
        <v>78433454</v>
      </c>
      <c r="L32" s="145">
        <f t="shared" si="28"/>
        <v>64</v>
      </c>
      <c r="M32" s="146">
        <f>M21+M27+M29</f>
        <v>73082592</v>
      </c>
      <c r="N32" s="145">
        <f>N21+N27</f>
        <v>98</v>
      </c>
      <c r="O32" s="146">
        <f>O21+O27+O29</f>
        <v>106750592</v>
      </c>
      <c r="P32" s="145">
        <f>P21+P27</f>
        <v>126</v>
      </c>
      <c r="Q32" s="146">
        <f>Q21+Q27+Q30</f>
        <v>413400878</v>
      </c>
      <c r="R32" s="145">
        <f t="shared" ref="R32:W32" si="29">R21+R27</f>
        <v>104</v>
      </c>
      <c r="S32" s="146">
        <f t="shared" si="29"/>
        <v>123122416</v>
      </c>
      <c r="T32" s="145">
        <f t="shared" si="29"/>
        <v>116</v>
      </c>
      <c r="U32" s="146">
        <f t="shared" si="29"/>
        <v>143100000</v>
      </c>
      <c r="V32" s="145">
        <f t="shared" si="29"/>
        <v>122</v>
      </c>
      <c r="W32" s="146">
        <f t="shared" si="29"/>
        <v>151966160</v>
      </c>
      <c r="X32" s="145">
        <f t="shared" ref="X32:Y32" si="30">X21+X27</f>
        <v>0</v>
      </c>
      <c r="Y32" s="146">
        <f t="shared" si="30"/>
        <v>0</v>
      </c>
      <c r="Z32" s="145">
        <f t="shared" ref="Z32:AA32" si="31">Z21+Z27</f>
        <v>0</v>
      </c>
      <c r="AA32" s="146">
        <f t="shared" si="31"/>
        <v>0</v>
      </c>
      <c r="AB32" s="146">
        <f>AB21+AB27+AB28+AB31</f>
        <v>0</v>
      </c>
      <c r="AC32" s="146">
        <f>AC21+AC27+AC28+AC31</f>
        <v>0</v>
      </c>
      <c r="AD32" s="146">
        <f>AD21+AD27+AD28+AD31</f>
        <v>782</v>
      </c>
      <c r="AE32" s="146">
        <f>AE21+AE27+AE28+AE29+AE30+AE31</f>
        <v>1390379663</v>
      </c>
      <c r="AF32" s="163"/>
      <c r="AG32" s="171"/>
    </row>
    <row r="33" spans="1:32">
      <c r="A33" s="107"/>
      <c r="B33" s="82" t="s">
        <v>1637</v>
      </c>
      <c r="C33" s="82"/>
      <c r="D33" s="82"/>
      <c r="E33" s="80"/>
      <c r="F33" s="145"/>
      <c r="G33" s="146"/>
      <c r="H33" s="145"/>
      <c r="I33" s="146"/>
      <c r="J33" s="145"/>
      <c r="K33" s="146"/>
      <c r="L33" s="145"/>
      <c r="M33" s="146"/>
      <c r="N33" s="145"/>
      <c r="O33" s="146"/>
      <c r="P33" s="145"/>
      <c r="Q33" s="146"/>
      <c r="R33" s="145"/>
      <c r="S33" s="146"/>
      <c r="T33" s="145"/>
      <c r="U33" s="146"/>
      <c r="V33" s="145"/>
      <c r="W33" s="146"/>
      <c r="X33" s="145"/>
      <c r="Y33" s="146"/>
      <c r="Z33" s="145"/>
      <c r="AA33" s="146"/>
      <c r="AB33" s="145"/>
      <c r="AC33" s="145"/>
      <c r="AD33" s="145"/>
      <c r="AE33" s="146">
        <v>942500000</v>
      </c>
      <c r="AF33" s="164"/>
    </row>
    <row r="34" spans="1:32">
      <c r="A34" s="83"/>
      <c r="B34" s="147" t="s">
        <v>1638</v>
      </c>
      <c r="C34" s="82"/>
      <c r="D34" s="82"/>
      <c r="E34" s="80"/>
      <c r="F34" s="146"/>
      <c r="G34" s="146"/>
      <c r="H34" s="146"/>
      <c r="I34" s="146"/>
      <c r="J34" s="145"/>
      <c r="K34" s="146"/>
      <c r="L34" s="145"/>
      <c r="M34" s="146"/>
      <c r="N34" s="145"/>
      <c r="O34" s="146"/>
      <c r="P34" s="145"/>
      <c r="Q34" s="146"/>
      <c r="R34" s="145"/>
      <c r="S34" s="146"/>
      <c r="T34" s="145"/>
      <c r="U34" s="146"/>
      <c r="V34" s="145"/>
      <c r="W34" s="146"/>
      <c r="X34" s="145"/>
      <c r="Y34" s="146"/>
      <c r="Z34" s="145"/>
      <c r="AA34" s="146"/>
      <c r="AB34" s="145"/>
      <c r="AC34" s="145"/>
      <c r="AD34" s="145"/>
      <c r="AE34" s="165">
        <f>AE32/AE33*100%</f>
        <v>1.4752038864721486</v>
      </c>
      <c r="AF34" s="163"/>
    </row>
    <row r="35" spans="1:32"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63"/>
    </row>
    <row r="36" spans="1:32"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10" t="s">
        <v>1639</v>
      </c>
      <c r="AB36" s="10"/>
      <c r="AC36" s="10"/>
      <c r="AD36" s="166">
        <f>AE21</f>
        <v>683500000</v>
      </c>
      <c r="AE36" s="167">
        <f>AD36/AE33*100%</f>
        <v>0.72519893899204246</v>
      </c>
      <c r="AF36" s="168"/>
    </row>
    <row r="37" spans="1:32">
      <c r="AA37" s="10" t="s">
        <v>1640</v>
      </c>
      <c r="AB37" s="10"/>
      <c r="AC37" s="10"/>
      <c r="AD37" s="166">
        <f>AE27</f>
        <v>434314480</v>
      </c>
      <c r="AE37" s="167">
        <f>AD37/AE33*100%</f>
        <v>0.46081111936339525</v>
      </c>
      <c r="AF37" s="163"/>
    </row>
    <row r="38" spans="1:32">
      <c r="AA38" s="10" t="s">
        <v>1641</v>
      </c>
      <c r="AB38" s="10"/>
      <c r="AC38" s="10"/>
      <c r="AD38" s="106">
        <v>4565184</v>
      </c>
      <c r="AE38" s="169"/>
      <c r="AF38" s="163"/>
    </row>
    <row r="39" spans="1:32">
      <c r="AA39" s="10" t="s">
        <v>1642</v>
      </c>
      <c r="AB39" s="10"/>
      <c r="AC39" s="10"/>
      <c r="AD39" s="166">
        <v>267999999</v>
      </c>
      <c r="AE39" s="169"/>
    </row>
    <row r="40" spans="1:32">
      <c r="AA40" s="10" t="s">
        <v>234</v>
      </c>
      <c r="AB40" s="10"/>
      <c r="AC40" s="10"/>
      <c r="AD40" s="166">
        <f>SUM(AD36:AD39)</f>
        <v>1390379663</v>
      </c>
      <c r="AE40" s="10"/>
    </row>
    <row r="41" spans="1:32">
      <c r="AA41" s="10" t="s">
        <v>1643</v>
      </c>
      <c r="AB41" s="10"/>
      <c r="AC41" s="10"/>
      <c r="AD41" s="166">
        <f>AE33</f>
        <v>942500000</v>
      </c>
      <c r="AE41" s="10"/>
    </row>
    <row r="42" spans="1:32">
      <c r="AA42" s="10" t="s">
        <v>1644</v>
      </c>
      <c r="AB42" s="10"/>
      <c r="AC42" s="10"/>
      <c r="AD42" s="170">
        <f>AD40/AD41*100%</f>
        <v>1.4752038864721486</v>
      </c>
      <c r="AE42" s="10"/>
    </row>
  </sheetData>
  <mergeCells count="31">
    <mergeCell ref="A1:AE1"/>
    <mergeCell ref="A2:AE2"/>
    <mergeCell ref="A3:AE3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B30:D30"/>
    <mergeCell ref="B31:D31"/>
    <mergeCell ref="A5:A6"/>
    <mergeCell ref="E5:E6"/>
    <mergeCell ref="B5:D6"/>
    <mergeCell ref="B25:D25"/>
    <mergeCell ref="B26:D26"/>
    <mergeCell ref="B27:D27"/>
    <mergeCell ref="B28:D28"/>
    <mergeCell ref="B29:D29"/>
    <mergeCell ref="B16:D16"/>
    <mergeCell ref="B18:D18"/>
    <mergeCell ref="B19:D19"/>
    <mergeCell ref="B20:D20"/>
    <mergeCell ref="B24:D24"/>
  </mergeCells>
  <pageMargins left="0.511811023622047" right="0.118110236220472" top="0.55118110236220497" bottom="0.55118110236220497" header="0.31496062992126" footer="0.31496062992126"/>
  <pageSetup paperSize="9" scale="29" orientation="landscape" r:id="rId1"/>
  <ignoredErrors>
    <ignoredError sqref="N9:N10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6789-450C-4BBC-948D-DD2EABCA7AD8}">
  <sheetPr>
    <pageSetUpPr fitToPage="1"/>
  </sheetPr>
  <dimension ref="A1:E28"/>
  <sheetViews>
    <sheetView tabSelected="1" view="pageBreakPreview" zoomScale="90" zoomScaleNormal="71" zoomScaleSheetLayoutView="90" workbookViewId="0">
      <selection activeCell="F2" sqref="F2"/>
    </sheetView>
  </sheetViews>
  <sheetFormatPr defaultColWidth="9" defaultRowHeight="14.5"/>
  <cols>
    <col min="1" max="1" width="36.81640625" style="628" bestFit="1" customWidth="1"/>
    <col min="2" max="2" width="11.6328125" style="628" customWidth="1"/>
    <col min="3" max="3" width="11.1796875" style="5" bestFit="1" customWidth="1"/>
    <col min="4" max="4" width="6.7265625" style="5" bestFit="1" customWidth="1"/>
    <col min="5" max="5" width="6.7265625" style="855" customWidth="1"/>
  </cols>
  <sheetData>
    <row r="1" spans="1:5">
      <c r="A1" s="624" t="s">
        <v>1716</v>
      </c>
      <c r="B1" s="630" t="s">
        <v>1715</v>
      </c>
      <c r="C1" s="625" t="s">
        <v>1720</v>
      </c>
      <c r="D1" s="625" t="s">
        <v>1719</v>
      </c>
      <c r="E1" s="854" t="s">
        <v>1721</v>
      </c>
    </row>
    <row r="2" spans="1:5">
      <c r="A2" s="629" t="s">
        <v>671</v>
      </c>
      <c r="B2" s="616" t="s">
        <v>1706</v>
      </c>
      <c r="C2" s="619">
        <v>0</v>
      </c>
      <c r="D2" s="617">
        <v>0</v>
      </c>
      <c r="E2" s="617">
        <v>1</v>
      </c>
    </row>
    <row r="3" spans="1:5">
      <c r="A3" s="629" t="s">
        <v>1718</v>
      </c>
      <c r="B3" s="616" t="s">
        <v>1706</v>
      </c>
      <c r="C3" s="622">
        <v>41912986</v>
      </c>
      <c r="D3" s="134">
        <v>11</v>
      </c>
      <c r="E3" s="617">
        <v>1</v>
      </c>
    </row>
    <row r="4" spans="1:5">
      <c r="A4" s="629" t="s">
        <v>1717</v>
      </c>
      <c r="B4" s="616" t="s">
        <v>1706</v>
      </c>
      <c r="C4" s="623">
        <v>20643219</v>
      </c>
      <c r="D4" s="135">
        <v>11</v>
      </c>
      <c r="E4" s="617">
        <v>1</v>
      </c>
    </row>
    <row r="5" spans="1:5">
      <c r="A5" s="629" t="s">
        <v>671</v>
      </c>
      <c r="B5" s="616" t="s">
        <v>1707</v>
      </c>
      <c r="C5" s="619">
        <v>0</v>
      </c>
      <c r="D5" s="617">
        <v>0</v>
      </c>
      <c r="E5" s="617">
        <v>2</v>
      </c>
    </row>
    <row r="6" spans="1:5">
      <c r="A6" s="629" t="s">
        <v>1718</v>
      </c>
      <c r="B6" s="616" t="s">
        <v>1707</v>
      </c>
      <c r="C6" s="620">
        <v>5744640</v>
      </c>
      <c r="D6" s="134">
        <v>2</v>
      </c>
      <c r="E6" s="617">
        <v>2</v>
      </c>
    </row>
    <row r="7" spans="1:5">
      <c r="A7" s="629" t="s">
        <v>1717</v>
      </c>
      <c r="B7" s="616" t="s">
        <v>1707</v>
      </c>
      <c r="C7" s="621">
        <v>2184840</v>
      </c>
      <c r="D7" s="135">
        <v>2</v>
      </c>
      <c r="E7" s="617">
        <v>2</v>
      </c>
    </row>
    <row r="8" spans="1:5">
      <c r="A8" s="629" t="s">
        <v>671</v>
      </c>
      <c r="B8" s="616" t="s">
        <v>1708</v>
      </c>
      <c r="C8" s="619">
        <v>2000000</v>
      </c>
      <c r="D8" s="134">
        <v>2</v>
      </c>
      <c r="E8" s="617">
        <v>3</v>
      </c>
    </row>
    <row r="9" spans="1:5">
      <c r="A9" s="629" t="s">
        <v>1718</v>
      </c>
      <c r="B9" s="616" t="s">
        <v>1708</v>
      </c>
      <c r="C9" s="618">
        <v>14433454</v>
      </c>
      <c r="D9" s="134">
        <v>3</v>
      </c>
      <c r="E9" s="617">
        <v>3</v>
      </c>
    </row>
    <row r="10" spans="1:5">
      <c r="A10" s="629" t="s">
        <v>1717</v>
      </c>
      <c r="B10" s="616" t="s">
        <v>1708</v>
      </c>
      <c r="C10" s="619">
        <v>0</v>
      </c>
      <c r="D10" s="617">
        <v>0</v>
      </c>
      <c r="E10" s="617">
        <v>3</v>
      </c>
    </row>
    <row r="11" spans="1:5">
      <c r="A11" s="629" t="s">
        <v>671</v>
      </c>
      <c r="B11" s="616" t="s">
        <v>1709</v>
      </c>
      <c r="C11" s="619">
        <v>1000000</v>
      </c>
      <c r="D11" s="617" t="s">
        <v>576</v>
      </c>
      <c r="E11" s="617">
        <v>4</v>
      </c>
    </row>
    <row r="12" spans="1:5">
      <c r="A12" s="629" t="s">
        <v>1718</v>
      </c>
      <c r="B12" s="616" t="s">
        <v>1709</v>
      </c>
      <c r="C12" s="617">
        <v>0</v>
      </c>
      <c r="D12" s="617">
        <v>0</v>
      </c>
      <c r="E12" s="617">
        <v>4</v>
      </c>
    </row>
    <row r="13" spans="1:5">
      <c r="A13" s="629" t="s">
        <v>1717</v>
      </c>
      <c r="B13" s="616" t="s">
        <v>1709</v>
      </c>
      <c r="C13" s="619">
        <v>25300000</v>
      </c>
      <c r="D13" s="617">
        <v>21</v>
      </c>
      <c r="E13" s="617">
        <v>4</v>
      </c>
    </row>
    <row r="14" spans="1:5">
      <c r="A14" s="629" t="s">
        <v>671</v>
      </c>
      <c r="B14" s="616" t="s">
        <v>1714</v>
      </c>
      <c r="C14" s="619">
        <v>2000000</v>
      </c>
      <c r="D14" s="617">
        <v>2</v>
      </c>
      <c r="E14" s="617">
        <v>5</v>
      </c>
    </row>
    <row r="15" spans="1:5">
      <c r="A15" s="629" t="s">
        <v>1718</v>
      </c>
      <c r="B15" s="616" t="s">
        <v>1714</v>
      </c>
      <c r="C15" s="617">
        <v>0</v>
      </c>
      <c r="D15" s="617">
        <v>0</v>
      </c>
      <c r="E15" s="617">
        <v>5</v>
      </c>
    </row>
    <row r="16" spans="1:5">
      <c r="A16" s="629" t="s">
        <v>1717</v>
      </c>
      <c r="B16" s="616" t="s">
        <v>1714</v>
      </c>
      <c r="C16" s="619">
        <v>3468000</v>
      </c>
      <c r="D16" s="617">
        <v>2</v>
      </c>
      <c r="E16" s="617">
        <v>5</v>
      </c>
    </row>
    <row r="17" spans="1:5">
      <c r="A17" s="629" t="s">
        <v>671</v>
      </c>
      <c r="B17" s="616" t="s">
        <v>1710</v>
      </c>
      <c r="C17" s="619">
        <v>1000000</v>
      </c>
      <c r="D17" s="617">
        <v>1</v>
      </c>
      <c r="E17" s="617">
        <v>6</v>
      </c>
    </row>
    <row r="18" spans="1:5">
      <c r="A18" s="629" t="s">
        <v>1718</v>
      </c>
      <c r="B18" s="616" t="s">
        <v>1710</v>
      </c>
      <c r="C18" s="617">
        <v>0</v>
      </c>
      <c r="D18" s="617">
        <v>0</v>
      </c>
      <c r="E18" s="617">
        <v>6</v>
      </c>
    </row>
    <row r="19" spans="1:5">
      <c r="A19" s="629" t="s">
        <v>1717</v>
      </c>
      <c r="B19" s="616" t="s">
        <v>1710</v>
      </c>
      <c r="C19" s="619">
        <v>6400879</v>
      </c>
      <c r="D19" s="617">
        <v>3</v>
      </c>
      <c r="E19" s="617">
        <v>6</v>
      </c>
    </row>
    <row r="20" spans="1:5">
      <c r="A20" s="629" t="s">
        <v>671</v>
      </c>
      <c r="B20" s="616" t="s">
        <v>1711</v>
      </c>
      <c r="C20" s="619">
        <v>1000000</v>
      </c>
      <c r="D20" s="617">
        <v>1</v>
      </c>
      <c r="E20" s="617">
        <v>7</v>
      </c>
    </row>
    <row r="21" spans="1:5">
      <c r="A21" s="629" t="s">
        <v>1718</v>
      </c>
      <c r="B21" s="616" t="s">
        <v>1711</v>
      </c>
      <c r="C21" s="617">
        <v>42000000</v>
      </c>
      <c r="D21" s="617">
        <v>26</v>
      </c>
      <c r="E21" s="617">
        <v>7</v>
      </c>
    </row>
    <row r="22" spans="1:5">
      <c r="A22" s="629" t="s">
        <v>1717</v>
      </c>
      <c r="B22" s="616" t="s">
        <v>1711</v>
      </c>
      <c r="C22" s="619">
        <v>2122416</v>
      </c>
      <c r="D22" s="617">
        <v>1</v>
      </c>
      <c r="E22" s="617">
        <v>7</v>
      </c>
    </row>
    <row r="23" spans="1:5">
      <c r="A23" s="629" t="s">
        <v>671</v>
      </c>
      <c r="B23" s="616" t="s">
        <v>1712</v>
      </c>
      <c r="C23" s="619">
        <v>4000000</v>
      </c>
      <c r="D23" s="617">
        <v>4</v>
      </c>
      <c r="E23" s="617">
        <v>8</v>
      </c>
    </row>
    <row r="24" spans="1:5">
      <c r="A24" s="629" t="s">
        <v>1718</v>
      </c>
      <c r="B24" s="616" t="s">
        <v>1712</v>
      </c>
      <c r="C24" s="617">
        <v>39100000</v>
      </c>
      <c r="D24" s="617">
        <v>34</v>
      </c>
      <c r="E24" s="617">
        <v>8</v>
      </c>
    </row>
    <row r="25" spans="1:5">
      <c r="A25" s="629" t="s">
        <v>1717</v>
      </c>
      <c r="B25" s="616" t="s">
        <v>1712</v>
      </c>
      <c r="C25" s="619">
        <v>0</v>
      </c>
      <c r="D25" s="617">
        <v>0</v>
      </c>
      <c r="E25" s="617">
        <v>8</v>
      </c>
    </row>
    <row r="26" spans="1:5">
      <c r="A26" s="629" t="s">
        <v>671</v>
      </c>
      <c r="B26" s="616" t="s">
        <v>1713</v>
      </c>
      <c r="C26" s="619">
        <v>2000000</v>
      </c>
      <c r="D26" s="617">
        <v>2</v>
      </c>
      <c r="E26" s="617">
        <v>9</v>
      </c>
    </row>
    <row r="27" spans="1:5">
      <c r="A27" s="629" t="s">
        <v>1718</v>
      </c>
      <c r="B27" s="616" t="s">
        <v>1713</v>
      </c>
      <c r="C27" s="617">
        <v>67466160</v>
      </c>
      <c r="D27" s="617">
        <v>48</v>
      </c>
      <c r="E27" s="617">
        <v>9</v>
      </c>
    </row>
    <row r="28" spans="1:5">
      <c r="A28" s="629" t="s">
        <v>1717</v>
      </c>
      <c r="B28" s="616" t="s">
        <v>1713</v>
      </c>
      <c r="C28" s="619">
        <v>0</v>
      </c>
      <c r="D28" s="617">
        <v>0</v>
      </c>
      <c r="E28" s="617">
        <v>9</v>
      </c>
    </row>
  </sheetData>
  <pageMargins left="0.511811023622047" right="0.118110236220472" top="0.55118110236220497" bottom="0.55118110236220497" header="0.31496062992126" footer="0.31496062992126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46"/>
  <sheetViews>
    <sheetView view="pageBreakPreview" zoomScale="110" zoomScaleNormal="142" workbookViewId="0">
      <selection activeCell="B27" sqref="B27:D27"/>
    </sheetView>
  </sheetViews>
  <sheetFormatPr defaultColWidth="9.1796875" defaultRowHeight="12"/>
  <cols>
    <col min="1" max="1" width="7.26953125" style="25" customWidth="1"/>
    <col min="2" max="2" width="9.1796875" style="25"/>
    <col min="3" max="3" width="43.54296875" style="25" customWidth="1"/>
    <col min="4" max="4" width="10.54296875" style="25" customWidth="1"/>
    <col min="5" max="5" width="9.1796875" style="25" customWidth="1"/>
    <col min="6" max="6" width="18.54296875" style="25" customWidth="1"/>
    <col min="7" max="7" width="8.1796875" style="25" customWidth="1"/>
    <col min="8" max="8" width="20" style="25" customWidth="1"/>
    <col min="9" max="9" width="10.81640625" style="25" customWidth="1"/>
    <col min="10" max="16384" width="9.1796875" style="25"/>
  </cols>
  <sheetData>
    <row r="1" spans="1:10" ht="18.5">
      <c r="A1" s="26" t="s">
        <v>1645</v>
      </c>
    </row>
    <row r="2" spans="1:10" ht="18.5">
      <c r="A2" s="26" t="s">
        <v>1646</v>
      </c>
    </row>
    <row r="3" spans="1:10" ht="18.5">
      <c r="A3" s="26" t="s">
        <v>1647</v>
      </c>
    </row>
    <row r="5" spans="1:10">
      <c r="A5" s="832" t="s">
        <v>1648</v>
      </c>
      <c r="B5" s="833"/>
      <c r="C5" s="834"/>
      <c r="D5" s="830" t="s">
        <v>1649</v>
      </c>
      <c r="E5" s="839" t="s">
        <v>1650</v>
      </c>
      <c r="F5" s="840"/>
      <c r="G5" s="839" t="s">
        <v>1651</v>
      </c>
      <c r="H5" s="840"/>
    </row>
    <row r="6" spans="1:10">
      <c r="A6" s="835"/>
      <c r="B6" s="836"/>
      <c r="C6" s="837"/>
      <c r="D6" s="831"/>
      <c r="E6" s="27" t="s">
        <v>1652</v>
      </c>
      <c r="F6" s="28" t="s">
        <v>1653</v>
      </c>
      <c r="G6" s="27" t="s">
        <v>1652</v>
      </c>
      <c r="H6" s="28" t="s">
        <v>1653</v>
      </c>
    </row>
    <row r="7" spans="1:10">
      <c r="A7" s="29" t="s">
        <v>1654</v>
      </c>
      <c r="B7" s="838" t="s">
        <v>1655</v>
      </c>
      <c r="C7" s="841"/>
      <c r="D7" s="31"/>
      <c r="E7" s="31"/>
      <c r="F7" s="31"/>
      <c r="G7" s="31"/>
      <c r="H7" s="31"/>
    </row>
    <row r="8" spans="1:10" ht="18.75" customHeight="1">
      <c r="A8" s="32"/>
      <c r="B8" s="33" t="s">
        <v>1656</v>
      </c>
      <c r="C8" s="34" t="s">
        <v>0</v>
      </c>
      <c r="D8" s="35">
        <v>1000000</v>
      </c>
      <c r="E8" s="36">
        <v>35</v>
      </c>
      <c r="F8" s="37">
        <v>35000000</v>
      </c>
      <c r="G8" s="38">
        <f>'Rekapitulasi PNBP'!AD9</f>
        <v>49</v>
      </c>
      <c r="H8" s="39">
        <f>G8*1000000</f>
        <v>49000000</v>
      </c>
      <c r="I8" s="73"/>
    </row>
    <row r="9" spans="1:10" ht="25.5" customHeight="1">
      <c r="A9" s="32"/>
      <c r="B9" s="33" t="s">
        <v>1657</v>
      </c>
      <c r="C9" s="34" t="s">
        <v>1</v>
      </c>
      <c r="D9" s="40">
        <v>1000000</v>
      </c>
      <c r="E9" s="41">
        <v>685</v>
      </c>
      <c r="F9" s="42">
        <v>685000000</v>
      </c>
      <c r="G9" s="38">
        <f>'Rekapitulasi PNBP'!AD10</f>
        <v>514</v>
      </c>
      <c r="H9" s="39">
        <f>G9*1000000</f>
        <v>514000000</v>
      </c>
      <c r="J9" s="73"/>
    </row>
    <row r="10" spans="1:10" ht="25.5" customHeight="1">
      <c r="A10" s="32"/>
      <c r="B10" s="33" t="s">
        <v>1657</v>
      </c>
      <c r="C10" s="34" t="s">
        <v>1658</v>
      </c>
      <c r="D10" s="43"/>
      <c r="E10" s="41"/>
      <c r="F10" s="41"/>
      <c r="G10" s="38"/>
      <c r="H10" s="39"/>
      <c r="J10" s="73"/>
    </row>
    <row r="11" spans="1:10" ht="15.75" customHeight="1">
      <c r="A11" s="32"/>
      <c r="B11" s="33"/>
      <c r="C11" s="34" t="s">
        <v>1659</v>
      </c>
      <c r="D11" s="40">
        <v>1500000</v>
      </c>
      <c r="E11" s="41">
        <v>25</v>
      </c>
      <c r="F11" s="42">
        <v>37500000</v>
      </c>
      <c r="G11" s="44">
        <f>'Rekapitulasi PNBP'!AD12</f>
        <v>13</v>
      </c>
      <c r="H11" s="45">
        <f>G11*D11</f>
        <v>19500000</v>
      </c>
    </row>
    <row r="12" spans="1:10" ht="17.25" customHeight="1">
      <c r="A12" s="32"/>
      <c r="B12" s="33"/>
      <c r="C12" s="34" t="s">
        <v>1660</v>
      </c>
      <c r="D12" s="46">
        <v>3000000</v>
      </c>
      <c r="E12" s="41">
        <v>20</v>
      </c>
      <c r="F12" s="42">
        <v>60000000</v>
      </c>
      <c r="G12" s="44">
        <f>'Rekapitulasi PNBP'!AD13</f>
        <v>15</v>
      </c>
      <c r="H12" s="45">
        <f t="shared" ref="H12:H13" si="0">G12*D12</f>
        <v>45000000</v>
      </c>
    </row>
    <row r="13" spans="1:10" ht="24" customHeight="1">
      <c r="A13" s="32"/>
      <c r="B13" s="33"/>
      <c r="C13" s="34" t="s">
        <v>1661</v>
      </c>
      <c r="D13" s="46" t="s">
        <v>1662</v>
      </c>
      <c r="E13" s="41">
        <v>10</v>
      </c>
      <c r="F13" s="41">
        <v>60000000</v>
      </c>
      <c r="G13" s="47">
        <v>0</v>
      </c>
      <c r="H13" s="45">
        <f t="shared" si="0"/>
        <v>0</v>
      </c>
    </row>
    <row r="14" spans="1:10" ht="19.5" customHeight="1">
      <c r="A14" s="32"/>
      <c r="B14" s="33" t="s">
        <v>1663</v>
      </c>
      <c r="C14" s="34" t="s">
        <v>5</v>
      </c>
      <c r="D14" s="40">
        <v>2000000</v>
      </c>
      <c r="E14" s="41">
        <v>15</v>
      </c>
      <c r="F14" s="42">
        <v>30000000</v>
      </c>
      <c r="G14" s="48">
        <f>'Rekapitulasi PNBP'!AD15</f>
        <v>8</v>
      </c>
      <c r="H14" s="49">
        <f>G14*2000000</f>
        <v>16000000</v>
      </c>
    </row>
    <row r="15" spans="1:10">
      <c r="A15" s="29" t="s">
        <v>1664</v>
      </c>
      <c r="B15" s="838" t="s">
        <v>1665</v>
      </c>
      <c r="C15" s="838"/>
      <c r="D15" s="43"/>
      <c r="E15" s="41"/>
      <c r="F15" s="41"/>
      <c r="G15" s="50"/>
      <c r="H15" s="51"/>
    </row>
    <row r="16" spans="1:10" ht="33" customHeight="1">
      <c r="A16" s="32"/>
      <c r="B16" s="33" t="s">
        <v>1656</v>
      </c>
      <c r="C16" s="34" t="s">
        <v>1666</v>
      </c>
      <c r="D16" s="40">
        <v>5000000</v>
      </c>
      <c r="E16" s="41">
        <v>3</v>
      </c>
      <c r="F16" s="42">
        <v>15000000</v>
      </c>
      <c r="G16" s="50">
        <f>'Rekapitulasi PNBP'!AD18</f>
        <v>4</v>
      </c>
      <c r="H16" s="51">
        <f>G16*D16</f>
        <v>20000000</v>
      </c>
    </row>
    <row r="17" spans="1:10" ht="31.5" customHeight="1">
      <c r="A17" s="32"/>
      <c r="B17" s="33" t="s">
        <v>1657</v>
      </c>
      <c r="C17" s="34" t="s">
        <v>1667</v>
      </c>
      <c r="D17" s="40">
        <v>10000000</v>
      </c>
      <c r="E17" s="41">
        <v>2</v>
      </c>
      <c r="F17" s="42">
        <v>20000000</v>
      </c>
      <c r="G17" s="50">
        <f>'Rekapitulasi PNBP'!AD19</f>
        <v>2</v>
      </c>
      <c r="H17" s="51">
        <f>G17*D17</f>
        <v>20000000</v>
      </c>
    </row>
    <row r="18" spans="1:10">
      <c r="A18" s="29" t="s">
        <v>1668</v>
      </c>
      <c r="B18" s="838" t="s">
        <v>1669</v>
      </c>
      <c r="C18" s="838"/>
      <c r="D18" s="43"/>
      <c r="E18" s="41"/>
      <c r="F18" s="41"/>
      <c r="G18" s="50"/>
      <c r="H18" s="51"/>
    </row>
    <row r="19" spans="1:10" ht="31.5" customHeight="1">
      <c r="A19" s="29"/>
      <c r="B19" s="33" t="s">
        <v>1656</v>
      </c>
      <c r="C19" s="34" t="s">
        <v>8</v>
      </c>
      <c r="D19" s="40">
        <v>1000000</v>
      </c>
      <c r="E19" s="52">
        <v>0</v>
      </c>
      <c r="F19" s="52">
        <v>0</v>
      </c>
      <c r="G19" s="52">
        <f>'Rekapitulasi PNBP'!AD24</f>
        <v>13</v>
      </c>
      <c r="H19" s="52">
        <f>'Rekapitulasi PNBP'!AE24</f>
        <v>13000000</v>
      </c>
    </row>
    <row r="20" spans="1:10" ht="31.5" customHeight="1">
      <c r="A20" s="53"/>
      <c r="B20" s="33" t="s">
        <v>1657</v>
      </c>
      <c r="C20" s="34" t="s">
        <v>1670</v>
      </c>
      <c r="D20" s="54">
        <v>0</v>
      </c>
      <c r="E20" s="52">
        <v>0</v>
      </c>
      <c r="F20" s="52">
        <v>0</v>
      </c>
      <c r="G20" s="52">
        <f>'Rekapitulasi PNBP'!AD25</f>
        <v>124</v>
      </c>
      <c r="H20" s="52">
        <f>'Rekapitulasi PNBP'!AE25</f>
        <v>210657240</v>
      </c>
    </row>
    <row r="21" spans="1:10" ht="33.75" customHeight="1">
      <c r="A21" s="53"/>
      <c r="B21" s="33" t="s">
        <v>1663</v>
      </c>
      <c r="C21" s="34" t="s">
        <v>1671</v>
      </c>
      <c r="D21" s="54">
        <v>0</v>
      </c>
      <c r="E21" s="52">
        <v>0</v>
      </c>
      <c r="F21" s="52">
        <v>0</v>
      </c>
      <c r="G21" s="52">
        <f>'Rekapitulasi PNBP'!AD26</f>
        <v>40</v>
      </c>
      <c r="H21" s="52">
        <f>'Rekapitulasi PNBP'!AE26</f>
        <v>210657240</v>
      </c>
      <c r="I21" s="73"/>
    </row>
    <row r="22" spans="1:10">
      <c r="A22" s="821" t="s">
        <v>1672</v>
      </c>
      <c r="B22" s="822"/>
      <c r="C22" s="822"/>
      <c r="D22" s="823"/>
      <c r="E22" s="55"/>
      <c r="F22" s="56"/>
      <c r="G22" s="57"/>
      <c r="H22" s="57">
        <f>SUM(H8:H21)</f>
        <v>1117814480</v>
      </c>
    </row>
    <row r="23" spans="1:10">
      <c r="A23" s="29" t="s">
        <v>1673</v>
      </c>
      <c r="B23" s="838" t="s">
        <v>1674</v>
      </c>
      <c r="C23" s="838"/>
      <c r="D23" s="58"/>
      <c r="E23" s="59"/>
      <c r="F23" s="59"/>
      <c r="G23" s="60">
        <v>0</v>
      </c>
      <c r="H23" s="61">
        <v>0</v>
      </c>
    </row>
    <row r="24" spans="1:10">
      <c r="A24" s="614" t="s">
        <v>1675</v>
      </c>
      <c r="B24" s="30" t="s">
        <v>1676</v>
      </c>
      <c r="C24" s="30"/>
      <c r="D24" s="58"/>
      <c r="E24" s="59"/>
      <c r="F24" s="59"/>
      <c r="G24" s="60">
        <v>2</v>
      </c>
      <c r="H24" s="61">
        <v>4565184</v>
      </c>
    </row>
    <row r="25" spans="1:10">
      <c r="A25" s="615" t="s">
        <v>1677</v>
      </c>
      <c r="B25" s="838" t="s">
        <v>1678</v>
      </c>
      <c r="C25" s="838"/>
      <c r="D25" s="58"/>
      <c r="E25" s="59"/>
      <c r="F25" s="59"/>
      <c r="G25" s="60"/>
      <c r="H25" s="61">
        <v>0</v>
      </c>
    </row>
    <row r="26" spans="1:10">
      <c r="A26" s="615" t="s">
        <v>1679</v>
      </c>
      <c r="B26" s="838" t="s">
        <v>990</v>
      </c>
      <c r="C26" s="838"/>
      <c r="D26" s="58"/>
      <c r="E26" s="59"/>
      <c r="F26" s="59"/>
      <c r="G26" s="60">
        <v>1</v>
      </c>
      <c r="H26" s="61">
        <f>'Rekapitulasi PNBP'!Q30</f>
        <v>267999999</v>
      </c>
    </row>
    <row r="27" spans="1:10">
      <c r="A27" s="62" t="s">
        <v>1680</v>
      </c>
      <c r="B27" s="838" t="s">
        <v>1681</v>
      </c>
      <c r="C27" s="838"/>
      <c r="D27" s="58"/>
      <c r="E27" s="59"/>
      <c r="F27" s="59"/>
      <c r="G27" s="60">
        <v>0</v>
      </c>
      <c r="H27" s="61">
        <v>0</v>
      </c>
    </row>
    <row r="28" spans="1:10">
      <c r="A28" s="821" t="s">
        <v>1682</v>
      </c>
      <c r="B28" s="822"/>
      <c r="C28" s="822"/>
      <c r="D28" s="823"/>
      <c r="E28" s="55">
        <f t="shared" ref="E28:F28" si="1">SUM(E8:E23)</f>
        <v>795</v>
      </c>
      <c r="F28" s="61">
        <f t="shared" si="1"/>
        <v>942500000</v>
      </c>
      <c r="G28" s="61">
        <f>SUM(G8:G26)</f>
        <v>785</v>
      </c>
      <c r="H28" s="61">
        <f>SUM(H22:H27)</f>
        <v>1390379663</v>
      </c>
    </row>
    <row r="29" spans="1:10">
      <c r="A29" s="824" t="s">
        <v>1643</v>
      </c>
      <c r="B29" s="825"/>
      <c r="C29" s="825"/>
      <c r="D29" s="826"/>
      <c r="E29" s="63"/>
      <c r="F29" s="64"/>
      <c r="G29" s="65"/>
      <c r="H29" s="65">
        <v>942500000</v>
      </c>
      <c r="J29" s="70">
        <f>H22/H29</f>
        <v>1.1860100583554376</v>
      </c>
    </row>
    <row r="30" spans="1:10">
      <c r="A30" s="827" t="s">
        <v>1683</v>
      </c>
      <c r="B30" s="828"/>
      <c r="C30" s="828"/>
      <c r="D30" s="829"/>
      <c r="E30" s="66"/>
      <c r="F30" s="67"/>
      <c r="G30" s="68"/>
      <c r="H30" s="69">
        <f>H28/H29*100%</f>
        <v>1.4752038864721486</v>
      </c>
    </row>
    <row r="32" spans="1:10">
      <c r="H32" s="70"/>
    </row>
    <row r="33" spans="6:8">
      <c r="F33" s="71"/>
      <c r="H33" s="71"/>
    </row>
    <row r="34" spans="6:8">
      <c r="F34" s="71"/>
      <c r="H34" s="71"/>
    </row>
    <row r="37" spans="6:8">
      <c r="H37" s="72"/>
    </row>
    <row r="45" spans="6:8">
      <c r="H45" s="73"/>
    </row>
    <row r="46" spans="6:8">
      <c r="H46" s="74"/>
    </row>
  </sheetData>
  <mergeCells count="15">
    <mergeCell ref="E5:F5"/>
    <mergeCell ref="G5:H5"/>
    <mergeCell ref="B7:C7"/>
    <mergeCell ref="B15:C15"/>
    <mergeCell ref="B18:C18"/>
    <mergeCell ref="A28:D28"/>
    <mergeCell ref="A29:D29"/>
    <mergeCell ref="A30:D30"/>
    <mergeCell ref="D5:D6"/>
    <mergeCell ref="A5:C6"/>
    <mergeCell ref="A22:D22"/>
    <mergeCell ref="B23:C23"/>
    <mergeCell ref="B25:C25"/>
    <mergeCell ref="B26:C26"/>
    <mergeCell ref="B27:C27"/>
  </mergeCells>
  <pageMargins left="0.70866141732283505" right="0.70866141732283505" top="0.74803149606299202" bottom="0.74803149606299202" header="0.31496062992126" footer="0.31496062992126"/>
  <pageSetup paperSize="9" scale="8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25"/>
  <sheetViews>
    <sheetView view="pageBreakPreview" topLeftCell="A13" zoomScaleNormal="100" workbookViewId="0">
      <selection activeCell="B27" sqref="B27:D27"/>
    </sheetView>
  </sheetViews>
  <sheetFormatPr defaultColWidth="9" defaultRowHeight="14.5"/>
  <cols>
    <col min="1" max="1" width="6" customWidth="1"/>
    <col min="2" max="2" width="2.7265625" customWidth="1"/>
    <col min="3" max="3" width="32.26953125" customWidth="1"/>
    <col min="4" max="4" width="12.453125" customWidth="1"/>
    <col min="6" max="6" width="13.54296875" customWidth="1"/>
    <col min="8" max="12" width="13.54296875" customWidth="1"/>
    <col min="14" max="14" width="13.54296875" customWidth="1"/>
    <col min="18" max="18" width="14" customWidth="1"/>
  </cols>
  <sheetData>
    <row r="1" spans="1:14">
      <c r="A1" s="845" t="s">
        <v>1684</v>
      </c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</row>
    <row r="2" spans="1:14">
      <c r="A2" s="845" t="s">
        <v>1685</v>
      </c>
      <c r="B2" s="845"/>
      <c r="C2" s="845"/>
      <c r="D2" s="845"/>
      <c r="E2" s="845"/>
      <c r="F2" s="845"/>
      <c r="G2" s="845"/>
      <c r="H2" s="845"/>
      <c r="I2" s="845"/>
      <c r="J2" s="845"/>
      <c r="K2" s="845"/>
      <c r="L2" s="845"/>
      <c r="M2" s="845"/>
      <c r="N2" s="845"/>
    </row>
    <row r="4" spans="1:14">
      <c r="A4" s="848" t="s">
        <v>1686</v>
      </c>
      <c r="B4" s="850" t="s">
        <v>1648</v>
      </c>
      <c r="C4" s="851"/>
      <c r="D4" s="848" t="s">
        <v>1649</v>
      </c>
      <c r="E4" s="846" t="s">
        <v>1687</v>
      </c>
      <c r="F4" s="847"/>
      <c r="G4" s="846" t="s">
        <v>1688</v>
      </c>
      <c r="H4" s="847"/>
      <c r="I4" s="846" t="s">
        <v>1689</v>
      </c>
      <c r="J4" s="847"/>
      <c r="K4" s="846" t="s">
        <v>1690</v>
      </c>
      <c r="L4" s="847"/>
      <c r="M4" s="846" t="s">
        <v>1691</v>
      </c>
      <c r="N4" s="847"/>
    </row>
    <row r="5" spans="1:14" s="5" customFormat="1">
      <c r="A5" s="849"/>
      <c r="B5" s="852"/>
      <c r="C5" s="853"/>
      <c r="D5" s="849"/>
      <c r="E5" s="7" t="s">
        <v>1692</v>
      </c>
      <c r="F5" s="7" t="s">
        <v>1693</v>
      </c>
      <c r="G5" s="7" t="s">
        <v>1692</v>
      </c>
      <c r="H5" s="7" t="s">
        <v>1693</v>
      </c>
      <c r="I5" s="7" t="s">
        <v>1692</v>
      </c>
      <c r="J5" s="7" t="s">
        <v>1693</v>
      </c>
      <c r="K5" s="7" t="s">
        <v>1692</v>
      </c>
      <c r="L5" s="7" t="s">
        <v>1693</v>
      </c>
      <c r="M5" s="7" t="s">
        <v>1692</v>
      </c>
      <c r="N5" s="7" t="s">
        <v>1693</v>
      </c>
    </row>
    <row r="6" spans="1:14">
      <c r="A6" s="8" t="s">
        <v>1654</v>
      </c>
      <c r="B6" s="842" t="s">
        <v>1694</v>
      </c>
      <c r="C6" s="842"/>
      <c r="D6" s="9">
        <v>1000000</v>
      </c>
      <c r="E6" s="8">
        <v>35</v>
      </c>
      <c r="F6" s="9">
        <v>35000000</v>
      </c>
      <c r="G6" s="8">
        <v>50</v>
      </c>
      <c r="H6" s="9">
        <v>50000000</v>
      </c>
      <c r="I6" s="9">
        <v>50</v>
      </c>
      <c r="J6" s="9">
        <v>50000000</v>
      </c>
      <c r="K6" s="9">
        <v>50</v>
      </c>
      <c r="L6" s="9">
        <v>50000000</v>
      </c>
      <c r="M6" s="8">
        <v>50</v>
      </c>
      <c r="N6" s="9">
        <v>50000000</v>
      </c>
    </row>
    <row r="7" spans="1:14" ht="33" customHeight="1">
      <c r="A7" s="8" t="s">
        <v>1664</v>
      </c>
      <c r="B7" s="842" t="s">
        <v>1695</v>
      </c>
      <c r="C7" s="842"/>
      <c r="D7" s="9">
        <v>1000000</v>
      </c>
      <c r="E7" s="8">
        <v>685</v>
      </c>
      <c r="F7" s="9">
        <v>685000000</v>
      </c>
      <c r="G7" s="8">
        <v>410</v>
      </c>
      <c r="H7" s="9">
        <v>410000000</v>
      </c>
      <c r="I7" s="9">
        <v>112</v>
      </c>
      <c r="J7" s="9">
        <v>112000000</v>
      </c>
      <c r="K7" s="9">
        <v>145</v>
      </c>
      <c r="L7" s="9">
        <v>145000000</v>
      </c>
      <c r="M7" s="8">
        <v>107</v>
      </c>
      <c r="N7" s="9">
        <v>107000000</v>
      </c>
    </row>
    <row r="8" spans="1:14">
      <c r="A8" s="8" t="s">
        <v>1668</v>
      </c>
      <c r="B8" s="842" t="s">
        <v>129</v>
      </c>
      <c r="C8" s="842"/>
      <c r="D8" s="9"/>
      <c r="E8" s="8"/>
      <c r="F8" s="9"/>
      <c r="G8" s="8"/>
      <c r="H8" s="9"/>
      <c r="I8" s="9"/>
      <c r="J8" s="9"/>
      <c r="K8" s="9"/>
      <c r="L8" s="9">
        <v>0</v>
      </c>
      <c r="M8" s="8"/>
      <c r="N8" s="9">
        <v>0</v>
      </c>
    </row>
    <row r="9" spans="1:14" ht="29">
      <c r="A9" s="8"/>
      <c r="B9" s="10" t="s">
        <v>1696</v>
      </c>
      <c r="C9" s="11" t="s">
        <v>1697</v>
      </c>
      <c r="D9" s="9">
        <v>1500000</v>
      </c>
      <c r="E9" s="8">
        <v>25</v>
      </c>
      <c r="F9" s="9">
        <v>37500000</v>
      </c>
      <c r="G9" s="8">
        <v>18</v>
      </c>
      <c r="H9" s="9">
        <v>27000000</v>
      </c>
      <c r="I9" s="9">
        <v>18</v>
      </c>
      <c r="J9" s="9">
        <v>27000000</v>
      </c>
      <c r="K9" s="9">
        <v>18</v>
      </c>
      <c r="L9" s="9">
        <v>27000000</v>
      </c>
      <c r="M9" s="8">
        <v>18</v>
      </c>
      <c r="N9" s="9">
        <v>27000000</v>
      </c>
    </row>
    <row r="10" spans="1:14" ht="43.5">
      <c r="A10" s="8"/>
      <c r="B10" s="10" t="s">
        <v>1698</v>
      </c>
      <c r="C10" s="11" t="s">
        <v>1699</v>
      </c>
      <c r="D10" s="9">
        <v>3000000</v>
      </c>
      <c r="E10" s="8">
        <v>20</v>
      </c>
      <c r="F10" s="9">
        <v>60000000</v>
      </c>
      <c r="G10" s="8">
        <v>15</v>
      </c>
      <c r="H10" s="9">
        <v>45000000</v>
      </c>
      <c r="I10" s="9">
        <v>15</v>
      </c>
      <c r="J10" s="9">
        <v>45000000</v>
      </c>
      <c r="K10" s="9">
        <v>15</v>
      </c>
      <c r="L10" s="9">
        <v>45000000</v>
      </c>
      <c r="M10" s="8">
        <v>15</v>
      </c>
      <c r="N10" s="9">
        <v>45000000</v>
      </c>
    </row>
    <row r="11" spans="1:14" ht="43.5">
      <c r="A11" s="8"/>
      <c r="B11" s="10" t="s">
        <v>1700</v>
      </c>
      <c r="C11" s="11" t="s">
        <v>1701</v>
      </c>
      <c r="D11" s="9">
        <v>6000000</v>
      </c>
      <c r="E11" s="8">
        <v>10</v>
      </c>
      <c r="F11" s="9">
        <v>60000000</v>
      </c>
      <c r="G11" s="8">
        <v>7</v>
      </c>
      <c r="H11" s="9">
        <v>42000000</v>
      </c>
      <c r="I11" s="9">
        <v>7</v>
      </c>
      <c r="J11" s="9">
        <v>42000000</v>
      </c>
      <c r="K11" s="9">
        <v>7</v>
      </c>
      <c r="L11" s="9">
        <v>42000000</v>
      </c>
      <c r="M11" s="8">
        <v>7</v>
      </c>
      <c r="N11" s="9">
        <v>42000000</v>
      </c>
    </row>
    <row r="12" spans="1:14" ht="15" customHeight="1">
      <c r="A12" s="8" t="s">
        <v>1673</v>
      </c>
      <c r="B12" s="842" t="s">
        <v>1702</v>
      </c>
      <c r="C12" s="842"/>
      <c r="D12" s="9">
        <v>2000000</v>
      </c>
      <c r="E12" s="8">
        <v>15</v>
      </c>
      <c r="F12" s="9">
        <v>30000000</v>
      </c>
      <c r="G12" s="8">
        <v>15</v>
      </c>
      <c r="H12" s="9">
        <v>30000000</v>
      </c>
      <c r="I12" s="9">
        <v>15</v>
      </c>
      <c r="J12" s="9">
        <v>30000000</v>
      </c>
      <c r="K12" s="9">
        <v>15</v>
      </c>
      <c r="L12" s="9">
        <v>30000000</v>
      </c>
      <c r="M12" s="8">
        <v>15</v>
      </c>
      <c r="N12" s="9">
        <v>30000000</v>
      </c>
    </row>
    <row r="13" spans="1:14" ht="46.5" customHeight="1">
      <c r="A13" s="8" t="s">
        <v>1675</v>
      </c>
      <c r="B13" s="842" t="s">
        <v>1703</v>
      </c>
      <c r="C13" s="842"/>
      <c r="D13" s="9">
        <v>5000000</v>
      </c>
      <c r="E13" s="8">
        <v>3</v>
      </c>
      <c r="F13" s="9">
        <v>15000000</v>
      </c>
      <c r="G13" s="8">
        <v>6</v>
      </c>
      <c r="H13" s="9">
        <v>30000000</v>
      </c>
      <c r="I13" s="9">
        <v>6</v>
      </c>
      <c r="J13" s="9">
        <v>30000000</v>
      </c>
      <c r="K13" s="9">
        <v>6</v>
      </c>
      <c r="L13" s="9">
        <v>30000000</v>
      </c>
      <c r="M13" s="8">
        <v>6</v>
      </c>
      <c r="N13" s="9">
        <v>30000000</v>
      </c>
    </row>
    <row r="14" spans="1:14" ht="33" customHeight="1">
      <c r="A14" s="8" t="s">
        <v>1677</v>
      </c>
      <c r="B14" s="842" t="s">
        <v>1704</v>
      </c>
      <c r="C14" s="842"/>
      <c r="D14" s="9">
        <v>10000000</v>
      </c>
      <c r="E14" s="8">
        <v>2</v>
      </c>
      <c r="F14" s="9">
        <v>20000000</v>
      </c>
      <c r="G14" s="8">
        <v>5</v>
      </c>
      <c r="H14" s="9">
        <v>50000000</v>
      </c>
      <c r="I14" s="9">
        <v>5</v>
      </c>
      <c r="J14" s="9">
        <v>50000000</v>
      </c>
      <c r="K14" s="9">
        <v>5</v>
      </c>
      <c r="L14" s="9">
        <v>50000000</v>
      </c>
      <c r="M14" s="8">
        <v>5</v>
      </c>
      <c r="N14" s="9">
        <v>50000000</v>
      </c>
    </row>
    <row r="15" spans="1:14" ht="30.75" customHeight="1">
      <c r="A15" s="8" t="s">
        <v>1679</v>
      </c>
      <c r="B15" s="842" t="s">
        <v>8</v>
      </c>
      <c r="C15" s="842"/>
      <c r="D15" s="9">
        <v>1000000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</row>
    <row r="16" spans="1:14" ht="60.75" customHeight="1">
      <c r="A16" s="8" t="s">
        <v>1680</v>
      </c>
      <c r="B16" s="842" t="s">
        <v>1670</v>
      </c>
      <c r="C16" s="842"/>
      <c r="D16" s="9">
        <v>2000000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8" ht="45" customHeight="1">
      <c r="A17" s="8" t="s">
        <v>1705</v>
      </c>
      <c r="B17" s="842" t="s">
        <v>1671</v>
      </c>
      <c r="C17" s="842"/>
      <c r="D17" s="9">
        <v>1000000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8" spans="1:18">
      <c r="A18" s="10"/>
      <c r="B18" s="13"/>
      <c r="C18" s="14"/>
      <c r="D18" s="10"/>
      <c r="E18" s="10"/>
      <c r="F18" s="15"/>
      <c r="G18" s="16"/>
      <c r="H18" s="15"/>
      <c r="I18" s="15"/>
      <c r="J18" s="15"/>
      <c r="K18" s="15"/>
      <c r="L18" s="15"/>
      <c r="M18" s="16"/>
      <c r="N18" s="15"/>
    </row>
    <row r="19" spans="1:18">
      <c r="A19" s="17"/>
      <c r="B19" s="843" t="s">
        <v>1636</v>
      </c>
      <c r="C19" s="844"/>
      <c r="D19" s="7"/>
      <c r="E19" s="7"/>
      <c r="F19" s="18">
        <f>SUM(F6:F17)</f>
        <v>942500000</v>
      </c>
      <c r="G19" s="7"/>
      <c r="H19" s="18">
        <f>SUM(H6:H17)</f>
        <v>684000000</v>
      </c>
      <c r="I19" s="18"/>
      <c r="J19" s="18">
        <f>SUM(J6:J17)</f>
        <v>386000000</v>
      </c>
      <c r="K19" s="18"/>
      <c r="L19" s="18">
        <f>SUM(L6:L17)</f>
        <v>419000000</v>
      </c>
      <c r="M19" s="7"/>
      <c r="N19" s="18">
        <f>SUM(N6:N17)</f>
        <v>381000000</v>
      </c>
      <c r="R19" s="23"/>
    </row>
    <row r="20" spans="1:18">
      <c r="A20" s="17"/>
      <c r="B20" s="19"/>
      <c r="C20" s="20"/>
      <c r="D20" s="17"/>
      <c r="E20" s="17"/>
      <c r="F20" s="10"/>
      <c r="G20" s="10"/>
      <c r="H20" s="10"/>
      <c r="I20" s="10"/>
      <c r="J20" s="10"/>
      <c r="K20" s="10"/>
      <c r="L20" s="10"/>
      <c r="M20" s="10"/>
      <c r="N20" s="10"/>
      <c r="R20" s="23"/>
    </row>
    <row r="21" spans="1:18">
      <c r="F21" s="5"/>
      <c r="G21" s="5"/>
      <c r="H21" s="5"/>
      <c r="I21" s="5"/>
      <c r="J21" s="5"/>
      <c r="K21" s="5"/>
      <c r="L21" s="5"/>
      <c r="M21" s="5"/>
      <c r="N21" s="5"/>
    </row>
    <row r="22" spans="1:18" s="6" customFormat="1">
      <c r="A22" s="6" t="s">
        <v>11</v>
      </c>
      <c r="F22" s="21">
        <f>SUM(F6:F14)</f>
        <v>942500000</v>
      </c>
      <c r="G22" s="22"/>
      <c r="H22" s="21">
        <f>SUM(H6:H14)</f>
        <v>684000000</v>
      </c>
      <c r="I22" s="21"/>
      <c r="J22" s="21">
        <f>SUM(J6:J14)</f>
        <v>386000000</v>
      </c>
      <c r="K22" s="21"/>
      <c r="L22" s="21">
        <f>SUM(L6:L14)</f>
        <v>419000000</v>
      </c>
      <c r="M22" s="22"/>
      <c r="N22" s="21">
        <f>SUM(N6:N14)</f>
        <v>381000000</v>
      </c>
      <c r="R22" s="24"/>
    </row>
    <row r="23" spans="1:18" s="6" customFormat="1">
      <c r="A23" s="6" t="s">
        <v>13</v>
      </c>
      <c r="F23" s="12">
        <v>0</v>
      </c>
      <c r="G23" s="22"/>
      <c r="H23" s="12">
        <v>0</v>
      </c>
      <c r="I23" s="21"/>
      <c r="J23" s="12">
        <v>0</v>
      </c>
      <c r="K23" s="21"/>
      <c r="L23" s="12">
        <v>0</v>
      </c>
      <c r="M23" s="22"/>
      <c r="N23" s="12">
        <v>0</v>
      </c>
      <c r="R23" s="24"/>
    </row>
    <row r="24" spans="1:18" s="6" customFormat="1">
      <c r="F24" s="22"/>
      <c r="G24" s="22"/>
      <c r="H24" s="22"/>
      <c r="I24" s="22"/>
      <c r="J24" s="22"/>
      <c r="K24" s="22"/>
      <c r="L24" s="22"/>
      <c r="M24" s="22"/>
      <c r="N24" s="22"/>
      <c r="R24" s="24"/>
    </row>
    <row r="25" spans="1:18" s="6" customFormat="1">
      <c r="F25" s="21">
        <f>SUM(F22:F24)</f>
        <v>942500000</v>
      </c>
      <c r="G25" s="22"/>
      <c r="H25" s="21">
        <f>SUM(H22:H24)</f>
        <v>684000000</v>
      </c>
      <c r="I25" s="21"/>
      <c r="J25" s="21">
        <f>SUM(J22:J24)</f>
        <v>386000000</v>
      </c>
      <c r="K25" s="21"/>
      <c r="L25" s="21">
        <f>SUM(L22:L24)</f>
        <v>419000000</v>
      </c>
      <c r="M25" s="22"/>
      <c r="N25" s="21">
        <f>SUM(N22:N24)</f>
        <v>381000000</v>
      </c>
      <c r="R25" s="24"/>
    </row>
  </sheetData>
  <mergeCells count="20">
    <mergeCell ref="A1:N1"/>
    <mergeCell ref="A2:N2"/>
    <mergeCell ref="E4:F4"/>
    <mergeCell ref="G4:H4"/>
    <mergeCell ref="I4:J4"/>
    <mergeCell ref="K4:L4"/>
    <mergeCell ref="M4:N4"/>
    <mergeCell ref="A4:A5"/>
    <mergeCell ref="D4:D5"/>
    <mergeCell ref="B4:C5"/>
    <mergeCell ref="B6:C6"/>
    <mergeCell ref="B7:C7"/>
    <mergeCell ref="B8:C8"/>
    <mergeCell ref="B12:C12"/>
    <mergeCell ref="B13:C13"/>
    <mergeCell ref="B14:C14"/>
    <mergeCell ref="B15:C15"/>
    <mergeCell ref="B16:C16"/>
    <mergeCell ref="B17:C17"/>
    <mergeCell ref="B19:C19"/>
  </mergeCells>
  <pageMargins left="0.90551181102362199" right="0.70866141732283505" top="0.74803149606299202" bottom="0.74803149606299202" header="0.31496062992126" footer="0.31496062992126"/>
  <pageSetup paperSize="9" scale="7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4:M110"/>
  <sheetViews>
    <sheetView topLeftCell="A106" workbookViewId="0">
      <selection activeCell="B27" sqref="B27:D27"/>
    </sheetView>
  </sheetViews>
  <sheetFormatPr defaultColWidth="9.1796875" defaultRowHeight="14.5"/>
  <sheetData>
    <row r="4" spans="3:13" ht="34">
      <c r="C4" s="1" t="s">
        <v>1231</v>
      </c>
      <c r="D4" s="2">
        <v>44410</v>
      </c>
      <c r="E4" s="3" t="s">
        <v>34</v>
      </c>
      <c r="F4" s="3">
        <v>820210727385404</v>
      </c>
      <c r="G4" s="3">
        <v>520009000990</v>
      </c>
      <c r="H4" s="3" t="s">
        <v>1232</v>
      </c>
      <c r="I4" s="3">
        <v>552249</v>
      </c>
      <c r="J4" s="3" t="s">
        <v>37</v>
      </c>
      <c r="K4" s="3" t="s">
        <v>38</v>
      </c>
      <c r="L4" s="3">
        <v>425825</v>
      </c>
      <c r="M4" s="4">
        <v>800000</v>
      </c>
    </row>
    <row r="5" spans="3:13" ht="34">
      <c r="C5" s="1" t="s">
        <v>1231</v>
      </c>
      <c r="D5" s="2">
        <v>44410</v>
      </c>
      <c r="E5" s="3" t="s">
        <v>34</v>
      </c>
      <c r="F5" s="3">
        <v>820210727385404</v>
      </c>
      <c r="G5" s="3">
        <v>520009000990</v>
      </c>
      <c r="H5" s="3" t="s">
        <v>1232</v>
      </c>
      <c r="I5" s="3">
        <v>552249</v>
      </c>
      <c r="J5" s="3" t="s">
        <v>37</v>
      </c>
      <c r="K5" s="3" t="s">
        <v>38</v>
      </c>
      <c r="L5" s="3">
        <v>425825</v>
      </c>
      <c r="M5" s="4">
        <v>800000</v>
      </c>
    </row>
    <row r="6" spans="3:13" ht="23">
      <c r="C6" s="1" t="s">
        <v>1233</v>
      </c>
      <c r="D6" s="2">
        <v>44410</v>
      </c>
      <c r="E6" s="3" t="s">
        <v>34</v>
      </c>
      <c r="F6" s="3">
        <v>820210802848607</v>
      </c>
      <c r="G6" s="3">
        <v>523014000990</v>
      </c>
      <c r="H6" s="3" t="s">
        <v>1234</v>
      </c>
      <c r="I6" s="3">
        <v>47266093</v>
      </c>
      <c r="J6" s="3" t="s">
        <v>37</v>
      </c>
      <c r="K6" s="3" t="s">
        <v>38</v>
      </c>
      <c r="L6" s="3">
        <v>425259</v>
      </c>
      <c r="M6" s="4">
        <v>1000000</v>
      </c>
    </row>
    <row r="7" spans="3:13" ht="34">
      <c r="C7" s="1" t="s">
        <v>1235</v>
      </c>
      <c r="D7" s="2">
        <v>44410</v>
      </c>
      <c r="E7" s="3" t="s">
        <v>34</v>
      </c>
      <c r="F7" s="3">
        <v>820210802854890</v>
      </c>
      <c r="G7" s="3">
        <v>520008000990</v>
      </c>
      <c r="H7" s="3" t="s">
        <v>1236</v>
      </c>
      <c r="I7" s="3">
        <v>783018</v>
      </c>
      <c r="J7" s="3" t="s">
        <v>37</v>
      </c>
      <c r="K7" s="3" t="s">
        <v>38</v>
      </c>
      <c r="L7" s="3">
        <v>425825</v>
      </c>
      <c r="M7" s="4">
        <v>200000</v>
      </c>
    </row>
    <row r="8" spans="3:13" ht="34">
      <c r="C8" s="1" t="s">
        <v>1235</v>
      </c>
      <c r="D8" s="2">
        <v>44410</v>
      </c>
      <c r="E8" s="3" t="s">
        <v>34</v>
      </c>
      <c r="F8" s="3">
        <v>820210802854890</v>
      </c>
      <c r="G8" s="3">
        <v>520008000990</v>
      </c>
      <c r="H8" s="3" t="s">
        <v>1236</v>
      </c>
      <c r="I8" s="3">
        <v>783018</v>
      </c>
      <c r="J8" s="3" t="s">
        <v>37</v>
      </c>
      <c r="K8" s="3" t="s">
        <v>38</v>
      </c>
      <c r="L8" s="3">
        <v>425825</v>
      </c>
      <c r="M8" s="4">
        <v>200000</v>
      </c>
    </row>
    <row r="9" spans="3:13" ht="34">
      <c r="C9" s="1" t="s">
        <v>1237</v>
      </c>
      <c r="D9" s="2">
        <v>44410</v>
      </c>
      <c r="E9" s="3" t="s">
        <v>34</v>
      </c>
      <c r="F9" s="3">
        <v>820210802857702</v>
      </c>
      <c r="G9" s="3">
        <v>520009000990</v>
      </c>
      <c r="H9" s="3" t="s">
        <v>1238</v>
      </c>
      <c r="I9" s="3">
        <v>65835</v>
      </c>
      <c r="J9" s="3" t="s">
        <v>37</v>
      </c>
      <c r="K9" s="3" t="s">
        <v>38</v>
      </c>
      <c r="L9" s="3">
        <v>425825</v>
      </c>
      <c r="M9" s="4">
        <v>2000000</v>
      </c>
    </row>
    <row r="10" spans="3:13" ht="34">
      <c r="C10" s="1" t="s">
        <v>1237</v>
      </c>
      <c r="D10" s="2">
        <v>44410</v>
      </c>
      <c r="E10" s="3" t="s">
        <v>34</v>
      </c>
      <c r="F10" s="3">
        <v>820210802857702</v>
      </c>
      <c r="G10" s="3">
        <v>520009000990</v>
      </c>
      <c r="H10" s="3" t="s">
        <v>1238</v>
      </c>
      <c r="I10" s="3">
        <v>65835</v>
      </c>
      <c r="J10" s="3" t="s">
        <v>37</v>
      </c>
      <c r="K10" s="3" t="s">
        <v>38</v>
      </c>
      <c r="L10" s="3">
        <v>425825</v>
      </c>
      <c r="M10" s="4">
        <v>2000000</v>
      </c>
    </row>
    <row r="11" spans="3:13" ht="34">
      <c r="C11" s="1" t="s">
        <v>1239</v>
      </c>
      <c r="D11" s="2">
        <v>44411</v>
      </c>
      <c r="E11" s="3" t="s">
        <v>34</v>
      </c>
      <c r="F11" s="3">
        <v>820210728482360</v>
      </c>
      <c r="G11" s="3">
        <v>520002000990</v>
      </c>
      <c r="H11" s="3" t="s">
        <v>1240</v>
      </c>
      <c r="I11" s="3">
        <v>210803116896</v>
      </c>
      <c r="J11" s="3" t="s">
        <v>37</v>
      </c>
      <c r="K11" s="3" t="s">
        <v>38</v>
      </c>
      <c r="L11" s="3">
        <v>425259</v>
      </c>
      <c r="M11" s="4">
        <v>1000000</v>
      </c>
    </row>
    <row r="12" spans="3:13" ht="23">
      <c r="C12" s="1" t="s">
        <v>1241</v>
      </c>
      <c r="D12" s="2">
        <v>44411</v>
      </c>
      <c r="E12" s="3" t="s">
        <v>34</v>
      </c>
      <c r="F12" s="3">
        <v>820210728513792</v>
      </c>
      <c r="G12" s="3">
        <v>523014000990</v>
      </c>
      <c r="H12" s="3" t="s">
        <v>1242</v>
      </c>
      <c r="I12" s="3">
        <v>47276649</v>
      </c>
      <c r="J12" s="3" t="s">
        <v>37</v>
      </c>
      <c r="K12" s="3" t="s">
        <v>38</v>
      </c>
      <c r="L12" s="3">
        <v>425259</v>
      </c>
      <c r="M12" s="4">
        <v>1000000</v>
      </c>
    </row>
    <row r="13" spans="3:13" ht="34">
      <c r="C13" s="1" t="s">
        <v>1243</v>
      </c>
      <c r="D13" s="2">
        <v>44411</v>
      </c>
      <c r="E13" s="3" t="s">
        <v>34</v>
      </c>
      <c r="F13" s="3">
        <v>820210728527214</v>
      </c>
      <c r="G13" s="3">
        <v>523014000990</v>
      </c>
      <c r="H13" s="3" t="s">
        <v>1244</v>
      </c>
      <c r="I13" s="3">
        <v>47282694</v>
      </c>
      <c r="J13" s="3" t="s">
        <v>37</v>
      </c>
      <c r="K13" s="3" t="s">
        <v>38</v>
      </c>
      <c r="L13" s="3">
        <v>425825</v>
      </c>
      <c r="M13" s="4">
        <v>900000</v>
      </c>
    </row>
    <row r="14" spans="3:13" ht="34">
      <c r="C14" s="1" t="s">
        <v>1243</v>
      </c>
      <c r="D14" s="2">
        <v>44411</v>
      </c>
      <c r="E14" s="3" t="s">
        <v>34</v>
      </c>
      <c r="F14" s="3">
        <v>820210728527214</v>
      </c>
      <c r="G14" s="3">
        <v>523014000990</v>
      </c>
      <c r="H14" s="3" t="s">
        <v>1244</v>
      </c>
      <c r="I14" s="3">
        <v>47282694</v>
      </c>
      <c r="J14" s="3" t="s">
        <v>37</v>
      </c>
      <c r="K14" s="3" t="s">
        <v>38</v>
      </c>
      <c r="L14" s="3">
        <v>425825</v>
      </c>
      <c r="M14" s="4">
        <v>900000</v>
      </c>
    </row>
    <row r="15" spans="3:13" ht="23">
      <c r="C15" s="1" t="s">
        <v>1245</v>
      </c>
      <c r="D15" s="2">
        <v>44411</v>
      </c>
      <c r="E15" s="3" t="s">
        <v>34</v>
      </c>
      <c r="F15" s="3">
        <v>820210728537044</v>
      </c>
      <c r="G15" s="3">
        <v>520002000990</v>
      </c>
      <c r="H15" s="3" t="s">
        <v>1246</v>
      </c>
      <c r="I15" s="3">
        <v>210803117183</v>
      </c>
      <c r="J15" s="3" t="s">
        <v>37</v>
      </c>
      <c r="K15" s="3" t="s">
        <v>38</v>
      </c>
      <c r="L15" s="3">
        <v>425259</v>
      </c>
      <c r="M15" s="4">
        <v>1000000</v>
      </c>
    </row>
    <row r="16" spans="3:13" ht="23">
      <c r="C16" s="1" t="s">
        <v>1247</v>
      </c>
      <c r="D16" s="2">
        <v>44411</v>
      </c>
      <c r="E16" s="3" t="s">
        <v>34</v>
      </c>
      <c r="F16" s="3">
        <v>820210802843229</v>
      </c>
      <c r="G16" s="3">
        <v>523014000990</v>
      </c>
      <c r="H16" s="3" t="s">
        <v>1248</v>
      </c>
      <c r="I16" s="3">
        <v>47290952</v>
      </c>
      <c r="J16" s="3" t="s">
        <v>37</v>
      </c>
      <c r="K16" s="3" t="s">
        <v>38</v>
      </c>
      <c r="L16" s="3">
        <v>425259</v>
      </c>
      <c r="M16" s="4">
        <v>1000000</v>
      </c>
    </row>
    <row r="17" spans="3:13" ht="23">
      <c r="C17" s="1" t="s">
        <v>1070</v>
      </c>
      <c r="D17" s="2">
        <v>44411</v>
      </c>
      <c r="E17" s="3" t="s">
        <v>34</v>
      </c>
      <c r="F17" s="3">
        <v>820210802904572</v>
      </c>
      <c r="G17" s="3">
        <v>550000513990</v>
      </c>
      <c r="H17" s="3" t="s">
        <v>1249</v>
      </c>
      <c r="I17" s="3">
        <v>961560062303</v>
      </c>
      <c r="J17" s="3" t="s">
        <v>37</v>
      </c>
      <c r="K17" s="3" t="s">
        <v>38</v>
      </c>
      <c r="L17" s="3">
        <v>425259</v>
      </c>
      <c r="M17" s="4">
        <v>2000000</v>
      </c>
    </row>
    <row r="18" spans="3:13" ht="23">
      <c r="C18" s="1" t="s">
        <v>1250</v>
      </c>
      <c r="D18" s="2">
        <v>44411</v>
      </c>
      <c r="E18" s="3" t="s">
        <v>34</v>
      </c>
      <c r="F18" s="3">
        <v>820210802921841</v>
      </c>
      <c r="G18" s="3">
        <v>523014000990</v>
      </c>
      <c r="H18" s="3" t="s">
        <v>1251</v>
      </c>
      <c r="I18" s="3">
        <v>47272976</v>
      </c>
      <c r="J18" s="3" t="s">
        <v>37</v>
      </c>
      <c r="K18" s="3" t="s">
        <v>38</v>
      </c>
      <c r="L18" s="3">
        <v>425259</v>
      </c>
      <c r="M18" s="4">
        <v>1000000</v>
      </c>
    </row>
    <row r="19" spans="3:13" ht="23">
      <c r="C19" s="1" t="s">
        <v>1252</v>
      </c>
      <c r="D19" s="2">
        <v>44411</v>
      </c>
      <c r="E19" s="3" t="s">
        <v>34</v>
      </c>
      <c r="F19" s="3">
        <v>820210802929661</v>
      </c>
      <c r="G19" s="3">
        <v>520008000990</v>
      </c>
      <c r="H19" s="3" t="s">
        <v>1253</v>
      </c>
      <c r="I19" s="3">
        <v>498254106913</v>
      </c>
      <c r="J19" s="3" t="s">
        <v>37</v>
      </c>
      <c r="K19" s="3" t="s">
        <v>38</v>
      </c>
      <c r="L19" s="3">
        <v>425259</v>
      </c>
      <c r="M19" s="4">
        <v>1000000</v>
      </c>
    </row>
    <row r="20" spans="3:13" ht="23">
      <c r="C20" s="1" t="s">
        <v>1254</v>
      </c>
      <c r="D20" s="2">
        <v>44412</v>
      </c>
      <c r="E20" s="3" t="s">
        <v>34</v>
      </c>
      <c r="F20" s="3">
        <v>820210803058428</v>
      </c>
      <c r="G20" s="3">
        <v>520008000990</v>
      </c>
      <c r="H20" s="3" t="s">
        <v>1255</v>
      </c>
      <c r="I20" s="3">
        <v>916527</v>
      </c>
      <c r="J20" s="3" t="s">
        <v>37</v>
      </c>
      <c r="K20" s="3" t="s">
        <v>38</v>
      </c>
      <c r="L20" s="3">
        <v>425259</v>
      </c>
      <c r="M20" s="4">
        <v>1000000</v>
      </c>
    </row>
    <row r="21" spans="3:13" ht="34">
      <c r="C21" s="1" t="s">
        <v>1256</v>
      </c>
      <c r="D21" s="2">
        <v>44412</v>
      </c>
      <c r="E21" s="3" t="s">
        <v>34</v>
      </c>
      <c r="F21" s="3">
        <v>820210804080717</v>
      </c>
      <c r="G21" s="3">
        <v>520009000990</v>
      </c>
      <c r="H21" s="3" t="s">
        <v>1257</v>
      </c>
      <c r="I21" s="3">
        <v>578943</v>
      </c>
      <c r="J21" s="3" t="s">
        <v>37</v>
      </c>
      <c r="K21" s="3" t="s">
        <v>38</v>
      </c>
      <c r="L21" s="3">
        <v>425259</v>
      </c>
      <c r="M21" s="4">
        <v>1000000</v>
      </c>
    </row>
    <row r="22" spans="3:13" ht="23">
      <c r="C22" s="1" t="s">
        <v>1258</v>
      </c>
      <c r="D22" s="2">
        <v>44413</v>
      </c>
      <c r="E22" s="3" t="s">
        <v>34</v>
      </c>
      <c r="F22" s="3">
        <v>820210804123038</v>
      </c>
      <c r="G22" s="3">
        <v>523014000990</v>
      </c>
      <c r="H22" s="3" t="s">
        <v>1259</v>
      </c>
      <c r="I22" s="3">
        <v>47324969</v>
      </c>
      <c r="J22" s="3" t="s">
        <v>37</v>
      </c>
      <c r="K22" s="3" t="s">
        <v>38</v>
      </c>
      <c r="L22" s="3">
        <v>425259</v>
      </c>
      <c r="M22" s="4">
        <v>1000000</v>
      </c>
    </row>
    <row r="23" spans="3:13" ht="34">
      <c r="C23" s="1" t="s">
        <v>1260</v>
      </c>
      <c r="D23" s="2">
        <v>44413</v>
      </c>
      <c r="E23" s="3" t="s">
        <v>34</v>
      </c>
      <c r="F23" s="3">
        <v>820210804175796</v>
      </c>
      <c r="G23" s="3">
        <v>520008000990</v>
      </c>
      <c r="H23" s="3" t="s">
        <v>1261</v>
      </c>
      <c r="I23" s="3">
        <v>638386082988</v>
      </c>
      <c r="J23" s="3" t="s">
        <v>37</v>
      </c>
      <c r="K23" s="3" t="s">
        <v>38</v>
      </c>
      <c r="L23" s="3">
        <v>425259</v>
      </c>
      <c r="M23" s="4">
        <v>1000000</v>
      </c>
    </row>
    <row r="24" spans="3:13" ht="23">
      <c r="C24" s="1" t="s">
        <v>1262</v>
      </c>
      <c r="D24" s="2">
        <v>44413</v>
      </c>
      <c r="E24" s="3" t="s">
        <v>34</v>
      </c>
      <c r="F24" s="3">
        <v>820210805197407</v>
      </c>
      <c r="G24" s="3">
        <v>523014000990</v>
      </c>
      <c r="H24" s="3" t="s">
        <v>1263</v>
      </c>
      <c r="I24" s="3">
        <v>47343097</v>
      </c>
      <c r="J24" s="3" t="s">
        <v>37</v>
      </c>
      <c r="K24" s="3" t="s">
        <v>38</v>
      </c>
      <c r="L24" s="3">
        <v>425259</v>
      </c>
      <c r="M24" s="4">
        <v>1000000</v>
      </c>
    </row>
    <row r="25" spans="3:13" ht="23">
      <c r="C25" s="1" t="s">
        <v>1264</v>
      </c>
      <c r="D25" s="2">
        <v>44413</v>
      </c>
      <c r="E25" s="3" t="s">
        <v>34</v>
      </c>
      <c r="F25" s="3">
        <v>820210805211727</v>
      </c>
      <c r="G25" s="3">
        <v>520008000990</v>
      </c>
      <c r="H25" s="3" t="s">
        <v>1265</v>
      </c>
      <c r="I25" s="3">
        <v>595014053611</v>
      </c>
      <c r="J25" s="3" t="s">
        <v>37</v>
      </c>
      <c r="K25" s="3" t="s">
        <v>38</v>
      </c>
      <c r="L25" s="3">
        <v>425259</v>
      </c>
      <c r="M25" s="4">
        <v>1000000</v>
      </c>
    </row>
    <row r="26" spans="3:13" ht="23">
      <c r="C26" s="1" t="s">
        <v>1266</v>
      </c>
      <c r="D26" s="2">
        <v>44414</v>
      </c>
      <c r="E26" s="3" t="s">
        <v>34</v>
      </c>
      <c r="F26" s="3">
        <v>820210802886239</v>
      </c>
      <c r="G26" s="3">
        <v>520008000990</v>
      </c>
      <c r="H26" s="3" t="s">
        <v>1267</v>
      </c>
      <c r="I26" s="3">
        <v>910178386741</v>
      </c>
      <c r="J26" s="3" t="s">
        <v>37</v>
      </c>
      <c r="K26" s="3" t="s">
        <v>38</v>
      </c>
      <c r="L26" s="3">
        <v>425259</v>
      </c>
      <c r="M26" s="4">
        <v>1000000</v>
      </c>
    </row>
    <row r="27" spans="3:13" ht="34">
      <c r="C27" s="1" t="s">
        <v>1268</v>
      </c>
      <c r="D27" s="2">
        <v>44414</v>
      </c>
      <c r="E27" s="3" t="s">
        <v>34</v>
      </c>
      <c r="F27" s="3">
        <v>820210802886442</v>
      </c>
      <c r="G27" s="3">
        <v>520008000990</v>
      </c>
      <c r="H27" s="3" t="s">
        <v>1269</v>
      </c>
      <c r="I27" s="3">
        <v>570194386088</v>
      </c>
      <c r="J27" s="3" t="s">
        <v>37</v>
      </c>
      <c r="K27" s="3" t="s">
        <v>38</v>
      </c>
      <c r="L27" s="3">
        <v>425259</v>
      </c>
      <c r="M27" s="4">
        <v>1000000</v>
      </c>
    </row>
    <row r="28" spans="3:13" ht="23">
      <c r="C28" s="1" t="s">
        <v>1270</v>
      </c>
      <c r="D28" s="2">
        <v>44414</v>
      </c>
      <c r="E28" s="3" t="s">
        <v>34</v>
      </c>
      <c r="F28" s="3">
        <v>820210802888127</v>
      </c>
      <c r="G28" s="3">
        <v>520008000990</v>
      </c>
      <c r="H28" s="3" t="s">
        <v>1271</v>
      </c>
      <c r="I28" s="3">
        <v>290808387052</v>
      </c>
      <c r="J28" s="3" t="s">
        <v>37</v>
      </c>
      <c r="K28" s="3" t="s">
        <v>38</v>
      </c>
      <c r="L28" s="3">
        <v>425259</v>
      </c>
      <c r="M28" s="4">
        <v>1000000</v>
      </c>
    </row>
    <row r="29" spans="3:13" ht="34">
      <c r="C29" s="1" t="s">
        <v>1005</v>
      </c>
      <c r="D29" s="2">
        <v>44417</v>
      </c>
      <c r="E29" s="3" t="s">
        <v>34</v>
      </c>
      <c r="F29" s="3">
        <v>820210806367636</v>
      </c>
      <c r="G29" s="3">
        <v>520008000990</v>
      </c>
      <c r="H29" s="3" t="s">
        <v>1272</v>
      </c>
      <c r="I29" s="3">
        <v>942402098669</v>
      </c>
      <c r="J29" s="3" t="s">
        <v>37</v>
      </c>
      <c r="K29" s="3" t="s">
        <v>38</v>
      </c>
      <c r="L29" s="3">
        <v>425259</v>
      </c>
      <c r="M29" s="4">
        <v>2000000</v>
      </c>
    </row>
    <row r="30" spans="3:13" ht="23">
      <c r="C30" s="1" t="s">
        <v>1005</v>
      </c>
      <c r="D30" s="2">
        <v>44417</v>
      </c>
      <c r="E30" s="3" t="s">
        <v>34</v>
      </c>
      <c r="F30" s="3">
        <v>820210806367648</v>
      </c>
      <c r="G30" s="3">
        <v>520008000990</v>
      </c>
      <c r="H30" s="3" t="s">
        <v>1273</v>
      </c>
      <c r="I30" s="3">
        <v>83804085733</v>
      </c>
      <c r="J30" s="3" t="s">
        <v>37</v>
      </c>
      <c r="K30" s="3" t="s">
        <v>38</v>
      </c>
      <c r="L30" s="3">
        <v>425259</v>
      </c>
      <c r="M30" s="4">
        <v>2000000</v>
      </c>
    </row>
    <row r="31" spans="3:13" ht="23">
      <c r="C31" s="1" t="s">
        <v>1274</v>
      </c>
      <c r="D31" s="2">
        <v>44417</v>
      </c>
      <c r="E31" s="3" t="s">
        <v>34</v>
      </c>
      <c r="F31" s="3">
        <v>820210807381864</v>
      </c>
      <c r="G31" s="3">
        <v>520008000990</v>
      </c>
      <c r="H31" s="3" t="s">
        <v>1275</v>
      </c>
      <c r="I31" s="3">
        <v>334810055123</v>
      </c>
      <c r="J31" s="3" t="s">
        <v>37</v>
      </c>
      <c r="K31" s="3" t="s">
        <v>38</v>
      </c>
      <c r="L31" s="3">
        <v>425259</v>
      </c>
      <c r="M31" s="4">
        <v>1000000</v>
      </c>
    </row>
    <row r="32" spans="3:13" ht="23">
      <c r="C32" s="1" t="s">
        <v>1276</v>
      </c>
      <c r="D32" s="2">
        <v>44417</v>
      </c>
      <c r="E32" s="3" t="s">
        <v>34</v>
      </c>
      <c r="F32" s="3">
        <v>820210808441258</v>
      </c>
      <c r="G32" s="3">
        <v>520009000990</v>
      </c>
      <c r="H32" s="3" t="s">
        <v>1277</v>
      </c>
      <c r="I32" s="3">
        <v>23166</v>
      </c>
      <c r="J32" s="3" t="s">
        <v>37</v>
      </c>
      <c r="K32" s="3" t="s">
        <v>38</v>
      </c>
      <c r="L32" s="3">
        <v>425259</v>
      </c>
      <c r="M32" s="4">
        <v>1000000</v>
      </c>
    </row>
    <row r="33" spans="3:13" ht="23">
      <c r="C33" s="1" t="s">
        <v>1278</v>
      </c>
      <c r="D33" s="2">
        <v>44417</v>
      </c>
      <c r="E33" s="3" t="s">
        <v>34</v>
      </c>
      <c r="F33" s="3">
        <v>820210809488531</v>
      </c>
      <c r="G33" s="3">
        <v>523014000990</v>
      </c>
      <c r="H33" s="3" t="s">
        <v>1279</v>
      </c>
      <c r="I33" s="3">
        <v>47486346</v>
      </c>
      <c r="J33" s="3" t="s">
        <v>37</v>
      </c>
      <c r="K33" s="3" t="s">
        <v>38</v>
      </c>
      <c r="L33" s="3">
        <v>425825</v>
      </c>
      <c r="M33" s="4">
        <v>2000000</v>
      </c>
    </row>
    <row r="34" spans="3:13" ht="23">
      <c r="C34" s="1" t="s">
        <v>1278</v>
      </c>
      <c r="D34" s="2">
        <v>44417</v>
      </c>
      <c r="E34" s="3" t="s">
        <v>34</v>
      </c>
      <c r="F34" s="3">
        <v>820210809488531</v>
      </c>
      <c r="G34" s="3">
        <v>523014000990</v>
      </c>
      <c r="H34" s="3" t="s">
        <v>1279</v>
      </c>
      <c r="I34" s="3">
        <v>47486346</v>
      </c>
      <c r="J34" s="3" t="s">
        <v>37</v>
      </c>
      <c r="K34" s="3" t="s">
        <v>38</v>
      </c>
      <c r="L34" s="3">
        <v>425825</v>
      </c>
      <c r="M34" s="4">
        <v>2000000</v>
      </c>
    </row>
    <row r="35" spans="3:13" ht="23">
      <c r="C35" s="1" t="s">
        <v>1280</v>
      </c>
      <c r="D35" s="2">
        <v>44418</v>
      </c>
      <c r="E35" s="3" t="s">
        <v>34</v>
      </c>
      <c r="F35" s="3">
        <v>820210809515303</v>
      </c>
      <c r="G35" s="3">
        <v>520008000990</v>
      </c>
      <c r="H35" s="3" t="s">
        <v>1281</v>
      </c>
      <c r="I35" s="3">
        <v>194292082012</v>
      </c>
      <c r="J35" s="3" t="s">
        <v>37</v>
      </c>
      <c r="K35" s="3" t="s">
        <v>38</v>
      </c>
      <c r="L35" s="3">
        <v>425259</v>
      </c>
      <c r="M35" s="4">
        <v>5000000</v>
      </c>
    </row>
    <row r="36" spans="3:13" ht="23">
      <c r="C36" s="1" t="s">
        <v>1282</v>
      </c>
      <c r="D36" s="2">
        <v>44418</v>
      </c>
      <c r="E36" s="3" t="s">
        <v>34</v>
      </c>
      <c r="F36" s="3">
        <v>820210810557480</v>
      </c>
      <c r="G36" s="3">
        <v>520008000990</v>
      </c>
      <c r="H36" s="3" t="s">
        <v>1283</v>
      </c>
      <c r="I36" s="3">
        <v>664640020846</v>
      </c>
      <c r="J36" s="3" t="s">
        <v>37</v>
      </c>
      <c r="K36" s="3" t="s">
        <v>38</v>
      </c>
      <c r="L36" s="3">
        <v>425259</v>
      </c>
      <c r="M36" s="4">
        <v>1000000</v>
      </c>
    </row>
    <row r="37" spans="3:13" ht="34">
      <c r="C37" s="1" t="s">
        <v>1284</v>
      </c>
      <c r="D37" s="2">
        <v>44418</v>
      </c>
      <c r="E37" s="3" t="s">
        <v>34</v>
      </c>
      <c r="F37" s="3">
        <v>820210810601387</v>
      </c>
      <c r="G37" s="3">
        <v>520008000990</v>
      </c>
      <c r="H37" s="3" t="s">
        <v>1285</v>
      </c>
      <c r="I37" s="3">
        <v>272472040654</v>
      </c>
      <c r="J37" s="3" t="s">
        <v>37</v>
      </c>
      <c r="K37" s="3" t="s">
        <v>38</v>
      </c>
      <c r="L37" s="3">
        <v>425259</v>
      </c>
      <c r="M37" s="4">
        <v>1000000</v>
      </c>
    </row>
    <row r="38" spans="3:13" ht="45">
      <c r="C38" s="1" t="s">
        <v>1286</v>
      </c>
      <c r="D38" s="2">
        <v>44420</v>
      </c>
      <c r="E38" s="3" t="s">
        <v>34</v>
      </c>
      <c r="F38" s="3">
        <v>820210809488952</v>
      </c>
      <c r="G38" s="3">
        <v>520008000990</v>
      </c>
      <c r="H38" s="3" t="s">
        <v>1287</v>
      </c>
      <c r="I38" s="3">
        <v>596683</v>
      </c>
      <c r="J38" s="3" t="s">
        <v>37</v>
      </c>
      <c r="K38" s="3" t="s">
        <v>38</v>
      </c>
      <c r="L38" s="3">
        <v>425825</v>
      </c>
      <c r="M38" s="4">
        <v>2000000</v>
      </c>
    </row>
    <row r="39" spans="3:13" ht="45">
      <c r="C39" s="1" t="s">
        <v>1286</v>
      </c>
      <c r="D39" s="2">
        <v>44420</v>
      </c>
      <c r="E39" s="3" t="s">
        <v>34</v>
      </c>
      <c r="F39" s="3">
        <v>820210809488952</v>
      </c>
      <c r="G39" s="3">
        <v>520008000990</v>
      </c>
      <c r="H39" s="3" t="s">
        <v>1287</v>
      </c>
      <c r="I39" s="3">
        <v>596683</v>
      </c>
      <c r="J39" s="3" t="s">
        <v>37</v>
      </c>
      <c r="K39" s="3" t="s">
        <v>38</v>
      </c>
      <c r="L39" s="3">
        <v>425825</v>
      </c>
      <c r="M39" s="4">
        <v>2000000</v>
      </c>
    </row>
    <row r="40" spans="3:13" ht="56">
      <c r="C40" s="1" t="s">
        <v>1288</v>
      </c>
      <c r="D40" s="2">
        <v>44420</v>
      </c>
      <c r="E40" s="3" t="s">
        <v>34</v>
      </c>
      <c r="F40" s="3">
        <v>820210810589066</v>
      </c>
      <c r="G40" s="3">
        <v>523022000990</v>
      </c>
      <c r="H40" s="3" t="s">
        <v>1289</v>
      </c>
      <c r="I40" s="3">
        <v>31228633740</v>
      </c>
      <c r="J40" s="3" t="s">
        <v>37</v>
      </c>
      <c r="K40" s="3" t="s">
        <v>38</v>
      </c>
      <c r="L40" s="3">
        <v>425825</v>
      </c>
      <c r="M40" s="4">
        <v>1224000</v>
      </c>
    </row>
    <row r="41" spans="3:13" ht="56">
      <c r="C41" s="1" t="s">
        <v>1288</v>
      </c>
      <c r="D41" s="2">
        <v>44420</v>
      </c>
      <c r="E41" s="3" t="s">
        <v>34</v>
      </c>
      <c r="F41" s="3">
        <v>820210810589066</v>
      </c>
      <c r="G41" s="3">
        <v>523022000990</v>
      </c>
      <c r="H41" s="3" t="s">
        <v>1289</v>
      </c>
      <c r="I41" s="3">
        <v>31228633740</v>
      </c>
      <c r="J41" s="3" t="s">
        <v>37</v>
      </c>
      <c r="K41" s="3" t="s">
        <v>38</v>
      </c>
      <c r="L41" s="3">
        <v>425825</v>
      </c>
      <c r="M41" s="4">
        <v>1224000</v>
      </c>
    </row>
    <row r="42" spans="3:13" ht="34">
      <c r="C42" s="1" t="s">
        <v>1290</v>
      </c>
      <c r="D42" s="2">
        <v>44420</v>
      </c>
      <c r="E42" s="3" t="s">
        <v>34</v>
      </c>
      <c r="F42" s="3">
        <v>820210810627202</v>
      </c>
      <c r="G42" s="3">
        <v>520008000990</v>
      </c>
      <c r="H42" s="3" t="s">
        <v>1291</v>
      </c>
      <c r="I42" s="3">
        <v>629296</v>
      </c>
      <c r="J42" s="3" t="s">
        <v>37</v>
      </c>
      <c r="K42" s="3" t="s">
        <v>38</v>
      </c>
      <c r="L42" s="3">
        <v>425259</v>
      </c>
      <c r="M42" s="4">
        <v>1000000</v>
      </c>
    </row>
    <row r="43" spans="3:13" ht="34">
      <c r="C43" s="1" t="s">
        <v>1292</v>
      </c>
      <c r="D43" s="2">
        <v>44420</v>
      </c>
      <c r="E43" s="3" t="s">
        <v>34</v>
      </c>
      <c r="F43" s="3">
        <v>820210810651125</v>
      </c>
      <c r="G43" s="3">
        <v>520008000990</v>
      </c>
      <c r="H43" s="3" t="s">
        <v>1293</v>
      </c>
      <c r="I43" s="3">
        <v>878118053454</v>
      </c>
      <c r="J43" s="3" t="s">
        <v>37</v>
      </c>
      <c r="K43" s="3" t="s">
        <v>38</v>
      </c>
      <c r="L43" s="3">
        <v>425259</v>
      </c>
      <c r="M43" s="4">
        <v>1000000</v>
      </c>
    </row>
    <row r="44" spans="3:13" ht="34">
      <c r="C44" s="1" t="s">
        <v>1294</v>
      </c>
      <c r="D44" s="2">
        <v>44420</v>
      </c>
      <c r="E44" s="3" t="s">
        <v>34</v>
      </c>
      <c r="F44" s="3">
        <v>820210811658102</v>
      </c>
      <c r="G44" s="3">
        <v>520009000990</v>
      </c>
      <c r="H44" s="3" t="s">
        <v>1295</v>
      </c>
      <c r="I44" s="3">
        <v>446092</v>
      </c>
      <c r="J44" s="3" t="s">
        <v>37</v>
      </c>
      <c r="K44" s="3" t="s">
        <v>38</v>
      </c>
      <c r="L44" s="3">
        <v>425259</v>
      </c>
      <c r="M44" s="4">
        <v>1000000</v>
      </c>
    </row>
    <row r="45" spans="3:13" ht="23">
      <c r="C45" s="1" t="s">
        <v>1296</v>
      </c>
      <c r="D45" s="2">
        <v>44420</v>
      </c>
      <c r="E45" s="3" t="s">
        <v>34</v>
      </c>
      <c r="F45" s="3">
        <v>820210812688850</v>
      </c>
      <c r="G45" s="3">
        <v>523014000990</v>
      </c>
      <c r="H45" s="3" t="s">
        <v>1297</v>
      </c>
      <c r="I45" s="3">
        <v>47662462</v>
      </c>
      <c r="J45" s="3" t="s">
        <v>37</v>
      </c>
      <c r="K45" s="3" t="s">
        <v>38</v>
      </c>
      <c r="L45" s="3">
        <v>425259</v>
      </c>
      <c r="M45" s="4">
        <v>1000000</v>
      </c>
    </row>
    <row r="46" spans="3:13" ht="23">
      <c r="C46" s="1" t="s">
        <v>1298</v>
      </c>
      <c r="D46" s="2">
        <v>44421</v>
      </c>
      <c r="E46" s="3" t="s">
        <v>34</v>
      </c>
      <c r="F46" s="3">
        <v>820210809543012</v>
      </c>
      <c r="G46" s="3">
        <v>520009000990</v>
      </c>
      <c r="H46" s="3" t="s">
        <v>1299</v>
      </c>
      <c r="I46" s="3">
        <v>784808</v>
      </c>
      <c r="J46" s="3" t="s">
        <v>37</v>
      </c>
      <c r="K46" s="3" t="s">
        <v>38</v>
      </c>
      <c r="L46" s="3">
        <v>425259</v>
      </c>
      <c r="M46" s="4">
        <v>1000000</v>
      </c>
    </row>
    <row r="47" spans="3:13" ht="23">
      <c r="C47" s="1" t="s">
        <v>1300</v>
      </c>
      <c r="D47" s="2">
        <v>44421</v>
      </c>
      <c r="E47" s="3" t="s">
        <v>34</v>
      </c>
      <c r="F47" s="3">
        <v>820210812745550</v>
      </c>
      <c r="G47" s="3">
        <v>523014000990</v>
      </c>
      <c r="H47" s="3" t="s">
        <v>1301</v>
      </c>
      <c r="I47" s="3">
        <v>47677981</v>
      </c>
      <c r="J47" s="3" t="s">
        <v>37</v>
      </c>
      <c r="K47" s="3" t="s">
        <v>38</v>
      </c>
      <c r="L47" s="3">
        <v>425259</v>
      </c>
      <c r="M47" s="4">
        <v>1000000</v>
      </c>
    </row>
    <row r="48" spans="3:13" ht="23">
      <c r="C48" s="1" t="s">
        <v>1302</v>
      </c>
      <c r="D48" s="2">
        <v>44421</v>
      </c>
      <c r="E48" s="3" t="s">
        <v>34</v>
      </c>
      <c r="F48" s="3">
        <v>820210813776804</v>
      </c>
      <c r="G48" s="3">
        <v>520008000990</v>
      </c>
      <c r="H48" s="3" t="s">
        <v>1303</v>
      </c>
      <c r="I48" s="3">
        <v>358338051859</v>
      </c>
      <c r="J48" s="3" t="s">
        <v>37</v>
      </c>
      <c r="K48" s="3" t="s">
        <v>38</v>
      </c>
      <c r="L48" s="3">
        <v>425259</v>
      </c>
      <c r="M48" s="4">
        <v>1000000</v>
      </c>
    </row>
    <row r="49" spans="3:13" ht="45">
      <c r="C49" s="1" t="s">
        <v>1304</v>
      </c>
      <c r="D49" s="2">
        <v>44421</v>
      </c>
      <c r="E49" s="3" t="s">
        <v>34</v>
      </c>
      <c r="F49" s="3">
        <v>820210813780568</v>
      </c>
      <c r="G49" s="3">
        <v>520008000990</v>
      </c>
      <c r="H49" s="3" t="s">
        <v>1305</v>
      </c>
      <c r="I49" s="3">
        <v>942789064130</v>
      </c>
      <c r="J49" s="3" t="s">
        <v>37</v>
      </c>
      <c r="K49" s="3" t="s">
        <v>38</v>
      </c>
      <c r="L49" s="3">
        <v>425825</v>
      </c>
      <c r="M49" s="4">
        <v>2000000</v>
      </c>
    </row>
    <row r="50" spans="3:13" ht="45">
      <c r="C50" s="1" t="s">
        <v>1304</v>
      </c>
      <c r="D50" s="2">
        <v>44421</v>
      </c>
      <c r="E50" s="3" t="s">
        <v>34</v>
      </c>
      <c r="F50" s="3">
        <v>820210813780568</v>
      </c>
      <c r="G50" s="3">
        <v>520008000990</v>
      </c>
      <c r="H50" s="3" t="s">
        <v>1305</v>
      </c>
      <c r="I50" s="3">
        <v>942789064130</v>
      </c>
      <c r="J50" s="3" t="s">
        <v>37</v>
      </c>
      <c r="K50" s="3" t="s">
        <v>38</v>
      </c>
      <c r="L50" s="3">
        <v>425825</v>
      </c>
      <c r="M50" s="4">
        <v>2000000</v>
      </c>
    </row>
    <row r="51" spans="3:13" ht="34">
      <c r="C51" s="1" t="s">
        <v>1306</v>
      </c>
      <c r="D51" s="2">
        <v>44424</v>
      </c>
      <c r="E51" s="3" t="s">
        <v>34</v>
      </c>
      <c r="F51" s="3">
        <v>820210812722458</v>
      </c>
      <c r="G51" s="3">
        <v>520008000990</v>
      </c>
      <c r="H51" s="3" t="s">
        <v>1307</v>
      </c>
      <c r="I51" s="3">
        <v>851470021174</v>
      </c>
      <c r="J51" s="3" t="s">
        <v>37</v>
      </c>
      <c r="K51" s="3" t="s">
        <v>38</v>
      </c>
      <c r="L51" s="3">
        <v>425825</v>
      </c>
      <c r="M51" s="4">
        <v>2000000</v>
      </c>
    </row>
    <row r="52" spans="3:13" ht="34">
      <c r="C52" s="1" t="s">
        <v>1306</v>
      </c>
      <c r="D52" s="2">
        <v>44424</v>
      </c>
      <c r="E52" s="3" t="s">
        <v>34</v>
      </c>
      <c r="F52" s="3">
        <v>820210812722458</v>
      </c>
      <c r="G52" s="3">
        <v>520008000990</v>
      </c>
      <c r="H52" s="3" t="s">
        <v>1307</v>
      </c>
      <c r="I52" s="3">
        <v>851470021174</v>
      </c>
      <c r="J52" s="3" t="s">
        <v>37</v>
      </c>
      <c r="K52" s="3" t="s">
        <v>38</v>
      </c>
      <c r="L52" s="3">
        <v>425825</v>
      </c>
      <c r="M52" s="4">
        <v>2000000</v>
      </c>
    </row>
    <row r="53" spans="3:13" ht="23">
      <c r="C53" s="1" t="s">
        <v>1308</v>
      </c>
      <c r="D53" s="2">
        <v>44424</v>
      </c>
      <c r="E53" s="3" t="s">
        <v>34</v>
      </c>
      <c r="F53" s="3">
        <v>820210813824275</v>
      </c>
      <c r="G53" s="3">
        <v>520008000990</v>
      </c>
      <c r="H53" s="3" t="s">
        <v>1309</v>
      </c>
      <c r="I53" s="3">
        <v>940987009307</v>
      </c>
      <c r="J53" s="3" t="s">
        <v>37</v>
      </c>
      <c r="K53" s="3" t="s">
        <v>38</v>
      </c>
      <c r="L53" s="3">
        <v>425259</v>
      </c>
      <c r="M53" s="4">
        <v>1000000</v>
      </c>
    </row>
    <row r="54" spans="3:13" ht="23">
      <c r="C54" s="1" t="s">
        <v>1310</v>
      </c>
      <c r="D54" s="2">
        <v>44424</v>
      </c>
      <c r="E54" s="3" t="s">
        <v>34</v>
      </c>
      <c r="F54" s="3">
        <v>820210813828631</v>
      </c>
      <c r="G54" s="3">
        <v>520008000990</v>
      </c>
      <c r="H54" s="3" t="s">
        <v>1311</v>
      </c>
      <c r="I54" s="3">
        <v>511372033806</v>
      </c>
      <c r="J54" s="3" t="s">
        <v>37</v>
      </c>
      <c r="K54" s="3" t="s">
        <v>38</v>
      </c>
      <c r="L54" s="3">
        <v>425259</v>
      </c>
      <c r="M54" s="4">
        <v>1000000</v>
      </c>
    </row>
    <row r="55" spans="3:13" ht="23">
      <c r="C55" s="1" t="s">
        <v>1312</v>
      </c>
      <c r="D55" s="2">
        <v>44424</v>
      </c>
      <c r="E55" s="3" t="s">
        <v>34</v>
      </c>
      <c r="F55" s="3">
        <v>820210813843492</v>
      </c>
      <c r="G55" s="3">
        <v>523013000990</v>
      </c>
      <c r="H55" s="3" t="s">
        <v>1313</v>
      </c>
      <c r="I55" s="3">
        <v>897577542</v>
      </c>
      <c r="J55" s="3" t="s">
        <v>37</v>
      </c>
      <c r="K55" s="3" t="s">
        <v>38</v>
      </c>
      <c r="L55" s="3">
        <v>425259</v>
      </c>
      <c r="M55" s="4">
        <v>1000000</v>
      </c>
    </row>
    <row r="56" spans="3:13" ht="23">
      <c r="C56" s="1" t="s">
        <v>1314</v>
      </c>
      <c r="D56" s="2">
        <v>44424</v>
      </c>
      <c r="E56" s="3" t="s">
        <v>34</v>
      </c>
      <c r="F56" s="3">
        <v>820210814889931</v>
      </c>
      <c r="G56" s="3">
        <v>523028000990</v>
      </c>
      <c r="H56" s="3" t="s">
        <v>1315</v>
      </c>
      <c r="I56" s="3">
        <v>210027021350</v>
      </c>
      <c r="J56" s="3" t="s">
        <v>37</v>
      </c>
      <c r="K56" s="3" t="s">
        <v>38</v>
      </c>
      <c r="L56" s="3">
        <v>425259</v>
      </c>
      <c r="M56" s="4">
        <v>1000000</v>
      </c>
    </row>
    <row r="57" spans="3:13" ht="23">
      <c r="C57" s="1" t="s">
        <v>1316</v>
      </c>
      <c r="D57" s="2">
        <v>44426</v>
      </c>
      <c r="E57" s="3" t="s">
        <v>34</v>
      </c>
      <c r="F57" s="3">
        <v>820210816008161</v>
      </c>
      <c r="G57" s="3">
        <v>521031000990</v>
      </c>
      <c r="H57" s="3" t="s">
        <v>1317</v>
      </c>
      <c r="I57" s="3">
        <v>122772010885</v>
      </c>
      <c r="J57" s="3" t="s">
        <v>37</v>
      </c>
      <c r="K57" s="3" t="s">
        <v>38</v>
      </c>
      <c r="L57" s="3">
        <v>425259</v>
      </c>
      <c r="M57" s="4">
        <v>1000000</v>
      </c>
    </row>
    <row r="58" spans="3:13" ht="23">
      <c r="C58" s="1" t="s">
        <v>373</v>
      </c>
      <c r="D58" s="2">
        <v>44426</v>
      </c>
      <c r="E58" s="3" t="s">
        <v>34</v>
      </c>
      <c r="F58" s="3">
        <v>820210816995987</v>
      </c>
      <c r="G58" s="3">
        <v>523028000990</v>
      </c>
      <c r="H58" s="3" t="s">
        <v>1318</v>
      </c>
      <c r="I58" s="3">
        <v>210027044100</v>
      </c>
      <c r="J58" s="3" t="s">
        <v>37</v>
      </c>
      <c r="K58" s="3" t="s">
        <v>38</v>
      </c>
      <c r="L58" s="3">
        <v>425259</v>
      </c>
      <c r="M58" s="4">
        <v>1000000</v>
      </c>
    </row>
    <row r="59" spans="3:13" ht="34">
      <c r="C59" s="1" t="s">
        <v>1319</v>
      </c>
      <c r="D59" s="2">
        <v>44426</v>
      </c>
      <c r="E59" s="3" t="s">
        <v>34</v>
      </c>
      <c r="F59" s="3">
        <v>820210818048986</v>
      </c>
      <c r="G59" s="3">
        <v>520008000990</v>
      </c>
      <c r="H59" s="3" t="s">
        <v>1320</v>
      </c>
      <c r="I59" s="3">
        <v>658479950197</v>
      </c>
      <c r="J59" s="3" t="s">
        <v>37</v>
      </c>
      <c r="K59" s="3" t="s">
        <v>38</v>
      </c>
      <c r="L59" s="3">
        <v>425259</v>
      </c>
      <c r="M59" s="4">
        <v>1000000</v>
      </c>
    </row>
    <row r="60" spans="3:13" ht="34">
      <c r="C60" s="1" t="s">
        <v>1321</v>
      </c>
      <c r="D60" s="2">
        <v>44426</v>
      </c>
      <c r="E60" s="3" t="s">
        <v>34</v>
      </c>
      <c r="F60" s="3">
        <v>820210818067219</v>
      </c>
      <c r="G60" s="3">
        <v>520002000990</v>
      </c>
      <c r="H60" s="3" t="s">
        <v>1322</v>
      </c>
      <c r="I60" s="3">
        <v>210818729906</v>
      </c>
      <c r="J60" s="3" t="s">
        <v>37</v>
      </c>
      <c r="K60" s="3" t="s">
        <v>38</v>
      </c>
      <c r="L60" s="3">
        <v>425259</v>
      </c>
      <c r="M60" s="4">
        <v>1000000</v>
      </c>
    </row>
    <row r="61" spans="3:13" ht="34">
      <c r="C61" s="1" t="s">
        <v>1323</v>
      </c>
      <c r="D61" s="2">
        <v>44427</v>
      </c>
      <c r="E61" s="3" t="s">
        <v>34</v>
      </c>
      <c r="F61" s="3">
        <v>820210816006215</v>
      </c>
      <c r="G61" s="3">
        <v>523014000990</v>
      </c>
      <c r="H61" s="3" t="s">
        <v>1324</v>
      </c>
      <c r="I61" s="3">
        <v>47798163</v>
      </c>
      <c r="J61" s="3" t="s">
        <v>37</v>
      </c>
      <c r="K61" s="3" t="s">
        <v>38</v>
      </c>
      <c r="L61" s="3">
        <v>425259</v>
      </c>
      <c r="M61" s="4">
        <v>3000000</v>
      </c>
    </row>
    <row r="62" spans="3:13" ht="34">
      <c r="C62" s="1" t="s">
        <v>1325</v>
      </c>
      <c r="D62" s="2">
        <v>44427</v>
      </c>
      <c r="E62" s="3" t="s">
        <v>34</v>
      </c>
      <c r="F62" s="3">
        <v>820210818107946</v>
      </c>
      <c r="G62" s="3">
        <v>520009000990</v>
      </c>
      <c r="H62" s="3" t="s">
        <v>1326</v>
      </c>
      <c r="I62" s="3">
        <v>610932</v>
      </c>
      <c r="J62" s="3" t="s">
        <v>37</v>
      </c>
      <c r="K62" s="3" t="s">
        <v>38</v>
      </c>
      <c r="L62" s="3">
        <v>425825</v>
      </c>
      <c r="M62" s="4">
        <v>1122000</v>
      </c>
    </row>
    <row r="63" spans="3:13" ht="34">
      <c r="C63" s="1" t="s">
        <v>1325</v>
      </c>
      <c r="D63" s="2">
        <v>44427</v>
      </c>
      <c r="E63" s="3" t="s">
        <v>34</v>
      </c>
      <c r="F63" s="3">
        <v>820210818107946</v>
      </c>
      <c r="G63" s="3">
        <v>520009000990</v>
      </c>
      <c r="H63" s="3" t="s">
        <v>1326</v>
      </c>
      <c r="I63" s="3">
        <v>610932</v>
      </c>
      <c r="J63" s="3" t="s">
        <v>37</v>
      </c>
      <c r="K63" s="3" t="s">
        <v>38</v>
      </c>
      <c r="L63" s="3">
        <v>425825</v>
      </c>
      <c r="M63" s="4">
        <v>1122000</v>
      </c>
    </row>
    <row r="64" spans="3:13" ht="23">
      <c r="C64" s="1" t="s">
        <v>1327</v>
      </c>
      <c r="D64" s="2">
        <v>44428</v>
      </c>
      <c r="E64" s="3" t="s">
        <v>34</v>
      </c>
      <c r="F64" s="3">
        <v>820210816961948</v>
      </c>
      <c r="G64" s="3">
        <v>525451000990</v>
      </c>
      <c r="H64" s="3" t="s">
        <v>1328</v>
      </c>
      <c r="I64" s="3" t="s">
        <v>1329</v>
      </c>
      <c r="J64" s="3" t="s">
        <v>37</v>
      </c>
      <c r="K64" s="3" t="s">
        <v>38</v>
      </c>
      <c r="L64" s="3">
        <v>425259</v>
      </c>
      <c r="M64" s="4">
        <v>1000000</v>
      </c>
    </row>
    <row r="65" spans="3:13" ht="45">
      <c r="C65" s="1" t="s">
        <v>1330</v>
      </c>
      <c r="D65" s="2">
        <v>44428</v>
      </c>
      <c r="E65" s="3" t="s">
        <v>34</v>
      </c>
      <c r="F65" s="3">
        <v>820210818108611</v>
      </c>
      <c r="G65" s="3">
        <v>520008000990</v>
      </c>
      <c r="H65" s="3" t="s">
        <v>1331</v>
      </c>
      <c r="I65" s="3">
        <v>52305477805</v>
      </c>
      <c r="J65" s="3" t="s">
        <v>37</v>
      </c>
      <c r="K65" s="3" t="s">
        <v>38</v>
      </c>
      <c r="L65" s="3">
        <v>425825</v>
      </c>
      <c r="M65" s="4">
        <v>2040000</v>
      </c>
    </row>
    <row r="66" spans="3:13" ht="45">
      <c r="C66" s="1" t="s">
        <v>1330</v>
      </c>
      <c r="D66" s="2">
        <v>44428</v>
      </c>
      <c r="E66" s="3" t="s">
        <v>34</v>
      </c>
      <c r="F66" s="3">
        <v>820210818108611</v>
      </c>
      <c r="G66" s="3">
        <v>520008000990</v>
      </c>
      <c r="H66" s="3" t="s">
        <v>1331</v>
      </c>
      <c r="I66" s="3">
        <v>52305477805</v>
      </c>
      <c r="J66" s="3" t="s">
        <v>37</v>
      </c>
      <c r="K66" s="3" t="s">
        <v>38</v>
      </c>
      <c r="L66" s="3">
        <v>425825</v>
      </c>
      <c r="M66" s="4">
        <v>2040000</v>
      </c>
    </row>
    <row r="67" spans="3:13" ht="34">
      <c r="C67" s="1" t="s">
        <v>1332</v>
      </c>
      <c r="D67" s="2">
        <v>44428</v>
      </c>
      <c r="E67" s="3" t="s">
        <v>34</v>
      </c>
      <c r="F67" s="3">
        <v>820210819227294</v>
      </c>
      <c r="G67" s="3">
        <v>520008000990</v>
      </c>
      <c r="H67" s="3" t="s">
        <v>1333</v>
      </c>
      <c r="I67" s="3">
        <v>557655042590</v>
      </c>
      <c r="J67" s="3" t="s">
        <v>37</v>
      </c>
      <c r="K67" s="3" t="s">
        <v>38</v>
      </c>
      <c r="L67" s="3">
        <v>425259</v>
      </c>
      <c r="M67" s="4">
        <v>1000000</v>
      </c>
    </row>
    <row r="68" spans="3:13" ht="23">
      <c r="C68" s="1" t="s">
        <v>1334</v>
      </c>
      <c r="D68" s="2">
        <v>44428</v>
      </c>
      <c r="E68" s="3" t="s">
        <v>34</v>
      </c>
      <c r="F68" s="3">
        <v>820210819244074</v>
      </c>
      <c r="G68" s="3">
        <v>523014000990</v>
      </c>
      <c r="H68" s="3" t="s">
        <v>1335</v>
      </c>
      <c r="I68" s="3">
        <v>47825026</v>
      </c>
      <c r="J68" s="3" t="s">
        <v>37</v>
      </c>
      <c r="K68" s="3" t="s">
        <v>38</v>
      </c>
      <c r="L68" s="3">
        <v>425259</v>
      </c>
      <c r="M68" s="4">
        <v>1000000</v>
      </c>
    </row>
    <row r="69" spans="3:13" ht="34">
      <c r="C69" s="1" t="s">
        <v>1336</v>
      </c>
      <c r="D69" s="2">
        <v>44431</v>
      </c>
      <c r="E69" s="3" t="s">
        <v>34</v>
      </c>
      <c r="F69" s="3">
        <v>820210818100319</v>
      </c>
      <c r="G69" s="3">
        <v>523013000990</v>
      </c>
      <c r="H69" s="3" t="s">
        <v>1337</v>
      </c>
      <c r="I69" s="3">
        <v>897582171</v>
      </c>
      <c r="J69" s="3" t="s">
        <v>37</v>
      </c>
      <c r="K69" s="3" t="s">
        <v>38</v>
      </c>
      <c r="L69" s="3">
        <v>425259</v>
      </c>
      <c r="M69" s="4">
        <v>1000000</v>
      </c>
    </row>
    <row r="70" spans="3:13" ht="34">
      <c r="C70" s="1" t="s">
        <v>1338</v>
      </c>
      <c r="D70" s="2">
        <v>44431</v>
      </c>
      <c r="E70" s="3" t="s">
        <v>34</v>
      </c>
      <c r="F70" s="3">
        <v>820210819210689</v>
      </c>
      <c r="G70" s="3">
        <v>523014000990</v>
      </c>
      <c r="H70" s="3" t="s">
        <v>1339</v>
      </c>
      <c r="I70" s="3">
        <v>47838539</v>
      </c>
      <c r="J70" s="3" t="s">
        <v>37</v>
      </c>
      <c r="K70" s="3" t="s">
        <v>38</v>
      </c>
      <c r="L70" s="3">
        <v>425825</v>
      </c>
      <c r="M70" s="4">
        <v>1000000</v>
      </c>
    </row>
    <row r="71" spans="3:13" ht="23">
      <c r="C71" s="1" t="s">
        <v>1338</v>
      </c>
      <c r="D71" s="2">
        <v>44431</v>
      </c>
      <c r="E71" s="3" t="s">
        <v>34</v>
      </c>
      <c r="F71" s="3">
        <v>820210819211590</v>
      </c>
      <c r="G71" s="3">
        <v>523014000990</v>
      </c>
      <c r="H71" s="3" t="s">
        <v>1340</v>
      </c>
      <c r="I71" s="3">
        <v>47838425</v>
      </c>
      <c r="J71" s="3" t="s">
        <v>37</v>
      </c>
      <c r="K71" s="3" t="s">
        <v>38</v>
      </c>
      <c r="L71" s="3">
        <v>425259</v>
      </c>
      <c r="M71" s="4">
        <v>1000000</v>
      </c>
    </row>
    <row r="72" spans="3:13" ht="23">
      <c r="C72" s="1" t="s">
        <v>1341</v>
      </c>
      <c r="D72" s="2">
        <v>44431</v>
      </c>
      <c r="E72" s="3" t="s">
        <v>34</v>
      </c>
      <c r="F72" s="3">
        <v>820210820404143</v>
      </c>
      <c r="G72" s="3">
        <v>523014000990</v>
      </c>
      <c r="H72" s="3" t="s">
        <v>1342</v>
      </c>
      <c r="I72" s="3">
        <v>47859814</v>
      </c>
      <c r="J72" s="3" t="s">
        <v>37</v>
      </c>
      <c r="K72" s="3" t="s">
        <v>38</v>
      </c>
      <c r="L72" s="3">
        <v>425259</v>
      </c>
      <c r="M72" s="4">
        <v>10000000</v>
      </c>
    </row>
    <row r="73" spans="3:13" ht="23">
      <c r="C73" s="1" t="s">
        <v>1343</v>
      </c>
      <c r="D73" s="2">
        <v>44431</v>
      </c>
      <c r="E73" s="3" t="s">
        <v>34</v>
      </c>
      <c r="F73" s="3">
        <v>820210822487066</v>
      </c>
      <c r="G73" s="3">
        <v>520008000990</v>
      </c>
      <c r="H73" s="3" t="s">
        <v>1344</v>
      </c>
      <c r="I73" s="3">
        <v>773426006423</v>
      </c>
      <c r="J73" s="3" t="s">
        <v>37</v>
      </c>
      <c r="K73" s="3" t="s">
        <v>38</v>
      </c>
      <c r="L73" s="3">
        <v>425259</v>
      </c>
      <c r="M73" s="4">
        <v>1000000</v>
      </c>
    </row>
    <row r="74" spans="3:13" ht="34">
      <c r="C74" s="1" t="s">
        <v>1345</v>
      </c>
      <c r="D74" s="2">
        <v>44431</v>
      </c>
      <c r="E74" s="3" t="s">
        <v>34</v>
      </c>
      <c r="F74" s="3">
        <v>820210823547687</v>
      </c>
      <c r="G74" s="3">
        <v>523014000990</v>
      </c>
      <c r="H74" s="3" t="s">
        <v>1346</v>
      </c>
      <c r="I74" s="3">
        <v>47863181</v>
      </c>
      <c r="J74" s="3" t="s">
        <v>37</v>
      </c>
      <c r="K74" s="3" t="s">
        <v>38</v>
      </c>
      <c r="L74" s="3">
        <v>425259</v>
      </c>
      <c r="M74" s="4">
        <v>1000000</v>
      </c>
    </row>
    <row r="75" spans="3:13" ht="45">
      <c r="C75" s="1" t="s">
        <v>1347</v>
      </c>
      <c r="D75" s="2">
        <v>44432</v>
      </c>
      <c r="E75" s="3" t="s">
        <v>34</v>
      </c>
      <c r="F75" s="3">
        <v>820210820406205</v>
      </c>
      <c r="G75" s="3">
        <v>520008000990</v>
      </c>
      <c r="H75" s="3" t="s">
        <v>1348</v>
      </c>
      <c r="I75" s="3">
        <v>314809399425</v>
      </c>
      <c r="J75" s="3" t="s">
        <v>37</v>
      </c>
      <c r="K75" s="3" t="s">
        <v>38</v>
      </c>
      <c r="L75" s="3">
        <v>425825</v>
      </c>
      <c r="M75" s="4">
        <v>102000</v>
      </c>
    </row>
    <row r="76" spans="3:13" ht="45">
      <c r="C76" s="1" t="s">
        <v>1347</v>
      </c>
      <c r="D76" s="2">
        <v>44432</v>
      </c>
      <c r="E76" s="3" t="s">
        <v>34</v>
      </c>
      <c r="F76" s="3">
        <v>820210820406205</v>
      </c>
      <c r="G76" s="3">
        <v>520008000990</v>
      </c>
      <c r="H76" s="3" t="s">
        <v>1348</v>
      </c>
      <c r="I76" s="3">
        <v>314809399425</v>
      </c>
      <c r="J76" s="3" t="s">
        <v>37</v>
      </c>
      <c r="K76" s="3" t="s">
        <v>38</v>
      </c>
      <c r="L76" s="3">
        <v>425825</v>
      </c>
      <c r="M76" s="4">
        <v>102000</v>
      </c>
    </row>
    <row r="77" spans="3:13" ht="23">
      <c r="C77" s="1" t="s">
        <v>1349</v>
      </c>
      <c r="D77" s="2">
        <v>44432</v>
      </c>
      <c r="E77" s="3" t="s">
        <v>34</v>
      </c>
      <c r="F77" s="3">
        <v>820210823559673</v>
      </c>
      <c r="G77" s="3">
        <v>520002000990</v>
      </c>
      <c r="H77" s="3" t="s">
        <v>1350</v>
      </c>
      <c r="I77" s="3">
        <v>210824898793</v>
      </c>
      <c r="J77" s="3" t="s">
        <v>37</v>
      </c>
      <c r="K77" s="3" t="s">
        <v>38</v>
      </c>
      <c r="L77" s="3">
        <v>425259</v>
      </c>
      <c r="M77" s="4">
        <v>1000000</v>
      </c>
    </row>
    <row r="78" spans="3:13" ht="34">
      <c r="C78" s="1" t="s">
        <v>1351</v>
      </c>
      <c r="D78" s="2">
        <v>44432</v>
      </c>
      <c r="E78" s="3" t="s">
        <v>34</v>
      </c>
      <c r="F78" s="3">
        <v>820210823568655</v>
      </c>
      <c r="G78" s="3">
        <v>520008000990</v>
      </c>
      <c r="H78" s="3" t="s">
        <v>1352</v>
      </c>
      <c r="I78" s="3">
        <v>743178031102</v>
      </c>
      <c r="J78" s="3" t="s">
        <v>37</v>
      </c>
      <c r="K78" s="3" t="s">
        <v>38</v>
      </c>
      <c r="L78" s="3">
        <v>425259</v>
      </c>
      <c r="M78" s="4">
        <v>1000000</v>
      </c>
    </row>
    <row r="79" spans="3:13" ht="23">
      <c r="C79" s="1" t="s">
        <v>1353</v>
      </c>
      <c r="D79" s="2">
        <v>44432</v>
      </c>
      <c r="E79" s="3" t="s">
        <v>34</v>
      </c>
      <c r="F79" s="3">
        <v>820210823572798</v>
      </c>
      <c r="G79" s="3">
        <v>520008000990</v>
      </c>
      <c r="H79" s="3" t="s">
        <v>1354</v>
      </c>
      <c r="I79" s="3">
        <v>809640034953</v>
      </c>
      <c r="J79" s="3" t="s">
        <v>37</v>
      </c>
      <c r="K79" s="3" t="s">
        <v>38</v>
      </c>
      <c r="L79" s="3">
        <v>425259</v>
      </c>
      <c r="M79" s="4">
        <v>3000000</v>
      </c>
    </row>
    <row r="80" spans="3:13" ht="23">
      <c r="C80" s="1" t="s">
        <v>1355</v>
      </c>
      <c r="D80" s="2">
        <v>44432</v>
      </c>
      <c r="E80" s="3" t="s">
        <v>34</v>
      </c>
      <c r="F80" s="3">
        <v>820210823587428</v>
      </c>
      <c r="G80" s="3">
        <v>520008000990</v>
      </c>
      <c r="H80" s="3" t="s">
        <v>1356</v>
      </c>
      <c r="I80" s="3">
        <v>175608771328</v>
      </c>
      <c r="J80" s="3" t="s">
        <v>37</v>
      </c>
      <c r="K80" s="3" t="s">
        <v>38</v>
      </c>
      <c r="L80" s="3">
        <v>425259</v>
      </c>
      <c r="M80" s="4">
        <v>1000000</v>
      </c>
    </row>
    <row r="81" spans="3:13" ht="34">
      <c r="C81" s="1" t="s">
        <v>1357</v>
      </c>
      <c r="D81" s="2">
        <v>44432</v>
      </c>
      <c r="E81" s="3" t="s">
        <v>34</v>
      </c>
      <c r="F81" s="3">
        <v>820210823594261</v>
      </c>
      <c r="G81" s="3">
        <v>520008000990</v>
      </c>
      <c r="H81" s="3" t="s">
        <v>1358</v>
      </c>
      <c r="I81" s="3">
        <v>471607739649</v>
      </c>
      <c r="J81" s="3" t="s">
        <v>37</v>
      </c>
      <c r="K81" s="3" t="s">
        <v>38</v>
      </c>
      <c r="L81" s="3">
        <v>425825</v>
      </c>
      <c r="M81" s="4">
        <v>306000</v>
      </c>
    </row>
    <row r="82" spans="3:13" ht="34">
      <c r="C82" s="1" t="s">
        <v>1357</v>
      </c>
      <c r="D82" s="2">
        <v>44432</v>
      </c>
      <c r="E82" s="3" t="s">
        <v>34</v>
      </c>
      <c r="F82" s="3">
        <v>820210823594261</v>
      </c>
      <c r="G82" s="3">
        <v>520008000990</v>
      </c>
      <c r="H82" s="3" t="s">
        <v>1358</v>
      </c>
      <c r="I82" s="3">
        <v>471607739649</v>
      </c>
      <c r="J82" s="3" t="s">
        <v>37</v>
      </c>
      <c r="K82" s="3" t="s">
        <v>38</v>
      </c>
      <c r="L82" s="3">
        <v>425825</v>
      </c>
      <c r="M82" s="4">
        <v>306000</v>
      </c>
    </row>
    <row r="83" spans="3:13" ht="23">
      <c r="C83" s="1" t="s">
        <v>1359</v>
      </c>
      <c r="D83" s="2">
        <v>44432</v>
      </c>
      <c r="E83" s="3" t="s">
        <v>34</v>
      </c>
      <c r="F83" s="3">
        <v>820210823598847</v>
      </c>
      <c r="G83" s="3">
        <v>520008000990</v>
      </c>
      <c r="H83" s="3" t="s">
        <v>1360</v>
      </c>
      <c r="I83" s="3">
        <v>153874044293</v>
      </c>
      <c r="J83" s="3" t="s">
        <v>37</v>
      </c>
      <c r="K83" s="3" t="s">
        <v>38</v>
      </c>
      <c r="L83" s="3">
        <v>425259</v>
      </c>
      <c r="M83" s="4">
        <v>1000000</v>
      </c>
    </row>
    <row r="84" spans="3:13" ht="23">
      <c r="C84" s="1" t="s">
        <v>1361</v>
      </c>
      <c r="D84" s="2">
        <v>44432</v>
      </c>
      <c r="E84" s="3" t="s">
        <v>34</v>
      </c>
      <c r="F84" s="3">
        <v>820210824631219</v>
      </c>
      <c r="G84" s="3">
        <v>520008000990</v>
      </c>
      <c r="H84" s="3" t="s">
        <v>1362</v>
      </c>
      <c r="I84" s="3">
        <v>25331728459</v>
      </c>
      <c r="J84" s="3" t="s">
        <v>37</v>
      </c>
      <c r="K84" s="3" t="s">
        <v>38</v>
      </c>
      <c r="L84" s="3">
        <v>425259</v>
      </c>
      <c r="M84" s="4">
        <v>1000000</v>
      </c>
    </row>
    <row r="85" spans="3:13" ht="34">
      <c r="C85" s="1" t="s">
        <v>1363</v>
      </c>
      <c r="D85" s="2">
        <v>44433</v>
      </c>
      <c r="E85" s="3" t="s">
        <v>34</v>
      </c>
      <c r="F85" s="3">
        <v>820210818068695</v>
      </c>
      <c r="G85" s="3">
        <v>520008000990</v>
      </c>
      <c r="H85" s="3" t="s">
        <v>1364</v>
      </c>
      <c r="I85" s="3">
        <v>341631010683</v>
      </c>
      <c r="J85" s="3" t="s">
        <v>37</v>
      </c>
      <c r="K85" s="3" t="s">
        <v>38</v>
      </c>
      <c r="L85" s="3">
        <v>425259</v>
      </c>
      <c r="M85" s="4">
        <v>1000000</v>
      </c>
    </row>
    <row r="86" spans="3:13" ht="23">
      <c r="C86" s="1" t="s">
        <v>1365</v>
      </c>
      <c r="D86" s="2">
        <v>44433</v>
      </c>
      <c r="E86" s="3" t="s">
        <v>34</v>
      </c>
      <c r="F86" s="3">
        <v>820210823561301</v>
      </c>
      <c r="G86" s="3">
        <v>520009000990</v>
      </c>
      <c r="H86" s="3" t="s">
        <v>1366</v>
      </c>
      <c r="I86" s="3">
        <v>503192</v>
      </c>
      <c r="J86" s="3" t="s">
        <v>37</v>
      </c>
      <c r="K86" s="3" t="s">
        <v>38</v>
      </c>
      <c r="L86" s="3">
        <v>425259</v>
      </c>
      <c r="M86" s="4">
        <v>1000000</v>
      </c>
    </row>
    <row r="87" spans="3:13" ht="23">
      <c r="C87" s="1" t="s">
        <v>1367</v>
      </c>
      <c r="D87" s="2">
        <v>44433</v>
      </c>
      <c r="E87" s="3" t="s">
        <v>34</v>
      </c>
      <c r="F87" s="3">
        <v>820210823563746</v>
      </c>
      <c r="G87" s="3">
        <v>523014000990</v>
      </c>
      <c r="H87" s="3" t="s">
        <v>1368</v>
      </c>
      <c r="I87" s="3">
        <v>47894800</v>
      </c>
      <c r="J87" s="3" t="s">
        <v>37</v>
      </c>
      <c r="K87" s="3" t="s">
        <v>38</v>
      </c>
      <c r="L87" s="3">
        <v>425259</v>
      </c>
      <c r="M87" s="4">
        <v>1000000</v>
      </c>
    </row>
    <row r="88" spans="3:13" ht="34">
      <c r="C88" s="1" t="s">
        <v>1369</v>
      </c>
      <c r="D88" s="2">
        <v>44433</v>
      </c>
      <c r="E88" s="3" t="s">
        <v>34</v>
      </c>
      <c r="F88" s="3">
        <v>820210823574572</v>
      </c>
      <c r="G88" s="3">
        <v>525451000990</v>
      </c>
      <c r="H88" s="3" t="s">
        <v>1370</v>
      </c>
      <c r="I88" s="3" t="s">
        <v>1371</v>
      </c>
      <c r="J88" s="3" t="s">
        <v>37</v>
      </c>
      <c r="K88" s="3" t="s">
        <v>38</v>
      </c>
      <c r="L88" s="3">
        <v>425825</v>
      </c>
      <c r="M88" s="4">
        <v>2040000</v>
      </c>
    </row>
    <row r="89" spans="3:13" ht="34">
      <c r="C89" s="1" t="s">
        <v>1369</v>
      </c>
      <c r="D89" s="2">
        <v>44433</v>
      </c>
      <c r="E89" s="3" t="s">
        <v>34</v>
      </c>
      <c r="F89" s="3">
        <v>820210823574572</v>
      </c>
      <c r="G89" s="3">
        <v>525451000990</v>
      </c>
      <c r="H89" s="3" t="s">
        <v>1370</v>
      </c>
      <c r="I89" s="3" t="s">
        <v>1371</v>
      </c>
      <c r="J89" s="3" t="s">
        <v>37</v>
      </c>
      <c r="K89" s="3" t="s">
        <v>38</v>
      </c>
      <c r="L89" s="3">
        <v>425825</v>
      </c>
      <c r="M89" s="4">
        <v>2040000</v>
      </c>
    </row>
    <row r="90" spans="3:13" ht="23">
      <c r="C90" s="1" t="s">
        <v>1372</v>
      </c>
      <c r="D90" s="2">
        <v>44433</v>
      </c>
      <c r="E90" s="3" t="s">
        <v>34</v>
      </c>
      <c r="F90" s="3">
        <v>820210825759331</v>
      </c>
      <c r="G90" s="3">
        <v>520008000990</v>
      </c>
      <c r="H90" s="3" t="s">
        <v>1373</v>
      </c>
      <c r="I90" s="3">
        <v>286144039662</v>
      </c>
      <c r="J90" s="3" t="s">
        <v>37</v>
      </c>
      <c r="K90" s="3" t="s">
        <v>38</v>
      </c>
      <c r="L90" s="3">
        <v>425259</v>
      </c>
      <c r="M90" s="4">
        <v>1000000</v>
      </c>
    </row>
    <row r="91" spans="3:13" ht="34">
      <c r="C91" s="1" t="s">
        <v>1374</v>
      </c>
      <c r="D91" s="2">
        <v>44434</v>
      </c>
      <c r="E91" s="3" t="s">
        <v>34</v>
      </c>
      <c r="F91" s="3">
        <v>820210823590125</v>
      </c>
      <c r="G91" s="3">
        <v>520002000990</v>
      </c>
      <c r="H91" s="3" t="s">
        <v>1375</v>
      </c>
      <c r="I91" s="3">
        <v>210825962714</v>
      </c>
      <c r="J91" s="3" t="s">
        <v>37</v>
      </c>
      <c r="K91" s="3" t="s">
        <v>38</v>
      </c>
      <c r="L91" s="3">
        <v>425259</v>
      </c>
      <c r="M91" s="4">
        <v>1000000</v>
      </c>
    </row>
    <row r="92" spans="3:13" ht="23">
      <c r="C92" s="1" t="s">
        <v>1376</v>
      </c>
      <c r="D92" s="2">
        <v>44434</v>
      </c>
      <c r="E92" s="3" t="s">
        <v>34</v>
      </c>
      <c r="F92" s="3">
        <v>820210825800706</v>
      </c>
      <c r="G92" s="3">
        <v>523014000990</v>
      </c>
      <c r="H92" s="3" t="s">
        <v>1377</v>
      </c>
      <c r="I92" s="3">
        <v>47911389</v>
      </c>
      <c r="J92" s="3" t="s">
        <v>37</v>
      </c>
      <c r="K92" s="3" t="s">
        <v>38</v>
      </c>
      <c r="L92" s="3">
        <v>425259</v>
      </c>
      <c r="M92" s="4">
        <v>1000000</v>
      </c>
    </row>
    <row r="93" spans="3:13" ht="34">
      <c r="C93" s="1" t="s">
        <v>970</v>
      </c>
      <c r="D93" s="2">
        <v>44434</v>
      </c>
      <c r="E93" s="3" t="s">
        <v>34</v>
      </c>
      <c r="F93" s="3">
        <v>820210825816652</v>
      </c>
      <c r="G93" s="3">
        <v>520008000990</v>
      </c>
      <c r="H93" s="3" t="s">
        <v>1378</v>
      </c>
      <c r="I93" s="3">
        <v>40885060257</v>
      </c>
      <c r="J93" s="3" t="s">
        <v>37</v>
      </c>
      <c r="K93" s="3" t="s">
        <v>38</v>
      </c>
      <c r="L93" s="3">
        <v>425825</v>
      </c>
      <c r="M93" s="4">
        <v>1000000</v>
      </c>
    </row>
    <row r="94" spans="3:13" ht="23">
      <c r="C94" s="1" t="s">
        <v>968</v>
      </c>
      <c r="D94" s="2">
        <v>44434</v>
      </c>
      <c r="E94" s="3" t="s">
        <v>34</v>
      </c>
      <c r="F94" s="3">
        <v>820210825824620</v>
      </c>
      <c r="G94" s="3">
        <v>520008000990</v>
      </c>
      <c r="H94" s="3" t="s">
        <v>1379</v>
      </c>
      <c r="I94" s="3">
        <v>51227010563</v>
      </c>
      <c r="J94" s="3" t="s">
        <v>37</v>
      </c>
      <c r="K94" s="3" t="s">
        <v>38</v>
      </c>
      <c r="L94" s="3">
        <v>425825</v>
      </c>
      <c r="M94" s="4">
        <v>1000000</v>
      </c>
    </row>
    <row r="95" spans="3:13" ht="23">
      <c r="C95" s="1" t="s">
        <v>1380</v>
      </c>
      <c r="D95" s="2">
        <v>44434</v>
      </c>
      <c r="E95" s="3" t="s">
        <v>34</v>
      </c>
      <c r="F95" s="3">
        <v>820210825831847</v>
      </c>
      <c r="G95" s="3">
        <v>520009000990</v>
      </c>
      <c r="H95" s="3" t="s">
        <v>1381</v>
      </c>
      <c r="I95" s="3">
        <v>488988</v>
      </c>
      <c r="J95" s="3" t="s">
        <v>37</v>
      </c>
      <c r="K95" s="3" t="s">
        <v>38</v>
      </c>
      <c r="L95" s="3">
        <v>425259</v>
      </c>
      <c r="M95" s="4">
        <v>1000000</v>
      </c>
    </row>
    <row r="96" spans="3:13" ht="23">
      <c r="C96" s="1" t="s">
        <v>1382</v>
      </c>
      <c r="D96" s="2">
        <v>44434</v>
      </c>
      <c r="E96" s="3" t="s">
        <v>34</v>
      </c>
      <c r="F96" s="3">
        <v>820210826857650</v>
      </c>
      <c r="G96" s="3">
        <v>520008000990</v>
      </c>
      <c r="H96" s="3" t="s">
        <v>1383</v>
      </c>
      <c r="I96" s="3">
        <v>136925055307</v>
      </c>
      <c r="J96" s="3" t="s">
        <v>37</v>
      </c>
      <c r="K96" s="3" t="s">
        <v>38</v>
      </c>
      <c r="L96" s="3">
        <v>425259</v>
      </c>
      <c r="M96" s="4">
        <v>1000000</v>
      </c>
    </row>
    <row r="97" spans="3:13" ht="34">
      <c r="C97" s="1" t="s">
        <v>1384</v>
      </c>
      <c r="D97" s="2">
        <v>44435</v>
      </c>
      <c r="E97" s="3" t="s">
        <v>34</v>
      </c>
      <c r="F97" s="3">
        <v>820210820401333</v>
      </c>
      <c r="G97" s="3">
        <v>523014000990</v>
      </c>
      <c r="H97" s="3" t="s">
        <v>1385</v>
      </c>
      <c r="I97" s="3">
        <v>47929552</v>
      </c>
      <c r="J97" s="3" t="s">
        <v>37</v>
      </c>
      <c r="K97" s="3" t="s">
        <v>38</v>
      </c>
      <c r="L97" s="3">
        <v>425825</v>
      </c>
      <c r="M97" s="4">
        <v>204000</v>
      </c>
    </row>
    <row r="98" spans="3:13" ht="34">
      <c r="C98" s="1" t="s">
        <v>1384</v>
      </c>
      <c r="D98" s="2">
        <v>44435</v>
      </c>
      <c r="E98" s="3" t="s">
        <v>34</v>
      </c>
      <c r="F98" s="3">
        <v>820210820401333</v>
      </c>
      <c r="G98" s="3">
        <v>523014000990</v>
      </c>
      <c r="H98" s="3" t="s">
        <v>1385</v>
      </c>
      <c r="I98" s="3">
        <v>47929552</v>
      </c>
      <c r="J98" s="3" t="s">
        <v>37</v>
      </c>
      <c r="K98" s="3" t="s">
        <v>38</v>
      </c>
      <c r="L98" s="3">
        <v>425825</v>
      </c>
      <c r="M98" s="4">
        <v>204000</v>
      </c>
    </row>
    <row r="99" spans="3:13" ht="34">
      <c r="C99" s="1" t="s">
        <v>1386</v>
      </c>
      <c r="D99" s="2">
        <v>44435</v>
      </c>
      <c r="E99" s="3" t="s">
        <v>34</v>
      </c>
      <c r="F99" s="3">
        <v>820210823519727</v>
      </c>
      <c r="G99" s="3">
        <v>520009000990</v>
      </c>
      <c r="H99" s="3" t="s">
        <v>1387</v>
      </c>
      <c r="I99" s="3">
        <v>650543</v>
      </c>
      <c r="J99" s="3" t="s">
        <v>37</v>
      </c>
      <c r="K99" s="3" t="s">
        <v>38</v>
      </c>
      <c r="L99" s="3">
        <v>425825</v>
      </c>
      <c r="M99" s="4">
        <v>306000</v>
      </c>
    </row>
    <row r="100" spans="3:13" ht="34">
      <c r="C100" s="1" t="s">
        <v>1386</v>
      </c>
      <c r="D100" s="2">
        <v>44435</v>
      </c>
      <c r="E100" s="3" t="s">
        <v>34</v>
      </c>
      <c r="F100" s="3">
        <v>820210823519727</v>
      </c>
      <c r="G100" s="3">
        <v>520009000990</v>
      </c>
      <c r="H100" s="3" t="s">
        <v>1387</v>
      </c>
      <c r="I100" s="3">
        <v>650543</v>
      </c>
      <c r="J100" s="3" t="s">
        <v>37</v>
      </c>
      <c r="K100" s="3" t="s">
        <v>38</v>
      </c>
      <c r="L100" s="3">
        <v>425825</v>
      </c>
      <c r="M100" s="4">
        <v>306000</v>
      </c>
    </row>
    <row r="101" spans="3:13" ht="23">
      <c r="C101" s="1" t="s">
        <v>1388</v>
      </c>
      <c r="D101" s="2">
        <v>44435</v>
      </c>
      <c r="E101" s="3" t="s">
        <v>34</v>
      </c>
      <c r="F101" s="3">
        <v>820210825835155</v>
      </c>
      <c r="G101" s="3">
        <v>523014000990</v>
      </c>
      <c r="H101" s="3" t="s">
        <v>1389</v>
      </c>
      <c r="I101" s="3">
        <v>47925008</v>
      </c>
      <c r="J101" s="3" t="s">
        <v>37</v>
      </c>
      <c r="K101" s="3" t="s">
        <v>38</v>
      </c>
      <c r="L101" s="3">
        <v>425259</v>
      </c>
      <c r="M101" s="4">
        <v>1000000</v>
      </c>
    </row>
    <row r="102" spans="3:13" ht="23">
      <c r="C102" s="1" t="s">
        <v>1390</v>
      </c>
      <c r="D102" s="2">
        <v>44435</v>
      </c>
      <c r="E102" s="3" t="s">
        <v>34</v>
      </c>
      <c r="F102" s="3">
        <v>820210825836944</v>
      </c>
      <c r="G102" s="3">
        <v>522061000990</v>
      </c>
      <c r="H102" s="3" t="s">
        <v>1391</v>
      </c>
      <c r="I102" s="3">
        <v>210827000008</v>
      </c>
      <c r="J102" s="3" t="s">
        <v>37</v>
      </c>
      <c r="K102" s="3" t="s">
        <v>38</v>
      </c>
      <c r="L102" s="3">
        <v>425259</v>
      </c>
      <c r="M102" s="4">
        <v>1000000</v>
      </c>
    </row>
    <row r="103" spans="3:13" ht="23">
      <c r="C103" s="1" t="s">
        <v>1392</v>
      </c>
      <c r="D103" s="2">
        <v>44435</v>
      </c>
      <c r="E103" s="3" t="s">
        <v>34</v>
      </c>
      <c r="F103" s="3">
        <v>820210825836994</v>
      </c>
      <c r="G103" s="3">
        <v>522061000990</v>
      </c>
      <c r="H103" s="3" t="s">
        <v>1393</v>
      </c>
      <c r="I103" s="3">
        <v>210827000006</v>
      </c>
      <c r="J103" s="3" t="s">
        <v>37</v>
      </c>
      <c r="K103" s="3" t="s">
        <v>38</v>
      </c>
      <c r="L103" s="3">
        <v>425259</v>
      </c>
      <c r="M103" s="4">
        <v>1000000</v>
      </c>
    </row>
    <row r="104" spans="3:13" ht="23">
      <c r="C104" s="1" t="s">
        <v>1394</v>
      </c>
      <c r="D104" s="2">
        <v>44435</v>
      </c>
      <c r="E104" s="3" t="s">
        <v>34</v>
      </c>
      <c r="F104" s="3">
        <v>820210825837911</v>
      </c>
      <c r="G104" s="3">
        <v>522061000990</v>
      </c>
      <c r="H104" s="3" t="s">
        <v>1395</v>
      </c>
      <c r="I104" s="3">
        <v>210827000001</v>
      </c>
      <c r="J104" s="3" t="s">
        <v>37</v>
      </c>
      <c r="K104" s="3" t="s">
        <v>38</v>
      </c>
      <c r="L104" s="3">
        <v>425259</v>
      </c>
      <c r="M104" s="4">
        <v>1000000</v>
      </c>
    </row>
    <row r="105" spans="3:13" ht="23">
      <c r="C105" s="1" t="s">
        <v>1396</v>
      </c>
      <c r="D105" s="2">
        <v>44435</v>
      </c>
      <c r="E105" s="3" t="s">
        <v>34</v>
      </c>
      <c r="F105" s="3">
        <v>820210825838060</v>
      </c>
      <c r="G105" s="3">
        <v>522061000990</v>
      </c>
      <c r="H105" s="3" t="s">
        <v>1397</v>
      </c>
      <c r="I105" s="3">
        <v>210827000007</v>
      </c>
      <c r="J105" s="3" t="s">
        <v>37</v>
      </c>
      <c r="K105" s="3" t="s">
        <v>38</v>
      </c>
      <c r="L105" s="3">
        <v>425259</v>
      </c>
      <c r="M105" s="4">
        <v>1000000</v>
      </c>
    </row>
    <row r="106" spans="3:13" ht="23">
      <c r="C106" s="1" t="s">
        <v>1398</v>
      </c>
      <c r="D106" s="2">
        <v>44435</v>
      </c>
      <c r="E106" s="3" t="s">
        <v>34</v>
      </c>
      <c r="F106" s="3">
        <v>820210825838093</v>
      </c>
      <c r="G106" s="3">
        <v>522061000990</v>
      </c>
      <c r="H106" s="3" t="s">
        <v>1399</v>
      </c>
      <c r="I106" s="3">
        <v>210827000010</v>
      </c>
      <c r="J106" s="3" t="s">
        <v>37</v>
      </c>
      <c r="K106" s="3" t="s">
        <v>38</v>
      </c>
      <c r="L106" s="3">
        <v>425259</v>
      </c>
      <c r="M106" s="4">
        <v>1000000</v>
      </c>
    </row>
    <row r="107" spans="3:13" ht="23">
      <c r="C107" s="1" t="s">
        <v>1400</v>
      </c>
      <c r="D107" s="2">
        <v>44435</v>
      </c>
      <c r="E107" s="3" t="s">
        <v>34</v>
      </c>
      <c r="F107" s="3">
        <v>820210825838218</v>
      </c>
      <c r="G107" s="3">
        <v>522061000990</v>
      </c>
      <c r="H107" s="3" t="s">
        <v>1401</v>
      </c>
      <c r="I107" s="3">
        <v>210827000009</v>
      </c>
      <c r="J107" s="3" t="s">
        <v>37</v>
      </c>
      <c r="K107" s="3" t="s">
        <v>38</v>
      </c>
      <c r="L107" s="3">
        <v>425259</v>
      </c>
      <c r="M107" s="4">
        <v>1000000</v>
      </c>
    </row>
    <row r="108" spans="3:13" ht="23">
      <c r="C108" s="1" t="s">
        <v>1402</v>
      </c>
      <c r="D108" s="2">
        <v>44435</v>
      </c>
      <c r="E108" s="3" t="s">
        <v>34</v>
      </c>
      <c r="F108" s="3">
        <v>820210826900948</v>
      </c>
      <c r="G108" s="3">
        <v>523028000990</v>
      </c>
      <c r="H108" s="3" t="s">
        <v>1403</v>
      </c>
      <c r="I108" s="3">
        <v>310027099752</v>
      </c>
      <c r="J108" s="3" t="s">
        <v>37</v>
      </c>
      <c r="K108" s="3" t="s">
        <v>38</v>
      </c>
      <c r="L108" s="3">
        <v>425259</v>
      </c>
      <c r="M108" s="4">
        <v>1000000</v>
      </c>
    </row>
    <row r="109" spans="3:13" ht="34">
      <c r="C109" s="1" t="s">
        <v>1404</v>
      </c>
      <c r="D109" s="2">
        <v>44435</v>
      </c>
      <c r="E109" s="3" t="s">
        <v>34</v>
      </c>
      <c r="F109" s="3">
        <v>820210826929767</v>
      </c>
      <c r="G109" s="3">
        <v>520008000990</v>
      </c>
      <c r="H109" s="3" t="s">
        <v>1405</v>
      </c>
      <c r="I109" s="3">
        <v>788553085153</v>
      </c>
      <c r="J109" s="3" t="s">
        <v>37</v>
      </c>
      <c r="K109" s="3" t="s">
        <v>38</v>
      </c>
      <c r="L109" s="3">
        <v>425259</v>
      </c>
      <c r="M109" s="4">
        <v>1000000</v>
      </c>
    </row>
    <row r="110" spans="3:13" ht="34">
      <c r="C110" s="1" t="s">
        <v>1406</v>
      </c>
      <c r="D110" s="2">
        <v>44435</v>
      </c>
      <c r="E110" s="3" t="s">
        <v>34</v>
      </c>
      <c r="F110" s="3">
        <v>820210826946665</v>
      </c>
      <c r="G110" s="3">
        <v>520008000990</v>
      </c>
      <c r="H110" s="3" t="s">
        <v>1407</v>
      </c>
      <c r="I110" s="3">
        <v>192966041426</v>
      </c>
      <c r="J110" s="3" t="s">
        <v>37</v>
      </c>
      <c r="K110" s="3" t="s">
        <v>38</v>
      </c>
      <c r="L110" s="3">
        <v>425259</v>
      </c>
      <c r="M110" s="4">
        <v>3000000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8"/>
  <sheetViews>
    <sheetView view="pageBreakPreview" topLeftCell="A60" zoomScale="92" zoomScaleNormal="80" workbookViewId="0">
      <selection activeCell="B27" sqref="B27:D27"/>
    </sheetView>
  </sheetViews>
  <sheetFormatPr defaultColWidth="9.1796875" defaultRowHeight="13"/>
  <cols>
    <col min="1" max="1" width="5.81640625" style="519" customWidth="1"/>
    <col min="2" max="2" width="24.54296875" style="519" customWidth="1"/>
    <col min="3" max="3" width="12.26953125" style="519" customWidth="1"/>
    <col min="4" max="4" width="17.26953125" style="519" hidden="1" customWidth="1"/>
    <col min="5" max="5" width="19.54296875" style="520" customWidth="1"/>
    <col min="6" max="6" width="17.1796875" style="521" customWidth="1"/>
    <col min="7" max="7" width="17.1796875" style="521" hidden="1" customWidth="1"/>
    <col min="8" max="8" width="21.453125" style="519" customWidth="1"/>
    <col min="9" max="9" width="18" style="521" customWidth="1"/>
    <col min="10" max="10" width="13" style="519" hidden="1" customWidth="1"/>
    <col min="11" max="11" width="8.54296875" style="519" hidden="1" customWidth="1"/>
    <col min="12" max="12" width="9.26953125" style="519" customWidth="1"/>
    <col min="13" max="13" width="15.7265625" style="522" customWidth="1"/>
    <col min="14" max="14" width="32.453125" style="523" customWidth="1"/>
    <col min="15" max="15" width="9.1796875" style="519" hidden="1" customWidth="1"/>
    <col min="16" max="16" width="13.7265625" style="519" hidden="1" customWidth="1"/>
    <col min="17" max="18" width="9.1796875" style="519" hidden="1" customWidth="1"/>
    <col min="19" max="16384" width="9.1796875" style="519"/>
  </cols>
  <sheetData>
    <row r="1" spans="1:18" ht="14">
      <c r="A1" s="671" t="s">
        <v>14</v>
      </c>
      <c r="B1" s="671"/>
      <c r="C1" s="671"/>
      <c r="D1" s="671"/>
      <c r="E1" s="671"/>
      <c r="F1" s="671"/>
      <c r="G1" s="671"/>
      <c r="H1" s="671"/>
      <c r="I1" s="672"/>
      <c r="J1" s="671"/>
      <c r="K1" s="671"/>
      <c r="L1" s="671"/>
      <c r="M1" s="671"/>
      <c r="N1" s="671"/>
      <c r="O1" s="524"/>
      <c r="P1" s="524"/>
      <c r="Q1" s="524"/>
    </row>
    <row r="2" spans="1:18" ht="14">
      <c r="A2" s="673" t="s">
        <v>15</v>
      </c>
      <c r="B2" s="673"/>
      <c r="C2" s="673"/>
      <c r="D2" s="673"/>
      <c r="E2" s="673"/>
      <c r="F2" s="673"/>
      <c r="G2" s="673"/>
      <c r="H2" s="673"/>
      <c r="I2" s="674"/>
      <c r="J2" s="673"/>
      <c r="K2" s="673"/>
      <c r="L2" s="673"/>
      <c r="M2" s="673"/>
      <c r="N2" s="673"/>
      <c r="O2" s="557"/>
      <c r="P2" s="557"/>
      <c r="Q2" s="557"/>
    </row>
    <row r="3" spans="1:18" ht="14">
      <c r="A3" s="675" t="s">
        <v>16</v>
      </c>
      <c r="B3" s="675"/>
      <c r="C3" s="675"/>
      <c r="D3" s="675"/>
      <c r="E3" s="675"/>
      <c r="F3" s="675"/>
      <c r="G3" s="675"/>
      <c r="H3" s="675"/>
      <c r="I3" s="674"/>
      <c r="J3" s="675"/>
      <c r="K3" s="675"/>
      <c r="L3" s="675"/>
      <c r="M3" s="675"/>
      <c r="N3" s="675"/>
      <c r="O3" s="558"/>
      <c r="P3" s="558"/>
      <c r="Q3" s="558"/>
    </row>
    <row r="5" spans="1:18">
      <c r="C5" s="525"/>
    </row>
    <row r="6" spans="1:18" s="330" customFormat="1" ht="36.75" customHeight="1">
      <c r="A6" s="526" t="s">
        <v>17</v>
      </c>
      <c r="B6" s="526" t="s">
        <v>18</v>
      </c>
      <c r="C6" s="526" t="s">
        <v>19</v>
      </c>
      <c r="D6" s="526" t="s">
        <v>20</v>
      </c>
      <c r="E6" s="527" t="s">
        <v>21</v>
      </c>
      <c r="F6" s="527" t="s">
        <v>22</v>
      </c>
      <c r="G6" s="527" t="s">
        <v>23</v>
      </c>
      <c r="H6" s="526" t="s">
        <v>24</v>
      </c>
      <c r="I6" s="527" t="s">
        <v>25</v>
      </c>
      <c r="J6" s="526" t="s">
        <v>26</v>
      </c>
      <c r="K6" s="526" t="s">
        <v>27</v>
      </c>
      <c r="L6" s="526" t="s">
        <v>28</v>
      </c>
      <c r="M6" s="526" t="s">
        <v>29</v>
      </c>
      <c r="N6" s="526" t="s">
        <v>30</v>
      </c>
      <c r="O6" s="559" t="s">
        <v>31</v>
      </c>
      <c r="P6" s="560" t="s">
        <v>32</v>
      </c>
      <c r="Q6" s="573"/>
      <c r="R6" s="573"/>
    </row>
    <row r="7" spans="1:18" s="173" customFormat="1" ht="27.75" customHeight="1">
      <c r="A7" s="344">
        <v>1</v>
      </c>
      <c r="B7" s="345" t="s">
        <v>33</v>
      </c>
      <c r="C7" s="346">
        <v>44200</v>
      </c>
      <c r="D7" s="347" t="s">
        <v>34</v>
      </c>
      <c r="E7" s="348">
        <v>820201231448642</v>
      </c>
      <c r="F7" s="348">
        <v>520008000990</v>
      </c>
      <c r="G7" s="348" t="s">
        <v>35</v>
      </c>
      <c r="H7" s="347" t="s">
        <v>36</v>
      </c>
      <c r="I7" s="348">
        <v>332320559493</v>
      </c>
      <c r="J7" s="347" t="s">
        <v>37</v>
      </c>
      <c r="K7" s="347" t="s">
        <v>38</v>
      </c>
      <c r="L7" s="347">
        <v>425825</v>
      </c>
      <c r="M7" s="561">
        <v>1600000</v>
      </c>
      <c r="N7" s="469" t="s">
        <v>9</v>
      </c>
      <c r="O7" s="361" t="s">
        <v>39</v>
      </c>
      <c r="P7" s="173">
        <v>19</v>
      </c>
    </row>
    <row r="8" spans="1:18" s="173" customFormat="1" ht="27.75" customHeight="1">
      <c r="A8" s="344">
        <f>A7+1</f>
        <v>2</v>
      </c>
      <c r="B8" s="345" t="s">
        <v>40</v>
      </c>
      <c r="C8" s="346">
        <v>44200</v>
      </c>
      <c r="D8" s="347" t="s">
        <v>34</v>
      </c>
      <c r="E8" s="348">
        <v>820201231449727</v>
      </c>
      <c r="F8" s="348">
        <v>520008000990</v>
      </c>
      <c r="G8" s="348" t="s">
        <v>35</v>
      </c>
      <c r="H8" s="347" t="s">
        <v>41</v>
      </c>
      <c r="I8" s="348">
        <v>287425559866</v>
      </c>
      <c r="J8" s="347" t="s">
        <v>37</v>
      </c>
      <c r="K8" s="347" t="s">
        <v>38</v>
      </c>
      <c r="L8" s="347">
        <v>425825</v>
      </c>
      <c r="M8" s="561">
        <v>2000000</v>
      </c>
      <c r="N8" s="482" t="s">
        <v>10</v>
      </c>
      <c r="O8" s="361" t="s">
        <v>39</v>
      </c>
      <c r="P8" s="173">
        <v>20</v>
      </c>
    </row>
    <row r="9" spans="1:18" s="173" customFormat="1" ht="27.75" customHeight="1">
      <c r="A9" s="344">
        <f t="shared" ref="A9:A46" si="0">A8+1</f>
        <v>3</v>
      </c>
      <c r="B9" s="345" t="s">
        <v>42</v>
      </c>
      <c r="C9" s="346">
        <v>44200</v>
      </c>
      <c r="D9" s="347" t="s">
        <v>34</v>
      </c>
      <c r="E9" s="348">
        <v>820210102466533</v>
      </c>
      <c r="F9" s="348">
        <v>520009000990</v>
      </c>
      <c r="G9" s="348" t="s">
        <v>43</v>
      </c>
      <c r="H9" s="347" t="s">
        <v>44</v>
      </c>
      <c r="I9" s="348">
        <v>347957</v>
      </c>
      <c r="J9" s="347" t="s">
        <v>37</v>
      </c>
      <c r="K9" s="347" t="s">
        <v>38</v>
      </c>
      <c r="L9" s="347">
        <v>425825</v>
      </c>
      <c r="M9" s="561">
        <v>4000000</v>
      </c>
      <c r="N9" s="469" t="s">
        <v>9</v>
      </c>
      <c r="O9" s="361" t="s">
        <v>39</v>
      </c>
      <c r="P9" s="173">
        <v>21</v>
      </c>
    </row>
    <row r="10" spans="1:18" s="173" customFormat="1" ht="27.75" customHeight="1">
      <c r="A10" s="344">
        <f t="shared" si="0"/>
        <v>4</v>
      </c>
      <c r="B10" s="345" t="s">
        <v>45</v>
      </c>
      <c r="C10" s="346">
        <v>44200</v>
      </c>
      <c r="D10" s="347" t="s">
        <v>34</v>
      </c>
      <c r="E10" s="348">
        <v>820210104493598</v>
      </c>
      <c r="F10" s="348">
        <v>520009000990</v>
      </c>
      <c r="G10" s="348" t="s">
        <v>43</v>
      </c>
      <c r="H10" s="347" t="s">
        <v>46</v>
      </c>
      <c r="I10" s="348">
        <v>155766</v>
      </c>
      <c r="J10" s="347" t="s">
        <v>37</v>
      </c>
      <c r="K10" s="347" t="s">
        <v>38</v>
      </c>
      <c r="L10" s="347">
        <v>425259</v>
      </c>
      <c r="M10" s="561">
        <v>1500000</v>
      </c>
      <c r="N10" s="482" t="s">
        <v>2</v>
      </c>
      <c r="O10" s="361" t="s">
        <v>39</v>
      </c>
    </row>
    <row r="11" spans="1:18" s="173" customFormat="1" ht="27.75" customHeight="1">
      <c r="A11" s="344">
        <f t="shared" si="0"/>
        <v>5</v>
      </c>
      <c r="B11" s="345" t="s">
        <v>47</v>
      </c>
      <c r="C11" s="346">
        <v>44201</v>
      </c>
      <c r="D11" s="347" t="s">
        <v>34</v>
      </c>
      <c r="E11" s="348">
        <v>820201230405523</v>
      </c>
      <c r="F11" s="348">
        <v>523014000990</v>
      </c>
      <c r="G11" s="348" t="s">
        <v>48</v>
      </c>
      <c r="H11" s="347" t="s">
        <v>49</v>
      </c>
      <c r="I11" s="348">
        <v>41512508</v>
      </c>
      <c r="J11" s="347" t="s">
        <v>37</v>
      </c>
      <c r="K11" s="347" t="s">
        <v>38</v>
      </c>
      <c r="L11" s="347">
        <v>425259</v>
      </c>
      <c r="M11" s="561">
        <v>3000000</v>
      </c>
      <c r="N11" s="482" t="s">
        <v>3</v>
      </c>
      <c r="O11" s="361" t="s">
        <v>39</v>
      </c>
    </row>
    <row r="12" spans="1:18" s="173" customFormat="1" ht="27.75" customHeight="1">
      <c r="A12" s="344">
        <f t="shared" si="0"/>
        <v>6</v>
      </c>
      <c r="B12" s="345" t="s">
        <v>50</v>
      </c>
      <c r="C12" s="346">
        <v>44201</v>
      </c>
      <c r="D12" s="347" t="s">
        <v>34</v>
      </c>
      <c r="E12" s="348">
        <v>820210104482231</v>
      </c>
      <c r="F12" s="348">
        <v>523014000990</v>
      </c>
      <c r="G12" s="348" t="s">
        <v>48</v>
      </c>
      <c r="H12" s="347" t="s">
        <v>51</v>
      </c>
      <c r="I12" s="348">
        <v>41503495</v>
      </c>
      <c r="J12" s="347" t="s">
        <v>37</v>
      </c>
      <c r="K12" s="347" t="s">
        <v>38</v>
      </c>
      <c r="L12" s="347">
        <v>425825</v>
      </c>
      <c r="M12" s="561">
        <v>2000000</v>
      </c>
      <c r="N12" s="482" t="s">
        <v>10</v>
      </c>
      <c r="O12" s="361" t="s">
        <v>39</v>
      </c>
      <c r="P12" s="173">
        <v>22</v>
      </c>
    </row>
    <row r="13" spans="1:18" s="173" customFormat="1" ht="27.75" customHeight="1">
      <c r="A13" s="344">
        <f t="shared" si="0"/>
        <v>7</v>
      </c>
      <c r="B13" s="345" t="s">
        <v>52</v>
      </c>
      <c r="C13" s="346">
        <v>44201</v>
      </c>
      <c r="D13" s="347" t="s">
        <v>34</v>
      </c>
      <c r="E13" s="348">
        <v>820210104562952</v>
      </c>
      <c r="F13" s="348">
        <v>520008000990</v>
      </c>
      <c r="G13" s="348" t="s">
        <v>35</v>
      </c>
      <c r="H13" s="347" t="s">
        <v>53</v>
      </c>
      <c r="I13" s="348">
        <v>72863</v>
      </c>
      <c r="J13" s="347" t="s">
        <v>37</v>
      </c>
      <c r="K13" s="347" t="s">
        <v>38</v>
      </c>
      <c r="L13" s="347">
        <v>425259</v>
      </c>
      <c r="M13" s="561">
        <v>3000000</v>
      </c>
      <c r="N13" s="482" t="s">
        <v>3</v>
      </c>
      <c r="O13" s="361" t="s">
        <v>39</v>
      </c>
    </row>
    <row r="14" spans="1:18" s="173" customFormat="1" ht="27.75" customHeight="1">
      <c r="A14" s="344">
        <f t="shared" si="0"/>
        <v>8</v>
      </c>
      <c r="B14" s="345" t="s">
        <v>54</v>
      </c>
      <c r="C14" s="346">
        <v>44201</v>
      </c>
      <c r="D14" s="347" t="s">
        <v>34</v>
      </c>
      <c r="E14" s="348">
        <v>820210105570214</v>
      </c>
      <c r="F14" s="348">
        <v>520008000990</v>
      </c>
      <c r="G14" s="348" t="s">
        <v>35</v>
      </c>
      <c r="H14" s="347" t="s">
        <v>55</v>
      </c>
      <c r="I14" s="348">
        <v>48158665732</v>
      </c>
      <c r="J14" s="347" t="s">
        <v>37</v>
      </c>
      <c r="K14" s="347" t="s">
        <v>38</v>
      </c>
      <c r="L14" s="347">
        <v>425825</v>
      </c>
      <c r="M14" s="561">
        <v>2000000</v>
      </c>
      <c r="N14" s="482" t="s">
        <v>10</v>
      </c>
      <c r="O14" s="361" t="s">
        <v>39</v>
      </c>
      <c r="P14" s="173">
        <v>23</v>
      </c>
    </row>
    <row r="15" spans="1:18" s="173" customFormat="1" ht="27.75" customHeight="1">
      <c r="A15" s="344">
        <f t="shared" si="0"/>
        <v>9</v>
      </c>
      <c r="B15" s="345" t="s">
        <v>56</v>
      </c>
      <c r="C15" s="346">
        <v>44202</v>
      </c>
      <c r="D15" s="347" t="s">
        <v>34</v>
      </c>
      <c r="E15" s="348">
        <v>820210106751039</v>
      </c>
      <c r="F15" s="348">
        <v>523028000990</v>
      </c>
      <c r="G15" s="348" t="s">
        <v>57</v>
      </c>
      <c r="H15" s="347" t="s">
        <v>58</v>
      </c>
      <c r="I15" s="348">
        <v>410024018821</v>
      </c>
      <c r="J15" s="347" t="s">
        <v>37</v>
      </c>
      <c r="K15" s="347" t="s">
        <v>38</v>
      </c>
      <c r="L15" s="347">
        <v>425259</v>
      </c>
      <c r="M15" s="561">
        <v>2000000</v>
      </c>
      <c r="N15" s="482" t="s">
        <v>5</v>
      </c>
      <c r="O15" s="361" t="s">
        <v>39</v>
      </c>
    </row>
    <row r="16" spans="1:18" s="173" customFormat="1" ht="27.75" customHeight="1">
      <c r="A16" s="344">
        <f t="shared" si="0"/>
        <v>10</v>
      </c>
      <c r="B16" s="345" t="s">
        <v>59</v>
      </c>
      <c r="C16" s="346">
        <v>44203</v>
      </c>
      <c r="D16" s="347" t="s">
        <v>34</v>
      </c>
      <c r="E16" s="348">
        <v>820210105669072</v>
      </c>
      <c r="F16" s="348">
        <v>523013000990</v>
      </c>
      <c r="G16" s="348" t="s">
        <v>60</v>
      </c>
      <c r="H16" s="347" t="s">
        <v>61</v>
      </c>
      <c r="I16" s="348">
        <v>897317152</v>
      </c>
      <c r="J16" s="347" t="s">
        <v>37</v>
      </c>
      <c r="K16" s="347" t="s">
        <v>38</v>
      </c>
      <c r="L16" s="347">
        <v>425259</v>
      </c>
      <c r="M16" s="561">
        <v>1000000</v>
      </c>
      <c r="N16" s="482" t="s">
        <v>1</v>
      </c>
      <c r="O16" s="361" t="s">
        <v>39</v>
      </c>
    </row>
    <row r="17" spans="1:16" s="173" customFormat="1" ht="27.75" customHeight="1">
      <c r="A17" s="344">
        <f t="shared" si="0"/>
        <v>11</v>
      </c>
      <c r="B17" s="345" t="s">
        <v>62</v>
      </c>
      <c r="C17" s="346">
        <v>44204</v>
      </c>
      <c r="D17" s="347" t="s">
        <v>34</v>
      </c>
      <c r="E17" s="348">
        <v>820210104559824</v>
      </c>
      <c r="F17" s="348">
        <v>520002000990</v>
      </c>
      <c r="G17" s="348" t="s">
        <v>63</v>
      </c>
      <c r="H17" s="347" t="s">
        <v>64</v>
      </c>
      <c r="I17" s="348">
        <v>210108062558</v>
      </c>
      <c r="J17" s="347" t="s">
        <v>37</v>
      </c>
      <c r="K17" s="347" t="s">
        <v>38</v>
      </c>
      <c r="L17" s="347">
        <v>425825</v>
      </c>
      <c r="M17" s="561">
        <v>2343219</v>
      </c>
      <c r="N17" s="482" t="s">
        <v>10</v>
      </c>
      <c r="O17" s="361" t="s">
        <v>39</v>
      </c>
      <c r="P17" s="173">
        <v>24</v>
      </c>
    </row>
    <row r="18" spans="1:16" s="173" customFormat="1" ht="27.75" customHeight="1">
      <c r="A18" s="344">
        <f t="shared" si="0"/>
        <v>12</v>
      </c>
      <c r="B18" s="345" t="s">
        <v>65</v>
      </c>
      <c r="C18" s="346">
        <v>44204</v>
      </c>
      <c r="D18" s="347" t="s">
        <v>34</v>
      </c>
      <c r="E18" s="348">
        <v>820210108973316</v>
      </c>
      <c r="F18" s="348">
        <v>520008000990</v>
      </c>
      <c r="G18" s="348" t="s">
        <v>35</v>
      </c>
      <c r="H18" s="347" t="s">
        <v>66</v>
      </c>
      <c r="I18" s="348">
        <v>12152</v>
      </c>
      <c r="J18" s="347" t="s">
        <v>37</v>
      </c>
      <c r="K18" s="347" t="s">
        <v>38</v>
      </c>
      <c r="L18" s="347">
        <v>425825</v>
      </c>
      <c r="M18" s="561">
        <v>2040000</v>
      </c>
      <c r="N18" s="482" t="s">
        <v>10</v>
      </c>
      <c r="O18" s="361" t="s">
        <v>39</v>
      </c>
      <c r="P18" s="173">
        <v>25</v>
      </c>
    </row>
    <row r="19" spans="1:16" s="173" customFormat="1" ht="27.75" customHeight="1">
      <c r="A19" s="344">
        <f t="shared" si="0"/>
        <v>13</v>
      </c>
      <c r="B19" s="345" t="s">
        <v>67</v>
      </c>
      <c r="C19" s="346">
        <v>44207</v>
      </c>
      <c r="D19" s="347" t="s">
        <v>34</v>
      </c>
      <c r="E19" s="348">
        <v>820210105573461</v>
      </c>
      <c r="F19" s="348">
        <v>520008000990</v>
      </c>
      <c r="G19" s="348" t="s">
        <v>35</v>
      </c>
      <c r="H19" s="347" t="s">
        <v>68</v>
      </c>
      <c r="I19" s="348">
        <v>37553</v>
      </c>
      <c r="J19" s="347" t="s">
        <v>37</v>
      </c>
      <c r="K19" s="347" t="s">
        <v>38</v>
      </c>
      <c r="L19" s="347">
        <v>425825</v>
      </c>
      <c r="M19" s="561">
        <v>2000000</v>
      </c>
      <c r="N19" s="482" t="s">
        <v>10</v>
      </c>
      <c r="O19" s="361" t="s">
        <v>39</v>
      </c>
      <c r="P19" s="173">
        <v>26</v>
      </c>
    </row>
    <row r="20" spans="1:16" s="173" customFormat="1" ht="27.75" customHeight="1">
      <c r="A20" s="344">
        <f t="shared" si="0"/>
        <v>14</v>
      </c>
      <c r="B20" s="345" t="s">
        <v>69</v>
      </c>
      <c r="C20" s="346">
        <v>44207</v>
      </c>
      <c r="D20" s="347" t="s">
        <v>34</v>
      </c>
      <c r="E20" s="348">
        <v>820210105575999</v>
      </c>
      <c r="F20" s="348">
        <v>523014000990</v>
      </c>
      <c r="G20" s="348" t="s">
        <v>48</v>
      </c>
      <c r="H20" s="347" t="s">
        <v>70</v>
      </c>
      <c r="I20" s="348">
        <v>41737746</v>
      </c>
      <c r="J20" s="347" t="s">
        <v>37</v>
      </c>
      <c r="K20" s="347" t="s">
        <v>38</v>
      </c>
      <c r="L20" s="347">
        <v>425825</v>
      </c>
      <c r="M20" s="561">
        <v>100000</v>
      </c>
      <c r="N20" s="482" t="s">
        <v>10</v>
      </c>
      <c r="O20" s="361" t="s">
        <v>39</v>
      </c>
      <c r="P20" s="173">
        <v>27</v>
      </c>
    </row>
    <row r="21" spans="1:16" s="173" customFormat="1" ht="27.75" customHeight="1">
      <c r="A21" s="344">
        <f t="shared" si="0"/>
        <v>15</v>
      </c>
      <c r="B21" s="345" t="s">
        <v>71</v>
      </c>
      <c r="C21" s="346">
        <v>44207</v>
      </c>
      <c r="D21" s="347" t="s">
        <v>34</v>
      </c>
      <c r="E21" s="348">
        <v>820210111101522</v>
      </c>
      <c r="F21" s="348">
        <v>523014000990</v>
      </c>
      <c r="G21" s="348" t="s">
        <v>48</v>
      </c>
      <c r="H21" s="347" t="s">
        <v>72</v>
      </c>
      <c r="I21" s="348">
        <v>41812989</v>
      </c>
      <c r="J21" s="347" t="s">
        <v>37</v>
      </c>
      <c r="K21" s="347" t="s">
        <v>38</v>
      </c>
      <c r="L21" s="347">
        <v>425825</v>
      </c>
      <c r="M21" s="561">
        <v>4080000</v>
      </c>
      <c r="N21" s="469" t="s">
        <v>9</v>
      </c>
      <c r="O21" s="361" t="s">
        <v>39</v>
      </c>
      <c r="P21" s="173">
        <v>28</v>
      </c>
    </row>
    <row r="22" spans="1:16" s="173" customFormat="1" ht="27.75" customHeight="1">
      <c r="A22" s="344">
        <f t="shared" si="0"/>
        <v>16</v>
      </c>
      <c r="B22" s="345" t="s">
        <v>73</v>
      </c>
      <c r="C22" s="346">
        <v>44208</v>
      </c>
      <c r="D22" s="347" t="s">
        <v>34</v>
      </c>
      <c r="E22" s="348">
        <v>820210108947480</v>
      </c>
      <c r="F22" s="348">
        <v>520008000990</v>
      </c>
      <c r="G22" s="348" t="s">
        <v>35</v>
      </c>
      <c r="H22" s="347" t="s">
        <v>74</v>
      </c>
      <c r="I22" s="348">
        <v>952635186138</v>
      </c>
      <c r="J22" s="347" t="s">
        <v>37</v>
      </c>
      <c r="K22" s="347" t="s">
        <v>38</v>
      </c>
      <c r="L22" s="347">
        <v>425825</v>
      </c>
      <c r="M22" s="561">
        <v>4080000</v>
      </c>
      <c r="N22" s="469" t="s">
        <v>9</v>
      </c>
      <c r="O22" s="361" t="s">
        <v>39</v>
      </c>
      <c r="P22" s="173">
        <v>29</v>
      </c>
    </row>
    <row r="23" spans="1:16" s="173" customFormat="1" ht="27.75" customHeight="1">
      <c r="A23" s="344">
        <f t="shared" si="0"/>
        <v>17</v>
      </c>
      <c r="B23" s="345" t="s">
        <v>75</v>
      </c>
      <c r="C23" s="346">
        <v>44208</v>
      </c>
      <c r="D23" s="347" t="s">
        <v>34</v>
      </c>
      <c r="E23" s="348">
        <v>820210111111699</v>
      </c>
      <c r="F23" s="348">
        <v>520002000990</v>
      </c>
      <c r="G23" s="348" t="s">
        <v>63</v>
      </c>
      <c r="H23" s="347" t="s">
        <v>76</v>
      </c>
      <c r="I23" s="348">
        <v>210112221781</v>
      </c>
      <c r="J23" s="347" t="s">
        <v>37</v>
      </c>
      <c r="K23" s="347" t="s">
        <v>38</v>
      </c>
      <c r="L23" s="347">
        <v>425825</v>
      </c>
      <c r="M23" s="561">
        <v>2040000</v>
      </c>
      <c r="N23" s="482" t="s">
        <v>10</v>
      </c>
      <c r="O23" s="361" t="s">
        <v>39</v>
      </c>
      <c r="P23" s="173">
        <v>29</v>
      </c>
    </row>
    <row r="24" spans="1:16" s="173" customFormat="1" ht="27.75" customHeight="1">
      <c r="A24" s="344">
        <f t="shared" si="0"/>
        <v>18</v>
      </c>
      <c r="B24" s="345" t="s">
        <v>77</v>
      </c>
      <c r="C24" s="346">
        <v>44209</v>
      </c>
      <c r="D24" s="347" t="s">
        <v>34</v>
      </c>
      <c r="E24" s="348">
        <v>820210107874617</v>
      </c>
      <c r="F24" s="348">
        <v>523014000990</v>
      </c>
      <c r="G24" s="348" t="s">
        <v>48</v>
      </c>
      <c r="H24" s="347" t="s">
        <v>78</v>
      </c>
      <c r="I24" s="348">
        <v>41883403</v>
      </c>
      <c r="J24" s="347" t="s">
        <v>37</v>
      </c>
      <c r="K24" s="347" t="s">
        <v>38</v>
      </c>
      <c r="L24" s="347">
        <v>425825</v>
      </c>
      <c r="M24" s="561">
        <v>4080000</v>
      </c>
      <c r="N24" s="469" t="s">
        <v>9</v>
      </c>
      <c r="O24" s="361" t="s">
        <v>39</v>
      </c>
      <c r="P24" s="173">
        <v>31</v>
      </c>
    </row>
    <row r="25" spans="1:16" s="173" customFormat="1" ht="36.75" customHeight="1">
      <c r="A25" s="344">
        <f t="shared" si="0"/>
        <v>19</v>
      </c>
      <c r="B25" s="345" t="s">
        <v>79</v>
      </c>
      <c r="C25" s="346">
        <v>44209</v>
      </c>
      <c r="D25" s="347" t="s">
        <v>34</v>
      </c>
      <c r="E25" s="348">
        <v>820210107875817</v>
      </c>
      <c r="F25" s="348">
        <v>520009000990</v>
      </c>
      <c r="G25" s="348" t="s">
        <v>43</v>
      </c>
      <c r="H25" s="347" t="s">
        <v>80</v>
      </c>
      <c r="I25" s="348">
        <v>366902</v>
      </c>
      <c r="J25" s="347" t="s">
        <v>37</v>
      </c>
      <c r="K25" s="347" t="s">
        <v>38</v>
      </c>
      <c r="L25" s="347">
        <v>425825</v>
      </c>
      <c r="M25" s="561">
        <v>4080000</v>
      </c>
      <c r="N25" s="469" t="s">
        <v>9</v>
      </c>
      <c r="O25" s="361" t="s">
        <v>39</v>
      </c>
      <c r="P25" s="173">
        <v>32</v>
      </c>
    </row>
    <row r="26" spans="1:16" s="173" customFormat="1" ht="27.75" customHeight="1">
      <c r="A26" s="344">
        <f t="shared" si="0"/>
        <v>20</v>
      </c>
      <c r="B26" s="345" t="s">
        <v>81</v>
      </c>
      <c r="C26" s="346">
        <v>44209</v>
      </c>
      <c r="D26" s="347" t="s">
        <v>34</v>
      </c>
      <c r="E26" s="348">
        <v>820210108937843</v>
      </c>
      <c r="F26" s="348">
        <v>523014000990</v>
      </c>
      <c r="G26" s="348" t="s">
        <v>48</v>
      </c>
      <c r="H26" s="347" t="s">
        <v>82</v>
      </c>
      <c r="I26" s="348">
        <v>41887236</v>
      </c>
      <c r="J26" s="347" t="s">
        <v>37</v>
      </c>
      <c r="K26" s="347" t="s">
        <v>38</v>
      </c>
      <c r="L26" s="347">
        <v>425825</v>
      </c>
      <c r="M26" s="561">
        <v>2040000</v>
      </c>
      <c r="N26" s="469" t="s">
        <v>9</v>
      </c>
      <c r="O26" s="361" t="s">
        <v>39</v>
      </c>
      <c r="P26" s="173">
        <v>33</v>
      </c>
    </row>
    <row r="27" spans="1:16" s="173" customFormat="1" ht="27.75" customHeight="1">
      <c r="A27" s="344">
        <f t="shared" si="0"/>
        <v>21</v>
      </c>
      <c r="B27" s="345" t="s">
        <v>83</v>
      </c>
      <c r="C27" s="346">
        <v>44209</v>
      </c>
      <c r="D27" s="347" t="s">
        <v>34</v>
      </c>
      <c r="E27" s="348">
        <v>820210111104557</v>
      </c>
      <c r="F27" s="348">
        <v>520009000990</v>
      </c>
      <c r="G27" s="348" t="s">
        <v>43</v>
      </c>
      <c r="H27" s="347" t="s">
        <v>84</v>
      </c>
      <c r="I27" s="348">
        <v>764830</v>
      </c>
      <c r="J27" s="347" t="s">
        <v>37</v>
      </c>
      <c r="K27" s="347" t="s">
        <v>38</v>
      </c>
      <c r="L27" s="347">
        <v>425825</v>
      </c>
      <c r="M27" s="561">
        <v>2040000</v>
      </c>
      <c r="N27" s="482" t="s">
        <v>10</v>
      </c>
      <c r="O27" s="361" t="s">
        <v>39</v>
      </c>
      <c r="P27" s="173">
        <v>34</v>
      </c>
    </row>
    <row r="28" spans="1:16" s="173" customFormat="1" ht="24" customHeight="1">
      <c r="A28" s="344">
        <f t="shared" si="0"/>
        <v>22</v>
      </c>
      <c r="B28" s="345" t="s">
        <v>85</v>
      </c>
      <c r="C28" s="346">
        <v>44209</v>
      </c>
      <c r="D28" s="347" t="s">
        <v>34</v>
      </c>
      <c r="E28" s="348">
        <v>820210113317685</v>
      </c>
      <c r="F28" s="348">
        <v>520008000990</v>
      </c>
      <c r="G28" s="348" t="s">
        <v>35</v>
      </c>
      <c r="H28" s="347" t="s">
        <v>86</v>
      </c>
      <c r="I28" s="348">
        <v>4965</v>
      </c>
      <c r="J28" s="347" t="s">
        <v>37</v>
      </c>
      <c r="K28" s="347" t="s">
        <v>38</v>
      </c>
      <c r="L28" s="347">
        <v>425259</v>
      </c>
      <c r="M28" s="561">
        <v>1000000</v>
      </c>
      <c r="N28" s="469" t="s">
        <v>0</v>
      </c>
      <c r="O28" s="361" t="s">
        <v>39</v>
      </c>
    </row>
    <row r="29" spans="1:16" s="173" customFormat="1" ht="27.75" customHeight="1">
      <c r="A29" s="344">
        <f t="shared" si="0"/>
        <v>23</v>
      </c>
      <c r="B29" s="345" t="s">
        <v>87</v>
      </c>
      <c r="C29" s="346">
        <v>44210</v>
      </c>
      <c r="D29" s="347" t="s">
        <v>34</v>
      </c>
      <c r="E29" s="348">
        <v>820210107924203</v>
      </c>
      <c r="F29" s="348">
        <v>520008000990</v>
      </c>
      <c r="G29" s="348" t="s">
        <v>35</v>
      </c>
      <c r="H29" s="347" t="s">
        <v>88</v>
      </c>
      <c r="I29" s="348">
        <v>696684</v>
      </c>
      <c r="J29" s="347" t="s">
        <v>37</v>
      </c>
      <c r="K29" s="347" t="s">
        <v>38</v>
      </c>
      <c r="L29" s="347">
        <v>425825</v>
      </c>
      <c r="M29" s="561">
        <v>4080000</v>
      </c>
      <c r="N29" s="469" t="s">
        <v>9</v>
      </c>
      <c r="O29" s="361" t="s">
        <v>39</v>
      </c>
      <c r="P29" s="173">
        <v>35</v>
      </c>
    </row>
    <row r="30" spans="1:16" s="173" customFormat="1" ht="27.75" customHeight="1">
      <c r="A30" s="344">
        <f t="shared" si="0"/>
        <v>24</v>
      </c>
      <c r="B30" s="345" t="s">
        <v>89</v>
      </c>
      <c r="C30" s="346">
        <v>44210</v>
      </c>
      <c r="D30" s="347" t="s">
        <v>34</v>
      </c>
      <c r="E30" s="348">
        <v>820210107926550</v>
      </c>
      <c r="F30" s="348">
        <v>523014000990</v>
      </c>
      <c r="G30" s="348" t="s">
        <v>48</v>
      </c>
      <c r="H30" s="347" t="s">
        <v>90</v>
      </c>
      <c r="I30" s="348">
        <v>41924456</v>
      </c>
      <c r="J30" s="347" t="s">
        <v>37</v>
      </c>
      <c r="K30" s="347" t="s">
        <v>38</v>
      </c>
      <c r="L30" s="347">
        <v>425825</v>
      </c>
      <c r="M30" s="561">
        <v>4080000</v>
      </c>
      <c r="N30" s="469" t="s">
        <v>9</v>
      </c>
      <c r="O30" s="361" t="s">
        <v>39</v>
      </c>
      <c r="P30" s="173">
        <v>36</v>
      </c>
    </row>
    <row r="31" spans="1:16" s="173" customFormat="1" ht="27.75" customHeight="1">
      <c r="A31" s="344">
        <f t="shared" si="0"/>
        <v>25</v>
      </c>
      <c r="B31" s="345" t="s">
        <v>91</v>
      </c>
      <c r="C31" s="346">
        <v>44214</v>
      </c>
      <c r="D31" s="347" t="s">
        <v>34</v>
      </c>
      <c r="E31" s="348">
        <v>820210115484669</v>
      </c>
      <c r="F31" s="348">
        <v>520008000990</v>
      </c>
      <c r="G31" s="348" t="s">
        <v>35</v>
      </c>
      <c r="H31" s="347" t="s">
        <v>92</v>
      </c>
      <c r="I31" s="348">
        <v>3202816397</v>
      </c>
      <c r="J31" s="347" t="s">
        <v>37</v>
      </c>
      <c r="K31" s="347" t="s">
        <v>38</v>
      </c>
      <c r="L31" s="347">
        <v>425825</v>
      </c>
      <c r="M31" s="561">
        <v>4080000</v>
      </c>
      <c r="N31" s="469" t="s">
        <v>9</v>
      </c>
      <c r="O31" s="361" t="s">
        <v>39</v>
      </c>
      <c r="P31" s="173">
        <v>37</v>
      </c>
    </row>
    <row r="32" spans="1:16" s="173" customFormat="1" ht="27.75" customHeight="1">
      <c r="A32" s="344">
        <f t="shared" si="0"/>
        <v>26</v>
      </c>
      <c r="B32" s="345" t="s">
        <v>93</v>
      </c>
      <c r="C32" s="346">
        <v>44215</v>
      </c>
      <c r="D32" s="347" t="s">
        <v>34</v>
      </c>
      <c r="E32" s="348">
        <v>820210113333012</v>
      </c>
      <c r="F32" s="348">
        <v>523014000990</v>
      </c>
      <c r="G32" s="348" t="s">
        <v>48</v>
      </c>
      <c r="H32" s="347" t="s">
        <v>94</v>
      </c>
      <c r="I32" s="348">
        <v>42034767</v>
      </c>
      <c r="J32" s="347" t="s">
        <v>37</v>
      </c>
      <c r="K32" s="347" t="s">
        <v>38</v>
      </c>
      <c r="L32" s="347">
        <v>425259</v>
      </c>
      <c r="M32" s="561">
        <v>1000000</v>
      </c>
      <c r="N32" s="469" t="s">
        <v>1</v>
      </c>
      <c r="O32" s="361" t="s">
        <v>39</v>
      </c>
    </row>
    <row r="33" spans="1:16" s="173" customFormat="1" ht="27.75" customHeight="1">
      <c r="A33" s="344">
        <f t="shared" si="0"/>
        <v>27</v>
      </c>
      <c r="B33" s="345" t="s">
        <v>95</v>
      </c>
      <c r="C33" s="346">
        <v>44215</v>
      </c>
      <c r="D33" s="347" t="s">
        <v>34</v>
      </c>
      <c r="E33" s="348">
        <v>820210119667100</v>
      </c>
      <c r="F33" s="348">
        <v>520008000990</v>
      </c>
      <c r="G33" s="348" t="s">
        <v>35</v>
      </c>
      <c r="H33" s="347" t="s">
        <v>96</v>
      </c>
      <c r="I33" s="348">
        <v>3206014653</v>
      </c>
      <c r="J33" s="347" t="s">
        <v>37</v>
      </c>
      <c r="K33" s="347" t="s">
        <v>38</v>
      </c>
      <c r="L33" s="347">
        <v>425259</v>
      </c>
      <c r="M33" s="561">
        <v>3000000</v>
      </c>
      <c r="N33" s="482" t="s">
        <v>3</v>
      </c>
      <c r="O33" s="361" t="s">
        <v>39</v>
      </c>
    </row>
    <row r="34" spans="1:16" s="173" customFormat="1" ht="27.75" customHeight="1">
      <c r="A34" s="344">
        <f t="shared" si="0"/>
        <v>28</v>
      </c>
      <c r="B34" s="345" t="s">
        <v>97</v>
      </c>
      <c r="C34" s="346">
        <v>44215</v>
      </c>
      <c r="D34" s="347" t="s">
        <v>34</v>
      </c>
      <c r="E34" s="348">
        <v>820210119702459</v>
      </c>
      <c r="F34" s="348">
        <v>523014000990</v>
      </c>
      <c r="G34" s="348" t="s">
        <v>48</v>
      </c>
      <c r="H34" s="347" t="s">
        <v>98</v>
      </c>
      <c r="I34" s="348">
        <v>42030924</v>
      </c>
      <c r="J34" s="347" t="s">
        <v>37</v>
      </c>
      <c r="K34" s="347" t="s">
        <v>38</v>
      </c>
      <c r="L34" s="347">
        <v>425259</v>
      </c>
      <c r="M34" s="561">
        <v>1000000</v>
      </c>
      <c r="N34" s="482" t="s">
        <v>1</v>
      </c>
      <c r="O34" s="361" t="s">
        <v>39</v>
      </c>
    </row>
    <row r="35" spans="1:16" s="173" customFormat="1" ht="27.75" customHeight="1">
      <c r="A35" s="344">
        <f t="shared" si="0"/>
        <v>29</v>
      </c>
      <c r="B35" s="345" t="s">
        <v>99</v>
      </c>
      <c r="C35" s="346">
        <v>44216</v>
      </c>
      <c r="D35" s="347" t="s">
        <v>34</v>
      </c>
      <c r="E35" s="348">
        <v>820210119724361</v>
      </c>
      <c r="F35" s="348">
        <v>520009000990</v>
      </c>
      <c r="G35" s="348" t="s">
        <v>43</v>
      </c>
      <c r="H35" s="347" t="s">
        <v>100</v>
      </c>
      <c r="I35" s="348">
        <v>245362</v>
      </c>
      <c r="J35" s="347" t="s">
        <v>37</v>
      </c>
      <c r="K35" s="347" t="s">
        <v>38</v>
      </c>
      <c r="L35" s="347">
        <v>425259</v>
      </c>
      <c r="M35" s="561">
        <v>1500000</v>
      </c>
      <c r="N35" s="482" t="s">
        <v>2</v>
      </c>
      <c r="O35" s="361" t="s">
        <v>39</v>
      </c>
    </row>
    <row r="36" spans="1:16" s="173" customFormat="1" ht="27.75" customHeight="1">
      <c r="A36" s="344">
        <f t="shared" si="0"/>
        <v>30</v>
      </c>
      <c r="B36" s="345" t="s">
        <v>101</v>
      </c>
      <c r="C36" s="346">
        <v>44216</v>
      </c>
      <c r="D36" s="347" t="s">
        <v>34</v>
      </c>
      <c r="E36" s="348">
        <v>820210120798719</v>
      </c>
      <c r="F36" s="348">
        <v>523014000990</v>
      </c>
      <c r="G36" s="348" t="s">
        <v>48</v>
      </c>
      <c r="H36" s="347" t="s">
        <v>102</v>
      </c>
      <c r="I36" s="348">
        <v>42054981</v>
      </c>
      <c r="J36" s="347" t="s">
        <v>37</v>
      </c>
      <c r="K36" s="347" t="s">
        <v>38</v>
      </c>
      <c r="L36" s="347">
        <v>425259</v>
      </c>
      <c r="M36" s="561">
        <v>1500000</v>
      </c>
      <c r="N36" s="469" t="s">
        <v>2</v>
      </c>
      <c r="O36" s="361" t="s">
        <v>39</v>
      </c>
    </row>
    <row r="37" spans="1:16" s="173" customFormat="1" ht="27.75" customHeight="1">
      <c r="A37" s="344">
        <f t="shared" si="0"/>
        <v>31</v>
      </c>
      <c r="B37" s="345" t="s">
        <v>103</v>
      </c>
      <c r="C37" s="346">
        <v>44218</v>
      </c>
      <c r="D37" s="347" t="s">
        <v>34</v>
      </c>
      <c r="E37" s="348">
        <v>820210115469889</v>
      </c>
      <c r="F37" s="348">
        <v>523013000990</v>
      </c>
      <c r="G37" s="348" t="s">
        <v>60</v>
      </c>
      <c r="H37" s="347" t="s">
        <v>104</v>
      </c>
      <c r="I37" s="348">
        <v>897338881</v>
      </c>
      <c r="J37" s="347" t="s">
        <v>37</v>
      </c>
      <c r="K37" s="347" t="s">
        <v>38</v>
      </c>
      <c r="L37" s="347">
        <v>425259</v>
      </c>
      <c r="M37" s="561">
        <v>1000000</v>
      </c>
      <c r="N37" s="469" t="s">
        <v>1</v>
      </c>
      <c r="O37" s="361" t="s">
        <v>39</v>
      </c>
    </row>
    <row r="38" spans="1:16" s="173" customFormat="1" ht="27.75" customHeight="1">
      <c r="A38" s="344">
        <f t="shared" si="0"/>
        <v>32</v>
      </c>
      <c r="B38" s="345" t="s">
        <v>105</v>
      </c>
      <c r="C38" s="346">
        <v>44218</v>
      </c>
      <c r="D38" s="347" t="s">
        <v>34</v>
      </c>
      <c r="E38" s="348">
        <v>820210121885305</v>
      </c>
      <c r="F38" s="348">
        <v>520008000990</v>
      </c>
      <c r="G38" s="348" t="s">
        <v>35</v>
      </c>
      <c r="H38" s="347" t="s">
        <v>106</v>
      </c>
      <c r="I38" s="348">
        <v>451128182831</v>
      </c>
      <c r="J38" s="347" t="s">
        <v>37</v>
      </c>
      <c r="K38" s="347" t="s">
        <v>38</v>
      </c>
      <c r="L38" s="347">
        <v>425825</v>
      </c>
      <c r="M38" s="561">
        <v>5712986</v>
      </c>
      <c r="N38" s="469" t="s">
        <v>9</v>
      </c>
      <c r="O38" s="361" t="s">
        <v>39</v>
      </c>
      <c r="P38" s="173">
        <v>38</v>
      </c>
    </row>
    <row r="39" spans="1:16" s="173" customFormat="1" ht="27.75" customHeight="1">
      <c r="A39" s="344">
        <f t="shared" si="0"/>
        <v>33</v>
      </c>
      <c r="B39" s="345" t="s">
        <v>107</v>
      </c>
      <c r="C39" s="346">
        <v>44218</v>
      </c>
      <c r="D39" s="347" t="s">
        <v>34</v>
      </c>
      <c r="E39" s="348">
        <v>820210121933076</v>
      </c>
      <c r="F39" s="348">
        <v>520008000990</v>
      </c>
      <c r="G39" s="348" t="s">
        <v>35</v>
      </c>
      <c r="H39" s="347" t="s">
        <v>108</v>
      </c>
      <c r="I39" s="348">
        <v>3214116526</v>
      </c>
      <c r="J39" s="347" t="s">
        <v>37</v>
      </c>
      <c r="K39" s="347" t="s">
        <v>38</v>
      </c>
      <c r="L39" s="347">
        <v>425259</v>
      </c>
      <c r="M39" s="561">
        <v>5000000</v>
      </c>
      <c r="N39" s="469" t="s">
        <v>6</v>
      </c>
      <c r="O39" s="361" t="s">
        <v>39</v>
      </c>
    </row>
    <row r="40" spans="1:16" s="173" customFormat="1" ht="27.75" customHeight="1">
      <c r="A40" s="344">
        <f t="shared" si="0"/>
        <v>34</v>
      </c>
      <c r="B40" s="345" t="s">
        <v>109</v>
      </c>
      <c r="C40" s="346">
        <v>44221</v>
      </c>
      <c r="D40" s="347" t="s">
        <v>34</v>
      </c>
      <c r="E40" s="348">
        <v>820210124052438</v>
      </c>
      <c r="F40" s="348">
        <v>523014000990</v>
      </c>
      <c r="G40" s="348" t="s">
        <v>48</v>
      </c>
      <c r="H40" s="347" t="s">
        <v>110</v>
      </c>
      <c r="I40" s="348">
        <v>42104140</v>
      </c>
      <c r="J40" s="347" t="s">
        <v>37</v>
      </c>
      <c r="K40" s="347" t="s">
        <v>38</v>
      </c>
      <c r="L40" s="347">
        <v>425259</v>
      </c>
      <c r="M40" s="561">
        <v>1500000</v>
      </c>
      <c r="N40" s="469" t="s">
        <v>2</v>
      </c>
      <c r="O40" s="361" t="s">
        <v>39</v>
      </c>
    </row>
    <row r="41" spans="1:16" s="173" customFormat="1" ht="27.75" customHeight="1">
      <c r="A41" s="344">
        <f t="shared" si="0"/>
        <v>35</v>
      </c>
      <c r="B41" s="345" t="s">
        <v>111</v>
      </c>
      <c r="C41" s="346">
        <v>44221</v>
      </c>
      <c r="D41" s="347" t="s">
        <v>34</v>
      </c>
      <c r="E41" s="348">
        <v>820210124055224</v>
      </c>
      <c r="F41" s="348">
        <v>523014000990</v>
      </c>
      <c r="G41" s="348" t="s">
        <v>48</v>
      </c>
      <c r="H41" s="347" t="s">
        <v>112</v>
      </c>
      <c r="I41" s="348">
        <v>42104301</v>
      </c>
      <c r="J41" s="347" t="s">
        <v>37</v>
      </c>
      <c r="K41" s="347" t="s">
        <v>38</v>
      </c>
      <c r="L41" s="347">
        <v>425259</v>
      </c>
      <c r="M41" s="561">
        <v>1500000</v>
      </c>
      <c r="N41" s="482" t="s">
        <v>2</v>
      </c>
      <c r="O41" s="361" t="s">
        <v>39</v>
      </c>
    </row>
    <row r="42" spans="1:16" s="173" customFormat="1" ht="27.75" customHeight="1">
      <c r="A42" s="344">
        <f t="shared" si="0"/>
        <v>36</v>
      </c>
      <c r="B42" s="345" t="s">
        <v>113</v>
      </c>
      <c r="C42" s="346">
        <v>44222</v>
      </c>
      <c r="D42" s="347" t="s">
        <v>34</v>
      </c>
      <c r="E42" s="348">
        <v>820210125119030</v>
      </c>
      <c r="F42" s="348">
        <v>520008000990</v>
      </c>
      <c r="G42" s="348" t="s">
        <v>35</v>
      </c>
      <c r="H42" s="347" t="s">
        <v>114</v>
      </c>
      <c r="I42" s="348">
        <v>558320</v>
      </c>
      <c r="J42" s="347" t="s">
        <v>37</v>
      </c>
      <c r="K42" s="347" t="s">
        <v>38</v>
      </c>
      <c r="L42" s="347">
        <v>425825</v>
      </c>
      <c r="M42" s="561">
        <v>2040000</v>
      </c>
      <c r="N42" s="482" t="s">
        <v>10</v>
      </c>
      <c r="O42" s="361" t="s">
        <v>39</v>
      </c>
      <c r="P42" s="173">
        <v>39</v>
      </c>
    </row>
    <row r="43" spans="1:16" s="173" customFormat="1" ht="27.75" customHeight="1">
      <c r="A43" s="344">
        <f t="shared" si="0"/>
        <v>37</v>
      </c>
      <c r="B43" s="345" t="s">
        <v>115</v>
      </c>
      <c r="C43" s="346">
        <v>44224</v>
      </c>
      <c r="D43" s="347" t="s">
        <v>34</v>
      </c>
      <c r="E43" s="348">
        <v>820210125116815</v>
      </c>
      <c r="F43" s="348">
        <v>520008000990</v>
      </c>
      <c r="G43" s="348" t="s">
        <v>35</v>
      </c>
      <c r="H43" s="347" t="s">
        <v>116</v>
      </c>
      <c r="I43" s="348">
        <v>63632</v>
      </c>
      <c r="J43" s="347" t="s">
        <v>37</v>
      </c>
      <c r="K43" s="347" t="s">
        <v>38</v>
      </c>
      <c r="L43" s="347">
        <v>425825</v>
      </c>
      <c r="M43" s="561">
        <v>2040000</v>
      </c>
      <c r="N43" s="482" t="s">
        <v>10</v>
      </c>
      <c r="O43" s="361" t="s">
        <v>39</v>
      </c>
      <c r="P43" s="173">
        <v>40</v>
      </c>
    </row>
    <row r="44" spans="1:16" s="173" customFormat="1" ht="27.75" customHeight="1">
      <c r="A44" s="344">
        <f t="shared" si="0"/>
        <v>38</v>
      </c>
      <c r="B44" s="345" t="s">
        <v>117</v>
      </c>
      <c r="C44" s="346">
        <v>44224</v>
      </c>
      <c r="D44" s="347" t="s">
        <v>34</v>
      </c>
      <c r="E44" s="348">
        <v>820210127342921</v>
      </c>
      <c r="F44" s="348">
        <v>523014000990</v>
      </c>
      <c r="G44" s="348" t="s">
        <v>48</v>
      </c>
      <c r="H44" s="347" t="s">
        <v>118</v>
      </c>
      <c r="I44" s="348">
        <v>42176900</v>
      </c>
      <c r="J44" s="347" t="s">
        <v>37</v>
      </c>
      <c r="K44" s="347" t="s">
        <v>38</v>
      </c>
      <c r="L44" s="347">
        <v>425259</v>
      </c>
      <c r="M44" s="561">
        <v>1000000</v>
      </c>
      <c r="N44" s="469" t="s">
        <v>1</v>
      </c>
      <c r="O44" s="361" t="s">
        <v>39</v>
      </c>
    </row>
    <row r="45" spans="1:16" s="173" customFormat="1" ht="27.75" customHeight="1">
      <c r="A45" s="344">
        <f t="shared" si="0"/>
        <v>39</v>
      </c>
      <c r="B45" s="345" t="s">
        <v>119</v>
      </c>
      <c r="C45" s="346">
        <v>44224</v>
      </c>
      <c r="D45" s="347" t="s">
        <v>34</v>
      </c>
      <c r="E45" s="348">
        <v>820210128374953</v>
      </c>
      <c r="F45" s="348">
        <v>520008000990</v>
      </c>
      <c r="G45" s="348" t="s">
        <v>35</v>
      </c>
      <c r="H45" s="528" t="s">
        <v>120</v>
      </c>
      <c r="I45" s="348">
        <v>8713</v>
      </c>
      <c r="J45" s="347" t="s">
        <v>37</v>
      </c>
      <c r="K45" s="347" t="s">
        <v>38</v>
      </c>
      <c r="L45" s="347">
        <v>425259</v>
      </c>
      <c r="M45" s="561">
        <v>1000000</v>
      </c>
      <c r="N45" s="482" t="s">
        <v>1</v>
      </c>
      <c r="O45" s="361" t="s">
        <v>39</v>
      </c>
    </row>
    <row r="46" spans="1:16" s="173" customFormat="1" ht="27.75" customHeight="1">
      <c r="A46" s="344">
        <f t="shared" si="0"/>
        <v>40</v>
      </c>
      <c r="B46" s="345" t="s">
        <v>121</v>
      </c>
      <c r="C46" s="346">
        <v>44224</v>
      </c>
      <c r="D46" s="347" t="s">
        <v>34</v>
      </c>
      <c r="E46" s="348">
        <v>820210128453768</v>
      </c>
      <c r="F46" s="348">
        <v>520008000990</v>
      </c>
      <c r="G46" s="348" t="s">
        <v>35</v>
      </c>
      <c r="H46" s="347" t="s">
        <v>122</v>
      </c>
      <c r="I46" s="348">
        <v>9985</v>
      </c>
      <c r="J46" s="347" t="s">
        <v>37</v>
      </c>
      <c r="K46" s="347" t="s">
        <v>38</v>
      </c>
      <c r="L46" s="347">
        <v>425259</v>
      </c>
      <c r="M46" s="561">
        <v>1000000</v>
      </c>
      <c r="N46" s="469" t="s">
        <v>0</v>
      </c>
      <c r="O46" s="361" t="s">
        <v>39</v>
      </c>
    </row>
    <row r="47" spans="1:16" s="175" customFormat="1" ht="27.75" customHeight="1">
      <c r="A47" s="529"/>
      <c r="B47" s="676" t="s">
        <v>123</v>
      </c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562">
        <f>SUM(M7:M46)</f>
        <v>94056205</v>
      </c>
      <c r="N47" s="421"/>
      <c r="O47" s="422"/>
    </row>
    <row r="49" spans="1:13" ht="14.5">
      <c r="A49" s="109" t="s">
        <v>17</v>
      </c>
      <c r="B49" s="530" t="s">
        <v>124</v>
      </c>
      <c r="C49" s="531"/>
      <c r="D49" s="532"/>
      <c r="E49" s="151" t="s">
        <v>125</v>
      </c>
      <c r="F49" s="151" t="s">
        <v>126</v>
      </c>
      <c r="G49" s="151"/>
      <c r="H49" s="151" t="s">
        <v>127</v>
      </c>
      <c r="I49" s="563"/>
      <c r="J49" s="563"/>
      <c r="L49" s="564"/>
      <c r="M49" s="565"/>
    </row>
    <row r="50" spans="1:13" ht="14.5">
      <c r="A50" s="533"/>
      <c r="B50" s="6" t="s">
        <v>11</v>
      </c>
      <c r="C50" s="534"/>
      <c r="D50" s="535"/>
      <c r="E50" s="536"/>
      <c r="F50" s="536"/>
      <c r="G50" s="536"/>
      <c r="H50" s="536"/>
      <c r="I50" s="563"/>
      <c r="J50" s="563"/>
      <c r="L50" s="564"/>
      <c r="M50" s="565"/>
    </row>
    <row r="51" spans="1:13" ht="14.5">
      <c r="A51" s="537"/>
      <c r="B51" s="677" t="s">
        <v>128</v>
      </c>
      <c r="C51" s="678"/>
      <c r="D51" s="679"/>
      <c r="E51" s="538"/>
      <c r="F51" s="539"/>
      <c r="G51" s="539"/>
      <c r="H51" s="538"/>
      <c r="I51" s="566"/>
      <c r="J51" s="566"/>
      <c r="L51" s="564"/>
      <c r="M51" s="565"/>
    </row>
    <row r="52" spans="1:13" ht="14.5">
      <c r="A52" s="540">
        <v>1</v>
      </c>
      <c r="B52" s="668" t="s">
        <v>0</v>
      </c>
      <c r="C52" s="669"/>
      <c r="D52" s="670"/>
      <c r="E52" s="98">
        <f>COUNTIF($N$7:$N$84,"Izin Akuntan Publik")</f>
        <v>2</v>
      </c>
      <c r="F52" s="541">
        <v>1000000</v>
      </c>
      <c r="G52" s="156"/>
      <c r="H52" s="541">
        <f>E52*F52</f>
        <v>2000000</v>
      </c>
      <c r="I52" s="567"/>
      <c r="J52" s="568"/>
      <c r="M52" s="565"/>
    </row>
    <row r="53" spans="1:13" ht="14.5">
      <c r="A53" s="540">
        <v>2</v>
      </c>
      <c r="B53" s="662" t="s">
        <v>1</v>
      </c>
      <c r="C53" s="663"/>
      <c r="D53" s="664"/>
      <c r="E53" s="98">
        <f>COUNTIF($N$7:$N$84,"Perpanjangan Izin Akuntan Publik")</f>
        <v>6</v>
      </c>
      <c r="F53" s="541">
        <v>1000000</v>
      </c>
      <c r="G53" s="156"/>
      <c r="H53" s="541">
        <f>E53*F53</f>
        <v>6000000</v>
      </c>
      <c r="I53" s="567"/>
      <c r="J53" s="568"/>
    </row>
    <row r="54" spans="1:13" ht="14.5">
      <c r="A54" s="540">
        <v>3</v>
      </c>
      <c r="B54" s="662" t="s">
        <v>129</v>
      </c>
      <c r="C54" s="663"/>
      <c r="D54" s="664"/>
      <c r="E54" s="98"/>
      <c r="F54" s="541"/>
      <c r="G54" s="156"/>
      <c r="H54" s="541"/>
      <c r="I54" s="567"/>
      <c r="J54" s="568"/>
    </row>
    <row r="55" spans="1:13" ht="14.5">
      <c r="A55" s="540"/>
      <c r="B55" s="662" t="s">
        <v>130</v>
      </c>
      <c r="C55" s="663"/>
      <c r="D55" s="664"/>
      <c r="E55" s="98">
        <f>COUNTIF($N$7:$N$84,"Izin Usaha KAP Perseorangan")</f>
        <v>5</v>
      </c>
      <c r="F55" s="541">
        <v>1500000</v>
      </c>
      <c r="G55" s="156"/>
      <c r="H55" s="541">
        <f>E55*F55</f>
        <v>7500000</v>
      </c>
      <c r="I55" s="567"/>
      <c r="J55" s="568"/>
    </row>
    <row r="56" spans="1:13" ht="14.5">
      <c r="A56" s="540"/>
      <c r="B56" s="662" t="s">
        <v>131</v>
      </c>
      <c r="C56" s="663"/>
      <c r="D56" s="664"/>
      <c r="E56" s="98">
        <f>COUNTIF($N$7:$N$84,"Izin Usaha KAP Jumlah Rekan 2-4 orang")</f>
        <v>3</v>
      </c>
      <c r="F56" s="541">
        <v>3000000</v>
      </c>
      <c r="G56" s="156"/>
      <c r="H56" s="541">
        <f>E56*F56</f>
        <v>9000000</v>
      </c>
      <c r="I56" s="567"/>
      <c r="J56" s="568"/>
    </row>
    <row r="57" spans="1:13" ht="14.5">
      <c r="A57" s="540"/>
      <c r="B57" s="662" t="s">
        <v>132</v>
      </c>
      <c r="C57" s="663"/>
      <c r="D57" s="664"/>
      <c r="E57" s="98">
        <f>COUNTIF($N$7:$N$84,"Izin Usaha KAP Jumlah Rekan 5 orang atau lebih")</f>
        <v>0</v>
      </c>
      <c r="F57" s="541">
        <v>6000000</v>
      </c>
      <c r="G57" s="156"/>
      <c r="H57" s="541">
        <f>E57*F57</f>
        <v>0</v>
      </c>
      <c r="I57" s="567"/>
      <c r="J57" s="568"/>
    </row>
    <row r="58" spans="1:13" ht="14.5">
      <c r="A58" s="542">
        <v>4</v>
      </c>
      <c r="B58" s="665" t="s">
        <v>5</v>
      </c>
      <c r="C58" s="666"/>
      <c r="D58" s="667"/>
      <c r="E58" s="105">
        <f>COUNTIF($N$7:$N$84,"Izin Pendirian Cabang KAP")</f>
        <v>1</v>
      </c>
      <c r="F58" s="543">
        <v>2000000</v>
      </c>
      <c r="G58" s="544"/>
      <c r="H58" s="543">
        <f>E58*F58</f>
        <v>2000000</v>
      </c>
      <c r="I58" s="567"/>
      <c r="J58" s="568"/>
    </row>
    <row r="59" spans="1:13" ht="14.5">
      <c r="A59" s="545"/>
      <c r="B59" s="656" t="s">
        <v>133</v>
      </c>
      <c r="C59" s="657"/>
      <c r="D59" s="658"/>
      <c r="E59" s="546"/>
      <c r="F59" s="547"/>
      <c r="G59" s="548"/>
      <c r="H59" s="549">
        <f>SUM(H52:H58)</f>
        <v>26500000</v>
      </c>
      <c r="I59" s="569"/>
      <c r="J59" s="570"/>
    </row>
    <row r="60" spans="1:13" ht="14.5">
      <c r="A60" s="113"/>
      <c r="B60" s="659" t="s">
        <v>134</v>
      </c>
      <c r="C60" s="660"/>
      <c r="D60" s="661"/>
      <c r="E60" s="152"/>
      <c r="F60" s="550"/>
      <c r="G60" s="551"/>
      <c r="H60" s="550"/>
      <c r="I60" s="571"/>
      <c r="J60" s="572"/>
    </row>
    <row r="61" spans="1:13" ht="15" customHeight="1">
      <c r="A61" s="540">
        <v>5</v>
      </c>
      <c r="B61" s="636" t="s">
        <v>6</v>
      </c>
      <c r="C61" s="637"/>
      <c r="D61" s="638"/>
      <c r="E61" s="98">
        <f>COUNTIF($N$7:$N$84,"Persetujuan Pencantuman Nama KAPA atau OAA Bersama-Sama dengan nama KAP")</f>
        <v>1</v>
      </c>
      <c r="F61" s="541">
        <v>5000000</v>
      </c>
      <c r="G61" s="156"/>
      <c r="H61" s="541">
        <f>E61*F61</f>
        <v>5000000</v>
      </c>
      <c r="I61" s="571"/>
      <c r="J61" s="568"/>
    </row>
    <row r="62" spans="1:13" ht="14.5">
      <c r="A62" s="542">
        <v>6</v>
      </c>
      <c r="B62" s="651" t="s">
        <v>7</v>
      </c>
      <c r="C62" s="652"/>
      <c r="D62" s="652"/>
      <c r="E62" s="153">
        <f>COUNTIF($N$7:$N$84,"Persetujuan Pendaftaran KAPA atau OAA")</f>
        <v>0</v>
      </c>
      <c r="F62" s="543">
        <v>10000000</v>
      </c>
      <c r="G62" s="544"/>
      <c r="H62" s="543">
        <f>E62*F62</f>
        <v>0</v>
      </c>
      <c r="I62" s="571"/>
      <c r="J62" s="568"/>
    </row>
    <row r="63" spans="1:13" ht="14.5">
      <c r="A63" s="552"/>
      <c r="B63" s="653" t="s">
        <v>135</v>
      </c>
      <c r="C63" s="654"/>
      <c r="D63" s="655"/>
      <c r="E63" s="553"/>
      <c r="F63" s="554"/>
      <c r="G63" s="555"/>
      <c r="H63" s="556">
        <f>SUM(H61:H62)</f>
        <v>5000000</v>
      </c>
      <c r="I63" s="569"/>
      <c r="J63" s="570"/>
    </row>
    <row r="64" spans="1:13" ht="14.5">
      <c r="A64" s="545"/>
      <c r="B64" s="656" t="s">
        <v>136</v>
      </c>
      <c r="C64" s="657"/>
      <c r="D64" s="658"/>
      <c r="E64" s="546"/>
      <c r="F64" s="547"/>
      <c r="G64" s="548"/>
      <c r="H64" s="549">
        <f>H59+H63</f>
        <v>31500000</v>
      </c>
      <c r="I64" s="569"/>
      <c r="J64" s="570"/>
    </row>
    <row r="65" spans="1:10" ht="14.5">
      <c r="A65" s="574"/>
      <c r="B65" s="575" t="s">
        <v>13</v>
      </c>
      <c r="C65" s="576"/>
      <c r="D65" s="577"/>
      <c r="E65" s="578"/>
      <c r="F65" s="579"/>
      <c r="G65" s="580"/>
      <c r="H65" s="581"/>
      <c r="I65" s="569"/>
      <c r="J65" s="570"/>
    </row>
    <row r="66" spans="1:10" ht="14.5">
      <c r="A66" s="113"/>
      <c r="B66" s="659" t="s">
        <v>137</v>
      </c>
      <c r="C66" s="660"/>
      <c r="D66" s="661"/>
      <c r="E66" s="152"/>
      <c r="F66" s="550"/>
      <c r="G66" s="551"/>
      <c r="H66" s="582"/>
      <c r="I66" s="571"/>
      <c r="J66" s="572"/>
    </row>
    <row r="67" spans="1:10" ht="15" customHeight="1">
      <c r="A67" s="540">
        <v>7</v>
      </c>
      <c r="B67" s="636" t="s">
        <v>8</v>
      </c>
      <c r="C67" s="637"/>
      <c r="D67" s="638"/>
      <c r="E67" s="98">
        <f>COUNTIF($N$7:$N$84,"Denda Administratif atas Keterlambatan Perpanjangan Izin AP")</f>
        <v>0</v>
      </c>
      <c r="F67" s="541">
        <v>1000000</v>
      </c>
      <c r="G67" s="544"/>
      <c r="H67" s="543">
        <v>0</v>
      </c>
      <c r="I67" s="571"/>
      <c r="J67" s="568"/>
    </row>
    <row r="68" spans="1:10" ht="15" customHeight="1">
      <c r="A68" s="540">
        <v>8</v>
      </c>
      <c r="B68" s="636" t="s">
        <v>9</v>
      </c>
      <c r="C68" s="637"/>
      <c r="D68" s="638"/>
      <c r="E68" s="98">
        <f>COUNTIF($N$7:$N$84,"Denda Administratif atas Keterlambatan Penyampaian LKU dan LK")</f>
        <v>11</v>
      </c>
      <c r="F68" s="583" t="s">
        <v>138</v>
      </c>
      <c r="G68" s="584"/>
      <c r="H68" s="585">
        <v>41912986</v>
      </c>
      <c r="I68" s="571"/>
      <c r="J68" s="568"/>
    </row>
    <row r="69" spans="1:10" ht="27.75" customHeight="1">
      <c r="A69" s="542">
        <v>9</v>
      </c>
      <c r="B69" s="639" t="s">
        <v>10</v>
      </c>
      <c r="C69" s="640"/>
      <c r="D69" s="641"/>
      <c r="E69" s="105">
        <f>COUNTIF($N$7:$N$84,"Denda Administratif atas Keterlambatan Penyampaian Laporan PPL")</f>
        <v>11</v>
      </c>
      <c r="F69" s="586" t="s">
        <v>138</v>
      </c>
      <c r="G69" s="584"/>
      <c r="H69" s="587">
        <v>20643219</v>
      </c>
      <c r="I69" s="571"/>
      <c r="J69" s="568"/>
    </row>
    <row r="70" spans="1:10" ht="30" customHeight="1">
      <c r="A70" s="545"/>
      <c r="B70" s="642" t="s">
        <v>139</v>
      </c>
      <c r="C70" s="643"/>
      <c r="D70" s="644"/>
      <c r="E70" s="546"/>
      <c r="F70" s="588"/>
      <c r="G70" s="589"/>
      <c r="H70" s="549">
        <f>SUM(H67:H69)</f>
        <v>62556205</v>
      </c>
      <c r="I70" s="569"/>
      <c r="J70" s="570"/>
    </row>
    <row r="71" spans="1:10" ht="30" customHeight="1">
      <c r="A71" s="590">
        <v>10</v>
      </c>
      <c r="B71" s="645" t="s">
        <v>140</v>
      </c>
      <c r="C71" s="646"/>
      <c r="D71" s="647"/>
      <c r="E71" s="591">
        <v>0</v>
      </c>
      <c r="F71" s="592" t="s">
        <v>138</v>
      </c>
      <c r="G71" s="593"/>
      <c r="H71" s="594">
        <v>0</v>
      </c>
      <c r="I71" s="571"/>
      <c r="J71" s="572"/>
    </row>
    <row r="72" spans="1:10" ht="33" customHeight="1">
      <c r="A72" s="595">
        <v>11</v>
      </c>
      <c r="B72" s="648" t="s">
        <v>141</v>
      </c>
      <c r="C72" s="649"/>
      <c r="D72" s="650"/>
      <c r="E72" s="596">
        <v>0</v>
      </c>
      <c r="F72" s="597"/>
      <c r="G72" s="598"/>
      <c r="H72" s="599">
        <v>0</v>
      </c>
      <c r="I72" s="571"/>
      <c r="J72" s="572"/>
    </row>
    <row r="73" spans="1:10" ht="14.5">
      <c r="A73" s="631" t="s">
        <v>142</v>
      </c>
      <c r="B73" s="632"/>
      <c r="C73" s="632"/>
      <c r="D73" s="633"/>
      <c r="E73" s="600">
        <f>SUM(E52:E71)</f>
        <v>40</v>
      </c>
      <c r="F73" s="601"/>
      <c r="G73" s="602"/>
      <c r="H73" s="603">
        <f>SUM(H71:H72)</f>
        <v>0</v>
      </c>
      <c r="I73" s="604"/>
      <c r="J73" s="605"/>
    </row>
    <row r="74" spans="1:10" ht="14.5">
      <c r="A74" s="634" t="s">
        <v>143</v>
      </c>
      <c r="B74" s="635"/>
      <c r="C74" s="635"/>
      <c r="D74" s="633"/>
      <c r="E74" s="151">
        <f>SUM(E52:E71)</f>
        <v>40</v>
      </c>
      <c r="F74" s="601"/>
      <c r="G74" s="601"/>
      <c r="H74" s="588">
        <f>H64+H70+H73</f>
        <v>94056205</v>
      </c>
      <c r="I74" s="604"/>
      <c r="J74" s="605"/>
    </row>
    <row r="75" spans="1:10">
      <c r="I75" s="606"/>
      <c r="J75" s="525"/>
    </row>
    <row r="76" spans="1:10" ht="14.5">
      <c r="B76" s="6" t="s">
        <v>11</v>
      </c>
      <c r="H76" s="171">
        <v>31500000</v>
      </c>
      <c r="I76" s="606"/>
      <c r="J76" s="525"/>
    </row>
    <row r="77" spans="1:10" ht="14.5">
      <c r="B77" s="6" t="s">
        <v>13</v>
      </c>
      <c r="H77" s="171">
        <v>62556205</v>
      </c>
      <c r="I77" s="606"/>
      <c r="J77" s="525"/>
    </row>
    <row r="78" spans="1:10" ht="14.5">
      <c r="H78" s="171">
        <v>94056205</v>
      </c>
    </row>
  </sheetData>
  <autoFilter ref="A6:Q47" xr:uid="{00000000-0009-0000-0000-000001000000}"/>
  <mergeCells count="27">
    <mergeCell ref="A1:N1"/>
    <mergeCell ref="A2:N2"/>
    <mergeCell ref="A3:N3"/>
    <mergeCell ref="B47:L47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6:D66"/>
    <mergeCell ref="B67:D67"/>
    <mergeCell ref="A73:D73"/>
    <mergeCell ref="A74:D74"/>
    <mergeCell ref="B68:D68"/>
    <mergeCell ref="B69:D69"/>
    <mergeCell ref="B70:D70"/>
    <mergeCell ref="B71:D71"/>
    <mergeCell ref="B72:D72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83"/>
  <sheetViews>
    <sheetView view="pageBreakPreview" zoomScale="80" zoomScaleNormal="80" workbookViewId="0">
      <pane ySplit="6" topLeftCell="A34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25.1796875" style="332" customWidth="1"/>
    <col min="3" max="3" width="12.26953125" style="332" hidden="1" customWidth="1"/>
    <col min="4" max="4" width="13.26953125" style="332" hidden="1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502" customWidth="1"/>
    <col min="9" max="9" width="18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32.45312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20" t="s">
        <v>14</v>
      </c>
      <c r="B1" s="720"/>
      <c r="C1" s="720"/>
      <c r="D1" s="720"/>
      <c r="E1" s="720"/>
      <c r="F1" s="720"/>
      <c r="G1" s="720"/>
      <c r="H1" s="720"/>
      <c r="I1" s="721"/>
      <c r="J1" s="720"/>
      <c r="K1" s="720"/>
      <c r="L1" s="720"/>
      <c r="M1" s="720"/>
      <c r="N1" s="720"/>
      <c r="O1" s="338"/>
      <c r="P1" s="338"/>
      <c r="Q1" s="338"/>
    </row>
    <row r="2" spans="1:18">
      <c r="A2" s="722" t="s">
        <v>15</v>
      </c>
      <c r="B2" s="722"/>
      <c r="C2" s="722"/>
      <c r="D2" s="722"/>
      <c r="E2" s="722"/>
      <c r="F2" s="722"/>
      <c r="G2" s="722"/>
      <c r="H2" s="722"/>
      <c r="I2" s="723"/>
      <c r="J2" s="722"/>
      <c r="K2" s="722"/>
      <c r="L2" s="722"/>
      <c r="M2" s="722"/>
      <c r="N2" s="722"/>
      <c r="O2" s="355"/>
      <c r="P2" s="355"/>
      <c r="Q2" s="355"/>
    </row>
    <row r="3" spans="1:18">
      <c r="A3" s="724" t="s">
        <v>16</v>
      </c>
      <c r="B3" s="724"/>
      <c r="C3" s="724"/>
      <c r="D3" s="724"/>
      <c r="E3" s="724"/>
      <c r="F3" s="724"/>
      <c r="G3" s="724"/>
      <c r="H3" s="724"/>
      <c r="I3" s="723"/>
      <c r="J3" s="724"/>
      <c r="K3" s="724"/>
      <c r="L3" s="724"/>
      <c r="M3" s="724"/>
      <c r="N3" s="724"/>
      <c r="O3" s="356"/>
      <c r="P3" s="356"/>
      <c r="Q3" s="356"/>
    </row>
    <row r="4" spans="1:18"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63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hidden="1" customHeight="1">
      <c r="A7" s="467">
        <v>1</v>
      </c>
      <c r="B7" s="345" t="s">
        <v>144</v>
      </c>
      <c r="C7" s="346">
        <v>44228</v>
      </c>
      <c r="D7" s="347" t="s">
        <v>34</v>
      </c>
      <c r="E7" s="348">
        <v>820210129600360</v>
      </c>
      <c r="F7" s="348">
        <v>523014000990</v>
      </c>
      <c r="G7" s="348" t="s">
        <v>48</v>
      </c>
      <c r="H7" s="352" t="s">
        <v>145</v>
      </c>
      <c r="I7" s="348">
        <v>42221071</v>
      </c>
      <c r="J7" s="347" t="s">
        <v>37</v>
      </c>
      <c r="K7" s="347" t="s">
        <v>38</v>
      </c>
      <c r="L7" s="347">
        <v>425259</v>
      </c>
      <c r="M7" s="468">
        <v>2000000</v>
      </c>
      <c r="N7" s="469" t="s">
        <v>5</v>
      </c>
      <c r="O7" s="361"/>
    </row>
    <row r="8" spans="1:18" s="173" customFormat="1" ht="27.75" customHeight="1">
      <c r="A8" s="467">
        <f>A7+1</f>
        <v>2</v>
      </c>
      <c r="B8" s="345" t="s">
        <v>146</v>
      </c>
      <c r="C8" s="346">
        <v>44232</v>
      </c>
      <c r="D8" s="347" t="s">
        <v>34</v>
      </c>
      <c r="E8" s="348">
        <v>820210203888033</v>
      </c>
      <c r="F8" s="348">
        <v>523014000990</v>
      </c>
      <c r="G8" s="348" t="s">
        <v>48</v>
      </c>
      <c r="H8" s="352" t="s">
        <v>147</v>
      </c>
      <c r="I8" s="348">
        <v>42338019</v>
      </c>
      <c r="J8" s="347" t="s">
        <v>37</v>
      </c>
      <c r="K8" s="347" t="s">
        <v>38</v>
      </c>
      <c r="L8" s="347">
        <v>425825</v>
      </c>
      <c r="M8" s="468">
        <v>4080000</v>
      </c>
      <c r="N8" s="482" t="s">
        <v>9</v>
      </c>
      <c r="O8" s="361"/>
    </row>
    <row r="9" spans="1:18" s="173" customFormat="1" ht="27.75" hidden="1" customHeight="1">
      <c r="A9" s="467">
        <f t="shared" ref="A9:A51" si="0">A8+1</f>
        <v>3</v>
      </c>
      <c r="B9" s="345" t="s">
        <v>148</v>
      </c>
      <c r="C9" s="346">
        <v>44232</v>
      </c>
      <c r="D9" s="347" t="s">
        <v>34</v>
      </c>
      <c r="E9" s="348">
        <v>820210203907085</v>
      </c>
      <c r="F9" s="348">
        <v>520009000990</v>
      </c>
      <c r="G9" s="348" t="s">
        <v>43</v>
      </c>
      <c r="H9" s="352" t="s">
        <v>149</v>
      </c>
      <c r="I9" s="348">
        <v>421424</v>
      </c>
      <c r="J9" s="347" t="s">
        <v>37</v>
      </c>
      <c r="K9" s="347" t="s">
        <v>38</v>
      </c>
      <c r="L9" s="347">
        <v>425259</v>
      </c>
      <c r="M9" s="468">
        <v>1000000</v>
      </c>
      <c r="N9" s="469" t="s">
        <v>1</v>
      </c>
      <c r="O9" s="361"/>
    </row>
    <row r="10" spans="1:18" s="173" customFormat="1" ht="27.75" hidden="1" customHeight="1">
      <c r="A10" s="467">
        <f t="shared" si="0"/>
        <v>4</v>
      </c>
      <c r="B10" s="345" t="s">
        <v>150</v>
      </c>
      <c r="C10" s="346">
        <v>44232</v>
      </c>
      <c r="D10" s="347" t="s">
        <v>34</v>
      </c>
      <c r="E10" s="348">
        <v>820210203932378</v>
      </c>
      <c r="F10" s="348">
        <v>523014000990</v>
      </c>
      <c r="G10" s="348" t="s">
        <v>48</v>
      </c>
      <c r="H10" s="352" t="s">
        <v>151</v>
      </c>
      <c r="I10" s="348">
        <v>42350447</v>
      </c>
      <c r="J10" s="347" t="s">
        <v>37</v>
      </c>
      <c r="K10" s="347" t="s">
        <v>38</v>
      </c>
      <c r="L10" s="347">
        <v>425259</v>
      </c>
      <c r="M10" s="468">
        <v>1000000</v>
      </c>
      <c r="N10" s="469" t="s">
        <v>1</v>
      </c>
      <c r="O10" s="361"/>
    </row>
    <row r="11" spans="1:18" s="173" customFormat="1" ht="27.75" hidden="1" customHeight="1">
      <c r="A11" s="467">
        <f t="shared" si="0"/>
        <v>5</v>
      </c>
      <c r="B11" s="345" t="s">
        <v>152</v>
      </c>
      <c r="C11" s="346">
        <v>44232</v>
      </c>
      <c r="D11" s="347" t="s">
        <v>34</v>
      </c>
      <c r="E11" s="348">
        <v>820210204045806</v>
      </c>
      <c r="F11" s="348">
        <v>520008000990</v>
      </c>
      <c r="G11" s="348" t="s">
        <v>35</v>
      </c>
      <c r="H11" s="352" t="s">
        <v>153</v>
      </c>
      <c r="I11" s="348">
        <v>326583</v>
      </c>
      <c r="J11" s="347" t="s">
        <v>37</v>
      </c>
      <c r="K11" s="347" t="s">
        <v>38</v>
      </c>
      <c r="L11" s="347">
        <v>425259</v>
      </c>
      <c r="M11" s="468">
        <v>3000000</v>
      </c>
      <c r="N11" s="482" t="s">
        <v>3</v>
      </c>
      <c r="O11" s="361"/>
    </row>
    <row r="12" spans="1:18" s="173" customFormat="1" ht="27.75" hidden="1" customHeight="1">
      <c r="A12" s="467">
        <f t="shared" si="0"/>
        <v>6</v>
      </c>
      <c r="B12" s="345" t="s">
        <v>154</v>
      </c>
      <c r="C12" s="346">
        <v>44232</v>
      </c>
      <c r="D12" s="347" t="s">
        <v>34</v>
      </c>
      <c r="E12" s="348">
        <v>820210205093649</v>
      </c>
      <c r="F12" s="348">
        <v>520009000990</v>
      </c>
      <c r="G12" s="348" t="s">
        <v>43</v>
      </c>
      <c r="H12" s="352" t="s">
        <v>155</v>
      </c>
      <c r="I12" s="348">
        <v>249772</v>
      </c>
      <c r="J12" s="347" t="s">
        <v>37</v>
      </c>
      <c r="K12" s="347" t="s">
        <v>38</v>
      </c>
      <c r="L12" s="347">
        <v>425259</v>
      </c>
      <c r="M12" s="468">
        <v>1000000</v>
      </c>
      <c r="N12" s="482" t="s">
        <v>0</v>
      </c>
      <c r="O12" s="361"/>
    </row>
    <row r="13" spans="1:18" s="173" customFormat="1" ht="27.75" hidden="1" customHeight="1">
      <c r="A13" s="467">
        <f t="shared" si="0"/>
        <v>7</v>
      </c>
      <c r="B13" s="345" t="s">
        <v>156</v>
      </c>
      <c r="C13" s="346">
        <v>44232</v>
      </c>
      <c r="D13" s="347" t="s">
        <v>34</v>
      </c>
      <c r="E13" s="348">
        <v>820210205099142</v>
      </c>
      <c r="F13" s="348">
        <v>523014000990</v>
      </c>
      <c r="G13" s="348" t="s">
        <v>48</v>
      </c>
      <c r="H13" s="352" t="s">
        <v>157</v>
      </c>
      <c r="I13" s="348">
        <v>42355459</v>
      </c>
      <c r="J13" s="347" t="s">
        <v>37</v>
      </c>
      <c r="K13" s="347" t="s">
        <v>38</v>
      </c>
      <c r="L13" s="347">
        <v>425259</v>
      </c>
      <c r="M13" s="468">
        <v>1000000</v>
      </c>
      <c r="N13" s="482" t="s">
        <v>0</v>
      </c>
      <c r="O13" s="361"/>
    </row>
    <row r="14" spans="1:18" s="173" customFormat="1" ht="27.75" hidden="1" customHeight="1">
      <c r="A14" s="467">
        <f t="shared" si="0"/>
        <v>8</v>
      </c>
      <c r="B14" s="345" t="s">
        <v>158</v>
      </c>
      <c r="C14" s="346">
        <v>44235</v>
      </c>
      <c r="D14" s="347" t="s">
        <v>34</v>
      </c>
      <c r="E14" s="348">
        <v>820210205122909</v>
      </c>
      <c r="F14" s="348">
        <v>520009000990</v>
      </c>
      <c r="G14" s="348" t="s">
        <v>43</v>
      </c>
      <c r="H14" s="352" t="s">
        <v>159</v>
      </c>
      <c r="I14" s="348">
        <v>686432</v>
      </c>
      <c r="J14" s="347" t="s">
        <v>37</v>
      </c>
      <c r="K14" s="347" t="s">
        <v>38</v>
      </c>
      <c r="L14" s="347">
        <v>425259</v>
      </c>
      <c r="M14" s="468">
        <v>1000000</v>
      </c>
      <c r="N14" s="482" t="s">
        <v>0</v>
      </c>
      <c r="O14" s="361"/>
    </row>
    <row r="15" spans="1:18" s="173" customFormat="1" ht="27.75" hidden="1" customHeight="1">
      <c r="A15" s="467">
        <f t="shared" si="0"/>
        <v>9</v>
      </c>
      <c r="B15" s="345" t="s">
        <v>160</v>
      </c>
      <c r="C15" s="346">
        <v>44235</v>
      </c>
      <c r="D15" s="347" t="s">
        <v>34</v>
      </c>
      <c r="E15" s="348">
        <v>820210205126355</v>
      </c>
      <c r="F15" s="348">
        <v>520008000990</v>
      </c>
      <c r="G15" s="348" t="s">
        <v>35</v>
      </c>
      <c r="H15" s="352" t="s">
        <v>161</v>
      </c>
      <c r="I15" s="348">
        <v>720900</v>
      </c>
      <c r="J15" s="347" t="s">
        <v>37</v>
      </c>
      <c r="K15" s="347" t="s">
        <v>38</v>
      </c>
      <c r="L15" s="347">
        <v>425259</v>
      </c>
      <c r="M15" s="468">
        <v>1000000</v>
      </c>
      <c r="N15" s="482" t="s">
        <v>0</v>
      </c>
      <c r="O15" s="361"/>
    </row>
    <row r="16" spans="1:18" s="173" customFormat="1" ht="27.75" hidden="1" customHeight="1">
      <c r="A16" s="467">
        <f t="shared" si="0"/>
        <v>10</v>
      </c>
      <c r="B16" s="345" t="s">
        <v>162</v>
      </c>
      <c r="C16" s="346">
        <v>44235</v>
      </c>
      <c r="D16" s="347" t="s">
        <v>34</v>
      </c>
      <c r="E16" s="348">
        <v>820210208211754</v>
      </c>
      <c r="F16" s="348">
        <v>520008000990</v>
      </c>
      <c r="G16" s="348" t="s">
        <v>35</v>
      </c>
      <c r="H16" s="352" t="s">
        <v>163</v>
      </c>
      <c r="I16" s="348">
        <v>3304981176</v>
      </c>
      <c r="J16" s="347" t="s">
        <v>37</v>
      </c>
      <c r="K16" s="347" t="s">
        <v>38</v>
      </c>
      <c r="L16" s="347">
        <v>425259</v>
      </c>
      <c r="M16" s="468">
        <v>1000000</v>
      </c>
      <c r="N16" s="469" t="s">
        <v>1</v>
      </c>
      <c r="O16" s="361"/>
    </row>
    <row r="17" spans="1:15" s="173" customFormat="1" ht="27.75" hidden="1" customHeight="1">
      <c r="A17" s="467">
        <f t="shared" si="0"/>
        <v>11</v>
      </c>
      <c r="B17" s="345" t="s">
        <v>164</v>
      </c>
      <c r="C17" s="346">
        <v>44235</v>
      </c>
      <c r="D17" s="347" t="s">
        <v>34</v>
      </c>
      <c r="E17" s="348">
        <v>820210208249376</v>
      </c>
      <c r="F17" s="348">
        <v>520002000990</v>
      </c>
      <c r="G17" s="348" t="s">
        <v>63</v>
      </c>
      <c r="H17" s="352" t="s">
        <v>165</v>
      </c>
      <c r="I17" s="348">
        <v>210208369445</v>
      </c>
      <c r="J17" s="347" t="s">
        <v>37</v>
      </c>
      <c r="K17" s="347" t="s">
        <v>38</v>
      </c>
      <c r="L17" s="347">
        <v>425825</v>
      </c>
      <c r="M17" s="468">
        <v>2080800</v>
      </c>
      <c r="N17" s="482" t="s">
        <v>10</v>
      </c>
      <c r="O17" s="361"/>
    </row>
    <row r="18" spans="1:15" s="173" customFormat="1" ht="27.75" hidden="1" customHeight="1">
      <c r="A18" s="467">
        <f t="shared" si="0"/>
        <v>12</v>
      </c>
      <c r="B18" s="345" t="s">
        <v>166</v>
      </c>
      <c r="C18" s="346">
        <v>44236</v>
      </c>
      <c r="D18" s="347" t="s">
        <v>34</v>
      </c>
      <c r="E18" s="348">
        <v>820210209345286</v>
      </c>
      <c r="F18" s="348">
        <v>520008000990</v>
      </c>
      <c r="G18" s="348" t="s">
        <v>35</v>
      </c>
      <c r="H18" s="352" t="s">
        <v>167</v>
      </c>
      <c r="I18" s="348">
        <v>89776</v>
      </c>
      <c r="J18" s="347" t="s">
        <v>37</v>
      </c>
      <c r="K18" s="347" t="s">
        <v>38</v>
      </c>
      <c r="L18" s="347">
        <v>425259</v>
      </c>
      <c r="M18" s="468">
        <v>1000000</v>
      </c>
      <c r="N18" s="469" t="s">
        <v>1</v>
      </c>
      <c r="O18" s="361"/>
    </row>
    <row r="19" spans="1:15" s="173" customFormat="1" ht="27.75" hidden="1" customHeight="1">
      <c r="A19" s="467">
        <f t="shared" si="0"/>
        <v>13</v>
      </c>
      <c r="B19" s="345" t="s">
        <v>168</v>
      </c>
      <c r="C19" s="346">
        <v>44237</v>
      </c>
      <c r="D19" s="347" t="s">
        <v>34</v>
      </c>
      <c r="E19" s="348">
        <v>820210209307556</v>
      </c>
      <c r="F19" s="348">
        <v>523014000990</v>
      </c>
      <c r="G19" s="348" t="s">
        <v>48</v>
      </c>
      <c r="H19" s="352" t="s">
        <v>169</v>
      </c>
      <c r="I19" s="348">
        <v>42493960</v>
      </c>
      <c r="J19" s="347" t="s">
        <v>37</v>
      </c>
      <c r="K19" s="347" t="s">
        <v>38</v>
      </c>
      <c r="L19" s="347">
        <v>425825</v>
      </c>
      <c r="M19" s="468">
        <v>104040</v>
      </c>
      <c r="N19" s="482" t="s">
        <v>10</v>
      </c>
      <c r="O19" s="361"/>
    </row>
    <row r="20" spans="1:15" s="173" customFormat="1" ht="27.75" hidden="1" customHeight="1">
      <c r="A20" s="467">
        <f t="shared" si="0"/>
        <v>14</v>
      </c>
      <c r="B20" s="345" t="s">
        <v>170</v>
      </c>
      <c r="C20" s="346">
        <v>44237</v>
      </c>
      <c r="D20" s="347" t="s">
        <v>34</v>
      </c>
      <c r="E20" s="348">
        <v>820210209339174</v>
      </c>
      <c r="F20" s="348">
        <v>523014000990</v>
      </c>
      <c r="G20" s="348" t="s">
        <v>48</v>
      </c>
      <c r="H20" s="352" t="s">
        <v>171</v>
      </c>
      <c r="I20" s="348">
        <v>42565427</v>
      </c>
      <c r="J20" s="347" t="s">
        <v>37</v>
      </c>
      <c r="K20" s="347" t="s">
        <v>38</v>
      </c>
      <c r="L20" s="347">
        <v>425259</v>
      </c>
      <c r="M20" s="468">
        <v>1000000</v>
      </c>
      <c r="N20" s="469" t="s">
        <v>1</v>
      </c>
      <c r="O20" s="361"/>
    </row>
    <row r="21" spans="1:15" s="173" customFormat="1" ht="27.75" hidden="1" customHeight="1">
      <c r="A21" s="467">
        <f t="shared" si="0"/>
        <v>15</v>
      </c>
      <c r="B21" s="345" t="s">
        <v>172</v>
      </c>
      <c r="C21" s="346">
        <v>44237</v>
      </c>
      <c r="D21" s="347" t="s">
        <v>34</v>
      </c>
      <c r="E21" s="348">
        <v>820210209348723</v>
      </c>
      <c r="F21" s="348">
        <v>520008000990</v>
      </c>
      <c r="G21" s="348" t="s">
        <v>35</v>
      </c>
      <c r="H21" s="352" t="s">
        <v>173</v>
      </c>
      <c r="I21" s="348">
        <v>42075</v>
      </c>
      <c r="J21" s="347" t="s">
        <v>37</v>
      </c>
      <c r="K21" s="347" t="s">
        <v>38</v>
      </c>
      <c r="L21" s="347">
        <v>425259</v>
      </c>
      <c r="M21" s="468">
        <v>1000000</v>
      </c>
      <c r="N21" s="469" t="s">
        <v>1</v>
      </c>
      <c r="O21" s="361"/>
    </row>
    <row r="22" spans="1:15" s="173" customFormat="1" ht="27.75" hidden="1" customHeight="1">
      <c r="A22" s="467">
        <f t="shared" si="0"/>
        <v>16</v>
      </c>
      <c r="B22" s="345" t="s">
        <v>174</v>
      </c>
      <c r="C22" s="346">
        <v>44237</v>
      </c>
      <c r="D22" s="347" t="s">
        <v>34</v>
      </c>
      <c r="E22" s="348">
        <v>820210209393684</v>
      </c>
      <c r="F22" s="348">
        <v>520008000990</v>
      </c>
      <c r="G22" s="348" t="s">
        <v>35</v>
      </c>
      <c r="H22" s="352" t="s">
        <v>175</v>
      </c>
      <c r="I22" s="348">
        <v>3310744428</v>
      </c>
      <c r="J22" s="347" t="s">
        <v>37</v>
      </c>
      <c r="K22" s="347" t="s">
        <v>38</v>
      </c>
      <c r="L22" s="347">
        <v>425259</v>
      </c>
      <c r="M22" s="468">
        <v>1000000</v>
      </c>
      <c r="N22" s="469" t="s">
        <v>1</v>
      </c>
      <c r="O22" s="361"/>
    </row>
    <row r="23" spans="1:15" s="173" customFormat="1" ht="27.75" hidden="1" customHeight="1">
      <c r="A23" s="467">
        <f t="shared" si="0"/>
        <v>17</v>
      </c>
      <c r="B23" s="345" t="s">
        <v>176</v>
      </c>
      <c r="C23" s="346">
        <v>44238</v>
      </c>
      <c r="D23" s="347" t="s">
        <v>34</v>
      </c>
      <c r="E23" s="348">
        <v>820210205074012</v>
      </c>
      <c r="F23" s="348">
        <v>520008000990</v>
      </c>
      <c r="G23" s="348" t="s">
        <v>35</v>
      </c>
      <c r="H23" s="352" t="s">
        <v>177</v>
      </c>
      <c r="I23" s="348">
        <v>127610</v>
      </c>
      <c r="J23" s="347" t="s">
        <v>37</v>
      </c>
      <c r="K23" s="347" t="s">
        <v>38</v>
      </c>
      <c r="L23" s="347">
        <v>425259</v>
      </c>
      <c r="M23" s="468">
        <v>1000000</v>
      </c>
      <c r="N23" s="469" t="s">
        <v>1</v>
      </c>
      <c r="O23" s="361"/>
    </row>
    <row r="24" spans="1:15" s="173" customFormat="1" ht="27.75" hidden="1" customHeight="1">
      <c r="A24" s="467">
        <f t="shared" si="0"/>
        <v>18</v>
      </c>
      <c r="B24" s="345" t="s">
        <v>178</v>
      </c>
      <c r="C24" s="346">
        <v>44242</v>
      </c>
      <c r="D24" s="347" t="s">
        <v>34</v>
      </c>
      <c r="E24" s="348">
        <v>820210212604586</v>
      </c>
      <c r="F24" s="348">
        <v>520008000990</v>
      </c>
      <c r="G24" s="348" t="s">
        <v>35</v>
      </c>
      <c r="H24" s="352" t="s">
        <v>179</v>
      </c>
      <c r="I24" s="348">
        <v>64871</v>
      </c>
      <c r="J24" s="347" t="s">
        <v>37</v>
      </c>
      <c r="K24" s="347" t="s">
        <v>38</v>
      </c>
      <c r="L24" s="347">
        <v>425259</v>
      </c>
      <c r="M24" s="468">
        <v>1000000</v>
      </c>
      <c r="N24" s="482" t="s">
        <v>0</v>
      </c>
      <c r="O24" s="361"/>
    </row>
    <row r="25" spans="1:15" s="173" customFormat="1" ht="36.75" hidden="1" customHeight="1">
      <c r="A25" s="467">
        <f t="shared" si="0"/>
        <v>19</v>
      </c>
      <c r="B25" s="345" t="s">
        <v>180</v>
      </c>
      <c r="C25" s="346">
        <v>44243</v>
      </c>
      <c r="D25" s="347" t="s">
        <v>34</v>
      </c>
      <c r="E25" s="348">
        <v>820210215723253</v>
      </c>
      <c r="F25" s="348">
        <v>523014000990</v>
      </c>
      <c r="G25" s="348" t="s">
        <v>48</v>
      </c>
      <c r="H25" s="352" t="s">
        <v>181</v>
      </c>
      <c r="I25" s="348">
        <v>42760197</v>
      </c>
      <c r="J25" s="347" t="s">
        <v>37</v>
      </c>
      <c r="K25" s="347" t="s">
        <v>38</v>
      </c>
      <c r="L25" s="347">
        <v>425259</v>
      </c>
      <c r="M25" s="468">
        <v>1000000</v>
      </c>
      <c r="N25" s="469" t="s">
        <v>1</v>
      </c>
      <c r="O25" s="361"/>
    </row>
    <row r="26" spans="1:15" s="173" customFormat="1" ht="27.75" hidden="1" customHeight="1">
      <c r="A26" s="467">
        <f t="shared" si="0"/>
        <v>20</v>
      </c>
      <c r="B26" s="345" t="s">
        <v>182</v>
      </c>
      <c r="C26" s="346">
        <v>44243</v>
      </c>
      <c r="D26" s="347" t="s">
        <v>34</v>
      </c>
      <c r="E26" s="348">
        <v>820210215745420</v>
      </c>
      <c r="F26" s="348">
        <v>520008000990</v>
      </c>
      <c r="G26" s="348" t="s">
        <v>35</v>
      </c>
      <c r="H26" s="352" t="s">
        <v>183</v>
      </c>
      <c r="I26" s="348">
        <v>8359</v>
      </c>
      <c r="J26" s="347" t="s">
        <v>37</v>
      </c>
      <c r="K26" s="347" t="s">
        <v>38</v>
      </c>
      <c r="L26" s="347">
        <v>425259</v>
      </c>
      <c r="M26" s="468">
        <v>1000000</v>
      </c>
      <c r="N26" s="469" t="s">
        <v>1</v>
      </c>
      <c r="O26" s="361"/>
    </row>
    <row r="27" spans="1:15" s="173" customFormat="1" ht="27.75" hidden="1" customHeight="1">
      <c r="A27" s="467">
        <f t="shared" si="0"/>
        <v>21</v>
      </c>
      <c r="B27" s="345" t="s">
        <v>184</v>
      </c>
      <c r="C27" s="346">
        <v>44243</v>
      </c>
      <c r="D27" s="347" t="s">
        <v>34</v>
      </c>
      <c r="E27" s="348">
        <v>820210215771138</v>
      </c>
      <c r="F27" s="348">
        <v>520008000990</v>
      </c>
      <c r="G27" s="348" t="s">
        <v>35</v>
      </c>
      <c r="H27" s="352" t="s">
        <v>185</v>
      </c>
      <c r="I27" s="348">
        <v>8018</v>
      </c>
      <c r="J27" s="347" t="s">
        <v>37</v>
      </c>
      <c r="K27" s="347" t="s">
        <v>38</v>
      </c>
      <c r="L27" s="347">
        <v>425259</v>
      </c>
      <c r="M27" s="468">
        <v>1000000</v>
      </c>
      <c r="N27" s="469" t="s">
        <v>1</v>
      </c>
      <c r="O27" s="361"/>
    </row>
    <row r="28" spans="1:15" s="173" customFormat="1" ht="24" hidden="1" customHeight="1">
      <c r="A28" s="467">
        <f t="shared" si="0"/>
        <v>22</v>
      </c>
      <c r="B28" s="345" t="s">
        <v>186</v>
      </c>
      <c r="C28" s="346">
        <v>44244</v>
      </c>
      <c r="D28" s="347" t="s">
        <v>34</v>
      </c>
      <c r="E28" s="348">
        <v>820210216852171</v>
      </c>
      <c r="F28" s="348">
        <v>520008000990</v>
      </c>
      <c r="G28" s="348" t="s">
        <v>35</v>
      </c>
      <c r="H28" s="352" t="s">
        <v>187</v>
      </c>
      <c r="I28" s="348">
        <v>700802368284</v>
      </c>
      <c r="J28" s="347" t="s">
        <v>37</v>
      </c>
      <c r="K28" s="347" t="s">
        <v>38</v>
      </c>
      <c r="L28" s="347">
        <v>425259</v>
      </c>
      <c r="M28" s="468">
        <v>1000000</v>
      </c>
      <c r="N28" s="469" t="s">
        <v>1</v>
      </c>
      <c r="O28" s="361"/>
    </row>
    <row r="29" spans="1:15" s="173" customFormat="1" ht="27.75" hidden="1" customHeight="1">
      <c r="A29" s="467">
        <f t="shared" si="0"/>
        <v>23</v>
      </c>
      <c r="B29" s="345" t="s">
        <v>188</v>
      </c>
      <c r="C29" s="346">
        <v>44244</v>
      </c>
      <c r="D29" s="347" t="s">
        <v>34</v>
      </c>
      <c r="E29" s="348">
        <v>820210216857764</v>
      </c>
      <c r="F29" s="348">
        <v>520002000990</v>
      </c>
      <c r="G29" s="348" t="s">
        <v>63</v>
      </c>
      <c r="H29" s="352" t="s">
        <v>189</v>
      </c>
      <c r="I29" s="348">
        <v>210217793739</v>
      </c>
      <c r="J29" s="347" t="s">
        <v>37</v>
      </c>
      <c r="K29" s="347" t="s">
        <v>38</v>
      </c>
      <c r="L29" s="347">
        <v>425259</v>
      </c>
      <c r="M29" s="468">
        <v>1000000</v>
      </c>
      <c r="N29" s="469" t="s">
        <v>1</v>
      </c>
      <c r="O29" s="361"/>
    </row>
    <row r="30" spans="1:15" s="173" customFormat="1" ht="27.75" hidden="1" customHeight="1">
      <c r="A30" s="467">
        <f t="shared" si="0"/>
        <v>24</v>
      </c>
      <c r="B30" s="345" t="s">
        <v>190</v>
      </c>
      <c r="C30" s="346">
        <v>44244</v>
      </c>
      <c r="D30" s="347" t="s">
        <v>34</v>
      </c>
      <c r="E30" s="348">
        <v>820210216867930</v>
      </c>
      <c r="F30" s="348">
        <v>520008000990</v>
      </c>
      <c r="G30" s="348" t="s">
        <v>35</v>
      </c>
      <c r="H30" s="352" t="s">
        <v>191</v>
      </c>
      <c r="I30" s="348">
        <v>362562</v>
      </c>
      <c r="J30" s="347" t="s">
        <v>37</v>
      </c>
      <c r="K30" s="347" t="s">
        <v>38</v>
      </c>
      <c r="L30" s="347">
        <v>425259</v>
      </c>
      <c r="M30" s="468">
        <v>1000000</v>
      </c>
      <c r="N30" s="469" t="s">
        <v>1</v>
      </c>
      <c r="O30" s="361"/>
    </row>
    <row r="31" spans="1:15" s="173" customFormat="1" ht="27.75" hidden="1" customHeight="1">
      <c r="A31" s="467">
        <f t="shared" si="0"/>
        <v>25</v>
      </c>
      <c r="B31" s="345" t="s">
        <v>192</v>
      </c>
      <c r="C31" s="346">
        <v>44244</v>
      </c>
      <c r="D31" s="347" t="s">
        <v>34</v>
      </c>
      <c r="E31" s="348">
        <v>820210216868769</v>
      </c>
      <c r="F31" s="348">
        <v>520002000990</v>
      </c>
      <c r="G31" s="348" t="s">
        <v>63</v>
      </c>
      <c r="H31" s="352" t="s">
        <v>193</v>
      </c>
      <c r="I31" s="348">
        <v>210217793400</v>
      </c>
      <c r="J31" s="347" t="s">
        <v>37</v>
      </c>
      <c r="K31" s="347" t="s">
        <v>38</v>
      </c>
      <c r="L31" s="347">
        <v>425259</v>
      </c>
      <c r="M31" s="468">
        <v>1000000</v>
      </c>
      <c r="N31" s="482" t="s">
        <v>0</v>
      </c>
      <c r="O31" s="361"/>
    </row>
    <row r="32" spans="1:15" s="173" customFormat="1" ht="27.75" hidden="1" customHeight="1">
      <c r="A32" s="467">
        <f t="shared" si="0"/>
        <v>26</v>
      </c>
      <c r="B32" s="345" t="s">
        <v>194</v>
      </c>
      <c r="C32" s="346">
        <v>44245</v>
      </c>
      <c r="D32" s="347" t="s">
        <v>34</v>
      </c>
      <c r="E32" s="348">
        <v>820210216878165</v>
      </c>
      <c r="F32" s="348">
        <v>520002000990</v>
      </c>
      <c r="G32" s="348" t="s">
        <v>63</v>
      </c>
      <c r="H32" s="352" t="s">
        <v>195</v>
      </c>
      <c r="I32" s="348">
        <v>210218865049</v>
      </c>
      <c r="J32" s="347" t="s">
        <v>37</v>
      </c>
      <c r="K32" s="347" t="s">
        <v>38</v>
      </c>
      <c r="L32" s="347">
        <v>425259</v>
      </c>
      <c r="M32" s="468">
        <v>1000000</v>
      </c>
      <c r="N32" s="469" t="s">
        <v>1</v>
      </c>
      <c r="O32" s="361"/>
    </row>
    <row r="33" spans="1:15" s="173" customFormat="1" ht="27.75" customHeight="1">
      <c r="A33" s="467">
        <f t="shared" si="0"/>
        <v>27</v>
      </c>
      <c r="B33" s="345" t="s">
        <v>196</v>
      </c>
      <c r="C33" s="346">
        <v>44245</v>
      </c>
      <c r="D33" s="347" t="s">
        <v>34</v>
      </c>
      <c r="E33" s="348">
        <v>820210217895137</v>
      </c>
      <c r="F33" s="348">
        <v>520002000990</v>
      </c>
      <c r="G33" s="348" t="s">
        <v>63</v>
      </c>
      <c r="H33" s="352" t="s">
        <v>197</v>
      </c>
      <c r="I33" s="348">
        <v>210218867047</v>
      </c>
      <c r="J33" s="347" t="s">
        <v>37</v>
      </c>
      <c r="K33" s="347" t="s">
        <v>38</v>
      </c>
      <c r="L33" s="347">
        <v>425825</v>
      </c>
      <c r="M33" s="468">
        <v>1664640</v>
      </c>
      <c r="N33" s="482" t="s">
        <v>9</v>
      </c>
      <c r="O33" s="361"/>
    </row>
    <row r="34" spans="1:15" s="173" customFormat="1" ht="27.75" hidden="1" customHeight="1">
      <c r="A34" s="467">
        <f t="shared" si="0"/>
        <v>28</v>
      </c>
      <c r="B34" s="345" t="s">
        <v>198</v>
      </c>
      <c r="C34" s="346">
        <v>44245</v>
      </c>
      <c r="D34" s="347" t="s">
        <v>34</v>
      </c>
      <c r="E34" s="348">
        <v>820210217932077</v>
      </c>
      <c r="F34" s="348">
        <v>520002000990</v>
      </c>
      <c r="G34" s="348" t="s">
        <v>63</v>
      </c>
      <c r="H34" s="352" t="s">
        <v>199</v>
      </c>
      <c r="I34" s="348">
        <v>210218865052</v>
      </c>
      <c r="J34" s="347" t="s">
        <v>37</v>
      </c>
      <c r="K34" s="347" t="s">
        <v>38</v>
      </c>
      <c r="L34" s="347">
        <v>425259</v>
      </c>
      <c r="M34" s="468">
        <v>1000000</v>
      </c>
      <c r="N34" s="482" t="s">
        <v>0</v>
      </c>
      <c r="O34" s="361"/>
    </row>
    <row r="35" spans="1:15" s="173" customFormat="1" ht="27.75" hidden="1" customHeight="1">
      <c r="A35" s="467">
        <f t="shared" si="0"/>
        <v>29</v>
      </c>
      <c r="B35" s="345" t="s">
        <v>200</v>
      </c>
      <c r="C35" s="346">
        <v>44245</v>
      </c>
      <c r="D35" s="347" t="s">
        <v>34</v>
      </c>
      <c r="E35" s="348">
        <v>820210217953027</v>
      </c>
      <c r="F35" s="348">
        <v>520002000990</v>
      </c>
      <c r="G35" s="348" t="s">
        <v>63</v>
      </c>
      <c r="H35" s="352" t="s">
        <v>201</v>
      </c>
      <c r="I35" s="348">
        <v>210218865054</v>
      </c>
      <c r="J35" s="347" t="s">
        <v>37</v>
      </c>
      <c r="K35" s="347" t="s">
        <v>38</v>
      </c>
      <c r="L35" s="347">
        <v>425259</v>
      </c>
      <c r="M35" s="468">
        <v>1000000</v>
      </c>
      <c r="N35" s="482" t="s">
        <v>0</v>
      </c>
      <c r="O35" s="361"/>
    </row>
    <row r="36" spans="1:15" s="173" customFormat="1" ht="27.75" hidden="1" customHeight="1">
      <c r="A36" s="467">
        <f t="shared" si="0"/>
        <v>30</v>
      </c>
      <c r="B36" s="345" t="s">
        <v>202</v>
      </c>
      <c r="C36" s="346">
        <v>44245</v>
      </c>
      <c r="D36" s="347" t="s">
        <v>34</v>
      </c>
      <c r="E36" s="348">
        <v>820210217956767</v>
      </c>
      <c r="F36" s="348">
        <v>520002000990</v>
      </c>
      <c r="G36" s="348" t="s">
        <v>63</v>
      </c>
      <c r="H36" s="352" t="s">
        <v>203</v>
      </c>
      <c r="I36" s="348">
        <v>210218865055</v>
      </c>
      <c r="J36" s="347" t="s">
        <v>37</v>
      </c>
      <c r="K36" s="347" t="s">
        <v>38</v>
      </c>
      <c r="L36" s="347">
        <v>425259</v>
      </c>
      <c r="M36" s="468">
        <v>1000000</v>
      </c>
      <c r="N36" s="482" t="s">
        <v>0</v>
      </c>
      <c r="O36" s="361"/>
    </row>
    <row r="37" spans="1:15" s="173" customFormat="1" ht="27.75" hidden="1" customHeight="1">
      <c r="A37" s="467">
        <f t="shared" si="0"/>
        <v>31</v>
      </c>
      <c r="B37" s="345" t="s">
        <v>204</v>
      </c>
      <c r="C37" s="346">
        <v>44245</v>
      </c>
      <c r="D37" s="347" t="s">
        <v>34</v>
      </c>
      <c r="E37" s="348">
        <v>820210217964721</v>
      </c>
      <c r="F37" s="348">
        <v>520002000990</v>
      </c>
      <c r="G37" s="348" t="s">
        <v>63</v>
      </c>
      <c r="H37" s="352" t="s">
        <v>205</v>
      </c>
      <c r="I37" s="348">
        <v>210218865058</v>
      </c>
      <c r="J37" s="347" t="s">
        <v>37</v>
      </c>
      <c r="K37" s="347" t="s">
        <v>38</v>
      </c>
      <c r="L37" s="347">
        <v>425259</v>
      </c>
      <c r="M37" s="468">
        <v>1000000</v>
      </c>
      <c r="N37" s="482" t="s">
        <v>0</v>
      </c>
      <c r="O37" s="361"/>
    </row>
    <row r="38" spans="1:15" s="173" customFormat="1" ht="27.75" hidden="1" customHeight="1">
      <c r="A38" s="467">
        <f t="shared" si="0"/>
        <v>32</v>
      </c>
      <c r="B38" s="345" t="s">
        <v>206</v>
      </c>
      <c r="C38" s="346">
        <v>44245</v>
      </c>
      <c r="D38" s="347" t="s">
        <v>34</v>
      </c>
      <c r="E38" s="348">
        <v>820210218000261</v>
      </c>
      <c r="F38" s="348">
        <v>523028000990</v>
      </c>
      <c r="G38" s="348" t="s">
        <v>57</v>
      </c>
      <c r="H38" s="352" t="s">
        <v>207</v>
      </c>
      <c r="I38" s="348">
        <v>610024725192</v>
      </c>
      <c r="J38" s="347" t="s">
        <v>37</v>
      </c>
      <c r="K38" s="347" t="s">
        <v>38</v>
      </c>
      <c r="L38" s="347">
        <v>425259</v>
      </c>
      <c r="M38" s="468">
        <v>1000000</v>
      </c>
      <c r="N38" s="469" t="s">
        <v>1</v>
      </c>
      <c r="O38" s="361"/>
    </row>
    <row r="39" spans="1:15" s="173" customFormat="1" ht="27.75" hidden="1" customHeight="1">
      <c r="A39" s="467">
        <f t="shared" si="0"/>
        <v>33</v>
      </c>
      <c r="B39" s="345" t="s">
        <v>208</v>
      </c>
      <c r="C39" s="346">
        <v>44246</v>
      </c>
      <c r="D39" s="347" t="s">
        <v>34</v>
      </c>
      <c r="E39" s="348">
        <v>820210218026988</v>
      </c>
      <c r="F39" s="348">
        <v>523014000990</v>
      </c>
      <c r="G39" s="348" t="s">
        <v>48</v>
      </c>
      <c r="H39" s="352" t="s">
        <v>209</v>
      </c>
      <c r="I39" s="348">
        <v>42832849</v>
      </c>
      <c r="J39" s="347" t="s">
        <v>37</v>
      </c>
      <c r="K39" s="347" t="s">
        <v>38</v>
      </c>
      <c r="L39" s="347">
        <v>425259</v>
      </c>
      <c r="M39" s="468">
        <v>1000000</v>
      </c>
      <c r="N39" s="469" t="s">
        <v>1</v>
      </c>
      <c r="O39" s="361"/>
    </row>
    <row r="40" spans="1:15" s="173" customFormat="1" ht="27.75" hidden="1" customHeight="1">
      <c r="A40" s="467">
        <f t="shared" si="0"/>
        <v>34</v>
      </c>
      <c r="B40" s="345" t="s">
        <v>210</v>
      </c>
      <c r="C40" s="346">
        <v>44246</v>
      </c>
      <c r="D40" s="347" t="s">
        <v>34</v>
      </c>
      <c r="E40" s="348">
        <v>820210218072163</v>
      </c>
      <c r="F40" s="348">
        <v>520009000990</v>
      </c>
      <c r="G40" s="348" t="s">
        <v>43</v>
      </c>
      <c r="H40" s="352" t="s">
        <v>211</v>
      </c>
      <c r="I40" s="348">
        <v>261780</v>
      </c>
      <c r="J40" s="347" t="s">
        <v>37</v>
      </c>
      <c r="K40" s="347" t="s">
        <v>38</v>
      </c>
      <c r="L40" s="347">
        <v>425259</v>
      </c>
      <c r="M40" s="468">
        <v>1000000</v>
      </c>
      <c r="N40" s="469" t="s">
        <v>1</v>
      </c>
      <c r="O40" s="361"/>
    </row>
    <row r="41" spans="1:15" s="173" customFormat="1" ht="27.75" hidden="1" customHeight="1">
      <c r="A41" s="467">
        <f t="shared" si="0"/>
        <v>35</v>
      </c>
      <c r="B41" s="345" t="s">
        <v>212</v>
      </c>
      <c r="C41" s="346">
        <v>44246</v>
      </c>
      <c r="D41" s="347" t="s">
        <v>34</v>
      </c>
      <c r="E41" s="348">
        <v>820210218072393</v>
      </c>
      <c r="F41" s="348">
        <v>520009000990</v>
      </c>
      <c r="G41" s="348" t="s">
        <v>43</v>
      </c>
      <c r="H41" s="352" t="s">
        <v>213</v>
      </c>
      <c r="I41" s="348">
        <v>247408</v>
      </c>
      <c r="J41" s="347" t="s">
        <v>37</v>
      </c>
      <c r="K41" s="347" t="s">
        <v>38</v>
      </c>
      <c r="L41" s="347">
        <v>425259</v>
      </c>
      <c r="M41" s="468">
        <v>1000000</v>
      </c>
      <c r="N41" s="469" t="s">
        <v>1</v>
      </c>
      <c r="O41" s="361"/>
    </row>
    <row r="42" spans="1:15" s="173" customFormat="1" ht="27.75" hidden="1" customHeight="1">
      <c r="A42" s="467">
        <f t="shared" si="0"/>
        <v>36</v>
      </c>
      <c r="B42" s="345" t="s">
        <v>214</v>
      </c>
      <c r="C42" s="346">
        <v>44246</v>
      </c>
      <c r="D42" s="347" t="s">
        <v>34</v>
      </c>
      <c r="E42" s="348">
        <v>820210218089496</v>
      </c>
      <c r="F42" s="348">
        <v>520009000990</v>
      </c>
      <c r="G42" s="348" t="s">
        <v>43</v>
      </c>
      <c r="H42" s="352" t="s">
        <v>215</v>
      </c>
      <c r="I42" s="348">
        <v>51681</v>
      </c>
      <c r="J42" s="347" t="s">
        <v>37</v>
      </c>
      <c r="K42" s="347" t="s">
        <v>38</v>
      </c>
      <c r="L42" s="347">
        <v>425259</v>
      </c>
      <c r="M42" s="468">
        <v>1000000</v>
      </c>
      <c r="N42" s="469" t="s">
        <v>1</v>
      </c>
      <c r="O42" s="361"/>
    </row>
    <row r="43" spans="1:15" s="173" customFormat="1" ht="27.75" hidden="1" customHeight="1">
      <c r="A43" s="467">
        <f t="shared" si="0"/>
        <v>37</v>
      </c>
      <c r="B43" s="345" t="s">
        <v>216</v>
      </c>
      <c r="C43" s="346">
        <v>44246</v>
      </c>
      <c r="D43" s="347" t="s">
        <v>34</v>
      </c>
      <c r="E43" s="348">
        <v>820210219099558</v>
      </c>
      <c r="F43" s="348">
        <v>520008000990</v>
      </c>
      <c r="G43" s="348" t="s">
        <v>35</v>
      </c>
      <c r="H43" s="352" t="s">
        <v>217</v>
      </c>
      <c r="I43" s="348">
        <v>4299</v>
      </c>
      <c r="J43" s="347" t="s">
        <v>37</v>
      </c>
      <c r="K43" s="347" t="s">
        <v>38</v>
      </c>
      <c r="L43" s="347">
        <v>425259</v>
      </c>
      <c r="M43" s="468">
        <v>1000000</v>
      </c>
      <c r="N43" s="482" t="s">
        <v>0</v>
      </c>
      <c r="O43" s="361"/>
    </row>
    <row r="44" spans="1:15" s="173" customFormat="1" ht="27.75" hidden="1" customHeight="1">
      <c r="A44" s="467">
        <f t="shared" si="0"/>
        <v>38</v>
      </c>
      <c r="B44" s="345" t="s">
        <v>218</v>
      </c>
      <c r="C44" s="346">
        <v>44249</v>
      </c>
      <c r="D44" s="347" t="s">
        <v>34</v>
      </c>
      <c r="E44" s="348">
        <v>820210218000642</v>
      </c>
      <c r="F44" s="348">
        <v>523014000990</v>
      </c>
      <c r="G44" s="348" t="s">
        <v>48</v>
      </c>
      <c r="H44" s="352" t="s">
        <v>219</v>
      </c>
      <c r="I44" s="348">
        <v>42860460</v>
      </c>
      <c r="J44" s="347" t="s">
        <v>37</v>
      </c>
      <c r="K44" s="347" t="s">
        <v>38</v>
      </c>
      <c r="L44" s="347">
        <v>425259</v>
      </c>
      <c r="M44" s="468">
        <v>1000000</v>
      </c>
      <c r="N44" s="469" t="s">
        <v>1</v>
      </c>
      <c r="O44" s="361"/>
    </row>
    <row r="45" spans="1:15" s="173" customFormat="1" ht="27.75" hidden="1" customHeight="1">
      <c r="A45" s="467">
        <f t="shared" si="0"/>
        <v>39</v>
      </c>
      <c r="B45" s="345" t="s">
        <v>220</v>
      </c>
      <c r="C45" s="346">
        <v>44250</v>
      </c>
      <c r="D45" s="347" t="s">
        <v>34</v>
      </c>
      <c r="E45" s="348">
        <v>820210222269043</v>
      </c>
      <c r="F45" s="348">
        <v>520008000990</v>
      </c>
      <c r="G45" s="348" t="s">
        <v>35</v>
      </c>
      <c r="H45" s="352" t="s">
        <v>221</v>
      </c>
      <c r="I45" s="348">
        <v>80424</v>
      </c>
      <c r="J45" s="347" t="s">
        <v>37</v>
      </c>
      <c r="K45" s="347" t="s">
        <v>38</v>
      </c>
      <c r="L45" s="347">
        <v>425259</v>
      </c>
      <c r="M45" s="468">
        <v>1000000</v>
      </c>
      <c r="N45" s="469" t="s">
        <v>1</v>
      </c>
      <c r="O45" s="361"/>
    </row>
    <row r="46" spans="1:15" s="173" customFormat="1" ht="27.75" hidden="1" customHeight="1">
      <c r="A46" s="467">
        <f t="shared" si="0"/>
        <v>40</v>
      </c>
      <c r="B46" s="345" t="s">
        <v>222</v>
      </c>
      <c r="C46" s="346">
        <v>44251</v>
      </c>
      <c r="D46" s="347" t="s">
        <v>34</v>
      </c>
      <c r="E46" s="348">
        <v>820210224487605</v>
      </c>
      <c r="F46" s="348">
        <v>520008000990</v>
      </c>
      <c r="G46" s="348" t="s">
        <v>35</v>
      </c>
      <c r="H46" s="352" t="s">
        <v>223</v>
      </c>
      <c r="I46" s="348">
        <v>227486922677</v>
      </c>
      <c r="J46" s="347" t="s">
        <v>37</v>
      </c>
      <c r="K46" s="347" t="s">
        <v>38</v>
      </c>
      <c r="L46" s="347">
        <v>425259</v>
      </c>
      <c r="M46" s="468">
        <v>5000000</v>
      </c>
      <c r="N46" s="469" t="s">
        <v>6</v>
      </c>
      <c r="O46" s="361"/>
    </row>
    <row r="47" spans="1:15" s="173" customFormat="1" ht="27.75" hidden="1" customHeight="1">
      <c r="A47" s="467">
        <f t="shared" si="0"/>
        <v>41</v>
      </c>
      <c r="B47" s="345" t="s">
        <v>224</v>
      </c>
      <c r="C47" s="346">
        <v>44252</v>
      </c>
      <c r="D47" s="347" t="s">
        <v>34</v>
      </c>
      <c r="E47" s="348">
        <v>820210224528173</v>
      </c>
      <c r="F47" s="348">
        <v>523013000990</v>
      </c>
      <c r="G47" s="348" t="s">
        <v>60</v>
      </c>
      <c r="H47" s="352" t="s">
        <v>225</v>
      </c>
      <c r="I47" s="348">
        <v>99561834</v>
      </c>
      <c r="J47" s="347" t="s">
        <v>37</v>
      </c>
      <c r="K47" s="347" t="s">
        <v>38</v>
      </c>
      <c r="L47" s="347">
        <v>425259</v>
      </c>
      <c r="M47" s="468">
        <v>1000000</v>
      </c>
      <c r="N47" s="469" t="s">
        <v>1</v>
      </c>
      <c r="O47" s="361"/>
    </row>
    <row r="48" spans="1:15" s="173" customFormat="1" ht="27.75" hidden="1" customHeight="1">
      <c r="A48" s="467">
        <f t="shared" si="0"/>
        <v>42</v>
      </c>
      <c r="B48" s="345" t="s">
        <v>226</v>
      </c>
      <c r="C48" s="346">
        <v>44253</v>
      </c>
      <c r="D48" s="347" t="s">
        <v>34</v>
      </c>
      <c r="E48" s="348">
        <v>820210225611196</v>
      </c>
      <c r="F48" s="348">
        <v>523013000990</v>
      </c>
      <c r="G48" s="348" t="s">
        <v>60</v>
      </c>
      <c r="H48" s="352" t="s">
        <v>227</v>
      </c>
      <c r="I48" s="348">
        <v>897374613</v>
      </c>
      <c r="J48" s="347" t="s">
        <v>37</v>
      </c>
      <c r="K48" s="347" t="s">
        <v>38</v>
      </c>
      <c r="L48" s="347">
        <v>425259</v>
      </c>
      <c r="M48" s="468">
        <v>1000000</v>
      </c>
      <c r="N48" s="469" t="s">
        <v>1</v>
      </c>
      <c r="O48" s="361"/>
    </row>
    <row r="49" spans="1:15" s="173" customFormat="1" ht="27.75" hidden="1" customHeight="1">
      <c r="A49" s="467">
        <f t="shared" si="0"/>
        <v>43</v>
      </c>
      <c r="B49" s="345" t="s">
        <v>228</v>
      </c>
      <c r="C49" s="346">
        <v>44253</v>
      </c>
      <c r="D49" s="347" t="s">
        <v>34</v>
      </c>
      <c r="E49" s="348">
        <v>820210226690536</v>
      </c>
      <c r="F49" s="348">
        <v>523014000990</v>
      </c>
      <c r="G49" s="348" t="s">
        <v>48</v>
      </c>
      <c r="H49" s="352" t="s">
        <v>229</v>
      </c>
      <c r="I49" s="348">
        <v>42969068</v>
      </c>
      <c r="J49" s="347" t="s">
        <v>37</v>
      </c>
      <c r="K49" s="347" t="s">
        <v>38</v>
      </c>
      <c r="L49" s="347">
        <v>425259</v>
      </c>
      <c r="M49" s="468">
        <v>1000000</v>
      </c>
      <c r="N49" s="469" t="s">
        <v>1</v>
      </c>
      <c r="O49" s="361"/>
    </row>
    <row r="50" spans="1:15" s="173" customFormat="1" ht="27.75" hidden="1" customHeight="1">
      <c r="A50" s="467">
        <f t="shared" si="0"/>
        <v>44</v>
      </c>
      <c r="B50" s="345" t="s">
        <v>230</v>
      </c>
      <c r="C50" s="346">
        <v>44253</v>
      </c>
      <c r="D50" s="347" t="s">
        <v>34</v>
      </c>
      <c r="E50" s="348">
        <v>820210226694905</v>
      </c>
      <c r="F50" s="348">
        <v>523014000990</v>
      </c>
      <c r="G50" s="348" t="s">
        <v>48</v>
      </c>
      <c r="H50" s="352" t="s">
        <v>231</v>
      </c>
      <c r="I50" s="348">
        <v>42969075</v>
      </c>
      <c r="J50" s="347" t="s">
        <v>37</v>
      </c>
      <c r="K50" s="347" t="s">
        <v>38</v>
      </c>
      <c r="L50" s="347">
        <v>425259</v>
      </c>
      <c r="M50" s="468">
        <v>1000000</v>
      </c>
      <c r="N50" s="469" t="s">
        <v>1</v>
      </c>
      <c r="O50" s="361"/>
    </row>
    <row r="51" spans="1:15" s="173" customFormat="1" ht="27.75" hidden="1" customHeight="1">
      <c r="A51" s="467">
        <f t="shared" si="0"/>
        <v>45</v>
      </c>
      <c r="B51" s="345" t="s">
        <v>232</v>
      </c>
      <c r="C51" s="346">
        <v>44253</v>
      </c>
      <c r="D51" s="347" t="s">
        <v>34</v>
      </c>
      <c r="E51" s="348">
        <v>820210226696230</v>
      </c>
      <c r="F51" s="348">
        <v>523014000990</v>
      </c>
      <c r="G51" s="348" t="s">
        <v>48</v>
      </c>
      <c r="H51" s="352" t="s">
        <v>233</v>
      </c>
      <c r="I51" s="348">
        <v>42969072</v>
      </c>
      <c r="J51" s="347" t="s">
        <v>37</v>
      </c>
      <c r="K51" s="347" t="s">
        <v>38</v>
      </c>
      <c r="L51" s="347">
        <v>425259</v>
      </c>
      <c r="M51" s="468">
        <v>1000000</v>
      </c>
      <c r="N51" s="469" t="s">
        <v>1</v>
      </c>
      <c r="O51" s="361"/>
    </row>
    <row r="52" spans="1:15" s="175" customFormat="1" ht="27.75" hidden="1" customHeight="1">
      <c r="A52" s="472"/>
      <c r="B52" s="676" t="s">
        <v>123</v>
      </c>
      <c r="C52" s="676"/>
      <c r="D52" s="676"/>
      <c r="E52" s="676"/>
      <c r="F52" s="676"/>
      <c r="G52" s="676"/>
      <c r="H52" s="676"/>
      <c r="I52" s="676"/>
      <c r="J52" s="676"/>
      <c r="K52" s="676"/>
      <c r="L52" s="676"/>
      <c r="M52" s="475">
        <f>SUM(M7:M51)</f>
        <v>55929480</v>
      </c>
      <c r="N52" s="421"/>
      <c r="O52" s="422"/>
    </row>
    <row r="54" spans="1:15">
      <c r="A54" s="368" t="s">
        <v>17</v>
      </c>
      <c r="B54" s="369" t="s">
        <v>124</v>
      </c>
      <c r="C54" s="370"/>
      <c r="D54" s="371"/>
      <c r="E54" s="372" t="s">
        <v>125</v>
      </c>
      <c r="F54" s="372" t="s">
        <v>126</v>
      </c>
      <c r="G54" s="372"/>
      <c r="H54" s="503" t="s">
        <v>127</v>
      </c>
      <c r="I54" s="423"/>
      <c r="J54" s="423"/>
    </row>
    <row r="55" spans="1:15">
      <c r="A55" s="374"/>
      <c r="B55" s="375" t="s">
        <v>11</v>
      </c>
      <c r="C55" s="376"/>
      <c r="D55" s="377"/>
      <c r="E55" s="378"/>
      <c r="F55" s="378"/>
      <c r="G55" s="378"/>
      <c r="H55" s="378"/>
      <c r="I55" s="423"/>
      <c r="J55" s="423"/>
    </row>
    <row r="56" spans="1:15">
      <c r="A56" s="380"/>
      <c r="B56" s="725" t="s">
        <v>128</v>
      </c>
      <c r="C56" s="726"/>
      <c r="D56" s="727"/>
      <c r="E56" s="381"/>
      <c r="F56" s="382"/>
      <c r="G56" s="382"/>
      <c r="H56" s="504"/>
      <c r="I56" s="424"/>
      <c r="J56" s="424"/>
    </row>
    <row r="57" spans="1:15">
      <c r="A57" s="384">
        <v>1</v>
      </c>
      <c r="B57" s="717" t="s">
        <v>0</v>
      </c>
      <c r="C57" s="718"/>
      <c r="D57" s="719"/>
      <c r="E57" s="385">
        <f>COUNTIF($N$7:$N$86,"Izin Akuntan Publik")</f>
        <v>11</v>
      </c>
      <c r="F57" s="386">
        <v>1000000</v>
      </c>
      <c r="G57" s="386"/>
      <c r="H57" s="505">
        <f>E57*F57</f>
        <v>11000000</v>
      </c>
      <c r="I57" s="425"/>
      <c r="J57" s="426"/>
    </row>
    <row r="58" spans="1:15">
      <c r="A58" s="384">
        <v>2</v>
      </c>
      <c r="B58" s="711" t="s">
        <v>1</v>
      </c>
      <c r="C58" s="712"/>
      <c r="D58" s="713"/>
      <c r="E58" s="385">
        <f>COUNTIF($N$7:$N$86,"Perpanjangan Izin Akuntan Publik")</f>
        <v>27</v>
      </c>
      <c r="F58" s="386">
        <v>1000000</v>
      </c>
      <c r="G58" s="386"/>
      <c r="H58" s="505">
        <f>E58*F58</f>
        <v>27000000</v>
      </c>
      <c r="I58" s="425"/>
      <c r="J58" s="426"/>
    </row>
    <row r="59" spans="1:15">
      <c r="A59" s="384">
        <v>3</v>
      </c>
      <c r="B59" s="711" t="s">
        <v>129</v>
      </c>
      <c r="C59" s="712"/>
      <c r="D59" s="713"/>
      <c r="E59" s="385"/>
      <c r="F59" s="386"/>
      <c r="G59" s="386"/>
      <c r="H59" s="505"/>
      <c r="I59" s="425"/>
      <c r="J59" s="426"/>
    </row>
    <row r="60" spans="1:15">
      <c r="A60" s="384"/>
      <c r="B60" s="711" t="s">
        <v>130</v>
      </c>
      <c r="C60" s="712"/>
      <c r="D60" s="713"/>
      <c r="E60" s="385">
        <f>COUNTIF($N$7:$N$86,"Izin Usaha KAP Perseorangan")</f>
        <v>0</v>
      </c>
      <c r="F60" s="386">
        <v>1500000</v>
      </c>
      <c r="G60" s="386"/>
      <c r="H60" s="505">
        <f>E60*F60</f>
        <v>0</v>
      </c>
      <c r="I60" s="425"/>
      <c r="J60" s="426"/>
    </row>
    <row r="61" spans="1:15">
      <c r="A61" s="384"/>
      <c r="B61" s="711" t="s">
        <v>131</v>
      </c>
      <c r="C61" s="712"/>
      <c r="D61" s="713"/>
      <c r="E61" s="385">
        <f>COUNTIF($N$7:$N$86,"Izin Usaha KAP Jumlah Rekan 2-4 orang")</f>
        <v>1</v>
      </c>
      <c r="F61" s="386">
        <v>3000000</v>
      </c>
      <c r="G61" s="386"/>
      <c r="H61" s="505">
        <f>E61*F61</f>
        <v>3000000</v>
      </c>
      <c r="I61" s="425"/>
      <c r="J61" s="426"/>
    </row>
    <row r="62" spans="1:15">
      <c r="A62" s="384"/>
      <c r="B62" s="711" t="s">
        <v>132</v>
      </c>
      <c r="C62" s="712"/>
      <c r="D62" s="713"/>
      <c r="E62" s="385">
        <f>COUNTIF($N$7:$N$86,"Izin Usaha KAP Jumlah Rekan 5 orang atau lebih")</f>
        <v>0</v>
      </c>
      <c r="F62" s="386">
        <v>6000000</v>
      </c>
      <c r="G62" s="386"/>
      <c r="H62" s="505">
        <f>E62*F62</f>
        <v>0</v>
      </c>
      <c r="I62" s="425"/>
      <c r="J62" s="426"/>
    </row>
    <row r="63" spans="1:15">
      <c r="A63" s="389">
        <v>4</v>
      </c>
      <c r="B63" s="714" t="s">
        <v>5</v>
      </c>
      <c r="C63" s="715"/>
      <c r="D63" s="716"/>
      <c r="E63" s="390">
        <f>COUNTIF($N$7:$N$86,"Izin Pendirian Cabang KAP")</f>
        <v>1</v>
      </c>
      <c r="F63" s="391">
        <v>2000000</v>
      </c>
      <c r="G63" s="391"/>
      <c r="H63" s="506">
        <f>E63*F63</f>
        <v>2000000</v>
      </c>
      <c r="I63" s="425"/>
      <c r="J63" s="426"/>
    </row>
    <row r="64" spans="1:15">
      <c r="A64" s="393"/>
      <c r="B64" s="705" t="s">
        <v>133</v>
      </c>
      <c r="C64" s="706"/>
      <c r="D64" s="707"/>
      <c r="E64" s="394"/>
      <c r="F64" s="395"/>
      <c r="G64" s="395"/>
      <c r="H64" s="507">
        <f>SUM(H57:H63)</f>
        <v>43000000</v>
      </c>
      <c r="I64" s="428"/>
      <c r="J64" s="429"/>
    </row>
    <row r="65" spans="1:10">
      <c r="A65" s="397"/>
      <c r="B65" s="708" t="s">
        <v>134</v>
      </c>
      <c r="C65" s="709"/>
      <c r="D65" s="710"/>
      <c r="E65" s="398"/>
      <c r="F65" s="399"/>
      <c r="G65" s="399"/>
      <c r="H65" s="508"/>
      <c r="I65" s="430"/>
      <c r="J65" s="431"/>
    </row>
    <row r="66" spans="1:10" ht="15" customHeight="1">
      <c r="A66" s="384">
        <v>5</v>
      </c>
      <c r="B66" s="685" t="s">
        <v>6</v>
      </c>
      <c r="C66" s="686"/>
      <c r="D66" s="687"/>
      <c r="E66" s="385">
        <f>COUNTIF($N$7:$N$86,"Persetujuan Pencantuman Nama KAPA atau OAA Bersama-Sama dengan nama KAP")</f>
        <v>1</v>
      </c>
      <c r="F66" s="386">
        <v>5000000</v>
      </c>
      <c r="G66" s="386"/>
      <c r="H66" s="505">
        <f>E66*F66</f>
        <v>5000000</v>
      </c>
      <c r="I66" s="430"/>
      <c r="J66" s="426"/>
    </row>
    <row r="67" spans="1:10">
      <c r="A67" s="389">
        <v>6</v>
      </c>
      <c r="B67" s="700" t="s">
        <v>7</v>
      </c>
      <c r="C67" s="701"/>
      <c r="D67" s="701"/>
      <c r="E67" s="401">
        <f>COUNTIF($N$7:$N$86,"Persetujuan Pendaftaran KAPA atau OAA")</f>
        <v>0</v>
      </c>
      <c r="F67" s="391">
        <v>10000000</v>
      </c>
      <c r="G67" s="391"/>
      <c r="H67" s="506">
        <f>E67*F67</f>
        <v>0</v>
      </c>
      <c r="I67" s="430"/>
      <c r="J67" s="426"/>
    </row>
    <row r="68" spans="1:10">
      <c r="A68" s="402"/>
      <c r="B68" s="702" t="s">
        <v>135</v>
      </c>
      <c r="C68" s="703"/>
      <c r="D68" s="704"/>
      <c r="E68" s="403"/>
      <c r="F68" s="404"/>
      <c r="G68" s="404"/>
      <c r="H68" s="509">
        <f>SUM(H66:H67)</f>
        <v>5000000</v>
      </c>
      <c r="I68" s="428"/>
      <c r="J68" s="429"/>
    </row>
    <row r="69" spans="1:10">
      <c r="A69" s="393"/>
      <c r="B69" s="705" t="s">
        <v>136</v>
      </c>
      <c r="C69" s="706"/>
      <c r="D69" s="707"/>
      <c r="E69" s="394"/>
      <c r="F69" s="395"/>
      <c r="G69" s="395"/>
      <c r="H69" s="507">
        <f>H64+H68</f>
        <v>48000000</v>
      </c>
      <c r="I69" s="428"/>
      <c r="J69" s="429"/>
    </row>
    <row r="70" spans="1:10">
      <c r="A70" s="406"/>
      <c r="B70" s="407" t="s">
        <v>13</v>
      </c>
      <c r="C70" s="408"/>
      <c r="D70" s="409"/>
      <c r="E70" s="410"/>
      <c r="F70" s="411"/>
      <c r="G70" s="411"/>
      <c r="H70" s="510"/>
      <c r="I70" s="428"/>
      <c r="J70" s="429"/>
    </row>
    <row r="71" spans="1:10">
      <c r="A71" s="397"/>
      <c r="B71" s="708" t="s">
        <v>137</v>
      </c>
      <c r="C71" s="709"/>
      <c r="D71" s="710"/>
      <c r="E71" s="398"/>
      <c r="F71" s="399"/>
      <c r="G71" s="399"/>
      <c r="H71" s="511"/>
      <c r="I71" s="430"/>
      <c r="J71" s="431"/>
    </row>
    <row r="72" spans="1:10" ht="15" customHeight="1">
      <c r="A72" s="384">
        <v>7</v>
      </c>
      <c r="B72" s="685" t="s">
        <v>8</v>
      </c>
      <c r="C72" s="686"/>
      <c r="D72" s="687"/>
      <c r="E72" s="385">
        <f>COUNTIF($N$7:$N$86,"Denda Administratif atas Keterlambatan Perpanjangan Izin AP")</f>
        <v>0</v>
      </c>
      <c r="F72" s="386">
        <v>1000000</v>
      </c>
      <c r="G72" s="391"/>
      <c r="H72" s="506">
        <v>0</v>
      </c>
      <c r="I72" s="430"/>
      <c r="J72" s="426"/>
    </row>
    <row r="73" spans="1:10" ht="15" customHeight="1">
      <c r="A73" s="384">
        <v>8</v>
      </c>
      <c r="B73" s="685" t="s">
        <v>9</v>
      </c>
      <c r="C73" s="686"/>
      <c r="D73" s="687"/>
      <c r="E73" s="385">
        <f>COUNTIF($N$7:$N$86,"Denda Administratif atas Keterlambatan Penyampaian LKU dan LK")</f>
        <v>2</v>
      </c>
      <c r="F73" s="415" t="s">
        <v>138</v>
      </c>
      <c r="G73" s="438"/>
      <c r="H73" s="512">
        <v>5744640</v>
      </c>
      <c r="I73" s="430"/>
      <c r="J73" s="426"/>
    </row>
    <row r="74" spans="1:10" ht="27.75" customHeight="1">
      <c r="A74" s="389">
        <v>9</v>
      </c>
      <c r="B74" s="688" t="s">
        <v>10</v>
      </c>
      <c r="C74" s="689"/>
      <c r="D74" s="690"/>
      <c r="E74" s="390">
        <f>COUNTIF($N$7:$N$86,"Denda Administratif atas Keterlambatan Penyampaian Laporan PPL")</f>
        <v>2</v>
      </c>
      <c r="F74" s="417" t="s">
        <v>138</v>
      </c>
      <c r="G74" s="438"/>
      <c r="H74" s="513">
        <v>2184840</v>
      </c>
      <c r="I74" s="430"/>
      <c r="J74" s="426"/>
    </row>
    <row r="75" spans="1:10" ht="30" customHeight="1">
      <c r="A75" s="393"/>
      <c r="B75" s="691" t="s">
        <v>139</v>
      </c>
      <c r="C75" s="692"/>
      <c r="D75" s="693"/>
      <c r="E75" s="394"/>
      <c r="F75" s="418"/>
      <c r="G75" s="418"/>
      <c r="H75" s="507">
        <f>SUM(H72:H74)</f>
        <v>7929480</v>
      </c>
      <c r="I75" s="428"/>
      <c r="J75" s="429"/>
    </row>
    <row r="76" spans="1:10" ht="30" customHeight="1">
      <c r="A76" s="433">
        <v>10</v>
      </c>
      <c r="B76" s="694" t="s">
        <v>140</v>
      </c>
      <c r="C76" s="695"/>
      <c r="D76" s="696"/>
      <c r="E76" s="436">
        <v>0</v>
      </c>
      <c r="F76" s="438" t="s">
        <v>138</v>
      </c>
      <c r="G76" s="438"/>
      <c r="H76" s="514">
        <v>0</v>
      </c>
      <c r="I76" s="430"/>
      <c r="J76" s="431"/>
    </row>
    <row r="77" spans="1:10" ht="33" customHeight="1">
      <c r="A77" s="447">
        <v>11</v>
      </c>
      <c r="B77" s="697" t="s">
        <v>141</v>
      </c>
      <c r="C77" s="698"/>
      <c r="D77" s="699"/>
      <c r="E77" s="448">
        <v>0</v>
      </c>
      <c r="F77" s="450"/>
      <c r="G77" s="450"/>
      <c r="H77" s="515">
        <v>0</v>
      </c>
      <c r="I77" s="430"/>
      <c r="J77" s="431"/>
    </row>
    <row r="78" spans="1:10">
      <c r="A78" s="680" t="s">
        <v>142</v>
      </c>
      <c r="B78" s="681"/>
      <c r="C78" s="681"/>
      <c r="D78" s="682"/>
      <c r="E78" s="452">
        <f>SUM(E57:E76)</f>
        <v>45</v>
      </c>
      <c r="F78" s="453"/>
      <c r="G78" s="474"/>
      <c r="H78" s="516">
        <f>SUM(H76:H77)</f>
        <v>0</v>
      </c>
      <c r="I78" s="460"/>
      <c r="J78" s="461"/>
    </row>
    <row r="79" spans="1:10">
      <c r="A79" s="683" t="s">
        <v>143</v>
      </c>
      <c r="B79" s="684"/>
      <c r="C79" s="684"/>
      <c r="D79" s="682"/>
      <c r="E79" s="372">
        <f>SUM(E57:E76)</f>
        <v>45</v>
      </c>
      <c r="F79" s="453"/>
      <c r="G79" s="453"/>
      <c r="H79" s="517">
        <f>H69+H75+H78</f>
        <v>55929480</v>
      </c>
      <c r="I79" s="460"/>
      <c r="J79" s="461"/>
    </row>
    <row r="80" spans="1:10">
      <c r="I80" s="424"/>
      <c r="J80" s="340"/>
    </row>
    <row r="81" spans="2:10">
      <c r="B81" s="455" t="s">
        <v>11</v>
      </c>
      <c r="C81" s="456"/>
      <c r="D81" s="456"/>
      <c r="E81" s="457"/>
      <c r="F81" s="458"/>
      <c r="G81" s="458"/>
      <c r="H81" s="518">
        <f>H69</f>
        <v>48000000</v>
      </c>
      <c r="I81" s="424"/>
      <c r="J81" s="340"/>
    </row>
    <row r="82" spans="2:10">
      <c r="B82" s="455" t="s">
        <v>13</v>
      </c>
      <c r="C82" s="456"/>
      <c r="D82" s="456"/>
      <c r="E82" s="457"/>
      <c r="F82" s="458"/>
      <c r="G82" s="458"/>
      <c r="H82" s="518">
        <f>H75</f>
        <v>7929480</v>
      </c>
      <c r="I82" s="424"/>
      <c r="J82" s="340"/>
    </row>
    <row r="83" spans="2:10">
      <c r="B83" s="455" t="s">
        <v>234</v>
      </c>
      <c r="C83" s="456"/>
      <c r="D83" s="456"/>
      <c r="E83" s="457"/>
      <c r="F83" s="458"/>
      <c r="G83" s="458"/>
      <c r="H83" s="518">
        <f>SUM(H81:H82)</f>
        <v>55929480</v>
      </c>
    </row>
  </sheetData>
  <autoFilter ref="A6:Q52" xr:uid="{00000000-0009-0000-0000-000002000000}">
    <filterColumn colId="13">
      <filters>
        <filter val="Denda Administratif atas Keterlambatan Penyampaian LKU dan LK"/>
      </filters>
    </filterColumn>
  </autoFilter>
  <mergeCells count="27">
    <mergeCell ref="A1:N1"/>
    <mergeCell ref="A2:N2"/>
    <mergeCell ref="A3:N3"/>
    <mergeCell ref="B52:L52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1:D71"/>
    <mergeCell ref="B72:D72"/>
    <mergeCell ref="A78:D78"/>
    <mergeCell ref="A79:D79"/>
    <mergeCell ref="B73:D73"/>
    <mergeCell ref="B74:D74"/>
    <mergeCell ref="B75:D75"/>
    <mergeCell ref="B76:D76"/>
    <mergeCell ref="B77:D77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5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4"/>
  <sheetViews>
    <sheetView view="pageBreakPreview" zoomScale="80" zoomScaleNormal="80" workbookViewId="0">
      <pane ySplit="6" topLeftCell="A21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36.54296875" style="332" customWidth="1"/>
    <col min="3" max="3" width="12.26953125" style="332" hidden="1" customWidth="1"/>
    <col min="4" max="4" width="25" style="332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476" customWidth="1"/>
    <col min="9" max="9" width="22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78.179687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20" t="s">
        <v>14</v>
      </c>
      <c r="B1" s="720"/>
      <c r="C1" s="720"/>
      <c r="D1" s="720"/>
      <c r="E1" s="720"/>
      <c r="F1" s="720"/>
      <c r="G1" s="720"/>
      <c r="H1" s="720"/>
      <c r="I1" s="721"/>
      <c r="J1" s="720"/>
      <c r="K1" s="720"/>
      <c r="L1" s="720"/>
      <c r="M1" s="720"/>
      <c r="N1" s="720"/>
      <c r="O1" s="338"/>
      <c r="P1" s="338"/>
      <c r="Q1" s="338"/>
    </row>
    <row r="2" spans="1:18">
      <c r="A2" s="722" t="s">
        <v>15</v>
      </c>
      <c r="B2" s="722"/>
      <c r="C2" s="722"/>
      <c r="D2" s="722"/>
      <c r="E2" s="722"/>
      <c r="F2" s="722"/>
      <c r="G2" s="722"/>
      <c r="H2" s="722"/>
      <c r="I2" s="723"/>
      <c r="J2" s="722"/>
      <c r="K2" s="722"/>
      <c r="L2" s="722"/>
      <c r="M2" s="722"/>
      <c r="N2" s="722"/>
      <c r="O2" s="355"/>
      <c r="P2" s="355"/>
      <c r="Q2" s="355"/>
    </row>
    <row r="3" spans="1:18">
      <c r="A3" s="724" t="s">
        <v>16</v>
      </c>
      <c r="B3" s="724"/>
      <c r="C3" s="724"/>
      <c r="D3" s="724"/>
      <c r="E3" s="724"/>
      <c r="F3" s="724"/>
      <c r="G3" s="724"/>
      <c r="H3" s="724"/>
      <c r="I3" s="723"/>
      <c r="J3" s="724"/>
      <c r="K3" s="724"/>
      <c r="L3" s="724"/>
      <c r="M3" s="724"/>
      <c r="N3" s="724"/>
      <c r="O3" s="356"/>
      <c r="P3" s="356"/>
      <c r="Q3" s="356"/>
    </row>
    <row r="4" spans="1:18">
      <c r="E4" s="332"/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77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311" t="s">
        <v>235</v>
      </c>
      <c r="C7" s="312">
        <v>44256</v>
      </c>
      <c r="D7" s="313" t="s">
        <v>34</v>
      </c>
      <c r="E7" s="190">
        <v>820210226742409</v>
      </c>
      <c r="F7" s="607" t="s">
        <v>236</v>
      </c>
      <c r="G7" s="478" t="s">
        <v>237</v>
      </c>
      <c r="H7" s="479" t="s">
        <v>237</v>
      </c>
      <c r="I7" s="313">
        <v>507308686</v>
      </c>
      <c r="J7" s="313" t="s">
        <v>37</v>
      </c>
      <c r="K7" s="313" t="s">
        <v>38</v>
      </c>
      <c r="L7" s="313">
        <v>425259</v>
      </c>
      <c r="M7" s="481">
        <v>1000000</v>
      </c>
      <c r="N7" s="469" t="s">
        <v>1</v>
      </c>
      <c r="O7" s="361"/>
    </row>
    <row r="8" spans="1:18" s="173" customFormat="1" ht="27.75" customHeight="1">
      <c r="A8" s="467">
        <f>A7+1</f>
        <v>2</v>
      </c>
      <c r="B8" s="311" t="s">
        <v>238</v>
      </c>
      <c r="C8" s="312">
        <v>44256</v>
      </c>
      <c r="D8" s="313" t="s">
        <v>34</v>
      </c>
      <c r="E8" s="190">
        <v>820210226749607</v>
      </c>
      <c r="F8" s="313">
        <v>520008000990</v>
      </c>
      <c r="G8" s="313" t="s">
        <v>239</v>
      </c>
      <c r="H8" s="176" t="s">
        <v>239</v>
      </c>
      <c r="I8" s="313">
        <v>465331</v>
      </c>
      <c r="J8" s="313" t="s">
        <v>37</v>
      </c>
      <c r="K8" s="313" t="s">
        <v>38</v>
      </c>
      <c r="L8" s="313">
        <v>425259</v>
      </c>
      <c r="M8" s="481">
        <v>1000000</v>
      </c>
      <c r="N8" s="469" t="s">
        <v>1</v>
      </c>
      <c r="O8" s="361"/>
    </row>
    <row r="9" spans="1:18" s="173" customFormat="1" ht="27.75" customHeight="1">
      <c r="A9" s="467">
        <f t="shared" ref="A9:A69" si="0">A8+1</f>
        <v>3</v>
      </c>
      <c r="B9" s="311" t="s">
        <v>240</v>
      </c>
      <c r="C9" s="312">
        <v>44256</v>
      </c>
      <c r="D9" s="313" t="s">
        <v>34</v>
      </c>
      <c r="E9" s="190">
        <v>820210301871083</v>
      </c>
      <c r="F9" s="313">
        <v>520009000990</v>
      </c>
      <c r="G9" s="313" t="s">
        <v>241</v>
      </c>
      <c r="H9" s="176" t="s">
        <v>241</v>
      </c>
      <c r="I9" s="313">
        <v>589710</v>
      </c>
      <c r="J9" s="313" t="s">
        <v>37</v>
      </c>
      <c r="K9" s="313" t="s">
        <v>38</v>
      </c>
      <c r="L9" s="313">
        <v>425259</v>
      </c>
      <c r="M9" s="481">
        <v>1000000</v>
      </c>
      <c r="N9" s="469" t="s">
        <v>1</v>
      </c>
      <c r="O9" s="361"/>
    </row>
    <row r="10" spans="1:18" s="173" customFormat="1" ht="27.75" customHeight="1">
      <c r="A10" s="467">
        <f t="shared" si="0"/>
        <v>4</v>
      </c>
      <c r="B10" s="311" t="s">
        <v>242</v>
      </c>
      <c r="C10" s="312">
        <v>44256</v>
      </c>
      <c r="D10" s="313" t="s">
        <v>34</v>
      </c>
      <c r="E10" s="190">
        <v>820210301874120</v>
      </c>
      <c r="F10" s="313">
        <v>520009000990</v>
      </c>
      <c r="G10" s="313" t="s">
        <v>243</v>
      </c>
      <c r="H10" s="176" t="s">
        <v>243</v>
      </c>
      <c r="I10" s="313">
        <v>608630</v>
      </c>
      <c r="J10" s="313" t="s">
        <v>37</v>
      </c>
      <c r="K10" s="313" t="s">
        <v>38</v>
      </c>
      <c r="L10" s="313">
        <v>425259</v>
      </c>
      <c r="M10" s="481">
        <v>1000000</v>
      </c>
      <c r="N10" s="469" t="s">
        <v>1</v>
      </c>
      <c r="O10" s="361"/>
    </row>
    <row r="11" spans="1:18" s="173" customFormat="1" ht="27.75" customHeight="1">
      <c r="A11" s="467">
        <f t="shared" si="0"/>
        <v>5</v>
      </c>
      <c r="B11" s="311" t="s">
        <v>244</v>
      </c>
      <c r="C11" s="312">
        <v>44257</v>
      </c>
      <c r="D11" s="313" t="s">
        <v>34</v>
      </c>
      <c r="E11" s="190">
        <v>820210301858302</v>
      </c>
      <c r="F11" s="313">
        <v>520002000990</v>
      </c>
      <c r="G11" s="313" t="s">
        <v>245</v>
      </c>
      <c r="H11" s="176" t="s">
        <v>245</v>
      </c>
      <c r="I11" s="313">
        <v>210301411329</v>
      </c>
      <c r="J11" s="313" t="s">
        <v>37</v>
      </c>
      <c r="K11" s="313" t="s">
        <v>38</v>
      </c>
      <c r="L11" s="313">
        <v>425259</v>
      </c>
      <c r="M11" s="481">
        <v>1000000</v>
      </c>
      <c r="N11" s="332" t="s">
        <v>1</v>
      </c>
      <c r="O11" s="361"/>
    </row>
    <row r="12" spans="1:18" s="173" customFormat="1" ht="27.75" customHeight="1">
      <c r="A12" s="467">
        <f t="shared" si="0"/>
        <v>6</v>
      </c>
      <c r="B12" s="311" t="s">
        <v>246</v>
      </c>
      <c r="C12" s="312">
        <v>44257</v>
      </c>
      <c r="D12" s="313" t="s">
        <v>34</v>
      </c>
      <c r="E12" s="190">
        <v>820210301878887</v>
      </c>
      <c r="F12" s="313">
        <v>523014000990</v>
      </c>
      <c r="G12" s="313" t="s">
        <v>247</v>
      </c>
      <c r="H12" s="176" t="s">
        <v>247</v>
      </c>
      <c r="I12" s="313">
        <v>43034807</v>
      </c>
      <c r="J12" s="313" t="s">
        <v>37</v>
      </c>
      <c r="K12" s="313" t="s">
        <v>38</v>
      </c>
      <c r="L12" s="313">
        <v>425259</v>
      </c>
      <c r="M12" s="481">
        <v>1000000</v>
      </c>
      <c r="N12" s="469" t="s">
        <v>1</v>
      </c>
      <c r="O12" s="361"/>
    </row>
    <row r="13" spans="1:18" s="173" customFormat="1" ht="15" customHeight="1">
      <c r="A13" s="467">
        <f t="shared" si="0"/>
        <v>7</v>
      </c>
      <c r="B13" s="311" t="s">
        <v>248</v>
      </c>
      <c r="C13" s="312">
        <v>44257</v>
      </c>
      <c r="D13" s="313" t="s">
        <v>34</v>
      </c>
      <c r="E13" s="190">
        <v>820210302951759</v>
      </c>
      <c r="F13" s="313">
        <v>523014000990</v>
      </c>
      <c r="G13" s="313" t="s">
        <v>249</v>
      </c>
      <c r="H13" s="176" t="s">
        <v>249</v>
      </c>
      <c r="I13" s="313">
        <v>43051768</v>
      </c>
      <c r="J13" s="313" t="s">
        <v>37</v>
      </c>
      <c r="K13" s="313" t="s">
        <v>38</v>
      </c>
      <c r="L13" s="313">
        <v>425259</v>
      </c>
      <c r="M13" s="481">
        <v>2000000</v>
      </c>
      <c r="N13" s="332" t="s">
        <v>250</v>
      </c>
      <c r="O13" s="361"/>
    </row>
    <row r="14" spans="1:18" s="173" customFormat="1" ht="27.75" customHeight="1">
      <c r="A14" s="467">
        <f t="shared" si="0"/>
        <v>8</v>
      </c>
      <c r="B14" s="311" t="s">
        <v>251</v>
      </c>
      <c r="C14" s="312">
        <v>44257</v>
      </c>
      <c r="D14" s="313" t="s">
        <v>34</v>
      </c>
      <c r="E14" s="190">
        <v>820210302963327</v>
      </c>
      <c r="F14" s="313">
        <v>520009000990</v>
      </c>
      <c r="G14" s="313" t="s">
        <v>252</v>
      </c>
      <c r="H14" s="176" t="s">
        <v>252</v>
      </c>
      <c r="I14" s="313">
        <v>641552</v>
      </c>
      <c r="J14" s="313" t="s">
        <v>37</v>
      </c>
      <c r="K14" s="313" t="s">
        <v>38</v>
      </c>
      <c r="L14" s="313">
        <v>425259</v>
      </c>
      <c r="M14" s="481">
        <v>1000000</v>
      </c>
      <c r="N14" s="469" t="s">
        <v>1</v>
      </c>
      <c r="O14" s="361"/>
    </row>
    <row r="15" spans="1:18" s="173" customFormat="1" ht="27.75" customHeight="1">
      <c r="A15" s="467">
        <f t="shared" si="0"/>
        <v>9</v>
      </c>
      <c r="B15" s="311" t="s">
        <v>253</v>
      </c>
      <c r="C15" s="312">
        <v>44257</v>
      </c>
      <c r="D15" s="313" t="s">
        <v>34</v>
      </c>
      <c r="E15" s="190">
        <v>820210302968867</v>
      </c>
      <c r="F15" s="313">
        <v>520009000990</v>
      </c>
      <c r="G15" s="313" t="s">
        <v>254</v>
      </c>
      <c r="H15" s="176" t="s">
        <v>254</v>
      </c>
      <c r="I15" s="313">
        <v>649645</v>
      </c>
      <c r="J15" s="313" t="s">
        <v>37</v>
      </c>
      <c r="K15" s="313" t="s">
        <v>38</v>
      </c>
      <c r="L15" s="313">
        <v>425259</v>
      </c>
      <c r="M15" s="481">
        <v>1000000</v>
      </c>
      <c r="N15" s="469" t="s">
        <v>1</v>
      </c>
      <c r="O15" s="361"/>
    </row>
    <row r="16" spans="1:18" s="173" customFormat="1" ht="27.75" customHeight="1">
      <c r="A16" s="467">
        <f t="shared" si="0"/>
        <v>10</v>
      </c>
      <c r="B16" s="311" t="s">
        <v>255</v>
      </c>
      <c r="C16" s="312">
        <v>44257</v>
      </c>
      <c r="D16" s="313" t="s">
        <v>34</v>
      </c>
      <c r="E16" s="190">
        <v>820210302969705</v>
      </c>
      <c r="F16" s="313">
        <v>520009000990</v>
      </c>
      <c r="G16" s="313" t="s">
        <v>256</v>
      </c>
      <c r="H16" s="480" t="s">
        <v>256</v>
      </c>
      <c r="I16" s="313">
        <v>655158</v>
      </c>
      <c r="J16" s="313" t="s">
        <v>37</v>
      </c>
      <c r="K16" s="313" t="s">
        <v>38</v>
      </c>
      <c r="L16" s="313">
        <v>425259</v>
      </c>
      <c r="M16" s="481">
        <v>1000000</v>
      </c>
      <c r="N16" s="469" t="s">
        <v>1</v>
      </c>
      <c r="O16" s="361"/>
    </row>
    <row r="17" spans="1:15" s="173" customFormat="1" ht="27.75" customHeight="1">
      <c r="A17" s="467">
        <f t="shared" si="0"/>
        <v>11</v>
      </c>
      <c r="B17" s="311" t="s">
        <v>257</v>
      </c>
      <c r="C17" s="312">
        <v>44257</v>
      </c>
      <c r="D17" s="313" t="s">
        <v>34</v>
      </c>
      <c r="E17" s="190">
        <v>820210302972552</v>
      </c>
      <c r="F17" s="313">
        <v>520009000990</v>
      </c>
      <c r="G17" s="313" t="s">
        <v>258</v>
      </c>
      <c r="H17" s="480" t="s">
        <v>258</v>
      </c>
      <c r="I17" s="313">
        <v>661240</v>
      </c>
      <c r="J17" s="313" t="s">
        <v>37</v>
      </c>
      <c r="K17" s="313" t="s">
        <v>38</v>
      </c>
      <c r="L17" s="313">
        <v>425259</v>
      </c>
      <c r="M17" s="481">
        <v>1000000</v>
      </c>
      <c r="N17" s="469" t="s">
        <v>1</v>
      </c>
      <c r="O17" s="361"/>
    </row>
    <row r="18" spans="1:15" s="173" customFormat="1" ht="27.75" customHeight="1">
      <c r="A18" s="467">
        <f t="shared" si="0"/>
        <v>12</v>
      </c>
      <c r="B18" s="311" t="s">
        <v>259</v>
      </c>
      <c r="C18" s="312">
        <v>44258</v>
      </c>
      <c r="D18" s="313" t="s">
        <v>34</v>
      </c>
      <c r="E18" s="190">
        <v>820210303110750</v>
      </c>
      <c r="F18" s="313">
        <v>520008000990</v>
      </c>
      <c r="G18" s="313" t="s">
        <v>260</v>
      </c>
      <c r="H18" s="480" t="s">
        <v>260</v>
      </c>
      <c r="I18" s="313">
        <v>969831</v>
      </c>
      <c r="J18" s="313" t="s">
        <v>37</v>
      </c>
      <c r="K18" s="313" t="s">
        <v>38</v>
      </c>
      <c r="L18" s="313">
        <v>425259</v>
      </c>
      <c r="M18" s="481">
        <v>1000000</v>
      </c>
      <c r="N18" s="469" t="s">
        <v>1</v>
      </c>
      <c r="O18" s="361"/>
    </row>
    <row r="19" spans="1:15" s="173" customFormat="1" ht="27.75" customHeight="1">
      <c r="A19" s="467">
        <f t="shared" si="0"/>
        <v>13</v>
      </c>
      <c r="B19" s="311" t="s">
        <v>261</v>
      </c>
      <c r="C19" s="312">
        <v>44259</v>
      </c>
      <c r="D19" s="313" t="s">
        <v>34</v>
      </c>
      <c r="E19" s="190">
        <v>820210303066205</v>
      </c>
      <c r="F19" s="313">
        <v>523014000990</v>
      </c>
      <c r="G19" s="313" t="s">
        <v>262</v>
      </c>
      <c r="H19" s="480" t="s">
        <v>262</v>
      </c>
      <c r="I19" s="313">
        <v>43085483</v>
      </c>
      <c r="J19" s="313" t="s">
        <v>37</v>
      </c>
      <c r="K19" s="313" t="s">
        <v>38</v>
      </c>
      <c r="L19" s="313">
        <v>425259</v>
      </c>
      <c r="M19" s="481">
        <v>1000000</v>
      </c>
      <c r="N19" s="469" t="s">
        <v>1</v>
      </c>
      <c r="O19" s="361"/>
    </row>
    <row r="20" spans="1:15" s="173" customFormat="1" ht="29">
      <c r="A20" s="467">
        <f t="shared" si="0"/>
        <v>14</v>
      </c>
      <c r="B20" s="311" t="s">
        <v>263</v>
      </c>
      <c r="C20" s="312">
        <v>44259</v>
      </c>
      <c r="D20" s="313" t="s">
        <v>34</v>
      </c>
      <c r="E20" s="190">
        <v>820210303108220</v>
      </c>
      <c r="F20" s="313">
        <v>520008000990</v>
      </c>
      <c r="G20" s="313" t="s">
        <v>264</v>
      </c>
      <c r="H20" s="480" t="s">
        <v>264</v>
      </c>
      <c r="I20" s="313">
        <v>71801</v>
      </c>
      <c r="J20" s="313" t="s">
        <v>37</v>
      </c>
      <c r="K20" s="313" t="s">
        <v>38</v>
      </c>
      <c r="L20" s="313">
        <v>425825</v>
      </c>
      <c r="M20" s="481">
        <v>4244832</v>
      </c>
      <c r="N20" s="469" t="s">
        <v>9</v>
      </c>
      <c r="O20" s="361"/>
    </row>
    <row r="21" spans="1:15" s="173" customFormat="1" ht="27.75" customHeight="1">
      <c r="A21" s="467">
        <f t="shared" si="0"/>
        <v>15</v>
      </c>
      <c r="B21" s="311" t="s">
        <v>265</v>
      </c>
      <c r="C21" s="312">
        <v>44260</v>
      </c>
      <c r="D21" s="313" t="s">
        <v>34</v>
      </c>
      <c r="E21" s="190">
        <v>820210304144275</v>
      </c>
      <c r="F21" s="313">
        <v>520008000990</v>
      </c>
      <c r="G21" s="313" t="s">
        <v>266</v>
      </c>
      <c r="H21" s="313"/>
      <c r="I21" s="313">
        <v>834666035120</v>
      </c>
      <c r="J21" s="313" t="s">
        <v>37</v>
      </c>
      <c r="K21" s="313" t="s">
        <v>38</v>
      </c>
      <c r="L21" s="313">
        <v>425259</v>
      </c>
      <c r="M21" s="481">
        <v>1000000</v>
      </c>
      <c r="N21" s="469" t="s">
        <v>1</v>
      </c>
      <c r="O21" s="361"/>
    </row>
    <row r="22" spans="1:15" s="173" customFormat="1" ht="27.75" customHeight="1">
      <c r="A22" s="467">
        <f t="shared" si="0"/>
        <v>16</v>
      </c>
      <c r="B22" s="311" t="s">
        <v>267</v>
      </c>
      <c r="C22" s="312">
        <v>44260</v>
      </c>
      <c r="D22" s="313" t="s">
        <v>34</v>
      </c>
      <c r="E22" s="190">
        <v>820210304173208</v>
      </c>
      <c r="F22" s="313">
        <v>520008000990</v>
      </c>
      <c r="G22" s="313" t="s">
        <v>268</v>
      </c>
      <c r="H22" s="313"/>
      <c r="I22" s="313">
        <v>2420</v>
      </c>
      <c r="J22" s="313" t="s">
        <v>37</v>
      </c>
      <c r="K22" s="313" t="s">
        <v>38</v>
      </c>
      <c r="L22" s="313">
        <v>425259</v>
      </c>
      <c r="M22" s="481">
        <v>1000000</v>
      </c>
      <c r="N22" s="469" t="s">
        <v>1</v>
      </c>
      <c r="O22" s="361"/>
    </row>
    <row r="23" spans="1:15" s="173" customFormat="1" ht="27.75" customHeight="1">
      <c r="A23" s="467">
        <f t="shared" si="0"/>
        <v>17</v>
      </c>
      <c r="B23" s="311" t="s">
        <v>269</v>
      </c>
      <c r="C23" s="312">
        <v>44263</v>
      </c>
      <c r="D23" s="313" t="s">
        <v>34</v>
      </c>
      <c r="E23" s="190">
        <v>820210303076116</v>
      </c>
      <c r="F23" s="313">
        <v>520008000990</v>
      </c>
      <c r="G23" s="313" t="s">
        <v>270</v>
      </c>
      <c r="H23" s="313"/>
      <c r="I23" s="313">
        <v>572567870572</v>
      </c>
      <c r="J23" s="313" t="s">
        <v>37</v>
      </c>
      <c r="K23" s="313" t="s">
        <v>38</v>
      </c>
      <c r="L23" s="313">
        <v>425259</v>
      </c>
      <c r="M23" s="481">
        <v>1000000</v>
      </c>
      <c r="N23" s="469" t="s">
        <v>1</v>
      </c>
      <c r="O23" s="361"/>
    </row>
    <row r="24" spans="1:15" s="173" customFormat="1" ht="27.75" customHeight="1">
      <c r="A24" s="467">
        <f t="shared" si="0"/>
        <v>18</v>
      </c>
      <c r="B24" s="311" t="s">
        <v>271</v>
      </c>
      <c r="C24" s="312">
        <v>44263</v>
      </c>
      <c r="D24" s="313" t="s">
        <v>34</v>
      </c>
      <c r="E24" s="190">
        <v>820210303081885</v>
      </c>
      <c r="F24" s="313">
        <v>520008000990</v>
      </c>
      <c r="G24" s="313" t="s">
        <v>272</v>
      </c>
      <c r="H24" s="313"/>
      <c r="I24" s="313">
        <v>975163870099</v>
      </c>
      <c r="J24" s="313" t="s">
        <v>37</v>
      </c>
      <c r="K24" s="313" t="s">
        <v>38</v>
      </c>
      <c r="L24" s="313">
        <v>425259</v>
      </c>
      <c r="M24" s="481">
        <v>1000000</v>
      </c>
      <c r="N24" s="469" t="s">
        <v>1</v>
      </c>
      <c r="O24" s="361"/>
    </row>
    <row r="25" spans="1:15" s="173" customFormat="1" ht="36.75" customHeight="1">
      <c r="A25" s="467">
        <f t="shared" si="0"/>
        <v>19</v>
      </c>
      <c r="B25" s="311" t="s">
        <v>273</v>
      </c>
      <c r="C25" s="312">
        <v>44263</v>
      </c>
      <c r="D25" s="313" t="s">
        <v>34</v>
      </c>
      <c r="E25" s="190">
        <v>820210303101326</v>
      </c>
      <c r="F25" s="313">
        <v>520008000990</v>
      </c>
      <c r="G25" s="313" t="s">
        <v>274</v>
      </c>
      <c r="H25" s="313"/>
      <c r="I25" s="313">
        <v>311026</v>
      </c>
      <c r="J25" s="313" t="s">
        <v>37</v>
      </c>
      <c r="K25" s="313" t="s">
        <v>38</v>
      </c>
      <c r="L25" s="313">
        <v>425259</v>
      </c>
      <c r="M25" s="481">
        <v>1000000</v>
      </c>
      <c r="N25" s="469" t="s">
        <v>1</v>
      </c>
      <c r="O25" s="361"/>
    </row>
    <row r="26" spans="1:15" s="173" customFormat="1" ht="27.75" customHeight="1">
      <c r="A26" s="467">
        <f t="shared" si="0"/>
        <v>20</v>
      </c>
      <c r="B26" s="311" t="s">
        <v>275</v>
      </c>
      <c r="C26" s="312">
        <v>44264</v>
      </c>
      <c r="D26" s="313" t="s">
        <v>34</v>
      </c>
      <c r="E26" s="190">
        <v>820210308490968</v>
      </c>
      <c r="F26" s="313">
        <v>523014000990</v>
      </c>
      <c r="G26" s="313" t="s">
        <v>276</v>
      </c>
      <c r="H26" s="313"/>
      <c r="I26" s="313">
        <v>43242619</v>
      </c>
      <c r="J26" s="313" t="s">
        <v>37</v>
      </c>
      <c r="K26" s="313" t="s">
        <v>38</v>
      </c>
      <c r="L26" s="313">
        <v>425259</v>
      </c>
      <c r="M26" s="481">
        <v>1000000</v>
      </c>
      <c r="N26" s="469" t="s">
        <v>1</v>
      </c>
      <c r="O26" s="361"/>
    </row>
    <row r="27" spans="1:15" s="173" customFormat="1" ht="27.75" customHeight="1">
      <c r="A27" s="467">
        <f t="shared" si="0"/>
        <v>21</v>
      </c>
      <c r="B27" s="311" t="s">
        <v>277</v>
      </c>
      <c r="C27" s="312">
        <v>44264</v>
      </c>
      <c r="D27" s="313" t="s">
        <v>34</v>
      </c>
      <c r="E27" s="190">
        <v>820210308504190</v>
      </c>
      <c r="F27" s="313">
        <v>520008000990</v>
      </c>
      <c r="G27" s="313" t="s">
        <v>278</v>
      </c>
      <c r="H27" s="313"/>
      <c r="I27" s="313">
        <v>655806512939</v>
      </c>
      <c r="J27" s="313" t="s">
        <v>37</v>
      </c>
      <c r="K27" s="313" t="s">
        <v>38</v>
      </c>
      <c r="L27" s="313">
        <v>425259</v>
      </c>
      <c r="M27" s="481">
        <v>1000000</v>
      </c>
      <c r="N27" s="469" t="s">
        <v>1</v>
      </c>
      <c r="O27" s="361"/>
    </row>
    <row r="28" spans="1:15" s="173" customFormat="1" ht="24" customHeight="1">
      <c r="A28" s="467">
        <f t="shared" si="0"/>
        <v>22</v>
      </c>
      <c r="B28" s="311" t="s">
        <v>279</v>
      </c>
      <c r="C28" s="312">
        <v>44264</v>
      </c>
      <c r="D28" s="313" t="s">
        <v>34</v>
      </c>
      <c r="E28" s="190">
        <v>820210309559660</v>
      </c>
      <c r="F28" s="313">
        <v>523014000990</v>
      </c>
      <c r="G28" s="313" t="s">
        <v>280</v>
      </c>
      <c r="H28" s="313"/>
      <c r="I28" s="313">
        <v>43326114</v>
      </c>
      <c r="J28" s="313" t="s">
        <v>37</v>
      </c>
      <c r="K28" s="313" t="s">
        <v>38</v>
      </c>
      <c r="L28" s="313">
        <v>425259</v>
      </c>
      <c r="M28" s="481">
        <v>1000000</v>
      </c>
      <c r="N28" s="469" t="s">
        <v>1</v>
      </c>
      <c r="O28" s="361"/>
    </row>
    <row r="29" spans="1:15" s="173" customFormat="1" ht="27.75" customHeight="1">
      <c r="A29" s="467">
        <f t="shared" si="0"/>
        <v>23</v>
      </c>
      <c r="B29" s="311" t="s">
        <v>281</v>
      </c>
      <c r="C29" s="312">
        <v>44265</v>
      </c>
      <c r="D29" s="313" t="s">
        <v>34</v>
      </c>
      <c r="E29" s="190">
        <v>820210309615221</v>
      </c>
      <c r="F29" s="313">
        <v>523014000990</v>
      </c>
      <c r="G29" s="313" t="s">
        <v>282</v>
      </c>
      <c r="H29" s="313"/>
      <c r="I29" s="313">
        <v>43338760</v>
      </c>
      <c r="J29" s="313" t="s">
        <v>37</v>
      </c>
      <c r="K29" s="313" t="s">
        <v>38</v>
      </c>
      <c r="L29" s="313">
        <v>425259</v>
      </c>
      <c r="M29" s="481">
        <v>1000000</v>
      </c>
      <c r="N29" s="469" t="s">
        <v>1</v>
      </c>
      <c r="O29" s="361"/>
    </row>
    <row r="30" spans="1:15" s="173" customFormat="1" ht="27.75" customHeight="1">
      <c r="A30" s="467">
        <f t="shared" si="0"/>
        <v>24</v>
      </c>
      <c r="B30" s="311" t="s">
        <v>283</v>
      </c>
      <c r="C30" s="312">
        <v>44265</v>
      </c>
      <c r="D30" s="313" t="s">
        <v>34</v>
      </c>
      <c r="E30" s="190">
        <v>820210309616335</v>
      </c>
      <c r="F30" s="313">
        <v>523014000990</v>
      </c>
      <c r="G30" s="313" t="s">
        <v>284</v>
      </c>
      <c r="H30" s="313"/>
      <c r="I30" s="313">
        <v>43339152</v>
      </c>
      <c r="J30" s="313" t="s">
        <v>37</v>
      </c>
      <c r="K30" s="313" t="s">
        <v>38</v>
      </c>
      <c r="L30" s="313">
        <v>425259</v>
      </c>
      <c r="M30" s="481">
        <v>1000000</v>
      </c>
      <c r="N30" s="469" t="s">
        <v>1</v>
      </c>
      <c r="O30" s="361"/>
    </row>
    <row r="31" spans="1:15" s="173" customFormat="1" ht="27.75" customHeight="1">
      <c r="A31" s="467">
        <f t="shared" si="0"/>
        <v>25</v>
      </c>
      <c r="B31" s="311" t="s">
        <v>285</v>
      </c>
      <c r="C31" s="312">
        <v>44265</v>
      </c>
      <c r="D31" s="313" t="s">
        <v>34</v>
      </c>
      <c r="E31" s="190">
        <v>820210310679787</v>
      </c>
      <c r="F31" s="313">
        <v>523014000990</v>
      </c>
      <c r="G31" s="313" t="s">
        <v>286</v>
      </c>
      <c r="H31" s="313"/>
      <c r="I31" s="313">
        <v>43400729</v>
      </c>
      <c r="J31" s="313" t="s">
        <v>37</v>
      </c>
      <c r="K31" s="313" t="s">
        <v>38</v>
      </c>
      <c r="L31" s="313">
        <v>425259</v>
      </c>
      <c r="M31" s="481">
        <v>1000000</v>
      </c>
      <c r="N31" s="469" t="s">
        <v>1</v>
      </c>
      <c r="O31" s="361"/>
    </row>
    <row r="32" spans="1:15" s="173" customFormat="1" ht="27.75" customHeight="1">
      <c r="A32" s="467">
        <f t="shared" si="0"/>
        <v>26</v>
      </c>
      <c r="B32" s="311" t="s">
        <v>287</v>
      </c>
      <c r="C32" s="312">
        <v>44267</v>
      </c>
      <c r="D32" s="313" t="s">
        <v>34</v>
      </c>
      <c r="E32" s="190">
        <v>820210308498652</v>
      </c>
      <c r="F32" s="313">
        <v>520008000990</v>
      </c>
      <c r="G32" s="313" t="s">
        <v>288</v>
      </c>
      <c r="H32" s="313"/>
      <c r="I32" s="313">
        <v>246038290779</v>
      </c>
      <c r="J32" s="313" t="s">
        <v>37</v>
      </c>
      <c r="K32" s="313" t="s">
        <v>38</v>
      </c>
      <c r="L32" s="313">
        <v>425259</v>
      </c>
      <c r="M32" s="481">
        <v>1000000</v>
      </c>
      <c r="N32" s="332" t="s">
        <v>1</v>
      </c>
      <c r="O32" s="361"/>
    </row>
    <row r="33" spans="1:15" s="173" customFormat="1" ht="27.75" customHeight="1">
      <c r="A33" s="467">
        <f t="shared" si="0"/>
        <v>27</v>
      </c>
      <c r="B33" s="311" t="s">
        <v>289</v>
      </c>
      <c r="C33" s="312">
        <v>44267</v>
      </c>
      <c r="D33" s="313" t="s">
        <v>34</v>
      </c>
      <c r="E33" s="190">
        <v>820210308498796</v>
      </c>
      <c r="F33" s="313">
        <v>520008000990</v>
      </c>
      <c r="G33" s="313" t="s">
        <v>290</v>
      </c>
      <c r="H33" s="313"/>
      <c r="I33" s="313">
        <v>625653289598</v>
      </c>
      <c r="J33" s="313" t="s">
        <v>37</v>
      </c>
      <c r="K33" s="313" t="s">
        <v>38</v>
      </c>
      <c r="L33" s="313">
        <v>425259</v>
      </c>
      <c r="M33" s="481">
        <v>1000000</v>
      </c>
      <c r="N33" s="332" t="s">
        <v>1</v>
      </c>
      <c r="O33" s="361"/>
    </row>
    <row r="34" spans="1:15" s="173" customFormat="1" ht="29">
      <c r="A34" s="467">
        <f t="shared" si="0"/>
        <v>28</v>
      </c>
      <c r="B34" s="311" t="s">
        <v>291</v>
      </c>
      <c r="C34" s="312">
        <v>44270</v>
      </c>
      <c r="D34" s="313" t="s">
        <v>34</v>
      </c>
      <c r="E34" s="190">
        <v>820210312828438</v>
      </c>
      <c r="F34" s="313">
        <v>523014000990</v>
      </c>
      <c r="G34" s="313" t="s">
        <v>292</v>
      </c>
      <c r="H34" s="313"/>
      <c r="I34" s="313">
        <v>43520174</v>
      </c>
      <c r="J34" s="313" t="s">
        <v>37</v>
      </c>
      <c r="K34" s="313" t="s">
        <v>38</v>
      </c>
      <c r="L34" s="313">
        <v>425825</v>
      </c>
      <c r="M34" s="481">
        <v>4244832</v>
      </c>
      <c r="N34" s="469" t="s">
        <v>9</v>
      </c>
      <c r="O34" s="361"/>
    </row>
    <row r="35" spans="1:15" s="173" customFormat="1">
      <c r="A35" s="467">
        <f t="shared" si="0"/>
        <v>29</v>
      </c>
      <c r="B35" s="311" t="s">
        <v>291</v>
      </c>
      <c r="C35" s="312">
        <v>44270</v>
      </c>
      <c r="D35" s="313" t="s">
        <v>34</v>
      </c>
      <c r="E35" s="190">
        <v>820210312830258</v>
      </c>
      <c r="F35" s="313">
        <v>523014000990</v>
      </c>
      <c r="G35" s="313" t="s">
        <v>293</v>
      </c>
      <c r="H35" s="313"/>
      <c r="I35" s="313">
        <v>43520130</v>
      </c>
      <c r="J35" s="313" t="s">
        <v>37</v>
      </c>
      <c r="K35" s="313" t="s">
        <v>38</v>
      </c>
      <c r="L35" s="313">
        <v>425825</v>
      </c>
      <c r="M35" s="481">
        <v>5943790</v>
      </c>
      <c r="N35" s="469" t="s">
        <v>9</v>
      </c>
      <c r="O35" s="361"/>
    </row>
    <row r="36" spans="1:15" s="173" customFormat="1" ht="27.75" customHeight="1">
      <c r="A36" s="467">
        <f t="shared" si="0"/>
        <v>30</v>
      </c>
      <c r="B36" s="311" t="s">
        <v>294</v>
      </c>
      <c r="C36" s="312">
        <v>44270</v>
      </c>
      <c r="D36" s="313" t="s">
        <v>34</v>
      </c>
      <c r="E36" s="190">
        <v>820210315968866</v>
      </c>
      <c r="F36" s="313">
        <v>520009000990</v>
      </c>
      <c r="G36" s="313" t="s">
        <v>295</v>
      </c>
      <c r="H36" s="313"/>
      <c r="I36" s="313">
        <v>672445</v>
      </c>
      <c r="J36" s="313" t="s">
        <v>37</v>
      </c>
      <c r="K36" s="313" t="s">
        <v>38</v>
      </c>
      <c r="L36" s="313">
        <v>425259</v>
      </c>
      <c r="M36" s="481">
        <v>1000000</v>
      </c>
      <c r="N36" s="469" t="s">
        <v>1</v>
      </c>
      <c r="O36" s="361"/>
    </row>
    <row r="37" spans="1:15" s="173" customFormat="1" ht="27.75" customHeight="1">
      <c r="A37" s="467">
        <f t="shared" si="0"/>
        <v>31</v>
      </c>
      <c r="B37" s="311" t="s">
        <v>296</v>
      </c>
      <c r="C37" s="312">
        <v>44271</v>
      </c>
      <c r="D37" s="313" t="s">
        <v>34</v>
      </c>
      <c r="E37" s="190">
        <v>820210315978936</v>
      </c>
      <c r="F37" s="313">
        <v>520008000990</v>
      </c>
      <c r="G37" s="313" t="s">
        <v>297</v>
      </c>
      <c r="H37" s="313"/>
      <c r="I37" s="313">
        <v>3434304172</v>
      </c>
      <c r="J37" s="313" t="s">
        <v>37</v>
      </c>
      <c r="K37" s="313" t="s">
        <v>38</v>
      </c>
      <c r="L37" s="313">
        <v>425259</v>
      </c>
      <c r="M37" s="481">
        <v>1000000</v>
      </c>
      <c r="N37" s="482" t="s">
        <v>0</v>
      </c>
      <c r="O37" s="361"/>
    </row>
    <row r="38" spans="1:15" s="173" customFormat="1" ht="27.75" customHeight="1">
      <c r="A38" s="467">
        <f t="shared" si="0"/>
        <v>32</v>
      </c>
      <c r="B38" s="311" t="s">
        <v>298</v>
      </c>
      <c r="C38" s="312">
        <v>44272</v>
      </c>
      <c r="D38" s="313" t="s">
        <v>34</v>
      </c>
      <c r="E38" s="190">
        <v>820210315904711</v>
      </c>
      <c r="F38" s="313">
        <v>523014000990</v>
      </c>
      <c r="G38" s="313" t="s">
        <v>299</v>
      </c>
      <c r="H38" s="313"/>
      <c r="I38" s="313">
        <v>43652625</v>
      </c>
      <c r="J38" s="313" t="s">
        <v>37</v>
      </c>
      <c r="K38" s="313" t="s">
        <v>38</v>
      </c>
      <c r="L38" s="313">
        <v>425259</v>
      </c>
      <c r="M38" s="481">
        <v>1000000</v>
      </c>
      <c r="N38" s="469" t="s">
        <v>1</v>
      </c>
      <c r="O38" s="361"/>
    </row>
    <row r="39" spans="1:15" s="173" customFormat="1" ht="29">
      <c r="A39" s="467">
        <f t="shared" si="0"/>
        <v>33</v>
      </c>
      <c r="B39" s="311" t="s">
        <v>300</v>
      </c>
      <c r="C39" s="312">
        <v>44272</v>
      </c>
      <c r="D39" s="313" t="s">
        <v>34</v>
      </c>
      <c r="E39" s="190">
        <v>820210316084836</v>
      </c>
      <c r="F39" s="313">
        <v>520008000990</v>
      </c>
      <c r="G39" s="313" t="s">
        <v>301</v>
      </c>
      <c r="H39" s="313"/>
      <c r="I39" s="313">
        <v>3437948229</v>
      </c>
      <c r="J39" s="313" t="s">
        <v>37</v>
      </c>
      <c r="K39" s="313" t="s">
        <v>38</v>
      </c>
      <c r="L39" s="313">
        <v>425259</v>
      </c>
      <c r="M39" s="481">
        <v>1000000</v>
      </c>
      <c r="N39" s="332" t="s">
        <v>0</v>
      </c>
      <c r="O39" s="361"/>
    </row>
    <row r="40" spans="1:15" s="173" customFormat="1" ht="27.75" customHeight="1">
      <c r="A40" s="467">
        <f t="shared" si="0"/>
        <v>34</v>
      </c>
      <c r="B40" s="311" t="s">
        <v>302</v>
      </c>
      <c r="C40" s="312">
        <v>44273</v>
      </c>
      <c r="D40" s="313" t="s">
        <v>34</v>
      </c>
      <c r="E40" s="190">
        <v>820210318270109</v>
      </c>
      <c r="F40" s="313">
        <v>523014000990</v>
      </c>
      <c r="G40" s="313" t="s">
        <v>303</v>
      </c>
      <c r="H40" s="313"/>
      <c r="I40" s="313">
        <v>43692222</v>
      </c>
      <c r="J40" s="313" t="s">
        <v>37</v>
      </c>
      <c r="K40" s="313" t="s">
        <v>38</v>
      </c>
      <c r="L40" s="313">
        <v>425259</v>
      </c>
      <c r="M40" s="481">
        <v>1000000</v>
      </c>
      <c r="N40" s="469" t="s">
        <v>1</v>
      </c>
      <c r="O40" s="361"/>
    </row>
    <row r="41" spans="1:15" s="173" customFormat="1" ht="31" customHeight="1">
      <c r="A41" s="467">
        <f t="shared" si="0"/>
        <v>35</v>
      </c>
      <c r="B41" s="311" t="s">
        <v>304</v>
      </c>
      <c r="C41" s="312">
        <v>44273</v>
      </c>
      <c r="D41" s="313" t="s">
        <v>34</v>
      </c>
      <c r="E41" s="190">
        <v>820210318282902</v>
      </c>
      <c r="F41" s="313">
        <v>520008000990</v>
      </c>
      <c r="G41" s="313" t="s">
        <v>305</v>
      </c>
      <c r="H41" s="313"/>
      <c r="I41" s="313">
        <v>81819</v>
      </c>
      <c r="J41" s="313" t="s">
        <v>37</v>
      </c>
      <c r="K41" s="313" t="s">
        <v>38</v>
      </c>
      <c r="L41" s="313">
        <v>425259</v>
      </c>
      <c r="M41" s="481">
        <v>1000000</v>
      </c>
      <c r="N41" s="470" t="s">
        <v>0</v>
      </c>
      <c r="O41" s="361"/>
    </row>
    <row r="42" spans="1:15" s="173" customFormat="1" ht="30" customHeight="1">
      <c r="A42" s="467">
        <f t="shared" si="0"/>
        <v>36</v>
      </c>
      <c r="B42" s="311" t="s">
        <v>302</v>
      </c>
      <c r="C42" s="312">
        <v>44274</v>
      </c>
      <c r="D42" s="313" t="s">
        <v>34</v>
      </c>
      <c r="E42" s="190">
        <v>820210318269765</v>
      </c>
      <c r="F42" s="313">
        <v>523014000990</v>
      </c>
      <c r="G42" s="313" t="s">
        <v>306</v>
      </c>
      <c r="H42" s="313"/>
      <c r="I42" s="313">
        <v>43707469</v>
      </c>
      <c r="J42" s="313" t="s">
        <v>37</v>
      </c>
      <c r="K42" s="313" t="s">
        <v>38</v>
      </c>
      <c r="L42" s="313">
        <v>425825</v>
      </c>
      <c r="M42" s="481">
        <v>1000000</v>
      </c>
      <c r="N42" s="483" t="s">
        <v>8</v>
      </c>
      <c r="O42" s="361" t="s">
        <v>307</v>
      </c>
    </row>
    <row r="43" spans="1:15" s="173" customFormat="1" ht="27.75" customHeight="1">
      <c r="A43" s="467">
        <f t="shared" si="0"/>
        <v>37</v>
      </c>
      <c r="B43" s="311" t="s">
        <v>308</v>
      </c>
      <c r="C43" s="312">
        <v>44277</v>
      </c>
      <c r="D43" s="313" t="s">
        <v>34</v>
      </c>
      <c r="E43" s="190">
        <v>820210317149182</v>
      </c>
      <c r="F43" s="313">
        <v>520008000990</v>
      </c>
      <c r="G43" s="313" t="s">
        <v>309</v>
      </c>
      <c r="H43" s="313"/>
      <c r="I43" s="313">
        <v>35776</v>
      </c>
      <c r="J43" s="313" t="s">
        <v>37</v>
      </c>
      <c r="K43" s="313" t="s">
        <v>38</v>
      </c>
      <c r="L43" s="313">
        <v>425259</v>
      </c>
      <c r="M43" s="481">
        <v>1000000</v>
      </c>
      <c r="N43" s="469" t="s">
        <v>1</v>
      </c>
      <c r="O43" s="361"/>
    </row>
    <row r="44" spans="1:15" s="173" customFormat="1" ht="27.75" customHeight="1">
      <c r="A44" s="467">
        <f t="shared" si="0"/>
        <v>38</v>
      </c>
      <c r="B44" s="311" t="s">
        <v>310</v>
      </c>
      <c r="C44" s="312">
        <v>44277</v>
      </c>
      <c r="D44" s="313" t="s">
        <v>34</v>
      </c>
      <c r="E44" s="190">
        <v>820210319425921</v>
      </c>
      <c r="F44" s="313">
        <v>550000513990</v>
      </c>
      <c r="G44" s="313" t="s">
        <v>311</v>
      </c>
      <c r="H44" s="313"/>
      <c r="I44" s="313">
        <v>966778678540</v>
      </c>
      <c r="J44" s="313" t="s">
        <v>37</v>
      </c>
      <c r="K44" s="313" t="s">
        <v>38</v>
      </c>
      <c r="L44" s="313">
        <v>425259</v>
      </c>
      <c r="M44" s="481">
        <v>1000000</v>
      </c>
      <c r="N44" s="469" t="s">
        <v>1</v>
      </c>
      <c r="O44" s="361"/>
    </row>
    <row r="45" spans="1:15" s="173" customFormat="1" ht="27.75" customHeight="1">
      <c r="A45" s="467">
        <f t="shared" si="0"/>
        <v>39</v>
      </c>
      <c r="B45" s="311" t="s">
        <v>312</v>
      </c>
      <c r="C45" s="312">
        <v>44277</v>
      </c>
      <c r="D45" s="313" t="s">
        <v>34</v>
      </c>
      <c r="E45" s="190">
        <v>820210319437046</v>
      </c>
      <c r="F45" s="313">
        <v>520009000990</v>
      </c>
      <c r="G45" s="313" t="s">
        <v>313</v>
      </c>
      <c r="H45" s="313"/>
      <c r="I45" s="313">
        <v>710925</v>
      </c>
      <c r="J45" s="313" t="s">
        <v>37</v>
      </c>
      <c r="K45" s="313" t="s">
        <v>38</v>
      </c>
      <c r="L45" s="313">
        <v>425259</v>
      </c>
      <c r="M45" s="481">
        <v>1000000</v>
      </c>
      <c r="N45" s="469" t="s">
        <v>1</v>
      </c>
      <c r="O45" s="361"/>
    </row>
    <row r="46" spans="1:15" s="173" customFormat="1" ht="27.75" customHeight="1">
      <c r="A46" s="467">
        <f t="shared" si="0"/>
        <v>40</v>
      </c>
      <c r="B46" s="311" t="s">
        <v>314</v>
      </c>
      <c r="C46" s="312">
        <v>44277</v>
      </c>
      <c r="D46" s="313" t="s">
        <v>34</v>
      </c>
      <c r="E46" s="190">
        <v>820210322517690</v>
      </c>
      <c r="F46" s="313">
        <v>523014000990</v>
      </c>
      <c r="G46" s="313" t="s">
        <v>315</v>
      </c>
      <c r="H46" s="313"/>
      <c r="I46" s="313">
        <v>43759251</v>
      </c>
      <c r="J46" s="313" t="s">
        <v>37</v>
      </c>
      <c r="K46" s="313" t="s">
        <v>38</v>
      </c>
      <c r="L46" s="313">
        <v>425259</v>
      </c>
      <c r="M46" s="481">
        <v>1000000</v>
      </c>
      <c r="N46" s="469" t="s">
        <v>1</v>
      </c>
      <c r="O46" s="361"/>
    </row>
    <row r="47" spans="1:15" s="173" customFormat="1" ht="27.75" customHeight="1">
      <c r="A47" s="467">
        <f t="shared" si="0"/>
        <v>41</v>
      </c>
      <c r="B47" s="311" t="s">
        <v>316</v>
      </c>
      <c r="C47" s="312">
        <v>44277</v>
      </c>
      <c r="D47" s="313" t="s">
        <v>34</v>
      </c>
      <c r="E47" s="190">
        <v>820210322536997</v>
      </c>
      <c r="F47" s="313">
        <v>523014000990</v>
      </c>
      <c r="G47" s="313" t="s">
        <v>317</v>
      </c>
      <c r="H47" s="313"/>
      <c r="I47" s="313">
        <v>43764768</v>
      </c>
      <c r="J47" s="313" t="s">
        <v>37</v>
      </c>
      <c r="K47" s="313" t="s">
        <v>38</v>
      </c>
      <c r="L47" s="313">
        <v>425259</v>
      </c>
      <c r="M47" s="481">
        <v>1000000</v>
      </c>
      <c r="N47" s="469" t="s">
        <v>1</v>
      </c>
      <c r="O47" s="361"/>
    </row>
    <row r="48" spans="1:15" s="173" customFormat="1" ht="27.75" customHeight="1">
      <c r="A48" s="467">
        <f t="shared" si="0"/>
        <v>42</v>
      </c>
      <c r="B48" s="311" t="s">
        <v>318</v>
      </c>
      <c r="C48" s="312">
        <v>44278</v>
      </c>
      <c r="D48" s="313" t="s">
        <v>34</v>
      </c>
      <c r="E48" s="190">
        <v>820210322545691</v>
      </c>
      <c r="F48" s="313">
        <v>523014000990</v>
      </c>
      <c r="G48" s="313" t="s">
        <v>319</v>
      </c>
      <c r="H48" s="313"/>
      <c r="I48" s="313">
        <v>43795773</v>
      </c>
      <c r="J48" s="313" t="s">
        <v>37</v>
      </c>
      <c r="K48" s="313" t="s">
        <v>38</v>
      </c>
      <c r="L48" s="313">
        <v>425259</v>
      </c>
      <c r="M48" s="481">
        <v>1000000</v>
      </c>
      <c r="N48" s="469" t="s">
        <v>1</v>
      </c>
      <c r="O48" s="361"/>
    </row>
    <row r="49" spans="1:15" s="173" customFormat="1" ht="27.75" customHeight="1">
      <c r="A49" s="467">
        <f t="shared" si="0"/>
        <v>43</v>
      </c>
      <c r="B49" s="311" t="s">
        <v>320</v>
      </c>
      <c r="C49" s="312">
        <v>44278</v>
      </c>
      <c r="D49" s="313" t="s">
        <v>34</v>
      </c>
      <c r="E49" s="190">
        <v>820210322568981</v>
      </c>
      <c r="F49" s="313">
        <v>524111000990</v>
      </c>
      <c r="G49" s="313" t="s">
        <v>321</v>
      </c>
      <c r="H49" s="313"/>
      <c r="I49" s="313">
        <v>90948245114</v>
      </c>
      <c r="J49" s="313" t="s">
        <v>37</v>
      </c>
      <c r="K49" s="313" t="s">
        <v>38</v>
      </c>
      <c r="L49" s="313">
        <v>425259</v>
      </c>
      <c r="M49" s="481">
        <v>1000000</v>
      </c>
      <c r="N49" s="469" t="s">
        <v>1</v>
      </c>
      <c r="O49" s="361"/>
    </row>
    <row r="50" spans="1:15" s="173" customFormat="1" ht="27.75" customHeight="1">
      <c r="A50" s="467">
        <f t="shared" si="0"/>
        <v>44</v>
      </c>
      <c r="B50" s="311" t="s">
        <v>322</v>
      </c>
      <c r="C50" s="312">
        <v>44278</v>
      </c>
      <c r="D50" s="313" t="s">
        <v>34</v>
      </c>
      <c r="E50" s="190">
        <v>820210322583766</v>
      </c>
      <c r="F50" s="313">
        <v>520008000990</v>
      </c>
      <c r="G50" s="313" t="s">
        <v>323</v>
      </c>
      <c r="H50" s="313"/>
      <c r="I50" s="313">
        <v>3458118630</v>
      </c>
      <c r="J50" s="313" t="s">
        <v>37</v>
      </c>
      <c r="K50" s="313" t="s">
        <v>38</v>
      </c>
      <c r="L50" s="313">
        <v>425259</v>
      </c>
      <c r="M50" s="481">
        <v>1000000</v>
      </c>
      <c r="N50" s="469" t="s">
        <v>1</v>
      </c>
      <c r="O50" s="361"/>
    </row>
    <row r="51" spans="1:15" s="173" customFormat="1" ht="27.75" customHeight="1">
      <c r="A51" s="467">
        <f t="shared" si="0"/>
        <v>45</v>
      </c>
      <c r="B51" s="311" t="s">
        <v>324</v>
      </c>
      <c r="C51" s="312">
        <v>44279</v>
      </c>
      <c r="D51" s="313" t="s">
        <v>34</v>
      </c>
      <c r="E51" s="190">
        <v>820210323694528</v>
      </c>
      <c r="F51" s="313">
        <v>523013000990</v>
      </c>
      <c r="G51" s="313" t="s">
        <v>325</v>
      </c>
      <c r="H51" s="313"/>
      <c r="I51" s="313">
        <v>897403893</v>
      </c>
      <c r="J51" s="313" t="s">
        <v>37</v>
      </c>
      <c r="K51" s="313" t="s">
        <v>38</v>
      </c>
      <c r="L51" s="313">
        <v>425259</v>
      </c>
      <c r="M51" s="481">
        <v>1000000</v>
      </c>
      <c r="N51" s="469" t="s">
        <v>1</v>
      </c>
      <c r="O51" s="361"/>
    </row>
    <row r="52" spans="1:15" s="173" customFormat="1" ht="27.75" customHeight="1">
      <c r="A52" s="467">
        <f t="shared" si="0"/>
        <v>46</v>
      </c>
      <c r="B52" s="311" t="s">
        <v>326</v>
      </c>
      <c r="C52" s="312">
        <v>44279</v>
      </c>
      <c r="D52" s="313" t="s">
        <v>34</v>
      </c>
      <c r="E52" s="190">
        <v>820210323702514</v>
      </c>
      <c r="F52" s="313">
        <v>523014000990</v>
      </c>
      <c r="G52" s="313" t="s">
        <v>327</v>
      </c>
      <c r="H52" s="313"/>
      <c r="I52" s="313">
        <v>43814264</v>
      </c>
      <c r="J52" s="313" t="s">
        <v>37</v>
      </c>
      <c r="K52" s="313" t="s">
        <v>38</v>
      </c>
      <c r="L52" s="313">
        <v>425259</v>
      </c>
      <c r="M52" s="481">
        <v>1000000</v>
      </c>
      <c r="N52" s="469" t="s">
        <v>1</v>
      </c>
      <c r="O52" s="361"/>
    </row>
    <row r="53" spans="1:15" s="173" customFormat="1" ht="27.75" customHeight="1">
      <c r="A53" s="467">
        <f t="shared" si="0"/>
        <v>47</v>
      </c>
      <c r="B53" s="311" t="s">
        <v>328</v>
      </c>
      <c r="C53" s="312">
        <v>44280</v>
      </c>
      <c r="D53" s="313" t="s">
        <v>34</v>
      </c>
      <c r="E53" s="190">
        <v>820210324805677</v>
      </c>
      <c r="F53" s="313">
        <v>520008000990</v>
      </c>
      <c r="G53" s="313" t="s">
        <v>329</v>
      </c>
      <c r="H53" s="313"/>
      <c r="I53" s="313">
        <v>3468004205</v>
      </c>
      <c r="J53" s="313" t="s">
        <v>37</v>
      </c>
      <c r="K53" s="313" t="s">
        <v>38</v>
      </c>
      <c r="L53" s="313">
        <v>425259</v>
      </c>
      <c r="M53" s="481">
        <v>1000000</v>
      </c>
      <c r="N53" s="469" t="s">
        <v>1</v>
      </c>
      <c r="O53" s="361"/>
    </row>
    <row r="54" spans="1:15" s="173" customFormat="1" ht="27.75" customHeight="1">
      <c r="A54" s="467">
        <f t="shared" si="0"/>
        <v>48</v>
      </c>
      <c r="B54" s="311" t="s">
        <v>330</v>
      </c>
      <c r="C54" s="312">
        <v>44280</v>
      </c>
      <c r="D54" s="313" t="s">
        <v>34</v>
      </c>
      <c r="E54" s="190">
        <v>820210324814660</v>
      </c>
      <c r="F54" s="313">
        <v>520008000990</v>
      </c>
      <c r="G54" s="313" t="s">
        <v>331</v>
      </c>
      <c r="H54" s="313"/>
      <c r="I54" s="313">
        <v>777720</v>
      </c>
      <c r="J54" s="313" t="s">
        <v>37</v>
      </c>
      <c r="K54" s="313" t="s">
        <v>38</v>
      </c>
      <c r="L54" s="313">
        <v>425259</v>
      </c>
      <c r="M54" s="481">
        <v>1000000</v>
      </c>
      <c r="N54" s="469" t="s">
        <v>1</v>
      </c>
      <c r="O54" s="361"/>
    </row>
    <row r="55" spans="1:15" s="173" customFormat="1" ht="27.75" customHeight="1">
      <c r="A55" s="467">
        <f t="shared" si="0"/>
        <v>49</v>
      </c>
      <c r="B55" s="311" t="s">
        <v>332</v>
      </c>
      <c r="C55" s="312">
        <v>44280</v>
      </c>
      <c r="D55" s="313" t="s">
        <v>34</v>
      </c>
      <c r="E55" s="190">
        <v>820210324833953</v>
      </c>
      <c r="F55" s="313">
        <v>520008000990</v>
      </c>
      <c r="G55" s="313" t="s">
        <v>333</v>
      </c>
      <c r="H55" s="313"/>
      <c r="I55" s="313">
        <v>58420</v>
      </c>
      <c r="J55" s="313" t="s">
        <v>37</v>
      </c>
      <c r="K55" s="313" t="s">
        <v>38</v>
      </c>
      <c r="L55" s="313">
        <v>425259</v>
      </c>
      <c r="M55" s="481">
        <v>1000000</v>
      </c>
      <c r="N55" s="469" t="s">
        <v>1</v>
      </c>
      <c r="O55" s="361"/>
    </row>
    <row r="56" spans="1:15" s="173" customFormat="1" ht="27.75" customHeight="1">
      <c r="A56" s="467">
        <f t="shared" si="0"/>
        <v>50</v>
      </c>
      <c r="B56" s="311" t="s">
        <v>334</v>
      </c>
      <c r="C56" s="312">
        <v>44280</v>
      </c>
      <c r="D56" s="313" t="s">
        <v>34</v>
      </c>
      <c r="E56" s="190">
        <v>820210325856578</v>
      </c>
      <c r="F56" s="313">
        <v>520008000990</v>
      </c>
      <c r="G56" s="313" t="s">
        <v>335</v>
      </c>
      <c r="H56" s="313"/>
      <c r="I56" s="313">
        <v>391035330871</v>
      </c>
      <c r="J56" s="313" t="s">
        <v>37</v>
      </c>
      <c r="K56" s="313" t="s">
        <v>38</v>
      </c>
      <c r="L56" s="313">
        <v>425259</v>
      </c>
      <c r="M56" s="481">
        <v>1000000</v>
      </c>
      <c r="N56" s="469" t="s">
        <v>1</v>
      </c>
      <c r="O56" s="361"/>
    </row>
    <row r="57" spans="1:15" s="173" customFormat="1" ht="27.75" customHeight="1">
      <c r="A57" s="467">
        <f t="shared" si="0"/>
        <v>51</v>
      </c>
      <c r="B57" s="311" t="s">
        <v>336</v>
      </c>
      <c r="C57" s="312">
        <v>44280</v>
      </c>
      <c r="D57" s="313" t="s">
        <v>34</v>
      </c>
      <c r="E57" s="190">
        <v>820210325900864</v>
      </c>
      <c r="F57" s="313">
        <v>523014000990</v>
      </c>
      <c r="G57" s="313" t="s">
        <v>337</v>
      </c>
      <c r="H57" s="313"/>
      <c r="I57" s="313">
        <v>43879480</v>
      </c>
      <c r="J57" s="313" t="s">
        <v>37</v>
      </c>
      <c r="K57" s="313" t="s">
        <v>38</v>
      </c>
      <c r="L57" s="313">
        <v>425259</v>
      </c>
      <c r="M57" s="481">
        <v>1000000</v>
      </c>
      <c r="N57" s="469" t="s">
        <v>1</v>
      </c>
      <c r="O57" s="361"/>
    </row>
    <row r="58" spans="1:15" s="173" customFormat="1">
      <c r="A58" s="467">
        <f t="shared" si="0"/>
        <v>52</v>
      </c>
      <c r="B58" s="311" t="s">
        <v>336</v>
      </c>
      <c r="C58" s="312">
        <v>44281</v>
      </c>
      <c r="D58" s="313" t="s">
        <v>34</v>
      </c>
      <c r="E58" s="190">
        <v>820210325923023</v>
      </c>
      <c r="F58" s="313">
        <v>523014000990</v>
      </c>
      <c r="G58" s="313" t="s">
        <v>338</v>
      </c>
      <c r="H58" s="313"/>
      <c r="I58" s="313">
        <v>43887916</v>
      </c>
      <c r="J58" s="313" t="s">
        <v>37</v>
      </c>
      <c r="K58" s="313" t="s">
        <v>38</v>
      </c>
      <c r="L58" s="313">
        <v>425825</v>
      </c>
      <c r="M58" s="481">
        <v>1000000</v>
      </c>
      <c r="N58" s="483" t="s">
        <v>8</v>
      </c>
      <c r="O58" s="361" t="s">
        <v>339</v>
      </c>
    </row>
    <row r="59" spans="1:15" s="173" customFormat="1" ht="27.75" customHeight="1">
      <c r="A59" s="467">
        <f t="shared" si="0"/>
        <v>53</v>
      </c>
      <c r="B59" s="311" t="s">
        <v>340</v>
      </c>
      <c r="C59" s="312">
        <v>44284</v>
      </c>
      <c r="D59" s="313" t="s">
        <v>34</v>
      </c>
      <c r="E59" s="190">
        <v>820210324780506</v>
      </c>
      <c r="F59" s="313">
        <v>520008000990</v>
      </c>
      <c r="G59" s="313" t="s">
        <v>341</v>
      </c>
      <c r="H59" s="313"/>
      <c r="I59" s="313">
        <v>3485043846</v>
      </c>
      <c r="J59" s="313" t="s">
        <v>37</v>
      </c>
      <c r="K59" s="313" t="s">
        <v>38</v>
      </c>
      <c r="L59" s="313">
        <v>425259</v>
      </c>
      <c r="M59" s="481">
        <v>1000000</v>
      </c>
      <c r="N59" s="469" t="s">
        <v>1</v>
      </c>
      <c r="O59" s="361"/>
    </row>
    <row r="60" spans="1:15" s="173" customFormat="1" ht="27.75" customHeight="1">
      <c r="A60" s="467">
        <f t="shared" si="0"/>
        <v>54</v>
      </c>
      <c r="B60" s="311" t="s">
        <v>342</v>
      </c>
      <c r="C60" s="312">
        <v>44284</v>
      </c>
      <c r="D60" s="313" t="s">
        <v>34</v>
      </c>
      <c r="E60" s="190">
        <v>820210326017418</v>
      </c>
      <c r="F60" s="313">
        <v>523014000990</v>
      </c>
      <c r="G60" s="313" t="s">
        <v>343</v>
      </c>
      <c r="H60" s="313"/>
      <c r="I60" s="313">
        <v>43926483</v>
      </c>
      <c r="J60" s="313" t="s">
        <v>37</v>
      </c>
      <c r="K60" s="313" t="s">
        <v>38</v>
      </c>
      <c r="L60" s="313">
        <v>425259</v>
      </c>
      <c r="M60" s="481">
        <v>1000000</v>
      </c>
      <c r="N60" s="332" t="s">
        <v>1</v>
      </c>
      <c r="O60" s="361"/>
    </row>
    <row r="61" spans="1:15" s="173" customFormat="1" ht="27.75" customHeight="1">
      <c r="A61" s="467">
        <f t="shared" si="0"/>
        <v>55</v>
      </c>
      <c r="B61" s="311" t="s">
        <v>344</v>
      </c>
      <c r="C61" s="312">
        <v>44284</v>
      </c>
      <c r="D61" s="313" t="s">
        <v>34</v>
      </c>
      <c r="E61" s="190">
        <v>820210329126762</v>
      </c>
      <c r="F61" s="313">
        <v>520008000990</v>
      </c>
      <c r="G61" s="313" t="s">
        <v>345</v>
      </c>
      <c r="H61" s="313"/>
      <c r="I61" s="313">
        <v>215303541387</v>
      </c>
      <c r="J61" s="313" t="s">
        <v>37</v>
      </c>
      <c r="K61" s="313" t="s">
        <v>38</v>
      </c>
      <c r="L61" s="313">
        <v>425259</v>
      </c>
      <c r="M61" s="481">
        <v>1000000</v>
      </c>
      <c r="N61" s="469" t="s">
        <v>1</v>
      </c>
      <c r="O61" s="361"/>
    </row>
    <row r="62" spans="1:15" s="173" customFormat="1" ht="27.75" customHeight="1">
      <c r="A62" s="467">
        <f t="shared" si="0"/>
        <v>56</v>
      </c>
      <c r="B62" s="311" t="s">
        <v>346</v>
      </c>
      <c r="C62" s="312">
        <v>44285</v>
      </c>
      <c r="D62" s="313" t="s">
        <v>34</v>
      </c>
      <c r="E62" s="190">
        <v>820210325900889</v>
      </c>
      <c r="F62" s="313">
        <v>523426000990</v>
      </c>
      <c r="G62" s="313" t="s">
        <v>347</v>
      </c>
      <c r="H62" s="313"/>
      <c r="I62" s="313">
        <v>210330000087</v>
      </c>
      <c r="J62" s="313" t="s">
        <v>37</v>
      </c>
      <c r="K62" s="313" t="s">
        <v>38</v>
      </c>
      <c r="L62" s="313">
        <v>425259</v>
      </c>
      <c r="M62" s="481">
        <v>1000000</v>
      </c>
      <c r="N62" s="469" t="s">
        <v>1</v>
      </c>
      <c r="O62" s="361"/>
    </row>
    <row r="63" spans="1:15" s="173" customFormat="1" ht="27.75" customHeight="1">
      <c r="A63" s="467">
        <f t="shared" si="0"/>
        <v>57</v>
      </c>
      <c r="B63" s="311" t="s">
        <v>348</v>
      </c>
      <c r="C63" s="312">
        <v>44285</v>
      </c>
      <c r="D63" s="313" t="s">
        <v>34</v>
      </c>
      <c r="E63" s="190">
        <v>820210325903441</v>
      </c>
      <c r="F63" s="313">
        <v>523426000990</v>
      </c>
      <c r="G63" s="313" t="s">
        <v>349</v>
      </c>
      <c r="H63" s="313"/>
      <c r="I63" s="313">
        <v>210330000084</v>
      </c>
      <c r="J63" s="313" t="s">
        <v>37</v>
      </c>
      <c r="K63" s="313" t="s">
        <v>38</v>
      </c>
      <c r="L63" s="313">
        <v>425259</v>
      </c>
      <c r="M63" s="481">
        <v>1000000</v>
      </c>
      <c r="N63" s="469" t="s">
        <v>1</v>
      </c>
      <c r="O63" s="361"/>
    </row>
    <row r="64" spans="1:15" s="173" customFormat="1" ht="27.75" customHeight="1">
      <c r="A64" s="467">
        <f t="shared" si="0"/>
        <v>58</v>
      </c>
      <c r="B64" s="311" t="s">
        <v>350</v>
      </c>
      <c r="C64" s="312">
        <v>44285</v>
      </c>
      <c r="D64" s="313" t="s">
        <v>34</v>
      </c>
      <c r="E64" s="190">
        <v>820210325904167</v>
      </c>
      <c r="F64" s="313">
        <v>523426000990</v>
      </c>
      <c r="G64" s="313" t="s">
        <v>351</v>
      </c>
      <c r="H64" s="313"/>
      <c r="I64" s="313">
        <v>210330000088</v>
      </c>
      <c r="J64" s="313" t="s">
        <v>37</v>
      </c>
      <c r="K64" s="313" t="s">
        <v>38</v>
      </c>
      <c r="L64" s="313">
        <v>425259</v>
      </c>
      <c r="M64" s="481">
        <v>1000000</v>
      </c>
      <c r="N64" s="469" t="s">
        <v>1</v>
      </c>
      <c r="O64" s="361"/>
    </row>
    <row r="65" spans="1:15" s="173" customFormat="1">
      <c r="A65" s="467">
        <f t="shared" si="0"/>
        <v>59</v>
      </c>
      <c r="B65" s="311" t="s">
        <v>352</v>
      </c>
      <c r="C65" s="312">
        <v>44286</v>
      </c>
      <c r="D65" s="313" t="s">
        <v>34</v>
      </c>
      <c r="E65" s="190">
        <v>820210326985330</v>
      </c>
      <c r="F65" s="313">
        <v>523014000990</v>
      </c>
      <c r="G65" s="313" t="s">
        <v>353</v>
      </c>
      <c r="H65" s="313"/>
      <c r="I65" s="313">
        <v>44112182</v>
      </c>
      <c r="J65" s="313" t="s">
        <v>37</v>
      </c>
      <c r="K65" s="313" t="s">
        <v>38</v>
      </c>
      <c r="L65" s="313">
        <v>425259</v>
      </c>
      <c r="M65" s="481">
        <v>1000000</v>
      </c>
      <c r="N65" s="469" t="s">
        <v>0</v>
      </c>
      <c r="O65" s="361"/>
    </row>
    <row r="66" spans="1:15" s="173" customFormat="1" ht="27.75" customHeight="1">
      <c r="A66" s="467">
        <f t="shared" si="0"/>
        <v>60</v>
      </c>
      <c r="B66" s="311" t="s">
        <v>354</v>
      </c>
      <c r="C66" s="312">
        <v>44286</v>
      </c>
      <c r="D66" s="313" t="s">
        <v>34</v>
      </c>
      <c r="E66" s="190">
        <v>820210327051499</v>
      </c>
      <c r="F66" s="313">
        <v>520009000990</v>
      </c>
      <c r="G66" s="313" t="s">
        <v>355</v>
      </c>
      <c r="H66" s="313"/>
      <c r="I66" s="313">
        <v>187330</v>
      </c>
      <c r="J66" s="313" t="s">
        <v>37</v>
      </c>
      <c r="K66" s="313" t="s">
        <v>38</v>
      </c>
      <c r="L66" s="313">
        <v>425259</v>
      </c>
      <c r="M66" s="481">
        <v>1000000</v>
      </c>
      <c r="N66" s="469" t="s">
        <v>1</v>
      </c>
      <c r="O66" s="361"/>
    </row>
    <row r="67" spans="1:15" s="173" customFormat="1" ht="27.75" customHeight="1">
      <c r="A67" s="467">
        <f t="shared" si="0"/>
        <v>61</v>
      </c>
      <c r="B67" s="311" t="s">
        <v>356</v>
      </c>
      <c r="C67" s="312">
        <v>44286</v>
      </c>
      <c r="D67" s="313" t="s">
        <v>34</v>
      </c>
      <c r="E67" s="190">
        <v>820210328091129</v>
      </c>
      <c r="F67" s="313">
        <v>523014000990</v>
      </c>
      <c r="G67" s="313" t="s">
        <v>357</v>
      </c>
      <c r="H67" s="313"/>
      <c r="I67" s="313">
        <v>44099259</v>
      </c>
      <c r="J67" s="313" t="s">
        <v>37</v>
      </c>
      <c r="K67" s="313" t="s">
        <v>38</v>
      </c>
      <c r="L67" s="313">
        <v>425259</v>
      </c>
      <c r="M67" s="481">
        <v>1000000</v>
      </c>
      <c r="N67" s="469" t="s">
        <v>1</v>
      </c>
      <c r="O67" s="361"/>
    </row>
    <row r="68" spans="1:15" s="173" customFormat="1" ht="27.75" customHeight="1">
      <c r="A68" s="467">
        <f t="shared" si="0"/>
        <v>62</v>
      </c>
      <c r="B68" s="311" t="s">
        <v>358</v>
      </c>
      <c r="C68" s="312">
        <v>44286</v>
      </c>
      <c r="D68" s="313" t="s">
        <v>34</v>
      </c>
      <c r="E68" s="190">
        <v>820210328092092</v>
      </c>
      <c r="F68" s="313">
        <v>520002000990</v>
      </c>
      <c r="G68" s="313" t="s">
        <v>359</v>
      </c>
      <c r="H68" s="313"/>
      <c r="I68" s="313">
        <v>210330948578</v>
      </c>
      <c r="J68" s="313" t="s">
        <v>37</v>
      </c>
      <c r="K68" s="313" t="s">
        <v>38</v>
      </c>
      <c r="L68" s="313">
        <v>425259</v>
      </c>
      <c r="M68" s="481">
        <v>1000000</v>
      </c>
      <c r="N68" s="469" t="s">
        <v>1</v>
      </c>
      <c r="O68" s="361"/>
    </row>
    <row r="69" spans="1:15" s="173" customFormat="1" ht="27.75" customHeight="1">
      <c r="A69" s="467">
        <f t="shared" si="0"/>
        <v>63</v>
      </c>
      <c r="B69" s="311" t="s">
        <v>360</v>
      </c>
      <c r="C69" s="312">
        <v>44286</v>
      </c>
      <c r="D69" s="313" t="s">
        <v>34</v>
      </c>
      <c r="E69" s="190">
        <v>820210330279551</v>
      </c>
      <c r="F69" s="313">
        <v>523014000990</v>
      </c>
      <c r="G69" s="313" t="s">
        <v>361</v>
      </c>
      <c r="H69" s="313"/>
      <c r="I69" s="313">
        <v>44078151</v>
      </c>
      <c r="J69" s="313" t="s">
        <v>37</v>
      </c>
      <c r="K69" s="313" t="s">
        <v>38</v>
      </c>
      <c r="L69" s="313">
        <v>425259</v>
      </c>
      <c r="M69" s="481">
        <v>1000000</v>
      </c>
      <c r="N69" s="469" t="s">
        <v>1</v>
      </c>
      <c r="O69" s="361"/>
    </row>
    <row r="70" spans="1:15" s="173" customFormat="1" ht="27.75" customHeight="1">
      <c r="A70" s="467">
        <v>64</v>
      </c>
      <c r="B70" s="311" t="s">
        <v>362</v>
      </c>
      <c r="C70" s="312">
        <v>44286</v>
      </c>
      <c r="D70" s="313" t="s">
        <v>34</v>
      </c>
      <c r="E70" s="190">
        <v>820210330287785</v>
      </c>
      <c r="F70" s="313">
        <v>520008000990</v>
      </c>
      <c r="G70" s="313" t="s">
        <v>363</v>
      </c>
      <c r="H70" s="313"/>
      <c r="I70" s="313">
        <v>11383</v>
      </c>
      <c r="J70" s="313" t="s">
        <v>37</v>
      </c>
      <c r="K70" s="313" t="s">
        <v>38</v>
      </c>
      <c r="L70" s="313">
        <v>425259</v>
      </c>
      <c r="M70" s="481">
        <v>1000000</v>
      </c>
      <c r="N70" s="469" t="s">
        <v>1</v>
      </c>
      <c r="O70" s="361"/>
    </row>
    <row r="71" spans="1:15" s="173" customFormat="1" ht="27.75" customHeight="1">
      <c r="A71" s="467">
        <v>65</v>
      </c>
      <c r="B71" s="311" t="s">
        <v>364</v>
      </c>
      <c r="C71" s="312">
        <v>44286</v>
      </c>
      <c r="D71" s="313" t="s">
        <v>34</v>
      </c>
      <c r="E71" s="190">
        <v>820210330323895</v>
      </c>
      <c r="F71" s="313">
        <v>520008000990</v>
      </c>
      <c r="G71" s="478" t="s">
        <v>365</v>
      </c>
      <c r="H71" s="313"/>
      <c r="I71" s="313">
        <v>215287733709</v>
      </c>
      <c r="J71" s="313" t="s">
        <v>37</v>
      </c>
      <c r="K71" s="313" t="s">
        <v>38</v>
      </c>
      <c r="L71" s="313">
        <v>425259</v>
      </c>
      <c r="M71" s="481">
        <v>1000000</v>
      </c>
      <c r="N71" s="469" t="s">
        <v>1</v>
      </c>
      <c r="O71" s="361"/>
    </row>
    <row r="72" spans="1:15" s="173" customFormat="1" ht="27.75" customHeight="1">
      <c r="A72" s="467">
        <v>66</v>
      </c>
      <c r="B72" s="311" t="s">
        <v>366</v>
      </c>
      <c r="C72" s="312">
        <v>44286</v>
      </c>
      <c r="D72" s="313" t="s">
        <v>34</v>
      </c>
      <c r="E72" s="190">
        <v>820210331400398</v>
      </c>
      <c r="F72" s="313">
        <v>520008000990</v>
      </c>
      <c r="G72" s="313" t="s">
        <v>367</v>
      </c>
      <c r="H72" s="313"/>
      <c r="I72" s="313">
        <v>3492544488</v>
      </c>
      <c r="J72" s="313" t="s">
        <v>37</v>
      </c>
      <c r="K72" s="313" t="s">
        <v>38</v>
      </c>
      <c r="L72" s="313">
        <v>425259</v>
      </c>
      <c r="M72" s="481">
        <v>1000000</v>
      </c>
      <c r="N72" s="469" t="s">
        <v>1</v>
      </c>
      <c r="O72" s="361"/>
    </row>
    <row r="73" spans="1:15" s="175" customFormat="1" ht="27.75" customHeight="1">
      <c r="A73" s="472"/>
      <c r="B73" s="676" t="s">
        <v>123</v>
      </c>
      <c r="C73" s="676"/>
      <c r="D73" s="676"/>
      <c r="E73" s="676"/>
      <c r="F73" s="676"/>
      <c r="G73" s="676"/>
      <c r="H73" s="676"/>
      <c r="I73" s="676"/>
      <c r="J73" s="676"/>
      <c r="K73" s="676"/>
      <c r="L73" s="676"/>
      <c r="M73" s="475">
        <f>SUM(M7:M72)</f>
        <v>78433454</v>
      </c>
      <c r="N73" s="421"/>
      <c r="O73" s="422"/>
    </row>
    <row r="74" spans="1:15">
      <c r="N74" s="176"/>
    </row>
    <row r="75" spans="1:15">
      <c r="A75" s="368" t="s">
        <v>17</v>
      </c>
      <c r="B75" s="369" t="s">
        <v>124</v>
      </c>
      <c r="C75" s="370"/>
      <c r="D75" s="371"/>
      <c r="E75" s="372" t="s">
        <v>125</v>
      </c>
      <c r="F75" s="372" t="s">
        <v>126</v>
      </c>
      <c r="G75" s="372"/>
      <c r="H75" s="484" t="s">
        <v>127</v>
      </c>
      <c r="I75" s="423"/>
      <c r="J75" s="423"/>
      <c r="N75" s="176"/>
    </row>
    <row r="76" spans="1:15">
      <c r="A76" s="374"/>
      <c r="B76" s="375" t="s">
        <v>11</v>
      </c>
      <c r="C76" s="376"/>
      <c r="D76" s="377"/>
      <c r="E76" s="378"/>
      <c r="F76" s="378"/>
      <c r="G76" s="378"/>
      <c r="H76" s="485"/>
      <c r="I76" s="423"/>
      <c r="J76" s="423"/>
      <c r="N76" s="176"/>
    </row>
    <row r="77" spans="1:15">
      <c r="A77" s="380"/>
      <c r="B77" s="725" t="s">
        <v>128</v>
      </c>
      <c r="C77" s="726"/>
      <c r="D77" s="727"/>
      <c r="E77" s="381"/>
      <c r="F77" s="382"/>
      <c r="G77" s="382"/>
      <c r="H77" s="486"/>
      <c r="I77" s="424"/>
      <c r="J77" s="424"/>
      <c r="N77" s="176"/>
    </row>
    <row r="78" spans="1:15">
      <c r="A78" s="384">
        <v>1</v>
      </c>
      <c r="B78" s="717" t="s">
        <v>0</v>
      </c>
      <c r="C78" s="718"/>
      <c r="D78" s="719"/>
      <c r="E78" s="385">
        <f>COUNTIF($N$7:$N$107,"Izin Akuntan Publik")</f>
        <v>4</v>
      </c>
      <c r="F78" s="386">
        <v>1000000</v>
      </c>
      <c r="G78" s="386"/>
      <c r="H78" s="487">
        <f>E78*F78</f>
        <v>4000000</v>
      </c>
      <c r="I78" s="425"/>
      <c r="J78" s="426"/>
      <c r="N78" s="176"/>
    </row>
    <row r="79" spans="1:15">
      <c r="A79" s="384">
        <v>2</v>
      </c>
      <c r="B79" s="711" t="s">
        <v>1</v>
      </c>
      <c r="C79" s="712"/>
      <c r="D79" s="713"/>
      <c r="E79" s="385">
        <f>COUNTIF($N$7:$N$72,"Perpanjangan Izin Akuntan Publik")</f>
        <v>56</v>
      </c>
      <c r="F79" s="386">
        <v>1000000</v>
      </c>
      <c r="G79" s="386"/>
      <c r="H79" s="487">
        <f>E79*F79</f>
        <v>56000000</v>
      </c>
      <c r="I79" s="425"/>
      <c r="J79" s="426"/>
      <c r="N79" s="176"/>
    </row>
    <row r="80" spans="1:15">
      <c r="A80" s="384">
        <v>3</v>
      </c>
      <c r="B80" s="711" t="s">
        <v>129</v>
      </c>
      <c r="C80" s="712"/>
      <c r="D80" s="713"/>
      <c r="E80" s="385"/>
      <c r="F80" s="386"/>
      <c r="G80" s="386"/>
      <c r="H80" s="488"/>
      <c r="I80" s="425"/>
      <c r="J80" s="426"/>
      <c r="L80" s="427"/>
      <c r="N80" s="176"/>
    </row>
    <row r="81" spans="1:14">
      <c r="A81" s="384"/>
      <c r="B81" s="711" t="s">
        <v>130</v>
      </c>
      <c r="C81" s="712"/>
      <c r="D81" s="713"/>
      <c r="E81" s="385">
        <f>COUNTIF($N$7:$N$107,"Izin Usaha KAP Perseorangan")</f>
        <v>0</v>
      </c>
      <c r="F81" s="386">
        <v>1500000</v>
      </c>
      <c r="G81" s="386"/>
      <c r="H81" s="488">
        <f>E81*F81</f>
        <v>0</v>
      </c>
      <c r="I81" s="425"/>
      <c r="J81" s="426"/>
      <c r="N81" s="176"/>
    </row>
    <row r="82" spans="1:14">
      <c r="A82" s="384"/>
      <c r="B82" s="711" t="s">
        <v>131</v>
      </c>
      <c r="C82" s="712"/>
      <c r="D82" s="713"/>
      <c r="E82" s="385">
        <f>COUNTIF($N$7:$N$107,"Izin Usaha KAP Jumlah Rekan 2-4 orang")</f>
        <v>0</v>
      </c>
      <c r="F82" s="386">
        <v>3000000</v>
      </c>
      <c r="G82" s="386"/>
      <c r="H82" s="488">
        <f>E82*F82</f>
        <v>0</v>
      </c>
      <c r="I82" s="425"/>
      <c r="J82" s="426"/>
      <c r="N82" s="176"/>
    </row>
    <row r="83" spans="1:14">
      <c r="A83" s="384"/>
      <c r="B83" s="711" t="s">
        <v>132</v>
      </c>
      <c r="C83" s="712"/>
      <c r="D83" s="713"/>
      <c r="E83" s="385">
        <f>COUNTIF($N$7:$N$107,"Izin Usaha KAP Jumlah Rekan 5 orang atau lebih")</f>
        <v>0</v>
      </c>
      <c r="F83" s="386">
        <v>6000000</v>
      </c>
      <c r="G83" s="386"/>
      <c r="H83" s="488">
        <f>E83*F83</f>
        <v>0</v>
      </c>
      <c r="I83" s="425"/>
      <c r="J83" s="426"/>
      <c r="N83" s="176"/>
    </row>
    <row r="84" spans="1:14">
      <c r="A84" s="389">
        <v>4</v>
      </c>
      <c r="B84" s="714" t="s">
        <v>5</v>
      </c>
      <c r="C84" s="715"/>
      <c r="D84" s="716"/>
      <c r="E84" s="385">
        <f>COUNTIF($N$7:$N$107,"Izin Pendirian Cabang Kantor Akuntan Publik")</f>
        <v>1</v>
      </c>
      <c r="F84" s="391">
        <v>2000000</v>
      </c>
      <c r="G84" s="391"/>
      <c r="H84" s="487">
        <f>E84*F84</f>
        <v>2000000</v>
      </c>
      <c r="I84" s="425"/>
      <c r="J84" s="426"/>
      <c r="N84" s="176"/>
    </row>
    <row r="85" spans="1:14">
      <c r="A85" s="393"/>
      <c r="B85" s="705" t="s">
        <v>133</v>
      </c>
      <c r="C85" s="706"/>
      <c r="D85" s="707"/>
      <c r="E85" s="394"/>
      <c r="F85" s="395"/>
      <c r="G85" s="395"/>
      <c r="H85" s="489">
        <f>SUM(H78:H84)</f>
        <v>62000000</v>
      </c>
      <c r="I85" s="428"/>
      <c r="J85" s="429"/>
      <c r="N85" s="176"/>
    </row>
    <row r="86" spans="1:14">
      <c r="A86" s="397"/>
      <c r="B86" s="708" t="s">
        <v>134</v>
      </c>
      <c r="C86" s="709"/>
      <c r="D86" s="710"/>
      <c r="E86" s="398"/>
      <c r="F86" s="399"/>
      <c r="G86" s="399"/>
      <c r="H86" s="490"/>
      <c r="I86" s="430"/>
      <c r="J86" s="431"/>
      <c r="N86" s="176"/>
    </row>
    <row r="87" spans="1:14" ht="15" customHeight="1">
      <c r="A87" s="384">
        <v>5</v>
      </c>
      <c r="B87" s="685" t="s">
        <v>6</v>
      </c>
      <c r="C87" s="686"/>
      <c r="D87" s="687"/>
      <c r="E87" s="385">
        <f>COUNTIF($N$7:$N$107,"Persetujuan Pencantuman Nama KAPA atau OAA Bersama-Sama dengan nama KAP")</f>
        <v>0</v>
      </c>
      <c r="F87" s="386">
        <v>5000000</v>
      </c>
      <c r="G87" s="386"/>
      <c r="H87" s="488">
        <f>E87*F87</f>
        <v>0</v>
      </c>
      <c r="I87" s="430"/>
      <c r="J87" s="426"/>
      <c r="N87" s="176"/>
    </row>
    <row r="88" spans="1:14">
      <c r="A88" s="389">
        <v>6</v>
      </c>
      <c r="B88" s="700" t="s">
        <v>7</v>
      </c>
      <c r="C88" s="701"/>
      <c r="D88" s="701"/>
      <c r="E88" s="401">
        <f>COUNTIF($N$7:$N$107,"Persetujuan Pendaftaran KAPA atau OAA")</f>
        <v>0</v>
      </c>
      <c r="F88" s="391">
        <v>10000000</v>
      </c>
      <c r="G88" s="391"/>
      <c r="H88" s="491">
        <f>E88*F88</f>
        <v>0</v>
      </c>
      <c r="I88" s="430"/>
      <c r="J88" s="426"/>
      <c r="N88" s="176"/>
    </row>
    <row r="89" spans="1:14">
      <c r="A89" s="402"/>
      <c r="B89" s="702" t="s">
        <v>135</v>
      </c>
      <c r="C89" s="703"/>
      <c r="D89" s="704"/>
      <c r="E89" s="403"/>
      <c r="F89" s="404"/>
      <c r="G89" s="404"/>
      <c r="H89" s="492">
        <f>SUM(H87:H88)</f>
        <v>0</v>
      </c>
      <c r="I89" s="428"/>
      <c r="J89" s="429"/>
      <c r="N89" s="176"/>
    </row>
    <row r="90" spans="1:14">
      <c r="A90" s="393"/>
      <c r="B90" s="705" t="s">
        <v>136</v>
      </c>
      <c r="C90" s="706"/>
      <c r="D90" s="707"/>
      <c r="E90" s="394"/>
      <c r="F90" s="395"/>
      <c r="G90" s="395"/>
      <c r="H90" s="489">
        <f>H85+H89</f>
        <v>62000000</v>
      </c>
      <c r="I90" s="428"/>
      <c r="J90" s="429"/>
      <c r="N90" s="176"/>
    </row>
    <row r="91" spans="1:14">
      <c r="A91" s="406"/>
      <c r="B91" s="407" t="s">
        <v>13</v>
      </c>
      <c r="C91" s="408"/>
      <c r="D91" s="409"/>
      <c r="E91" s="410"/>
      <c r="F91" s="411"/>
      <c r="G91" s="411"/>
      <c r="H91" s="493"/>
      <c r="I91" s="428"/>
      <c r="J91" s="429"/>
      <c r="N91" s="176"/>
    </row>
    <row r="92" spans="1:14">
      <c r="A92" s="397"/>
      <c r="B92" s="708" t="s">
        <v>137</v>
      </c>
      <c r="C92" s="709"/>
      <c r="D92" s="710"/>
      <c r="E92" s="398"/>
      <c r="F92" s="399"/>
      <c r="G92" s="399"/>
      <c r="H92" s="494"/>
      <c r="I92" s="430"/>
      <c r="J92" s="431"/>
      <c r="N92" s="176"/>
    </row>
    <row r="93" spans="1:14" ht="15" customHeight="1">
      <c r="A93" s="384">
        <v>7</v>
      </c>
      <c r="B93" s="685" t="s">
        <v>8</v>
      </c>
      <c r="C93" s="686"/>
      <c r="D93" s="687"/>
      <c r="E93" s="385">
        <f>COUNTIF($N$7:$N$107,"Denda Administratif atas Keterlambatan Perpanjangan Izin AP")</f>
        <v>2</v>
      </c>
      <c r="F93" s="386">
        <v>1000000</v>
      </c>
      <c r="G93" s="391"/>
      <c r="H93" s="495">
        <f>E93*F93</f>
        <v>2000000</v>
      </c>
      <c r="I93" s="430"/>
      <c r="J93" s="426"/>
      <c r="N93" s="176"/>
    </row>
    <row r="94" spans="1:14" ht="15" customHeight="1">
      <c r="A94" s="384">
        <v>8</v>
      </c>
      <c r="B94" s="685" t="s">
        <v>9</v>
      </c>
      <c r="C94" s="686"/>
      <c r="D94" s="687"/>
      <c r="E94" s="385">
        <f>COUNTIF($N$7:$N$107,"Denda Administratif atas Keterlambatan Penyampaian LKU dan LK")</f>
        <v>3</v>
      </c>
      <c r="F94" s="415" t="s">
        <v>138</v>
      </c>
      <c r="G94" s="438"/>
      <c r="H94" s="495">
        <v>14433454</v>
      </c>
      <c r="I94" s="430"/>
      <c r="J94" s="426"/>
      <c r="N94" s="176"/>
    </row>
    <row r="95" spans="1:14" ht="27.75" customHeight="1">
      <c r="A95" s="389">
        <v>9</v>
      </c>
      <c r="B95" s="688" t="s">
        <v>10</v>
      </c>
      <c r="C95" s="689"/>
      <c r="D95" s="690"/>
      <c r="E95" s="390">
        <f>COUNTIF($N$7:$N$107,"Denda Administratif atas Keterlambatan Penyampaian Laporan PPL")</f>
        <v>0</v>
      </c>
      <c r="F95" s="417" t="s">
        <v>138</v>
      </c>
      <c r="G95" s="438"/>
      <c r="H95" s="496"/>
      <c r="I95" s="430"/>
      <c r="J95" s="426"/>
      <c r="N95" s="176"/>
    </row>
    <row r="96" spans="1:14" ht="30" customHeight="1">
      <c r="A96" s="393"/>
      <c r="B96" s="691" t="s">
        <v>139</v>
      </c>
      <c r="C96" s="692"/>
      <c r="D96" s="693"/>
      <c r="E96" s="394"/>
      <c r="F96" s="418"/>
      <c r="G96" s="418"/>
      <c r="H96" s="489">
        <f>SUM(H93:H95)</f>
        <v>16433454</v>
      </c>
      <c r="I96" s="428"/>
      <c r="J96" s="429"/>
      <c r="N96" s="176"/>
    </row>
    <row r="97" spans="1:14" ht="30" customHeight="1">
      <c r="A97" s="433">
        <v>10</v>
      </c>
      <c r="B97" s="694" t="s">
        <v>140</v>
      </c>
      <c r="C97" s="695"/>
      <c r="D97" s="696"/>
      <c r="E97" s="436">
        <v>0</v>
      </c>
      <c r="F97" s="438" t="s">
        <v>138</v>
      </c>
      <c r="G97" s="438"/>
      <c r="H97" s="497">
        <v>0</v>
      </c>
      <c r="I97" s="430"/>
      <c r="J97" s="431"/>
      <c r="N97" s="176"/>
    </row>
    <row r="98" spans="1:14" ht="33" customHeight="1">
      <c r="A98" s="447">
        <v>11</v>
      </c>
      <c r="B98" s="697" t="s">
        <v>141</v>
      </c>
      <c r="C98" s="698"/>
      <c r="D98" s="699"/>
      <c r="E98" s="448">
        <v>0</v>
      </c>
      <c r="F98" s="450"/>
      <c r="G98" s="450"/>
      <c r="H98" s="498">
        <v>0</v>
      </c>
      <c r="I98" s="430"/>
      <c r="J98" s="431"/>
      <c r="N98" s="176"/>
    </row>
    <row r="99" spans="1:14">
      <c r="A99" s="680" t="s">
        <v>142</v>
      </c>
      <c r="B99" s="681"/>
      <c r="C99" s="681"/>
      <c r="D99" s="682"/>
      <c r="E99" s="452">
        <f>SUM(E78:E97)</f>
        <v>66</v>
      </c>
      <c r="F99" s="453"/>
      <c r="G99" s="474"/>
      <c r="H99" s="499">
        <f>SUM(H97:H98)</f>
        <v>0</v>
      </c>
      <c r="I99" s="460"/>
      <c r="J99" s="461"/>
      <c r="N99" s="176"/>
    </row>
    <row r="100" spans="1:14">
      <c r="A100" s="683" t="s">
        <v>143</v>
      </c>
      <c r="B100" s="684"/>
      <c r="C100" s="684"/>
      <c r="D100" s="682"/>
      <c r="E100" s="372">
        <f>SUM(E78:E97)</f>
        <v>66</v>
      </c>
      <c r="F100" s="453"/>
      <c r="G100" s="453"/>
      <c r="H100" s="500">
        <f>H90+H96+H99</f>
        <v>78433454</v>
      </c>
      <c r="I100" s="460"/>
      <c r="J100" s="461"/>
      <c r="N100" s="176"/>
    </row>
    <row r="101" spans="1:14">
      <c r="I101" s="424"/>
      <c r="J101" s="340"/>
      <c r="N101" s="176"/>
    </row>
    <row r="102" spans="1:14">
      <c r="B102" s="455" t="s">
        <v>11</v>
      </c>
      <c r="C102" s="456"/>
      <c r="D102" s="456"/>
      <c r="E102" s="457"/>
      <c r="F102" s="458"/>
      <c r="G102" s="458"/>
      <c r="H102" s="501">
        <f>H90</f>
        <v>62000000</v>
      </c>
      <c r="I102" s="424"/>
      <c r="J102" s="340"/>
      <c r="N102" s="176"/>
    </row>
    <row r="103" spans="1:14">
      <c r="B103" s="455" t="s">
        <v>13</v>
      </c>
      <c r="C103" s="456"/>
      <c r="D103" s="456"/>
      <c r="E103" s="457"/>
      <c r="F103" s="458"/>
      <c r="G103" s="458"/>
      <c r="H103" s="501">
        <f>H96</f>
        <v>16433454</v>
      </c>
      <c r="I103" s="424"/>
      <c r="J103" s="340"/>
      <c r="N103" s="176"/>
    </row>
    <row r="104" spans="1:14">
      <c r="B104" s="455" t="s">
        <v>234</v>
      </c>
      <c r="C104" s="456"/>
      <c r="D104" s="456"/>
      <c r="E104" s="457"/>
      <c r="F104" s="458"/>
      <c r="G104" s="458"/>
      <c r="H104" s="501">
        <f>SUM(H102:H103)</f>
        <v>78433454</v>
      </c>
      <c r="N104" s="176"/>
    </row>
  </sheetData>
  <autoFilter ref="A6:Q73" xr:uid="{00000000-0009-0000-0000-000003000000}"/>
  <mergeCells count="27">
    <mergeCell ref="A1:N1"/>
    <mergeCell ref="A2:N2"/>
    <mergeCell ref="A3:N3"/>
    <mergeCell ref="B73:L73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2:D92"/>
    <mergeCell ref="B93:D93"/>
    <mergeCell ref="A99:D99"/>
    <mergeCell ref="A100:D100"/>
    <mergeCell ref="B94:D94"/>
    <mergeCell ref="B95:D95"/>
    <mergeCell ref="B96:D96"/>
    <mergeCell ref="B97:D97"/>
    <mergeCell ref="B98:D98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7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5"/>
  <sheetViews>
    <sheetView zoomScale="80" zoomScaleNormal="80" zoomScaleSheetLayoutView="80" workbookViewId="0">
      <pane ySplit="6" topLeftCell="A79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29.453125" style="332" customWidth="1"/>
    <col min="3" max="3" width="12.26953125" style="332" hidden="1" customWidth="1"/>
    <col min="4" max="4" width="13.26953125" style="332" hidden="1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335" customWidth="1"/>
    <col min="9" max="9" width="22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44.8164062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20" t="s">
        <v>14</v>
      </c>
      <c r="B1" s="720"/>
      <c r="C1" s="720"/>
      <c r="D1" s="720"/>
      <c r="E1" s="720"/>
      <c r="F1" s="720"/>
      <c r="G1" s="720"/>
      <c r="H1" s="720"/>
      <c r="I1" s="721"/>
      <c r="J1" s="720"/>
      <c r="K1" s="720"/>
      <c r="L1" s="720"/>
      <c r="M1" s="720"/>
      <c r="N1" s="720"/>
      <c r="O1" s="338"/>
      <c r="P1" s="338"/>
      <c r="Q1" s="338"/>
    </row>
    <row r="2" spans="1:18">
      <c r="A2" s="722" t="s">
        <v>15</v>
      </c>
      <c r="B2" s="722"/>
      <c r="C2" s="722"/>
      <c r="D2" s="722"/>
      <c r="E2" s="722"/>
      <c r="F2" s="722"/>
      <c r="G2" s="722"/>
      <c r="H2" s="722"/>
      <c r="I2" s="723"/>
      <c r="J2" s="722"/>
      <c r="K2" s="722"/>
      <c r="L2" s="722"/>
      <c r="M2" s="722"/>
      <c r="N2" s="722"/>
      <c r="O2" s="355"/>
      <c r="P2" s="355"/>
      <c r="Q2" s="355"/>
    </row>
    <row r="3" spans="1:18">
      <c r="A3" s="724" t="s">
        <v>16</v>
      </c>
      <c r="B3" s="724"/>
      <c r="C3" s="724"/>
      <c r="D3" s="724"/>
      <c r="E3" s="724"/>
      <c r="F3" s="724"/>
      <c r="G3" s="724"/>
      <c r="H3" s="724"/>
      <c r="I3" s="723"/>
      <c r="J3" s="724"/>
      <c r="K3" s="724"/>
      <c r="L3" s="724"/>
      <c r="M3" s="724"/>
      <c r="N3" s="724"/>
      <c r="O3" s="356"/>
      <c r="P3" s="356"/>
      <c r="Q3" s="356"/>
    </row>
    <row r="4" spans="1:18">
      <c r="E4" s="332"/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63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464" t="s">
        <v>368</v>
      </c>
      <c r="C7" s="465">
        <v>44291</v>
      </c>
      <c r="D7" s="465" t="s">
        <v>34</v>
      </c>
      <c r="E7" s="348">
        <v>820210401538465</v>
      </c>
      <c r="F7" s="348"/>
      <c r="G7" s="348" t="s">
        <v>35</v>
      </c>
      <c r="H7" s="466" t="s">
        <v>369</v>
      </c>
      <c r="I7" s="348">
        <v>4221</v>
      </c>
      <c r="J7" s="347" t="s">
        <v>37</v>
      </c>
      <c r="K7" s="347" t="s">
        <v>38</v>
      </c>
      <c r="L7" s="347">
        <v>425259</v>
      </c>
      <c r="M7" s="468">
        <v>1000000</v>
      </c>
      <c r="N7" s="469" t="s">
        <v>1</v>
      </c>
      <c r="O7" s="361"/>
    </row>
    <row r="8" spans="1:18" s="173" customFormat="1" ht="27.75" customHeight="1">
      <c r="A8" s="467">
        <v>2</v>
      </c>
      <c r="B8" s="464" t="s">
        <v>370</v>
      </c>
      <c r="C8" s="465">
        <v>44291</v>
      </c>
      <c r="D8" s="465" t="s">
        <v>34</v>
      </c>
      <c r="E8" s="348" t="s">
        <v>371</v>
      </c>
      <c r="F8" s="348"/>
      <c r="G8" s="348" t="s">
        <v>35</v>
      </c>
      <c r="H8" s="466" t="s">
        <v>372</v>
      </c>
      <c r="I8" s="348">
        <v>717</v>
      </c>
      <c r="J8" s="347" t="s">
        <v>37</v>
      </c>
      <c r="K8" s="347" t="s">
        <v>38</v>
      </c>
      <c r="L8" s="347">
        <v>425259</v>
      </c>
      <c r="M8" s="468">
        <v>1000000</v>
      </c>
      <c r="N8" s="469" t="s">
        <v>1</v>
      </c>
      <c r="O8" s="361"/>
    </row>
    <row r="9" spans="1:18" s="173" customFormat="1" ht="27.75" customHeight="1">
      <c r="A9" s="467">
        <v>3</v>
      </c>
      <c r="B9" s="464" t="s">
        <v>373</v>
      </c>
      <c r="C9" s="465">
        <v>44292</v>
      </c>
      <c r="D9" s="465" t="s">
        <v>34</v>
      </c>
      <c r="E9" s="348" t="s">
        <v>374</v>
      </c>
      <c r="F9" s="348"/>
      <c r="G9" s="348" t="s">
        <v>375</v>
      </c>
      <c r="H9" s="466" t="s">
        <v>376</v>
      </c>
      <c r="I9" s="348" t="s">
        <v>377</v>
      </c>
      <c r="J9" s="347" t="s">
        <v>37</v>
      </c>
      <c r="K9" s="347" t="s">
        <v>38</v>
      </c>
      <c r="L9" s="347">
        <v>425259</v>
      </c>
      <c r="M9" s="468">
        <v>1500000</v>
      </c>
      <c r="N9" s="469" t="s">
        <v>2</v>
      </c>
      <c r="O9" s="361"/>
    </row>
    <row r="10" spans="1:18" s="173" customFormat="1" ht="27.75" customHeight="1">
      <c r="A10" s="467">
        <v>4</v>
      </c>
      <c r="B10" s="464" t="s">
        <v>378</v>
      </c>
      <c r="C10" s="465">
        <v>44294</v>
      </c>
      <c r="D10" s="465" t="s">
        <v>34</v>
      </c>
      <c r="E10" s="348" t="s">
        <v>379</v>
      </c>
      <c r="F10" s="348"/>
      <c r="G10" s="348" t="s">
        <v>48</v>
      </c>
      <c r="H10" s="466" t="s">
        <v>380</v>
      </c>
      <c r="I10" s="348">
        <v>44324980</v>
      </c>
      <c r="J10" s="347" t="s">
        <v>37</v>
      </c>
      <c r="K10" s="347" t="s">
        <v>38</v>
      </c>
      <c r="L10" s="347">
        <v>425259</v>
      </c>
      <c r="M10" s="468">
        <v>1000000</v>
      </c>
      <c r="N10" s="469" t="s">
        <v>1</v>
      </c>
      <c r="O10" s="361"/>
    </row>
    <row r="11" spans="1:18" s="173" customFormat="1" ht="27.75" customHeight="1">
      <c r="A11" s="344">
        <v>5</v>
      </c>
      <c r="B11" s="464" t="s">
        <v>381</v>
      </c>
      <c r="C11" s="465">
        <v>44293</v>
      </c>
      <c r="D11" s="465" t="s">
        <v>34</v>
      </c>
      <c r="E11" s="348">
        <v>820210407892919</v>
      </c>
      <c r="F11" s="348"/>
      <c r="G11" s="348" t="s">
        <v>48</v>
      </c>
      <c r="H11" s="466" t="s">
        <v>382</v>
      </c>
      <c r="I11" s="348">
        <v>44298824</v>
      </c>
      <c r="J11" s="347" t="s">
        <v>37</v>
      </c>
      <c r="K11" s="347" t="s">
        <v>38</v>
      </c>
      <c r="L11" s="347">
        <v>425259</v>
      </c>
      <c r="M11" s="468">
        <v>1000000</v>
      </c>
      <c r="N11" s="469" t="s">
        <v>1</v>
      </c>
      <c r="O11" s="361"/>
    </row>
    <row r="12" spans="1:18" s="173" customFormat="1" ht="27.75" customHeight="1">
      <c r="A12" s="344">
        <v>6</v>
      </c>
      <c r="B12" s="464" t="s">
        <v>383</v>
      </c>
      <c r="C12" s="465">
        <v>44293</v>
      </c>
      <c r="D12" s="465" t="s">
        <v>34</v>
      </c>
      <c r="E12" s="608" t="s">
        <v>384</v>
      </c>
      <c r="F12" s="348"/>
      <c r="G12" s="348" t="s">
        <v>48</v>
      </c>
      <c r="H12" s="466" t="s">
        <v>385</v>
      </c>
      <c r="I12" s="348">
        <v>44293824</v>
      </c>
      <c r="J12" s="347" t="s">
        <v>37</v>
      </c>
      <c r="K12" s="347" t="s">
        <v>38</v>
      </c>
      <c r="L12" s="347">
        <v>425259</v>
      </c>
      <c r="M12" s="468">
        <v>1000000</v>
      </c>
      <c r="N12" s="469" t="s">
        <v>1</v>
      </c>
      <c r="O12" s="361"/>
    </row>
    <row r="13" spans="1:18" s="173" customFormat="1" ht="27.75" customHeight="1">
      <c r="A13" s="467">
        <v>7</v>
      </c>
      <c r="B13" s="464" t="s">
        <v>386</v>
      </c>
      <c r="C13" s="465">
        <v>44293</v>
      </c>
      <c r="D13" s="465" t="s">
        <v>34</v>
      </c>
      <c r="E13" s="608" t="s">
        <v>387</v>
      </c>
      <c r="F13" s="348"/>
      <c r="G13" s="348" t="s">
        <v>48</v>
      </c>
      <c r="H13" s="466" t="s">
        <v>388</v>
      </c>
      <c r="I13" s="348">
        <v>44301998</v>
      </c>
      <c r="J13" s="347" t="s">
        <v>37</v>
      </c>
      <c r="K13" s="347" t="s">
        <v>38</v>
      </c>
      <c r="L13" s="347">
        <v>425259</v>
      </c>
      <c r="M13" s="468">
        <v>1000000</v>
      </c>
      <c r="N13" s="470" t="s">
        <v>1</v>
      </c>
      <c r="O13" s="361"/>
    </row>
    <row r="14" spans="1:18" s="173" customFormat="1" ht="27.75" customHeight="1">
      <c r="A14" s="467">
        <v>8</v>
      </c>
      <c r="B14" s="464" t="s">
        <v>389</v>
      </c>
      <c r="C14" s="465">
        <v>44294</v>
      </c>
      <c r="D14" s="465" t="s">
        <v>34</v>
      </c>
      <c r="E14" s="608" t="s">
        <v>390</v>
      </c>
      <c r="F14" s="348"/>
      <c r="G14" s="348" t="s">
        <v>35</v>
      </c>
      <c r="H14" s="466" t="s">
        <v>391</v>
      </c>
      <c r="I14" s="348">
        <v>38372</v>
      </c>
      <c r="J14" s="347" t="s">
        <v>37</v>
      </c>
      <c r="K14" s="347" t="s">
        <v>38</v>
      </c>
      <c r="L14" s="347">
        <v>425259</v>
      </c>
      <c r="M14" s="468">
        <v>1000000</v>
      </c>
      <c r="N14" s="469" t="s">
        <v>1</v>
      </c>
      <c r="O14" s="361"/>
    </row>
    <row r="15" spans="1:18" s="173" customFormat="1" ht="27.75" customHeight="1">
      <c r="A15" s="467">
        <v>9</v>
      </c>
      <c r="B15" s="464" t="s">
        <v>392</v>
      </c>
      <c r="C15" s="465">
        <v>44300</v>
      </c>
      <c r="D15" s="465" t="s">
        <v>34</v>
      </c>
      <c r="E15" s="608" t="s">
        <v>393</v>
      </c>
      <c r="F15" s="348"/>
      <c r="G15" s="348" t="s">
        <v>48</v>
      </c>
      <c r="H15" s="466" t="s">
        <v>394</v>
      </c>
      <c r="I15" s="348">
        <v>44608272</v>
      </c>
      <c r="J15" s="347" t="s">
        <v>37</v>
      </c>
      <c r="K15" s="347" t="s">
        <v>38</v>
      </c>
      <c r="L15" s="347">
        <v>425825</v>
      </c>
      <c r="M15" s="468">
        <v>2000000</v>
      </c>
      <c r="N15" s="469" t="s">
        <v>10</v>
      </c>
      <c r="O15" s="361"/>
    </row>
    <row r="16" spans="1:18" s="173" customFormat="1" ht="27.75" customHeight="1">
      <c r="A16" s="344">
        <v>10</v>
      </c>
      <c r="B16" s="464" t="s">
        <v>395</v>
      </c>
      <c r="C16" s="465">
        <v>44294</v>
      </c>
      <c r="D16" s="465" t="s">
        <v>34</v>
      </c>
      <c r="E16" s="608" t="s">
        <v>396</v>
      </c>
      <c r="F16" s="348"/>
      <c r="G16" s="348" t="s">
        <v>35</v>
      </c>
      <c r="H16" s="466" t="s">
        <v>397</v>
      </c>
      <c r="I16" s="348">
        <v>3524357517</v>
      </c>
      <c r="J16" s="347" t="s">
        <v>37</v>
      </c>
      <c r="K16" s="347" t="s">
        <v>38</v>
      </c>
      <c r="L16" s="347">
        <v>425825</v>
      </c>
      <c r="M16" s="468">
        <v>2000000</v>
      </c>
      <c r="N16" s="469" t="s">
        <v>10</v>
      </c>
      <c r="O16" s="361"/>
    </row>
    <row r="17" spans="1:15" s="173" customFormat="1" ht="27.75" customHeight="1">
      <c r="A17" s="344">
        <v>11</v>
      </c>
      <c r="B17" s="464" t="s">
        <v>398</v>
      </c>
      <c r="C17" s="465">
        <v>44294</v>
      </c>
      <c r="D17" s="465" t="s">
        <v>34</v>
      </c>
      <c r="E17" s="608" t="s">
        <v>399</v>
      </c>
      <c r="F17" s="348"/>
      <c r="G17" s="348" t="s">
        <v>35</v>
      </c>
      <c r="H17" s="466" t="s">
        <v>400</v>
      </c>
      <c r="I17" s="348">
        <v>49547</v>
      </c>
      <c r="J17" s="347" t="s">
        <v>37</v>
      </c>
      <c r="K17" s="347" t="s">
        <v>38</v>
      </c>
      <c r="L17" s="347">
        <v>425825</v>
      </c>
      <c r="M17" s="468">
        <v>2000000</v>
      </c>
      <c r="N17" s="469" t="s">
        <v>10</v>
      </c>
      <c r="O17" s="361"/>
    </row>
    <row r="18" spans="1:15" s="173" customFormat="1" ht="27.75" customHeight="1">
      <c r="A18" s="467">
        <v>12</v>
      </c>
      <c r="B18" s="464" t="s">
        <v>401</v>
      </c>
      <c r="C18" s="465">
        <v>44295</v>
      </c>
      <c r="D18" s="465" t="s">
        <v>34</v>
      </c>
      <c r="E18" s="608" t="s">
        <v>402</v>
      </c>
      <c r="F18" s="348"/>
      <c r="G18" s="348" t="s">
        <v>48</v>
      </c>
      <c r="H18" s="466" t="s">
        <v>403</v>
      </c>
      <c r="I18" s="348">
        <v>44408282</v>
      </c>
      <c r="J18" s="347" t="s">
        <v>37</v>
      </c>
      <c r="K18" s="347" t="s">
        <v>38</v>
      </c>
      <c r="L18" s="347">
        <v>425825</v>
      </c>
      <c r="M18" s="468">
        <v>100000</v>
      </c>
      <c r="N18" s="469" t="s">
        <v>10</v>
      </c>
      <c r="O18" s="361"/>
    </row>
    <row r="19" spans="1:15" s="173" customFormat="1" ht="27.75" customHeight="1">
      <c r="A19" s="467">
        <v>13</v>
      </c>
      <c r="B19" s="464" t="s">
        <v>404</v>
      </c>
      <c r="C19" s="465">
        <v>44294</v>
      </c>
      <c r="D19" s="465" t="s">
        <v>34</v>
      </c>
      <c r="E19" s="608" t="s">
        <v>405</v>
      </c>
      <c r="F19" s="348"/>
      <c r="G19" s="348" t="s">
        <v>406</v>
      </c>
      <c r="H19" s="466" t="s">
        <v>407</v>
      </c>
      <c r="I19" s="348" t="s">
        <v>408</v>
      </c>
      <c r="J19" s="347" t="s">
        <v>37</v>
      </c>
      <c r="K19" s="347" t="s">
        <v>38</v>
      </c>
      <c r="L19" s="347">
        <v>425825</v>
      </c>
      <c r="M19" s="468">
        <v>400000</v>
      </c>
      <c r="N19" s="469" t="s">
        <v>10</v>
      </c>
      <c r="O19" s="361"/>
    </row>
    <row r="20" spans="1:15" s="173" customFormat="1" ht="27.75" customHeight="1">
      <c r="A20" s="467">
        <v>14</v>
      </c>
      <c r="B20" s="464" t="s">
        <v>409</v>
      </c>
      <c r="C20" s="465">
        <v>44294</v>
      </c>
      <c r="D20" s="465" t="s">
        <v>34</v>
      </c>
      <c r="E20" s="608" t="s">
        <v>410</v>
      </c>
      <c r="F20" s="348"/>
      <c r="G20" s="348" t="s">
        <v>43</v>
      </c>
      <c r="H20" s="466" t="s">
        <v>411</v>
      </c>
      <c r="I20" s="348">
        <v>552979</v>
      </c>
      <c r="J20" s="347" t="s">
        <v>37</v>
      </c>
      <c r="K20" s="347" t="s">
        <v>38</v>
      </c>
      <c r="L20" s="347">
        <v>425825</v>
      </c>
      <c r="M20" s="468">
        <v>100000</v>
      </c>
      <c r="N20" s="469" t="s">
        <v>10</v>
      </c>
      <c r="O20" s="361"/>
    </row>
    <row r="21" spans="1:15" s="173" customFormat="1" ht="27.75" customHeight="1">
      <c r="A21" s="344">
        <v>15</v>
      </c>
      <c r="B21" s="464" t="s">
        <v>412</v>
      </c>
      <c r="C21" s="465">
        <v>44301</v>
      </c>
      <c r="D21" s="465" t="s">
        <v>34</v>
      </c>
      <c r="E21" s="608" t="s">
        <v>413</v>
      </c>
      <c r="F21" s="348"/>
      <c r="G21" s="348" t="s">
        <v>35</v>
      </c>
      <c r="H21" s="466" t="s">
        <v>414</v>
      </c>
      <c r="I21" s="348">
        <v>714008639095</v>
      </c>
      <c r="J21" s="347" t="s">
        <v>37</v>
      </c>
      <c r="K21" s="347" t="s">
        <v>38</v>
      </c>
      <c r="L21" s="347">
        <v>425259</v>
      </c>
      <c r="M21" s="468">
        <v>1000000</v>
      </c>
      <c r="N21" s="469" t="s">
        <v>1</v>
      </c>
      <c r="O21" s="361"/>
    </row>
    <row r="22" spans="1:15" s="173" customFormat="1" ht="27.75" customHeight="1">
      <c r="A22" s="344">
        <v>16</v>
      </c>
      <c r="B22" s="464" t="s">
        <v>415</v>
      </c>
      <c r="C22" s="465">
        <v>44295</v>
      </c>
      <c r="D22" s="465" t="s">
        <v>34</v>
      </c>
      <c r="E22" s="608" t="s">
        <v>416</v>
      </c>
      <c r="F22" s="348"/>
      <c r="G22" s="348" t="s">
        <v>35</v>
      </c>
      <c r="H22" s="466" t="s">
        <v>417</v>
      </c>
      <c r="I22" s="348">
        <v>781740584988</v>
      </c>
      <c r="J22" s="347" t="s">
        <v>37</v>
      </c>
      <c r="K22" s="347" t="s">
        <v>38</v>
      </c>
      <c r="L22" s="347">
        <v>425259</v>
      </c>
      <c r="M22" s="468">
        <v>1000000</v>
      </c>
      <c r="N22" s="469" t="s">
        <v>1</v>
      </c>
      <c r="O22" s="361"/>
    </row>
    <row r="23" spans="1:15" s="173" customFormat="1" ht="27.75" customHeight="1">
      <c r="A23" s="467">
        <v>17</v>
      </c>
      <c r="B23" s="464" t="s">
        <v>418</v>
      </c>
      <c r="C23" s="465">
        <v>44298</v>
      </c>
      <c r="D23" s="465" t="s">
        <v>34</v>
      </c>
      <c r="E23" s="608" t="s">
        <v>419</v>
      </c>
      <c r="F23" s="348"/>
      <c r="G23" s="348" t="s">
        <v>35</v>
      </c>
      <c r="H23" s="466" t="s">
        <v>420</v>
      </c>
      <c r="I23" s="348">
        <v>1772</v>
      </c>
      <c r="J23" s="347" t="s">
        <v>37</v>
      </c>
      <c r="K23" s="347" t="s">
        <v>38</v>
      </c>
      <c r="L23" s="347">
        <v>425259</v>
      </c>
      <c r="M23" s="468">
        <v>1000000</v>
      </c>
      <c r="N23" s="469" t="s">
        <v>1</v>
      </c>
      <c r="O23" s="361"/>
    </row>
    <row r="24" spans="1:15" s="173" customFormat="1" ht="27.75" customHeight="1">
      <c r="A24" s="467">
        <v>18</v>
      </c>
      <c r="B24" s="464" t="s">
        <v>421</v>
      </c>
      <c r="C24" s="465">
        <v>44298</v>
      </c>
      <c r="D24" s="465" t="s">
        <v>34</v>
      </c>
      <c r="E24" s="608" t="s">
        <v>422</v>
      </c>
      <c r="F24" s="348"/>
      <c r="G24" s="348" t="s">
        <v>48</v>
      </c>
      <c r="H24" s="466" t="s">
        <v>423</v>
      </c>
      <c r="I24" s="348">
        <v>44555598</v>
      </c>
      <c r="J24" s="347" t="s">
        <v>37</v>
      </c>
      <c r="K24" s="347" t="s">
        <v>38</v>
      </c>
      <c r="L24" s="347">
        <v>425825</v>
      </c>
      <c r="M24" s="468">
        <v>600000</v>
      </c>
      <c r="N24" s="469" t="s">
        <v>10</v>
      </c>
      <c r="O24" s="361"/>
    </row>
    <row r="25" spans="1:15" s="173" customFormat="1" ht="36.75" customHeight="1">
      <c r="A25" s="467">
        <v>19</v>
      </c>
      <c r="B25" s="464" t="s">
        <v>424</v>
      </c>
      <c r="C25" s="465">
        <v>44299</v>
      </c>
      <c r="D25" s="465" t="s">
        <v>34</v>
      </c>
      <c r="E25" s="608" t="s">
        <v>425</v>
      </c>
      <c r="F25" s="348"/>
      <c r="G25" s="348" t="s">
        <v>35</v>
      </c>
      <c r="H25" s="466" t="s">
        <v>426</v>
      </c>
      <c r="I25" s="348">
        <v>661098819636</v>
      </c>
      <c r="J25" s="347" t="s">
        <v>37</v>
      </c>
      <c r="K25" s="347" t="s">
        <v>38</v>
      </c>
      <c r="L25" s="347">
        <v>425825</v>
      </c>
      <c r="M25" s="468">
        <v>100000</v>
      </c>
      <c r="N25" s="469" t="s">
        <v>10</v>
      </c>
      <c r="O25" s="361"/>
    </row>
    <row r="26" spans="1:15" s="173" customFormat="1" ht="27.75" customHeight="1">
      <c r="A26" s="344">
        <v>20</v>
      </c>
      <c r="B26" s="464" t="s">
        <v>427</v>
      </c>
      <c r="C26" s="465">
        <v>44300</v>
      </c>
      <c r="D26" s="465" t="s">
        <v>34</v>
      </c>
      <c r="E26" s="608" t="s">
        <v>428</v>
      </c>
      <c r="F26" s="348"/>
      <c r="G26" s="348" t="s">
        <v>406</v>
      </c>
      <c r="H26" s="466" t="s">
        <v>429</v>
      </c>
      <c r="I26" s="348" t="s">
        <v>430</v>
      </c>
      <c r="J26" s="347" t="s">
        <v>37</v>
      </c>
      <c r="K26" s="347" t="s">
        <v>38</v>
      </c>
      <c r="L26" s="347">
        <v>425825</v>
      </c>
      <c r="M26" s="468">
        <v>100000</v>
      </c>
      <c r="N26" s="469" t="s">
        <v>10</v>
      </c>
      <c r="O26" s="361"/>
    </row>
    <row r="27" spans="1:15" s="173" customFormat="1" ht="27.75" customHeight="1">
      <c r="A27" s="344">
        <v>21</v>
      </c>
      <c r="B27" s="464" t="s">
        <v>431</v>
      </c>
      <c r="C27" s="465">
        <v>44305</v>
      </c>
      <c r="D27" s="465" t="s">
        <v>34</v>
      </c>
      <c r="E27" s="608" t="s">
        <v>432</v>
      </c>
      <c r="F27" s="348"/>
      <c r="G27" s="348" t="s">
        <v>43</v>
      </c>
      <c r="H27" s="609" t="s">
        <v>433</v>
      </c>
      <c r="I27" s="608" t="s">
        <v>434</v>
      </c>
      <c r="J27" s="347" t="s">
        <v>37</v>
      </c>
      <c r="K27" s="347" t="s">
        <v>38</v>
      </c>
      <c r="L27" s="347">
        <v>425825</v>
      </c>
      <c r="M27" s="468">
        <v>600000</v>
      </c>
      <c r="N27" s="469" t="s">
        <v>10</v>
      </c>
      <c r="O27" s="361"/>
    </row>
    <row r="28" spans="1:15" s="173" customFormat="1" ht="24" customHeight="1">
      <c r="A28" s="467">
        <v>22</v>
      </c>
      <c r="B28" s="464" t="s">
        <v>435</v>
      </c>
      <c r="C28" s="465">
        <v>44299</v>
      </c>
      <c r="D28" s="465" t="s">
        <v>34</v>
      </c>
      <c r="E28" s="608" t="s">
        <v>436</v>
      </c>
      <c r="F28" s="348"/>
      <c r="G28" s="348" t="s">
        <v>35</v>
      </c>
      <c r="H28" s="609" t="s">
        <v>437</v>
      </c>
      <c r="I28" s="471">
        <v>41143</v>
      </c>
      <c r="J28" s="347" t="s">
        <v>37</v>
      </c>
      <c r="K28" s="347" t="s">
        <v>38</v>
      </c>
      <c r="L28" s="347">
        <v>425825</v>
      </c>
      <c r="M28" s="468">
        <v>1000000</v>
      </c>
      <c r="N28" s="469" t="s">
        <v>8</v>
      </c>
      <c r="O28" s="361"/>
    </row>
    <row r="29" spans="1:15" s="173" customFormat="1" ht="27.75" customHeight="1">
      <c r="A29" s="467">
        <v>23</v>
      </c>
      <c r="B29" s="464" t="s">
        <v>438</v>
      </c>
      <c r="C29" s="465">
        <v>44299</v>
      </c>
      <c r="D29" s="465" t="s">
        <v>34</v>
      </c>
      <c r="E29" s="608" t="s">
        <v>439</v>
      </c>
      <c r="F29" s="348"/>
      <c r="G29" s="348" t="s">
        <v>35</v>
      </c>
      <c r="H29" s="609" t="s">
        <v>440</v>
      </c>
      <c r="I29" s="471">
        <v>29728</v>
      </c>
      <c r="J29" s="347" t="s">
        <v>37</v>
      </c>
      <c r="K29" s="347" t="s">
        <v>38</v>
      </c>
      <c r="L29" s="347">
        <v>425259</v>
      </c>
      <c r="M29" s="468">
        <v>1000000</v>
      </c>
      <c r="N29" s="469" t="s">
        <v>1</v>
      </c>
      <c r="O29" s="361"/>
    </row>
    <row r="30" spans="1:15" s="173" customFormat="1" ht="27.75" customHeight="1">
      <c r="A30" s="467">
        <v>24</v>
      </c>
      <c r="B30" s="464" t="s">
        <v>441</v>
      </c>
      <c r="C30" s="465">
        <v>44300</v>
      </c>
      <c r="D30" s="465" t="s">
        <v>34</v>
      </c>
      <c r="E30" s="608" t="s">
        <v>442</v>
      </c>
      <c r="F30" s="348"/>
      <c r="G30" s="348" t="s">
        <v>35</v>
      </c>
      <c r="H30" s="609" t="s">
        <v>443</v>
      </c>
      <c r="I30" s="610" t="s">
        <v>444</v>
      </c>
      <c r="J30" s="347" t="s">
        <v>37</v>
      </c>
      <c r="K30" s="347" t="s">
        <v>38</v>
      </c>
      <c r="L30" s="347">
        <v>425259</v>
      </c>
      <c r="M30" s="468">
        <v>1000000</v>
      </c>
      <c r="N30" s="469" t="s">
        <v>0</v>
      </c>
      <c r="O30" s="361"/>
    </row>
    <row r="31" spans="1:15" s="173" customFormat="1" ht="27.75" customHeight="1">
      <c r="A31" s="344">
        <v>25</v>
      </c>
      <c r="B31" s="464" t="s">
        <v>445</v>
      </c>
      <c r="C31" s="465">
        <v>44300</v>
      </c>
      <c r="D31" s="465" t="s">
        <v>34</v>
      </c>
      <c r="E31" s="608" t="s">
        <v>446</v>
      </c>
      <c r="F31" s="348"/>
      <c r="G31" s="348" t="s">
        <v>447</v>
      </c>
      <c r="H31" s="609" t="s">
        <v>448</v>
      </c>
      <c r="I31" s="471">
        <v>28629273164</v>
      </c>
      <c r="J31" s="347" t="s">
        <v>37</v>
      </c>
      <c r="K31" s="347" t="s">
        <v>38</v>
      </c>
      <c r="L31" s="347">
        <v>425259</v>
      </c>
      <c r="M31" s="468">
        <v>1500000</v>
      </c>
      <c r="N31" s="469" t="s">
        <v>2</v>
      </c>
      <c r="O31" s="361"/>
    </row>
    <row r="32" spans="1:15" s="173" customFormat="1" ht="27.75" customHeight="1">
      <c r="A32" s="344">
        <v>26</v>
      </c>
      <c r="B32" s="464" t="s">
        <v>449</v>
      </c>
      <c r="C32" s="465">
        <v>44300</v>
      </c>
      <c r="D32" s="465" t="s">
        <v>34</v>
      </c>
      <c r="E32" s="608" t="s">
        <v>450</v>
      </c>
      <c r="F32" s="348"/>
      <c r="G32" s="348" t="s">
        <v>35</v>
      </c>
      <c r="H32" s="609" t="s">
        <v>451</v>
      </c>
      <c r="I32" s="610" t="s">
        <v>452</v>
      </c>
      <c r="J32" s="347" t="s">
        <v>37</v>
      </c>
      <c r="K32" s="347" t="s">
        <v>38</v>
      </c>
      <c r="L32" s="347">
        <v>425259</v>
      </c>
      <c r="M32" s="468">
        <v>1000000</v>
      </c>
      <c r="N32" s="469" t="s">
        <v>1</v>
      </c>
      <c r="O32" s="361"/>
    </row>
    <row r="33" spans="1:15" s="173" customFormat="1" ht="27.75" customHeight="1">
      <c r="A33" s="467">
        <v>27</v>
      </c>
      <c r="B33" s="464" t="s">
        <v>453</v>
      </c>
      <c r="C33" s="465">
        <v>44301</v>
      </c>
      <c r="D33" s="465" t="s">
        <v>34</v>
      </c>
      <c r="E33" s="608" t="s">
        <v>454</v>
      </c>
      <c r="F33" s="348"/>
      <c r="G33" s="348" t="s">
        <v>63</v>
      </c>
      <c r="H33" s="609" t="s">
        <v>455</v>
      </c>
      <c r="I33" s="610" t="s">
        <v>456</v>
      </c>
      <c r="J33" s="347" t="s">
        <v>37</v>
      </c>
      <c r="K33" s="347" t="s">
        <v>38</v>
      </c>
      <c r="L33" s="347">
        <v>425825</v>
      </c>
      <c r="M33" s="468">
        <v>2000000</v>
      </c>
      <c r="N33" s="469" t="s">
        <v>10</v>
      </c>
      <c r="O33" s="361"/>
    </row>
    <row r="34" spans="1:15" s="173" customFormat="1" ht="27.75" customHeight="1">
      <c r="A34" s="467">
        <v>28</v>
      </c>
      <c r="B34" s="464" t="s">
        <v>457</v>
      </c>
      <c r="C34" s="465">
        <v>44301</v>
      </c>
      <c r="D34" s="465" t="s">
        <v>34</v>
      </c>
      <c r="E34" s="608" t="s">
        <v>458</v>
      </c>
      <c r="F34" s="348"/>
      <c r="G34" s="348" t="s">
        <v>459</v>
      </c>
      <c r="H34" s="609" t="s">
        <v>460</v>
      </c>
      <c r="I34" s="471">
        <v>93117000513</v>
      </c>
      <c r="J34" s="347" t="s">
        <v>37</v>
      </c>
      <c r="K34" s="347" t="s">
        <v>38</v>
      </c>
      <c r="L34" s="347">
        <v>425259</v>
      </c>
      <c r="M34" s="468">
        <v>1000000</v>
      </c>
      <c r="N34" s="469" t="s">
        <v>1</v>
      </c>
      <c r="O34" s="361"/>
    </row>
    <row r="35" spans="1:15" s="173" customFormat="1" ht="27.75" customHeight="1">
      <c r="A35" s="467">
        <v>29</v>
      </c>
      <c r="B35" s="464" t="s">
        <v>164</v>
      </c>
      <c r="C35" s="465">
        <v>44305</v>
      </c>
      <c r="D35" s="465" t="s">
        <v>34</v>
      </c>
      <c r="E35" s="608" t="s">
        <v>461</v>
      </c>
      <c r="F35" s="348"/>
      <c r="G35" s="348" t="s">
        <v>35</v>
      </c>
      <c r="H35" s="609" t="s">
        <v>462</v>
      </c>
      <c r="I35" s="471">
        <v>36850</v>
      </c>
      <c r="J35" s="347" t="s">
        <v>37</v>
      </c>
      <c r="K35" s="347" t="s">
        <v>38</v>
      </c>
      <c r="L35" s="347">
        <v>425825</v>
      </c>
      <c r="M35" s="468">
        <v>2000000</v>
      </c>
      <c r="N35" s="469" t="s">
        <v>10</v>
      </c>
      <c r="O35" s="361"/>
    </row>
    <row r="36" spans="1:15" s="173" customFormat="1" ht="27.75" customHeight="1">
      <c r="A36" s="344">
        <v>30</v>
      </c>
      <c r="B36" s="464" t="s">
        <v>463</v>
      </c>
      <c r="C36" s="465">
        <v>44306</v>
      </c>
      <c r="D36" s="465" t="s">
        <v>34</v>
      </c>
      <c r="E36" s="608" t="s">
        <v>464</v>
      </c>
      <c r="F36" s="348"/>
      <c r="G36" s="348" t="s">
        <v>35</v>
      </c>
      <c r="H36" s="609" t="s">
        <v>465</v>
      </c>
      <c r="I36" s="471">
        <v>3569533089</v>
      </c>
      <c r="J36" s="347" t="s">
        <v>37</v>
      </c>
      <c r="K36" s="347" t="s">
        <v>38</v>
      </c>
      <c r="L36" s="347">
        <v>425825</v>
      </c>
      <c r="M36" s="468">
        <v>100000</v>
      </c>
      <c r="N36" s="469" t="s">
        <v>10</v>
      </c>
      <c r="O36" s="361"/>
    </row>
    <row r="37" spans="1:15" s="173" customFormat="1" ht="27.75" customHeight="1">
      <c r="A37" s="344">
        <v>31</v>
      </c>
      <c r="B37" s="464" t="s">
        <v>466</v>
      </c>
      <c r="C37" s="465">
        <v>44302</v>
      </c>
      <c r="D37" s="465" t="s">
        <v>34</v>
      </c>
      <c r="E37" s="608" t="s">
        <v>467</v>
      </c>
      <c r="F37" s="348"/>
      <c r="G37" s="348" t="s">
        <v>48</v>
      </c>
      <c r="H37" s="609" t="s">
        <v>468</v>
      </c>
      <c r="I37" s="471">
        <v>44719989</v>
      </c>
      <c r="J37" s="347" t="s">
        <v>37</v>
      </c>
      <c r="K37" s="347" t="s">
        <v>38</v>
      </c>
      <c r="L37" s="347">
        <v>425825</v>
      </c>
      <c r="M37" s="468">
        <v>600000</v>
      </c>
      <c r="N37" s="469" t="s">
        <v>10</v>
      </c>
      <c r="O37" s="361"/>
    </row>
    <row r="38" spans="1:15" s="173" customFormat="1" ht="27.75" customHeight="1">
      <c r="A38" s="467">
        <v>32</v>
      </c>
      <c r="B38" s="464" t="s">
        <v>469</v>
      </c>
      <c r="C38" s="465">
        <v>44302</v>
      </c>
      <c r="D38" s="465" t="s">
        <v>34</v>
      </c>
      <c r="E38" s="608" t="s">
        <v>470</v>
      </c>
      <c r="F38" s="348"/>
      <c r="G38" s="348" t="s">
        <v>48</v>
      </c>
      <c r="H38" s="609" t="s">
        <v>471</v>
      </c>
      <c r="I38" s="471">
        <v>44731123</v>
      </c>
      <c r="J38" s="347" t="s">
        <v>37</v>
      </c>
      <c r="K38" s="347" t="s">
        <v>38</v>
      </c>
      <c r="L38" s="347">
        <v>425825</v>
      </c>
      <c r="M38" s="468">
        <v>2000000</v>
      </c>
      <c r="N38" s="469" t="s">
        <v>10</v>
      </c>
      <c r="O38" s="361"/>
    </row>
    <row r="39" spans="1:15" s="173" customFormat="1" ht="27.75" customHeight="1">
      <c r="A39" s="467">
        <v>33</v>
      </c>
      <c r="B39" s="464" t="s">
        <v>472</v>
      </c>
      <c r="C39" s="465">
        <v>44308</v>
      </c>
      <c r="D39" s="465" t="s">
        <v>34</v>
      </c>
      <c r="E39" s="608" t="s">
        <v>473</v>
      </c>
      <c r="F39" s="348"/>
      <c r="G39" s="348" t="s">
        <v>474</v>
      </c>
      <c r="H39" s="609" t="s">
        <v>475</v>
      </c>
      <c r="I39" s="610" t="s">
        <v>476</v>
      </c>
      <c r="J39" s="347" t="s">
        <v>37</v>
      </c>
      <c r="K39" s="347" t="s">
        <v>38</v>
      </c>
      <c r="L39" s="347">
        <v>425259</v>
      </c>
      <c r="M39" s="468">
        <v>1000000</v>
      </c>
      <c r="N39" s="469" t="s">
        <v>1</v>
      </c>
      <c r="O39" s="361"/>
    </row>
    <row r="40" spans="1:15" s="173" customFormat="1" ht="27.75" customHeight="1">
      <c r="A40" s="467">
        <v>34</v>
      </c>
      <c r="B40" s="464" t="s">
        <v>477</v>
      </c>
      <c r="C40" s="465">
        <v>44302</v>
      </c>
      <c r="D40" s="465" t="s">
        <v>34</v>
      </c>
      <c r="E40" s="608" t="s">
        <v>478</v>
      </c>
      <c r="F40" s="345"/>
      <c r="G40" s="348" t="s">
        <v>48</v>
      </c>
      <c r="H40" s="609" t="s">
        <v>479</v>
      </c>
      <c r="I40" s="471">
        <v>44723071</v>
      </c>
      <c r="J40" s="347" t="s">
        <v>37</v>
      </c>
      <c r="K40" s="347" t="s">
        <v>38</v>
      </c>
      <c r="L40" s="347">
        <v>425259</v>
      </c>
      <c r="M40" s="468">
        <v>1000000</v>
      </c>
      <c r="N40" s="469" t="s">
        <v>1</v>
      </c>
      <c r="O40" s="361"/>
    </row>
    <row r="41" spans="1:15" s="173" customFormat="1" ht="27.75" customHeight="1">
      <c r="A41" s="344">
        <v>35</v>
      </c>
      <c r="B41" s="464" t="s">
        <v>480</v>
      </c>
      <c r="C41" s="465">
        <v>44308</v>
      </c>
      <c r="D41" s="465" t="s">
        <v>34</v>
      </c>
      <c r="E41" s="608" t="s">
        <v>481</v>
      </c>
      <c r="F41" s="348"/>
      <c r="G41" s="348" t="s">
        <v>474</v>
      </c>
      <c r="H41" s="609" t="s">
        <v>482</v>
      </c>
      <c r="I41" s="610" t="s">
        <v>483</v>
      </c>
      <c r="J41" s="347" t="s">
        <v>37</v>
      </c>
      <c r="K41" s="347" t="s">
        <v>38</v>
      </c>
      <c r="L41" s="347">
        <v>425259</v>
      </c>
      <c r="M41" s="468">
        <v>1000000</v>
      </c>
      <c r="N41" s="469" t="s">
        <v>1</v>
      </c>
      <c r="O41" s="361"/>
    </row>
    <row r="42" spans="1:15" s="173" customFormat="1" ht="27.75" customHeight="1">
      <c r="A42" s="344">
        <v>36</v>
      </c>
      <c r="B42" s="464" t="s">
        <v>484</v>
      </c>
      <c r="C42" s="465">
        <v>44308</v>
      </c>
      <c r="D42" s="465" t="s">
        <v>34</v>
      </c>
      <c r="E42" s="608" t="s">
        <v>485</v>
      </c>
      <c r="F42" s="345"/>
      <c r="G42" s="348" t="s">
        <v>474</v>
      </c>
      <c r="H42" s="609" t="s">
        <v>486</v>
      </c>
      <c r="I42" s="610" t="s">
        <v>487</v>
      </c>
      <c r="J42" s="347" t="s">
        <v>37</v>
      </c>
      <c r="K42" s="347" t="s">
        <v>38</v>
      </c>
      <c r="L42" s="347">
        <v>425259</v>
      </c>
      <c r="M42" s="468">
        <v>1000000</v>
      </c>
      <c r="N42" s="469" t="s">
        <v>1</v>
      </c>
      <c r="O42" s="361"/>
    </row>
    <row r="43" spans="1:15" s="173" customFormat="1" ht="27.75" customHeight="1">
      <c r="A43" s="467">
        <v>37</v>
      </c>
      <c r="B43" s="464" t="s">
        <v>488</v>
      </c>
      <c r="C43" s="465">
        <v>44305</v>
      </c>
      <c r="D43" s="465" t="s">
        <v>34</v>
      </c>
      <c r="E43" s="608" t="s">
        <v>489</v>
      </c>
      <c r="F43" s="345"/>
      <c r="G43" s="348" t="s">
        <v>48</v>
      </c>
      <c r="H43" s="609" t="s">
        <v>490</v>
      </c>
      <c r="I43" s="471">
        <v>44738527</v>
      </c>
      <c r="J43" s="347" t="s">
        <v>37</v>
      </c>
      <c r="K43" s="347" t="s">
        <v>38</v>
      </c>
      <c r="L43" s="347">
        <v>425259</v>
      </c>
      <c r="M43" s="468">
        <v>1000000</v>
      </c>
      <c r="N43" s="469" t="s">
        <v>1</v>
      </c>
      <c r="O43" s="361"/>
    </row>
    <row r="44" spans="1:15" s="173" customFormat="1" ht="27.75" customHeight="1">
      <c r="A44" s="467">
        <v>38</v>
      </c>
      <c r="B44" s="464" t="s">
        <v>491</v>
      </c>
      <c r="C44" s="465">
        <v>44306</v>
      </c>
      <c r="D44" s="465" t="s">
        <v>34</v>
      </c>
      <c r="E44" s="608" t="s">
        <v>492</v>
      </c>
      <c r="F44" s="345"/>
      <c r="G44" s="348" t="s">
        <v>43</v>
      </c>
      <c r="H44" s="609" t="s">
        <v>493</v>
      </c>
      <c r="I44" s="471">
        <v>120384</v>
      </c>
      <c r="J44" s="347" t="s">
        <v>37</v>
      </c>
      <c r="K44" s="347" t="s">
        <v>38</v>
      </c>
      <c r="L44" s="347">
        <v>425259</v>
      </c>
      <c r="M44" s="468">
        <v>1000000</v>
      </c>
      <c r="N44" s="469" t="s">
        <v>1</v>
      </c>
      <c r="O44" s="361"/>
    </row>
    <row r="45" spans="1:15" s="173" customFormat="1" ht="27.75" customHeight="1">
      <c r="A45" s="467">
        <v>39</v>
      </c>
      <c r="B45" s="464" t="s">
        <v>494</v>
      </c>
      <c r="C45" s="465">
        <v>44305</v>
      </c>
      <c r="D45" s="465" t="s">
        <v>34</v>
      </c>
      <c r="E45" s="608" t="s">
        <v>495</v>
      </c>
      <c r="F45" s="345"/>
      <c r="G45" s="348" t="s">
        <v>48</v>
      </c>
      <c r="H45" s="609" t="s">
        <v>496</v>
      </c>
      <c r="I45" s="471">
        <v>44761762</v>
      </c>
      <c r="J45" s="347" t="s">
        <v>37</v>
      </c>
      <c r="K45" s="347" t="s">
        <v>38</v>
      </c>
      <c r="L45" s="347">
        <v>425259</v>
      </c>
      <c r="M45" s="468">
        <v>1500000</v>
      </c>
      <c r="N45" s="469" t="s">
        <v>2</v>
      </c>
      <c r="O45" s="361"/>
    </row>
    <row r="46" spans="1:15" s="173" customFormat="1" ht="27.75" customHeight="1">
      <c r="A46" s="344">
        <v>40</v>
      </c>
      <c r="B46" s="464" t="s">
        <v>497</v>
      </c>
      <c r="C46" s="465">
        <v>44305</v>
      </c>
      <c r="D46" s="465" t="s">
        <v>34</v>
      </c>
      <c r="E46" s="608" t="s">
        <v>498</v>
      </c>
      <c r="F46" s="345"/>
      <c r="G46" s="348" t="s">
        <v>35</v>
      </c>
      <c r="H46" s="609" t="s">
        <v>499</v>
      </c>
      <c r="I46" s="471">
        <v>15752</v>
      </c>
      <c r="J46" s="347" t="s">
        <v>37</v>
      </c>
      <c r="K46" s="347" t="s">
        <v>38</v>
      </c>
      <c r="L46" s="347">
        <v>425259</v>
      </c>
      <c r="M46" s="468">
        <v>1000000</v>
      </c>
      <c r="N46" s="469" t="s">
        <v>1</v>
      </c>
      <c r="O46" s="361"/>
    </row>
    <row r="47" spans="1:15" s="173" customFormat="1" ht="27.75" customHeight="1">
      <c r="A47" s="344">
        <v>41</v>
      </c>
      <c r="B47" s="464" t="s">
        <v>500</v>
      </c>
      <c r="C47" s="465">
        <v>44307</v>
      </c>
      <c r="D47" s="465" t="s">
        <v>34</v>
      </c>
      <c r="E47" s="608" t="s">
        <v>501</v>
      </c>
      <c r="F47" s="345"/>
      <c r="G47" s="348" t="s">
        <v>35</v>
      </c>
      <c r="H47" s="609" t="s">
        <v>502</v>
      </c>
      <c r="I47" s="610" t="s">
        <v>503</v>
      </c>
      <c r="J47" s="347" t="s">
        <v>37</v>
      </c>
      <c r="K47" s="347" t="s">
        <v>38</v>
      </c>
      <c r="L47" s="347">
        <v>425825</v>
      </c>
      <c r="M47" s="468">
        <v>2000000</v>
      </c>
      <c r="N47" s="469" t="s">
        <v>10</v>
      </c>
      <c r="O47" s="361"/>
    </row>
    <row r="48" spans="1:15" s="173" customFormat="1" ht="27.75" customHeight="1">
      <c r="A48" s="467">
        <v>42</v>
      </c>
      <c r="B48" s="464" t="s">
        <v>504</v>
      </c>
      <c r="C48" s="465">
        <v>44305</v>
      </c>
      <c r="D48" s="465" t="s">
        <v>34</v>
      </c>
      <c r="E48" s="608" t="s">
        <v>505</v>
      </c>
      <c r="F48" s="345"/>
      <c r="G48" s="348" t="s">
        <v>60</v>
      </c>
      <c r="H48" s="466" t="s">
        <v>506</v>
      </c>
      <c r="I48" s="348">
        <v>99840320</v>
      </c>
      <c r="J48" s="347" t="s">
        <v>37</v>
      </c>
      <c r="K48" s="347" t="s">
        <v>38</v>
      </c>
      <c r="L48" s="347">
        <v>425259</v>
      </c>
      <c r="M48" s="468">
        <v>1000000</v>
      </c>
      <c r="N48" s="469" t="s">
        <v>0</v>
      </c>
      <c r="O48" s="361"/>
    </row>
    <row r="49" spans="1:15" s="173" customFormat="1" ht="27.75" customHeight="1">
      <c r="A49" s="467">
        <v>43</v>
      </c>
      <c r="B49" s="464" t="s">
        <v>507</v>
      </c>
      <c r="C49" s="465">
        <v>44306</v>
      </c>
      <c r="D49" s="465" t="s">
        <v>34</v>
      </c>
      <c r="E49" s="608" t="s">
        <v>508</v>
      </c>
      <c r="F49" s="345"/>
      <c r="G49" s="348" t="s">
        <v>35</v>
      </c>
      <c r="H49" s="466" t="s">
        <v>509</v>
      </c>
      <c r="I49" s="348">
        <v>415576450308</v>
      </c>
      <c r="J49" s="347" t="s">
        <v>37</v>
      </c>
      <c r="K49" s="347" t="s">
        <v>38</v>
      </c>
      <c r="L49" s="347">
        <v>425259</v>
      </c>
      <c r="M49" s="468">
        <v>1000000</v>
      </c>
      <c r="N49" s="469" t="s">
        <v>1</v>
      </c>
      <c r="O49" s="361"/>
    </row>
    <row r="50" spans="1:15" s="173" customFormat="1" ht="27.75" customHeight="1">
      <c r="A50" s="467">
        <v>44</v>
      </c>
      <c r="B50" s="464" t="s">
        <v>510</v>
      </c>
      <c r="C50" s="465">
        <v>44306</v>
      </c>
      <c r="D50" s="465" t="s">
        <v>34</v>
      </c>
      <c r="E50" s="608" t="s">
        <v>511</v>
      </c>
      <c r="F50" s="345"/>
      <c r="G50" s="348" t="s">
        <v>43</v>
      </c>
      <c r="H50" s="466" t="s">
        <v>512</v>
      </c>
      <c r="I50" s="348">
        <v>143753</v>
      </c>
      <c r="J50" s="347" t="s">
        <v>37</v>
      </c>
      <c r="K50" s="347" t="s">
        <v>38</v>
      </c>
      <c r="L50" s="347">
        <v>425259</v>
      </c>
      <c r="M50" s="468">
        <v>1000000</v>
      </c>
      <c r="N50" s="469" t="s">
        <v>1</v>
      </c>
      <c r="O50" s="361"/>
    </row>
    <row r="51" spans="1:15" s="173" customFormat="1" ht="27.75" customHeight="1">
      <c r="A51" s="344">
        <v>45</v>
      </c>
      <c r="B51" s="464" t="s">
        <v>513</v>
      </c>
      <c r="C51" s="465">
        <v>44306</v>
      </c>
      <c r="D51" s="465" t="s">
        <v>34</v>
      </c>
      <c r="E51" s="608" t="s">
        <v>514</v>
      </c>
      <c r="F51" s="345"/>
      <c r="G51" s="348" t="s">
        <v>35</v>
      </c>
      <c r="H51" s="466" t="s">
        <v>515</v>
      </c>
      <c r="I51" s="348">
        <v>813130450685</v>
      </c>
      <c r="J51" s="347" t="s">
        <v>37</v>
      </c>
      <c r="K51" s="347" t="s">
        <v>38</v>
      </c>
      <c r="L51" s="347">
        <v>425259</v>
      </c>
      <c r="M51" s="468">
        <v>1000000</v>
      </c>
      <c r="N51" s="469" t="s">
        <v>1</v>
      </c>
      <c r="O51" s="361"/>
    </row>
    <row r="52" spans="1:15" s="173" customFormat="1" ht="27.75" customHeight="1">
      <c r="A52" s="344">
        <v>46</v>
      </c>
      <c r="B52" s="464" t="s">
        <v>516</v>
      </c>
      <c r="C52" s="465">
        <v>44309</v>
      </c>
      <c r="D52" s="465" t="s">
        <v>34</v>
      </c>
      <c r="E52" s="608" t="s">
        <v>517</v>
      </c>
      <c r="F52" s="345"/>
      <c r="G52" s="348" t="s">
        <v>48</v>
      </c>
      <c r="H52" s="466" t="s">
        <v>518</v>
      </c>
      <c r="I52" s="348">
        <v>44842465</v>
      </c>
      <c r="J52" s="347" t="s">
        <v>37</v>
      </c>
      <c r="K52" s="347" t="s">
        <v>38</v>
      </c>
      <c r="L52" s="347">
        <v>425825</v>
      </c>
      <c r="M52" s="468">
        <v>2000000</v>
      </c>
      <c r="N52" s="469" t="s">
        <v>10</v>
      </c>
      <c r="O52" s="361"/>
    </row>
    <row r="53" spans="1:15" s="173" customFormat="1" ht="27.75" customHeight="1">
      <c r="A53" s="467">
        <v>47</v>
      </c>
      <c r="B53" s="464" t="s">
        <v>519</v>
      </c>
      <c r="C53" s="465">
        <v>44307</v>
      </c>
      <c r="D53" s="465" t="s">
        <v>34</v>
      </c>
      <c r="E53" s="608" t="s">
        <v>520</v>
      </c>
      <c r="F53" s="345"/>
      <c r="G53" s="348" t="s">
        <v>35</v>
      </c>
      <c r="H53" s="466" t="s">
        <v>521</v>
      </c>
      <c r="I53" s="348">
        <v>21692</v>
      </c>
      <c r="J53" s="347" t="s">
        <v>37</v>
      </c>
      <c r="K53" s="347" t="s">
        <v>38</v>
      </c>
      <c r="L53" s="347">
        <v>425259</v>
      </c>
      <c r="M53" s="468">
        <v>1000000</v>
      </c>
      <c r="N53" s="469" t="s">
        <v>1</v>
      </c>
      <c r="O53" s="361"/>
    </row>
    <row r="54" spans="1:15" s="173" customFormat="1" ht="27.75" customHeight="1">
      <c r="A54" s="467">
        <v>48</v>
      </c>
      <c r="B54" s="464" t="s">
        <v>522</v>
      </c>
      <c r="C54" s="465">
        <v>44308</v>
      </c>
      <c r="D54" s="465" t="s">
        <v>34</v>
      </c>
      <c r="E54" s="608" t="s">
        <v>523</v>
      </c>
      <c r="F54" s="345"/>
      <c r="G54" s="348" t="s">
        <v>48</v>
      </c>
      <c r="H54" s="466" t="s">
        <v>524</v>
      </c>
      <c r="I54" s="348">
        <v>44812167</v>
      </c>
      <c r="J54" s="347" t="s">
        <v>37</v>
      </c>
      <c r="K54" s="347" t="s">
        <v>38</v>
      </c>
      <c r="L54" s="347">
        <v>425259</v>
      </c>
      <c r="M54" s="468">
        <v>1000000</v>
      </c>
      <c r="N54" s="469" t="s">
        <v>1</v>
      </c>
      <c r="O54" s="361"/>
    </row>
    <row r="55" spans="1:15" s="173" customFormat="1" ht="27.75" customHeight="1">
      <c r="A55" s="467">
        <v>49</v>
      </c>
      <c r="B55" s="464" t="s">
        <v>525</v>
      </c>
      <c r="C55" s="465">
        <v>44312</v>
      </c>
      <c r="D55" s="465" t="s">
        <v>34</v>
      </c>
      <c r="E55" s="608" t="s">
        <v>526</v>
      </c>
      <c r="F55" s="345"/>
      <c r="G55" s="347" t="s">
        <v>60</v>
      </c>
      <c r="H55" s="466" t="s">
        <v>527</v>
      </c>
      <c r="I55" s="348">
        <v>64304036259</v>
      </c>
      <c r="J55" s="347" t="s">
        <v>37</v>
      </c>
      <c r="K55" s="347" t="s">
        <v>38</v>
      </c>
      <c r="L55" s="347">
        <v>425825</v>
      </c>
      <c r="M55" s="468">
        <v>2000000</v>
      </c>
      <c r="N55" s="469" t="s">
        <v>10</v>
      </c>
      <c r="O55" s="361"/>
    </row>
    <row r="56" spans="1:15" s="173" customFormat="1" ht="27.75" customHeight="1">
      <c r="A56" s="344">
        <v>50</v>
      </c>
      <c r="B56" s="464" t="s">
        <v>528</v>
      </c>
      <c r="C56" s="465">
        <v>44314</v>
      </c>
      <c r="D56" s="465" t="s">
        <v>34</v>
      </c>
      <c r="E56" s="608" t="s">
        <v>529</v>
      </c>
      <c r="F56" s="345"/>
      <c r="G56" s="348" t="s">
        <v>48</v>
      </c>
      <c r="H56" s="466" t="s">
        <v>530</v>
      </c>
      <c r="I56" s="348">
        <v>44947958</v>
      </c>
      <c r="J56" s="347" t="s">
        <v>37</v>
      </c>
      <c r="K56" s="347" t="s">
        <v>38</v>
      </c>
      <c r="L56" s="347">
        <v>425259</v>
      </c>
      <c r="M56" s="468">
        <v>1000000</v>
      </c>
      <c r="N56" s="469" t="s">
        <v>1</v>
      </c>
      <c r="O56" s="361"/>
    </row>
    <row r="57" spans="1:15" s="173" customFormat="1" ht="27.75" customHeight="1">
      <c r="A57" s="344">
        <v>51</v>
      </c>
      <c r="B57" s="464" t="s">
        <v>531</v>
      </c>
      <c r="C57" s="465">
        <v>44309</v>
      </c>
      <c r="D57" s="465" t="s">
        <v>34</v>
      </c>
      <c r="E57" s="608" t="s">
        <v>532</v>
      </c>
      <c r="F57" s="345"/>
      <c r="G57" s="348" t="s">
        <v>48</v>
      </c>
      <c r="H57" s="466" t="s">
        <v>533</v>
      </c>
      <c r="I57" s="348">
        <v>44852110</v>
      </c>
      <c r="J57" s="347" t="s">
        <v>37</v>
      </c>
      <c r="K57" s="347" t="s">
        <v>38</v>
      </c>
      <c r="L57" s="347">
        <v>425259</v>
      </c>
      <c r="M57" s="468">
        <v>1000000</v>
      </c>
      <c r="N57" s="469" t="s">
        <v>1</v>
      </c>
      <c r="O57" s="361"/>
    </row>
    <row r="58" spans="1:15" s="173" customFormat="1" ht="27.75" customHeight="1">
      <c r="A58" s="467">
        <v>52</v>
      </c>
      <c r="B58" s="464" t="s">
        <v>534</v>
      </c>
      <c r="C58" s="465">
        <v>44308</v>
      </c>
      <c r="D58" s="465" t="s">
        <v>34</v>
      </c>
      <c r="E58" s="608" t="s">
        <v>535</v>
      </c>
      <c r="F58" s="345"/>
      <c r="G58" s="348" t="s">
        <v>35</v>
      </c>
      <c r="H58" s="466" t="s">
        <v>536</v>
      </c>
      <c r="I58" s="348">
        <v>58965</v>
      </c>
      <c r="J58" s="347" t="s">
        <v>37</v>
      </c>
      <c r="K58" s="347" t="s">
        <v>38</v>
      </c>
      <c r="L58" s="347">
        <v>425259</v>
      </c>
      <c r="M58" s="468">
        <v>1000000</v>
      </c>
      <c r="N58" s="469" t="s">
        <v>1</v>
      </c>
      <c r="O58" s="361"/>
    </row>
    <row r="59" spans="1:15" s="173" customFormat="1" ht="27.75" customHeight="1">
      <c r="A59" s="467">
        <v>53</v>
      </c>
      <c r="B59" s="464" t="s">
        <v>537</v>
      </c>
      <c r="C59" s="465">
        <v>44312</v>
      </c>
      <c r="D59" s="465" t="s">
        <v>34</v>
      </c>
      <c r="E59" s="608" t="s">
        <v>538</v>
      </c>
      <c r="F59" s="345"/>
      <c r="G59" s="348" t="s">
        <v>35</v>
      </c>
      <c r="H59" s="466" t="s">
        <v>539</v>
      </c>
      <c r="I59" s="348">
        <v>3602</v>
      </c>
      <c r="J59" s="347" t="s">
        <v>37</v>
      </c>
      <c r="K59" s="347" t="s">
        <v>38</v>
      </c>
      <c r="L59" s="347">
        <v>425825</v>
      </c>
      <c r="M59" s="468">
        <v>600000</v>
      </c>
      <c r="N59" s="469" t="s">
        <v>10</v>
      </c>
      <c r="O59" s="361"/>
    </row>
    <row r="60" spans="1:15" s="173" customFormat="1" ht="27.75" customHeight="1">
      <c r="A60" s="467">
        <v>54</v>
      </c>
      <c r="B60" s="464" t="s">
        <v>540</v>
      </c>
      <c r="C60" s="465">
        <v>44314</v>
      </c>
      <c r="D60" s="465" t="s">
        <v>34</v>
      </c>
      <c r="E60" s="608" t="s">
        <v>541</v>
      </c>
      <c r="F60" s="345"/>
      <c r="G60" s="348" t="s">
        <v>35</v>
      </c>
      <c r="H60" s="466" t="s">
        <v>542</v>
      </c>
      <c r="I60" s="348">
        <v>3600664716</v>
      </c>
      <c r="J60" s="347" t="s">
        <v>37</v>
      </c>
      <c r="K60" s="347" t="s">
        <v>38</v>
      </c>
      <c r="L60" s="347">
        <v>425825</v>
      </c>
      <c r="M60" s="468">
        <v>2000000</v>
      </c>
      <c r="N60" s="469" t="s">
        <v>10</v>
      </c>
      <c r="O60" s="361"/>
    </row>
    <row r="61" spans="1:15" s="173" customFormat="1" ht="27.75" customHeight="1">
      <c r="A61" s="344">
        <v>55</v>
      </c>
      <c r="B61" s="464" t="s">
        <v>543</v>
      </c>
      <c r="C61" s="465">
        <v>44312</v>
      </c>
      <c r="D61" s="465" t="s">
        <v>34</v>
      </c>
      <c r="E61" s="608" t="s">
        <v>544</v>
      </c>
      <c r="F61" s="345"/>
      <c r="G61" s="347" t="s">
        <v>60</v>
      </c>
      <c r="H61" s="466" t="s">
        <v>545</v>
      </c>
      <c r="I61" s="348">
        <v>897443778</v>
      </c>
      <c r="J61" s="347" t="s">
        <v>37</v>
      </c>
      <c r="K61" s="347" t="s">
        <v>38</v>
      </c>
      <c r="L61" s="347">
        <v>425259</v>
      </c>
      <c r="M61" s="468">
        <v>1000000</v>
      </c>
      <c r="N61" s="469" t="s">
        <v>1</v>
      </c>
      <c r="O61" s="361"/>
    </row>
    <row r="62" spans="1:15" s="173" customFormat="1" ht="27.75" customHeight="1">
      <c r="A62" s="344">
        <v>56</v>
      </c>
      <c r="B62" s="464" t="s">
        <v>546</v>
      </c>
      <c r="C62" s="465">
        <v>44313</v>
      </c>
      <c r="D62" s="465" t="s">
        <v>34</v>
      </c>
      <c r="E62" s="608" t="s">
        <v>547</v>
      </c>
      <c r="F62" s="345"/>
      <c r="G62" s="348" t="s">
        <v>48</v>
      </c>
      <c r="H62" s="466" t="s">
        <v>548</v>
      </c>
      <c r="I62" s="348">
        <v>44919623</v>
      </c>
      <c r="J62" s="347" t="s">
        <v>37</v>
      </c>
      <c r="K62" s="347" t="s">
        <v>38</v>
      </c>
      <c r="L62" s="347">
        <v>425825</v>
      </c>
      <c r="M62" s="468">
        <v>2000000</v>
      </c>
      <c r="N62" s="469" t="s">
        <v>10</v>
      </c>
      <c r="O62" s="361"/>
    </row>
    <row r="63" spans="1:15" s="173" customFormat="1" ht="27.75" customHeight="1">
      <c r="A63" s="467">
        <v>57</v>
      </c>
      <c r="B63" s="464" t="s">
        <v>549</v>
      </c>
      <c r="C63" s="465">
        <v>44315</v>
      </c>
      <c r="D63" s="465" t="s">
        <v>34</v>
      </c>
      <c r="E63" s="348" t="s">
        <v>550</v>
      </c>
      <c r="F63" s="348"/>
      <c r="G63" s="348" t="s">
        <v>60</v>
      </c>
      <c r="H63" s="466" t="s">
        <v>551</v>
      </c>
      <c r="I63" s="348">
        <v>897449892</v>
      </c>
      <c r="J63" s="347" t="s">
        <v>37</v>
      </c>
      <c r="K63" s="347" t="s">
        <v>38</v>
      </c>
      <c r="L63" s="347">
        <v>425259</v>
      </c>
      <c r="M63" s="468">
        <v>1000000</v>
      </c>
      <c r="N63" s="469" t="s">
        <v>1</v>
      </c>
      <c r="O63" s="361"/>
    </row>
    <row r="64" spans="1:15" s="173" customFormat="1" ht="27.75" customHeight="1">
      <c r="A64" s="467">
        <v>58</v>
      </c>
      <c r="B64" s="464" t="s">
        <v>552</v>
      </c>
      <c r="C64" s="465">
        <v>44315</v>
      </c>
      <c r="D64" s="465" t="s">
        <v>34</v>
      </c>
      <c r="E64" s="608" t="s">
        <v>553</v>
      </c>
      <c r="F64" s="345"/>
      <c r="G64" s="348" t="s">
        <v>60</v>
      </c>
      <c r="H64" s="466" t="s">
        <v>554</v>
      </c>
      <c r="I64" s="348">
        <v>897449978</v>
      </c>
      <c r="J64" s="347" t="s">
        <v>37</v>
      </c>
      <c r="K64" s="347" t="s">
        <v>38</v>
      </c>
      <c r="L64" s="347">
        <v>425259</v>
      </c>
      <c r="M64" s="468">
        <v>1000000</v>
      </c>
      <c r="N64" s="469" t="s">
        <v>1</v>
      </c>
      <c r="O64" s="361"/>
    </row>
    <row r="65" spans="1:15" s="173" customFormat="1" ht="27.75" customHeight="1">
      <c r="A65" s="467">
        <v>59</v>
      </c>
      <c r="B65" s="464" t="s">
        <v>555</v>
      </c>
      <c r="C65" s="465">
        <v>44316</v>
      </c>
      <c r="D65" s="465" t="s">
        <v>34</v>
      </c>
      <c r="E65" s="608" t="s">
        <v>556</v>
      </c>
      <c r="F65" s="345"/>
      <c r="G65" s="348" t="s">
        <v>35</v>
      </c>
      <c r="H65" s="466" t="s">
        <v>557</v>
      </c>
      <c r="I65" s="348">
        <v>461473143705</v>
      </c>
      <c r="J65" s="347" t="s">
        <v>37</v>
      </c>
      <c r="K65" s="347" t="s">
        <v>38</v>
      </c>
      <c r="L65" s="347">
        <v>425259</v>
      </c>
      <c r="M65" s="468">
        <v>1000000</v>
      </c>
      <c r="N65" s="469" t="s">
        <v>1</v>
      </c>
      <c r="O65" s="361"/>
    </row>
    <row r="66" spans="1:15" s="173" customFormat="1" ht="27.75" customHeight="1">
      <c r="A66" s="344">
        <v>60</v>
      </c>
      <c r="B66" s="464" t="s">
        <v>558</v>
      </c>
      <c r="C66" s="465">
        <v>44314</v>
      </c>
      <c r="D66" s="465" t="s">
        <v>34</v>
      </c>
      <c r="E66" s="608" t="s">
        <v>559</v>
      </c>
      <c r="F66" s="345"/>
      <c r="G66" s="348" t="s">
        <v>48</v>
      </c>
      <c r="H66" s="466" t="s">
        <v>560</v>
      </c>
      <c r="I66" s="348">
        <v>44932628</v>
      </c>
      <c r="J66" s="347" t="s">
        <v>37</v>
      </c>
      <c r="K66" s="347" t="s">
        <v>38</v>
      </c>
      <c r="L66" s="347">
        <v>425259</v>
      </c>
      <c r="M66" s="468">
        <v>1000000</v>
      </c>
      <c r="N66" s="469" t="s">
        <v>1</v>
      </c>
      <c r="O66" s="361"/>
    </row>
    <row r="67" spans="1:15" s="173" customFormat="1" ht="27.75" customHeight="1">
      <c r="A67" s="344">
        <v>61</v>
      </c>
      <c r="B67" s="464" t="s">
        <v>561</v>
      </c>
      <c r="C67" s="465">
        <v>44315</v>
      </c>
      <c r="D67" s="465" t="s">
        <v>34</v>
      </c>
      <c r="E67" s="608" t="s">
        <v>562</v>
      </c>
      <c r="F67" s="345"/>
      <c r="G67" s="348" t="s">
        <v>35</v>
      </c>
      <c r="H67" s="466" t="s">
        <v>563</v>
      </c>
      <c r="I67" s="348">
        <v>3608409318</v>
      </c>
      <c r="J67" s="347" t="s">
        <v>37</v>
      </c>
      <c r="K67" s="347" t="s">
        <v>38</v>
      </c>
      <c r="L67" s="347">
        <v>425259</v>
      </c>
      <c r="M67" s="468">
        <v>1000000</v>
      </c>
      <c r="N67" s="469" t="s">
        <v>1</v>
      </c>
      <c r="O67" s="361"/>
    </row>
    <row r="68" spans="1:15" s="173" customFormat="1" ht="27.75" customHeight="1">
      <c r="A68" s="467">
        <v>62</v>
      </c>
      <c r="B68" s="464" t="s">
        <v>564</v>
      </c>
      <c r="C68" s="465">
        <v>44316</v>
      </c>
      <c r="D68" s="465" t="s">
        <v>34</v>
      </c>
      <c r="E68" s="608" t="s">
        <v>565</v>
      </c>
      <c r="F68" s="345"/>
      <c r="G68" s="348" t="s">
        <v>35</v>
      </c>
      <c r="H68" s="466" t="s">
        <v>566</v>
      </c>
      <c r="I68" s="348">
        <v>3613598473</v>
      </c>
      <c r="J68" s="347" t="s">
        <v>37</v>
      </c>
      <c r="K68" s="347" t="s">
        <v>38</v>
      </c>
      <c r="L68" s="347">
        <v>425259</v>
      </c>
      <c r="M68" s="468">
        <v>1000000</v>
      </c>
      <c r="N68" s="469" t="s">
        <v>1</v>
      </c>
      <c r="O68" s="361"/>
    </row>
    <row r="69" spans="1:15" s="173" customFormat="1" ht="27.75" customHeight="1">
      <c r="A69" s="467">
        <v>63</v>
      </c>
      <c r="B69" s="464" t="s">
        <v>567</v>
      </c>
      <c r="C69" s="465">
        <v>44314</v>
      </c>
      <c r="D69" s="465" t="s">
        <v>34</v>
      </c>
      <c r="E69" s="608" t="s">
        <v>568</v>
      </c>
      <c r="F69" s="345"/>
      <c r="G69" s="348" t="s">
        <v>35</v>
      </c>
      <c r="H69" s="466" t="s">
        <v>569</v>
      </c>
      <c r="I69" s="348">
        <v>5066</v>
      </c>
      <c r="J69" s="347" t="s">
        <v>37</v>
      </c>
      <c r="K69" s="347" t="s">
        <v>38</v>
      </c>
      <c r="L69" s="347">
        <v>425259</v>
      </c>
      <c r="M69" s="468">
        <v>1000000</v>
      </c>
      <c r="N69" s="469" t="s">
        <v>1</v>
      </c>
      <c r="O69" s="361"/>
    </row>
    <row r="70" spans="1:15" s="173" customFormat="1" ht="27.75" customHeight="1">
      <c r="A70" s="467">
        <v>64</v>
      </c>
      <c r="B70" s="464" t="s">
        <v>570</v>
      </c>
      <c r="C70" s="465">
        <v>44316</v>
      </c>
      <c r="D70" s="465" t="s">
        <v>34</v>
      </c>
      <c r="E70" s="608" t="s">
        <v>571</v>
      </c>
      <c r="F70" s="345"/>
      <c r="G70" s="348" t="s">
        <v>35</v>
      </c>
      <c r="H70" s="466" t="s">
        <v>572</v>
      </c>
      <c r="I70" s="348">
        <v>79578</v>
      </c>
      <c r="J70" s="347" t="s">
        <v>37</v>
      </c>
      <c r="K70" s="347" t="s">
        <v>38</v>
      </c>
      <c r="L70" s="347">
        <v>425259</v>
      </c>
      <c r="M70" s="468">
        <v>1000000</v>
      </c>
      <c r="N70" s="469" t="s">
        <v>1</v>
      </c>
      <c r="O70" s="361"/>
    </row>
    <row r="71" spans="1:15" s="173" customFormat="1" ht="27.75" customHeight="1">
      <c r="A71" s="344">
        <v>65</v>
      </c>
      <c r="B71" s="464" t="s">
        <v>573</v>
      </c>
      <c r="C71" s="465">
        <v>44316</v>
      </c>
      <c r="D71" s="465" t="s">
        <v>34</v>
      </c>
      <c r="E71" s="348" t="s">
        <v>574</v>
      </c>
      <c r="F71" s="348"/>
      <c r="G71" s="348" t="s">
        <v>35</v>
      </c>
      <c r="H71" s="466" t="s">
        <v>575</v>
      </c>
      <c r="I71" s="348">
        <v>3613591003</v>
      </c>
      <c r="J71" s="347" t="s">
        <v>37</v>
      </c>
      <c r="K71" s="347" t="s">
        <v>38</v>
      </c>
      <c r="L71" s="347">
        <v>425259</v>
      </c>
      <c r="M71" s="468">
        <v>1000000</v>
      </c>
      <c r="N71" s="469" t="s">
        <v>1</v>
      </c>
      <c r="O71" s="361"/>
    </row>
    <row r="72" spans="1:15" s="175" customFormat="1" ht="27.75" customHeight="1">
      <c r="A72" s="472"/>
      <c r="B72" s="728" t="s">
        <v>123</v>
      </c>
      <c r="C72" s="729"/>
      <c r="D72" s="729"/>
      <c r="E72" s="729"/>
      <c r="F72" s="729"/>
      <c r="G72" s="729"/>
      <c r="H72" s="729"/>
      <c r="I72" s="729"/>
      <c r="J72" s="729"/>
      <c r="K72" s="729"/>
      <c r="L72" s="730"/>
      <c r="M72" s="475">
        <f>SUM(M7:M71)</f>
        <v>70800000</v>
      </c>
      <c r="N72" s="421"/>
      <c r="O72" s="422"/>
    </row>
    <row r="74" spans="1:15">
      <c r="A74" s="368" t="s">
        <v>17</v>
      </c>
      <c r="B74" s="369" t="s">
        <v>124</v>
      </c>
      <c r="C74" s="370"/>
      <c r="D74" s="371"/>
      <c r="E74" s="372" t="s">
        <v>125</v>
      </c>
      <c r="F74" s="372" t="s">
        <v>126</v>
      </c>
      <c r="G74" s="372"/>
      <c r="H74" s="373" t="s">
        <v>127</v>
      </c>
      <c r="I74" s="423"/>
      <c r="J74" s="423"/>
    </row>
    <row r="75" spans="1:15">
      <c r="A75" s="374"/>
      <c r="B75" s="375" t="s">
        <v>11</v>
      </c>
      <c r="C75" s="376"/>
      <c r="D75" s="377"/>
      <c r="E75" s="378"/>
      <c r="F75" s="378"/>
      <c r="G75" s="378"/>
      <c r="H75" s="379"/>
      <c r="I75" s="423"/>
      <c r="J75" s="423"/>
    </row>
    <row r="76" spans="1:15">
      <c r="A76" s="380"/>
      <c r="B76" s="725" t="s">
        <v>128</v>
      </c>
      <c r="C76" s="726"/>
      <c r="D76" s="727"/>
      <c r="E76" s="381"/>
      <c r="F76" s="382"/>
      <c r="G76" s="382"/>
      <c r="H76" s="383"/>
      <c r="I76" s="424"/>
      <c r="J76" s="424"/>
    </row>
    <row r="77" spans="1:15">
      <c r="A77" s="384">
        <v>1</v>
      </c>
      <c r="B77" s="717" t="s">
        <v>0</v>
      </c>
      <c r="C77" s="718"/>
      <c r="D77" s="719"/>
      <c r="E77" s="385">
        <f>COUNTIF($N$7:$N$108,"Izin Akuntan Publik")</f>
        <v>2</v>
      </c>
      <c r="F77" s="386">
        <v>1000000</v>
      </c>
      <c r="G77" s="386"/>
      <c r="H77" s="387">
        <f>E77*F77</f>
        <v>2000000</v>
      </c>
      <c r="I77" s="425"/>
      <c r="J77" s="426"/>
    </row>
    <row r="78" spans="1:15">
      <c r="A78" s="384">
        <v>2</v>
      </c>
      <c r="B78" s="711" t="s">
        <v>1</v>
      </c>
      <c r="C78" s="712"/>
      <c r="D78" s="713"/>
      <c r="E78" s="385">
        <f>COUNTIF($N$7:$N$108,"Perpanjangan Izin Akuntan Publik")</f>
        <v>38</v>
      </c>
      <c r="F78" s="386">
        <v>1000000</v>
      </c>
      <c r="G78" s="386"/>
      <c r="H78" s="387">
        <f>E78*F78</f>
        <v>38000000</v>
      </c>
      <c r="I78" s="425"/>
      <c r="J78" s="426"/>
    </row>
    <row r="79" spans="1:15">
      <c r="A79" s="384">
        <v>3</v>
      </c>
      <c r="B79" s="711" t="s">
        <v>129</v>
      </c>
      <c r="C79" s="712"/>
      <c r="D79" s="713"/>
      <c r="E79" s="385"/>
      <c r="F79" s="386"/>
      <c r="G79" s="386"/>
      <c r="H79" s="388"/>
      <c r="I79" s="425"/>
      <c r="J79" s="426"/>
      <c r="L79" s="427"/>
    </row>
    <row r="80" spans="1:15">
      <c r="A80" s="384"/>
      <c r="B80" s="711" t="s">
        <v>130</v>
      </c>
      <c r="C80" s="712"/>
      <c r="D80" s="713"/>
      <c r="E80" s="385">
        <f>COUNTIF($N$7:$N$108,"Izin Usaha KAP Perseorangan")</f>
        <v>3</v>
      </c>
      <c r="F80" s="386">
        <v>1500000</v>
      </c>
      <c r="G80" s="386"/>
      <c r="H80" s="387">
        <f>E80*F80</f>
        <v>4500000</v>
      </c>
      <c r="I80" s="425"/>
      <c r="J80" s="426"/>
    </row>
    <row r="81" spans="1:10">
      <c r="A81" s="384"/>
      <c r="B81" s="711" t="s">
        <v>131</v>
      </c>
      <c r="C81" s="712"/>
      <c r="D81" s="713"/>
      <c r="E81" s="385">
        <f>COUNTIF($N$7:$N$108,"Izin Usaha KAP Jumlah Rekan 2-4 orang")</f>
        <v>0</v>
      </c>
      <c r="F81" s="386">
        <v>3000000</v>
      </c>
      <c r="G81" s="386"/>
      <c r="H81" s="388">
        <f>E81*F81</f>
        <v>0</v>
      </c>
      <c r="I81" s="425"/>
      <c r="J81" s="426"/>
    </row>
    <row r="82" spans="1:10">
      <c r="A82" s="384"/>
      <c r="B82" s="711" t="s">
        <v>132</v>
      </c>
      <c r="C82" s="712"/>
      <c r="D82" s="713"/>
      <c r="E82" s="385">
        <f>COUNTIF($N$7:$N$108,"Izin Usaha KAP Jumlah Rekan 5 orang atau lebih")</f>
        <v>0</v>
      </c>
      <c r="F82" s="386">
        <v>6000000</v>
      </c>
      <c r="G82" s="386"/>
      <c r="H82" s="388">
        <f>E82*F82</f>
        <v>0</v>
      </c>
      <c r="I82" s="425"/>
      <c r="J82" s="426"/>
    </row>
    <row r="83" spans="1:10">
      <c r="A83" s="389">
        <v>4</v>
      </c>
      <c r="B83" s="714" t="s">
        <v>5</v>
      </c>
      <c r="C83" s="715"/>
      <c r="D83" s="716"/>
      <c r="E83" s="385">
        <f>COUNTIF($N$7:$N$108,"Izin Pendirian Cabang Kantor Akuntan Publik")</f>
        <v>0</v>
      </c>
      <c r="F83" s="391">
        <v>2000000</v>
      </c>
      <c r="G83" s="391"/>
      <c r="H83" s="392">
        <f>E83*F83</f>
        <v>0</v>
      </c>
      <c r="I83" s="425"/>
      <c r="J83" s="426"/>
    </row>
    <row r="84" spans="1:10">
      <c r="A84" s="393"/>
      <c r="B84" s="705" t="s">
        <v>133</v>
      </c>
      <c r="C84" s="706"/>
      <c r="D84" s="707"/>
      <c r="E84" s="394"/>
      <c r="F84" s="395"/>
      <c r="G84" s="395"/>
      <c r="H84" s="396">
        <f>SUM(H77:H83)</f>
        <v>44500000</v>
      </c>
      <c r="I84" s="428"/>
      <c r="J84" s="429"/>
    </row>
    <row r="85" spans="1:10">
      <c r="A85" s="397"/>
      <c r="B85" s="708" t="s">
        <v>134</v>
      </c>
      <c r="C85" s="709"/>
      <c r="D85" s="710"/>
      <c r="E85" s="398"/>
      <c r="F85" s="399"/>
      <c r="G85" s="399"/>
      <c r="H85" s="400"/>
      <c r="I85" s="430"/>
      <c r="J85" s="431"/>
    </row>
    <row r="86" spans="1:10" ht="15" customHeight="1">
      <c r="A86" s="384">
        <v>5</v>
      </c>
      <c r="B86" s="685" t="s">
        <v>6</v>
      </c>
      <c r="C86" s="686"/>
      <c r="D86" s="687"/>
      <c r="E86" s="385">
        <f>COUNTIF($N$7:$N$108,"Persetujuan Pencantuman Nama KAPA atau OAA Bersama-Sama dengan nama KAP")</f>
        <v>0</v>
      </c>
      <c r="F86" s="386">
        <v>5000000</v>
      </c>
      <c r="G86" s="386"/>
      <c r="H86" s="388">
        <f>E86*F86</f>
        <v>0</v>
      </c>
      <c r="I86" s="430"/>
      <c r="J86" s="426"/>
    </row>
    <row r="87" spans="1:10">
      <c r="A87" s="389">
        <v>6</v>
      </c>
      <c r="B87" s="700" t="s">
        <v>7</v>
      </c>
      <c r="C87" s="701"/>
      <c r="D87" s="701"/>
      <c r="E87" s="401">
        <f>COUNTIF($N$7:$N$108,"Persetujuan Pendaftaran KAPA atau OAA")</f>
        <v>0</v>
      </c>
      <c r="F87" s="391">
        <v>10000000</v>
      </c>
      <c r="G87" s="391"/>
      <c r="H87" s="392">
        <f>E87*F87</f>
        <v>0</v>
      </c>
      <c r="I87" s="430"/>
      <c r="J87" s="426"/>
    </row>
    <row r="88" spans="1:10">
      <c r="A88" s="402"/>
      <c r="B88" s="702" t="s">
        <v>135</v>
      </c>
      <c r="C88" s="703"/>
      <c r="D88" s="704"/>
      <c r="E88" s="403"/>
      <c r="F88" s="404"/>
      <c r="G88" s="404"/>
      <c r="H88" s="405">
        <f>SUM(H86:H87)</f>
        <v>0</v>
      </c>
      <c r="I88" s="428"/>
      <c r="J88" s="429"/>
    </row>
    <row r="89" spans="1:10">
      <c r="A89" s="393"/>
      <c r="B89" s="705" t="s">
        <v>136</v>
      </c>
      <c r="C89" s="706"/>
      <c r="D89" s="707"/>
      <c r="E89" s="394"/>
      <c r="F89" s="395"/>
      <c r="G89" s="395"/>
      <c r="H89" s="396">
        <f>H84+H88</f>
        <v>44500000</v>
      </c>
      <c r="I89" s="428"/>
      <c r="J89" s="429"/>
    </row>
    <row r="90" spans="1:10">
      <c r="A90" s="406"/>
      <c r="B90" s="407" t="s">
        <v>13</v>
      </c>
      <c r="C90" s="408"/>
      <c r="D90" s="409"/>
      <c r="E90" s="410"/>
      <c r="F90" s="411"/>
      <c r="G90" s="411"/>
      <c r="H90" s="412"/>
      <c r="I90" s="428"/>
      <c r="J90" s="429"/>
    </row>
    <row r="91" spans="1:10">
      <c r="A91" s="397"/>
      <c r="B91" s="708" t="s">
        <v>137</v>
      </c>
      <c r="C91" s="709"/>
      <c r="D91" s="710"/>
      <c r="E91" s="398"/>
      <c r="F91" s="399"/>
      <c r="G91" s="399"/>
      <c r="H91" s="413"/>
      <c r="I91" s="430"/>
      <c r="J91" s="431"/>
    </row>
    <row r="92" spans="1:10" ht="15" customHeight="1">
      <c r="A92" s="384">
        <v>7</v>
      </c>
      <c r="B92" s="685" t="s">
        <v>8</v>
      </c>
      <c r="C92" s="686"/>
      <c r="D92" s="687"/>
      <c r="E92" s="611" t="s">
        <v>576</v>
      </c>
      <c r="F92" s="386">
        <v>1000000</v>
      </c>
      <c r="G92" s="391"/>
      <c r="H92" s="387">
        <v>1000000</v>
      </c>
      <c r="I92" s="430"/>
      <c r="J92" s="426"/>
    </row>
    <row r="93" spans="1:10" ht="15" customHeight="1">
      <c r="A93" s="384">
        <v>8</v>
      </c>
      <c r="B93" s="685" t="s">
        <v>9</v>
      </c>
      <c r="C93" s="686"/>
      <c r="D93" s="687"/>
      <c r="E93" s="385">
        <f>COUNTIF($N$7:$N$108,"Denda Administratif atas Keterlambatan Penyampaian LKU dan LK")</f>
        <v>0</v>
      </c>
      <c r="F93" s="415" t="s">
        <v>138</v>
      </c>
      <c r="G93" s="438"/>
      <c r="H93" s="387">
        <v>0</v>
      </c>
      <c r="I93" s="430"/>
      <c r="J93" s="426"/>
    </row>
    <row r="94" spans="1:10" ht="27.75" customHeight="1">
      <c r="A94" s="389">
        <v>9</v>
      </c>
      <c r="B94" s="688" t="s">
        <v>10</v>
      </c>
      <c r="C94" s="689"/>
      <c r="D94" s="690"/>
      <c r="E94" s="390">
        <f>COUNTIF($N$7:$N$108,"Denda Administratif atas Keterlambatan Penyampaian Laporan PPL")</f>
        <v>21</v>
      </c>
      <c r="F94" s="417" t="s">
        <v>138</v>
      </c>
      <c r="G94" s="438"/>
      <c r="H94" s="387">
        <v>25300000</v>
      </c>
      <c r="I94" s="430"/>
      <c r="J94" s="426"/>
    </row>
    <row r="95" spans="1:10" ht="30" customHeight="1">
      <c r="A95" s="393"/>
      <c r="B95" s="691" t="s">
        <v>139</v>
      </c>
      <c r="C95" s="692"/>
      <c r="D95" s="693"/>
      <c r="E95" s="394"/>
      <c r="F95" s="418"/>
      <c r="G95" s="418"/>
      <c r="H95" s="419">
        <f>SUM(H92:H94)</f>
        <v>26300000</v>
      </c>
      <c r="I95" s="428"/>
      <c r="J95" s="429"/>
    </row>
    <row r="96" spans="1:10" ht="30" customHeight="1">
      <c r="A96" s="433">
        <v>10</v>
      </c>
      <c r="B96" s="694" t="s">
        <v>140</v>
      </c>
      <c r="C96" s="695"/>
      <c r="D96" s="696"/>
      <c r="E96" s="436">
        <v>0</v>
      </c>
      <c r="F96" s="438" t="s">
        <v>138</v>
      </c>
      <c r="G96" s="438"/>
      <c r="H96" s="439">
        <v>0</v>
      </c>
      <c r="I96" s="430"/>
      <c r="J96" s="431"/>
    </row>
    <row r="97" spans="1:10" ht="30" customHeight="1">
      <c r="A97" s="440">
        <v>11</v>
      </c>
      <c r="B97" s="434" t="s">
        <v>577</v>
      </c>
      <c r="C97" s="473"/>
      <c r="D97" s="435"/>
      <c r="E97" s="437">
        <v>0</v>
      </c>
      <c r="F97" s="445"/>
      <c r="G97" s="445"/>
      <c r="H97" s="446">
        <v>2282592</v>
      </c>
      <c r="I97" s="430"/>
      <c r="J97" s="431"/>
    </row>
    <row r="98" spans="1:10" ht="33" customHeight="1">
      <c r="A98" s="447">
        <v>12</v>
      </c>
      <c r="B98" s="697" t="s">
        <v>141</v>
      </c>
      <c r="C98" s="698"/>
      <c r="D98" s="699"/>
      <c r="E98" s="448">
        <v>0</v>
      </c>
      <c r="F98" s="450"/>
      <c r="G98" s="450"/>
      <c r="H98" s="451">
        <v>0</v>
      </c>
      <c r="I98" s="430"/>
      <c r="J98" s="431"/>
    </row>
    <row r="99" spans="1:10">
      <c r="A99" s="680" t="s">
        <v>142</v>
      </c>
      <c r="B99" s="681"/>
      <c r="C99" s="681"/>
      <c r="D99" s="682"/>
      <c r="E99" s="452">
        <f>SUM(E77:E96)</f>
        <v>64</v>
      </c>
      <c r="F99" s="453"/>
      <c r="G99" s="474"/>
      <c r="H99" s="454">
        <f>SUM(H96:H98)</f>
        <v>2282592</v>
      </c>
      <c r="I99" s="460"/>
      <c r="J99" s="461"/>
    </row>
    <row r="100" spans="1:10">
      <c r="A100" s="683" t="s">
        <v>143</v>
      </c>
      <c r="B100" s="684"/>
      <c r="C100" s="684"/>
      <c r="D100" s="682"/>
      <c r="E100" s="372">
        <f>SUM(E77:E96)</f>
        <v>64</v>
      </c>
      <c r="F100" s="453"/>
      <c r="G100" s="453"/>
      <c r="H100" s="419">
        <f>H89+H95+H99</f>
        <v>73082592</v>
      </c>
      <c r="I100" s="460"/>
      <c r="J100" s="461"/>
    </row>
    <row r="101" spans="1:10">
      <c r="I101" s="424"/>
      <c r="J101" s="340"/>
    </row>
    <row r="102" spans="1:10">
      <c r="B102" s="455" t="s">
        <v>11</v>
      </c>
      <c r="C102" s="456"/>
      <c r="D102" s="456"/>
      <c r="E102" s="457"/>
      <c r="F102" s="458"/>
      <c r="G102" s="458"/>
      <c r="H102" s="459">
        <f>H89</f>
        <v>44500000</v>
      </c>
      <c r="I102" s="424"/>
      <c r="J102" s="340"/>
    </row>
    <row r="103" spans="1:10">
      <c r="B103" s="455" t="s">
        <v>13</v>
      </c>
      <c r="C103" s="456"/>
      <c r="D103" s="456"/>
      <c r="E103" s="457"/>
      <c r="F103" s="458"/>
      <c r="G103" s="458"/>
      <c r="H103" s="459">
        <f>H95</f>
        <v>26300000</v>
      </c>
      <c r="I103" s="424"/>
      <c r="J103" s="340"/>
    </row>
    <row r="104" spans="1:10">
      <c r="B104" s="455" t="s">
        <v>12</v>
      </c>
      <c r="C104" s="456"/>
      <c r="D104" s="456"/>
      <c r="E104" s="457"/>
      <c r="F104" s="458"/>
      <c r="G104" s="458"/>
      <c r="H104" s="459">
        <f>H99</f>
        <v>2282592</v>
      </c>
      <c r="I104" s="424"/>
      <c r="J104" s="340"/>
    </row>
    <row r="105" spans="1:10">
      <c r="B105" s="455" t="s">
        <v>234</v>
      </c>
      <c r="C105" s="456"/>
      <c r="D105" s="456"/>
      <c r="E105" s="457"/>
      <c r="F105" s="458"/>
      <c r="G105" s="458"/>
      <c r="H105" s="459">
        <f>SUM(H102:H104)</f>
        <v>73082592</v>
      </c>
    </row>
  </sheetData>
  <autoFilter ref="A6:Q72" xr:uid="{00000000-0009-0000-0000-000004000000}"/>
  <mergeCells count="27">
    <mergeCell ref="A1:N1"/>
    <mergeCell ref="A2:N2"/>
    <mergeCell ref="A3:N3"/>
    <mergeCell ref="B72:L72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1:D91"/>
    <mergeCell ref="B92:D92"/>
    <mergeCell ref="A99:D99"/>
    <mergeCell ref="A100:D100"/>
    <mergeCell ref="B93:D93"/>
    <mergeCell ref="B94:D94"/>
    <mergeCell ref="B95:D95"/>
    <mergeCell ref="B96:D96"/>
    <mergeCell ref="B98:D98"/>
  </mergeCells>
  <pageMargins left="0.59055118110236204" right="0.39370078740157499" top="0.39370078740157499" bottom="0.39370078740157499" header="0.196850393700787" footer="0.196850393700787"/>
  <pageSetup paperSize="9" scale="52" orientation="landscape"/>
  <rowBreaks count="1" manualBreakCount="1">
    <brk id="7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8"/>
  <sheetViews>
    <sheetView zoomScale="80" zoomScaleNormal="80" zoomScaleSheetLayoutView="80" workbookViewId="0">
      <pane ySplit="6" topLeftCell="A7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332" customWidth="1"/>
    <col min="2" max="2" width="45" style="332" customWidth="1"/>
    <col min="3" max="3" width="12.26953125" style="332" hidden="1" customWidth="1"/>
    <col min="4" max="4" width="13.26953125" style="332" hidden="1" customWidth="1"/>
    <col min="5" max="6" width="20.26953125" style="333" customWidth="1"/>
    <col min="7" max="7" width="17.1796875" style="334" hidden="1" customWidth="1"/>
    <col min="8" max="8" width="22.7265625" style="335" customWidth="1"/>
    <col min="9" max="9" width="22" style="334" customWidth="1"/>
    <col min="10" max="10" width="12.54296875" style="332" hidden="1" customWidth="1"/>
    <col min="11" max="11" width="8.54296875" style="332" hidden="1" customWidth="1"/>
    <col min="12" max="12" width="9.26953125" style="332" customWidth="1"/>
    <col min="13" max="13" width="15.7265625" style="336" customWidth="1"/>
    <col min="14" max="14" width="46.179687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20" t="s">
        <v>14</v>
      </c>
      <c r="B1" s="720"/>
      <c r="C1" s="720"/>
      <c r="D1" s="720"/>
      <c r="E1" s="720"/>
      <c r="F1" s="720"/>
      <c r="G1" s="720"/>
      <c r="H1" s="720"/>
      <c r="I1" s="721"/>
      <c r="J1" s="720"/>
      <c r="K1" s="720"/>
      <c r="L1" s="720"/>
      <c r="M1" s="720"/>
      <c r="N1" s="720"/>
      <c r="O1" s="338"/>
      <c r="P1" s="338"/>
      <c r="Q1" s="338"/>
    </row>
    <row r="2" spans="1:18">
      <c r="A2" s="722" t="s">
        <v>15</v>
      </c>
      <c r="B2" s="722"/>
      <c r="C2" s="722"/>
      <c r="D2" s="722"/>
      <c r="E2" s="722"/>
      <c r="F2" s="722"/>
      <c r="G2" s="722"/>
      <c r="H2" s="722"/>
      <c r="I2" s="723"/>
      <c r="J2" s="722"/>
      <c r="K2" s="722"/>
      <c r="L2" s="722"/>
      <c r="M2" s="722"/>
      <c r="N2" s="722"/>
      <c r="O2" s="355"/>
      <c r="P2" s="355"/>
      <c r="Q2" s="355"/>
    </row>
    <row r="3" spans="1:18">
      <c r="A3" s="724" t="s">
        <v>16</v>
      </c>
      <c r="B3" s="724"/>
      <c r="C3" s="724"/>
      <c r="D3" s="724"/>
      <c r="E3" s="724"/>
      <c r="F3" s="724"/>
      <c r="G3" s="724"/>
      <c r="H3" s="724"/>
      <c r="I3" s="723"/>
      <c r="J3" s="724"/>
      <c r="K3" s="724"/>
      <c r="L3" s="724"/>
      <c r="M3" s="724"/>
      <c r="N3" s="724"/>
      <c r="O3" s="356"/>
      <c r="P3" s="356"/>
      <c r="Q3" s="356"/>
    </row>
    <row r="4" spans="1:18">
      <c r="B4" s="339"/>
      <c r="E4" s="332"/>
      <c r="F4" s="332"/>
      <c r="M4" s="332"/>
    </row>
    <row r="5" spans="1:18">
      <c r="C5" s="340"/>
    </row>
    <row r="6" spans="1:18" s="330" customFormat="1" ht="36.75" customHeight="1">
      <c r="A6" s="341" t="s">
        <v>17</v>
      </c>
      <c r="B6" s="342" t="s">
        <v>18</v>
      </c>
      <c r="C6" s="342" t="s">
        <v>19</v>
      </c>
      <c r="D6" s="342" t="s">
        <v>20</v>
      </c>
      <c r="E6" s="343" t="s">
        <v>21</v>
      </c>
      <c r="F6" s="343" t="s">
        <v>23</v>
      </c>
      <c r="G6" s="343" t="s">
        <v>22</v>
      </c>
      <c r="H6" s="343" t="s">
        <v>24</v>
      </c>
      <c r="I6" s="343" t="s">
        <v>25</v>
      </c>
      <c r="J6" s="342" t="s">
        <v>26</v>
      </c>
      <c r="K6" s="342" t="s">
        <v>27</v>
      </c>
      <c r="L6" s="342" t="s">
        <v>28</v>
      </c>
      <c r="M6" s="342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345" t="s">
        <v>578</v>
      </c>
      <c r="C7" s="346">
        <v>44319</v>
      </c>
      <c r="D7" s="347" t="s">
        <v>34</v>
      </c>
      <c r="E7" s="348">
        <v>820210426740994</v>
      </c>
      <c r="F7" s="348" t="s">
        <v>60</v>
      </c>
      <c r="G7" s="347">
        <v>523013000990</v>
      </c>
      <c r="H7" s="349" t="s">
        <v>579</v>
      </c>
      <c r="I7" s="347">
        <v>897451890</v>
      </c>
      <c r="J7" s="347" t="s">
        <v>37</v>
      </c>
      <c r="K7" s="347" t="s">
        <v>38</v>
      </c>
      <c r="L7" s="347">
        <v>425259</v>
      </c>
      <c r="M7" s="359">
        <v>1000000</v>
      </c>
      <c r="N7" s="360" t="s">
        <v>1</v>
      </c>
      <c r="O7" s="361"/>
    </row>
    <row r="8" spans="1:18" s="173" customFormat="1" ht="27.75" customHeight="1">
      <c r="A8" s="344">
        <v>2</v>
      </c>
      <c r="B8" s="345" t="s">
        <v>580</v>
      </c>
      <c r="C8" s="346">
        <v>44319</v>
      </c>
      <c r="D8" s="347" t="s">
        <v>34</v>
      </c>
      <c r="E8" s="348">
        <v>820210426742123</v>
      </c>
      <c r="F8" s="348" t="s">
        <v>60</v>
      </c>
      <c r="G8" s="347">
        <v>523013000990</v>
      </c>
      <c r="H8" s="349" t="s">
        <v>581</v>
      </c>
      <c r="I8" s="347">
        <v>897451889</v>
      </c>
      <c r="J8" s="347" t="s">
        <v>37</v>
      </c>
      <c r="K8" s="347" t="s">
        <v>38</v>
      </c>
      <c r="L8" s="347">
        <v>425259</v>
      </c>
      <c r="M8" s="359">
        <v>1000000</v>
      </c>
      <c r="N8" s="360" t="s">
        <v>1</v>
      </c>
      <c r="O8" s="361"/>
    </row>
    <row r="9" spans="1:18" s="173" customFormat="1" ht="27.75" customHeight="1">
      <c r="A9" s="344">
        <v>3</v>
      </c>
      <c r="B9" s="345" t="s">
        <v>582</v>
      </c>
      <c r="C9" s="346">
        <v>44319</v>
      </c>
      <c r="D9" s="347" t="s">
        <v>34</v>
      </c>
      <c r="E9" s="348">
        <v>820210502275352</v>
      </c>
      <c r="F9" s="348" t="s">
        <v>35</v>
      </c>
      <c r="G9" s="347">
        <v>520008000990</v>
      </c>
      <c r="H9" s="349" t="s">
        <v>583</v>
      </c>
      <c r="I9" s="347">
        <v>27510</v>
      </c>
      <c r="J9" s="347" t="s">
        <v>37</v>
      </c>
      <c r="K9" s="347" t="s">
        <v>38</v>
      </c>
      <c r="L9" s="347">
        <v>425259</v>
      </c>
      <c r="M9" s="359">
        <v>1000000</v>
      </c>
      <c r="N9" s="360" t="s">
        <v>0</v>
      </c>
      <c r="O9" s="361"/>
    </row>
    <row r="10" spans="1:18" s="173" customFormat="1" ht="27.75" customHeight="1">
      <c r="A10" s="344">
        <v>4</v>
      </c>
      <c r="B10" s="345" t="s">
        <v>584</v>
      </c>
      <c r="C10" s="346">
        <v>44319</v>
      </c>
      <c r="D10" s="347" t="s">
        <v>34</v>
      </c>
      <c r="E10" s="348">
        <v>820210502278620</v>
      </c>
      <c r="F10" s="348" t="s">
        <v>43</v>
      </c>
      <c r="G10" s="347">
        <v>520009000990</v>
      </c>
      <c r="H10" s="349" t="s">
        <v>585</v>
      </c>
      <c r="I10" s="347">
        <v>758307</v>
      </c>
      <c r="J10" s="347" t="s">
        <v>37</v>
      </c>
      <c r="K10" s="347" t="s">
        <v>38</v>
      </c>
      <c r="L10" s="347">
        <v>425259</v>
      </c>
      <c r="M10" s="359">
        <v>1500000</v>
      </c>
      <c r="N10" s="360" t="s">
        <v>2</v>
      </c>
      <c r="O10" s="361"/>
    </row>
    <row r="11" spans="1:18" s="173" customFormat="1" ht="27.75" customHeight="1">
      <c r="A11" s="344">
        <v>5</v>
      </c>
      <c r="B11" s="345" t="s">
        <v>586</v>
      </c>
      <c r="C11" s="346">
        <v>44319</v>
      </c>
      <c r="D11" s="347" t="s">
        <v>34</v>
      </c>
      <c r="E11" s="348">
        <v>820210503370004</v>
      </c>
      <c r="F11" s="348" t="s">
        <v>48</v>
      </c>
      <c r="G11" s="347">
        <v>523014000990</v>
      </c>
      <c r="H11" s="349" t="s">
        <v>587</v>
      </c>
      <c r="I11" s="347">
        <v>45077506</v>
      </c>
      <c r="J11" s="347" t="s">
        <v>37</v>
      </c>
      <c r="K11" s="347" t="s">
        <v>38</v>
      </c>
      <c r="L11" s="347">
        <v>425259</v>
      </c>
      <c r="M11" s="359">
        <v>1000000</v>
      </c>
      <c r="N11" s="360" t="s">
        <v>1</v>
      </c>
      <c r="O11" s="361"/>
    </row>
    <row r="12" spans="1:18" s="173" customFormat="1" ht="27.75" customHeight="1">
      <c r="A12" s="344">
        <v>6</v>
      </c>
      <c r="B12" s="345" t="s">
        <v>588</v>
      </c>
      <c r="C12" s="346">
        <v>44319</v>
      </c>
      <c r="D12" s="347" t="s">
        <v>34</v>
      </c>
      <c r="E12" s="348">
        <v>820210503370622</v>
      </c>
      <c r="F12" s="348" t="s">
        <v>48</v>
      </c>
      <c r="G12" s="347">
        <v>523014000990</v>
      </c>
      <c r="H12" s="349" t="s">
        <v>589</v>
      </c>
      <c r="I12" s="347">
        <v>45077541</v>
      </c>
      <c r="J12" s="347" t="s">
        <v>37</v>
      </c>
      <c r="K12" s="347" t="s">
        <v>38</v>
      </c>
      <c r="L12" s="347">
        <v>425259</v>
      </c>
      <c r="M12" s="359">
        <v>1000000</v>
      </c>
      <c r="N12" s="360" t="s">
        <v>1</v>
      </c>
      <c r="O12" s="361"/>
    </row>
    <row r="13" spans="1:18" s="173" customFormat="1" ht="27.75" customHeight="1">
      <c r="A13" s="344">
        <v>7</v>
      </c>
      <c r="B13" s="345" t="s">
        <v>590</v>
      </c>
      <c r="C13" s="346">
        <v>44320</v>
      </c>
      <c r="D13" s="347" t="s">
        <v>34</v>
      </c>
      <c r="E13" s="348">
        <v>820210503406425</v>
      </c>
      <c r="F13" s="348" t="s">
        <v>35</v>
      </c>
      <c r="G13" s="347">
        <v>520008000990</v>
      </c>
      <c r="H13" s="349" t="s">
        <v>591</v>
      </c>
      <c r="I13" s="347">
        <v>47044</v>
      </c>
      <c r="J13" s="347" t="s">
        <v>37</v>
      </c>
      <c r="K13" s="347" t="s">
        <v>38</v>
      </c>
      <c r="L13" s="347">
        <v>425259</v>
      </c>
      <c r="M13" s="359">
        <v>3000000</v>
      </c>
      <c r="N13" s="362" t="s">
        <v>3</v>
      </c>
      <c r="O13" s="361"/>
    </row>
    <row r="14" spans="1:18" s="173" customFormat="1" ht="27.75" customHeight="1">
      <c r="A14" s="344">
        <v>8</v>
      </c>
      <c r="B14" s="345" t="s">
        <v>592</v>
      </c>
      <c r="C14" s="346">
        <v>44320</v>
      </c>
      <c r="D14" s="347" t="s">
        <v>34</v>
      </c>
      <c r="E14" s="348">
        <v>820210503415297</v>
      </c>
      <c r="F14" s="348" t="s">
        <v>43</v>
      </c>
      <c r="G14" s="347">
        <v>520009000990</v>
      </c>
      <c r="H14" s="349" t="s">
        <v>593</v>
      </c>
      <c r="I14" s="347">
        <v>404212</v>
      </c>
      <c r="J14" s="347" t="s">
        <v>37</v>
      </c>
      <c r="K14" s="347" t="s">
        <v>38</v>
      </c>
      <c r="L14" s="347">
        <v>425259</v>
      </c>
      <c r="M14" s="359">
        <v>1000000</v>
      </c>
      <c r="N14" s="360" t="s">
        <v>0</v>
      </c>
      <c r="O14" s="361"/>
    </row>
    <row r="15" spans="1:18" s="173" customFormat="1" ht="27.75" customHeight="1">
      <c r="A15" s="344">
        <v>9</v>
      </c>
      <c r="B15" s="345" t="s">
        <v>594</v>
      </c>
      <c r="C15" s="346">
        <v>44320</v>
      </c>
      <c r="D15" s="347" t="s">
        <v>34</v>
      </c>
      <c r="E15" s="348">
        <v>820210504418299</v>
      </c>
      <c r="F15" s="348" t="s">
        <v>48</v>
      </c>
      <c r="G15" s="347">
        <v>523014000990</v>
      </c>
      <c r="H15" s="349" t="s">
        <v>595</v>
      </c>
      <c r="I15" s="347">
        <v>45089228</v>
      </c>
      <c r="J15" s="347" t="s">
        <v>37</v>
      </c>
      <c r="K15" s="347" t="s">
        <v>38</v>
      </c>
      <c r="L15" s="347">
        <v>425259</v>
      </c>
      <c r="M15" s="359">
        <v>1000000</v>
      </c>
      <c r="N15" s="360" t="s">
        <v>1</v>
      </c>
      <c r="O15" s="361"/>
    </row>
    <row r="16" spans="1:18" s="173" customFormat="1" ht="27.75" customHeight="1">
      <c r="A16" s="344">
        <v>10</v>
      </c>
      <c r="B16" s="345" t="s">
        <v>596</v>
      </c>
      <c r="C16" s="346">
        <v>44320</v>
      </c>
      <c r="D16" s="347" t="s">
        <v>34</v>
      </c>
      <c r="E16" s="348">
        <v>820210504466839</v>
      </c>
      <c r="F16" s="348" t="s">
        <v>48</v>
      </c>
      <c r="G16" s="347">
        <v>523014000990</v>
      </c>
      <c r="H16" s="349" t="s">
        <v>597</v>
      </c>
      <c r="I16" s="347">
        <v>45103981</v>
      </c>
      <c r="J16" s="347" t="s">
        <v>37</v>
      </c>
      <c r="K16" s="347" t="s">
        <v>38</v>
      </c>
      <c r="L16" s="347">
        <v>425259</v>
      </c>
      <c r="M16" s="359">
        <v>1000000</v>
      </c>
      <c r="N16" s="360" t="s">
        <v>1</v>
      </c>
      <c r="O16" s="361"/>
    </row>
    <row r="17" spans="1:15" s="173" customFormat="1" ht="27.75" customHeight="1">
      <c r="A17" s="344">
        <v>11</v>
      </c>
      <c r="B17" s="345" t="s">
        <v>598</v>
      </c>
      <c r="C17" s="346">
        <v>44321</v>
      </c>
      <c r="D17" s="347" t="s">
        <v>34</v>
      </c>
      <c r="E17" s="348">
        <v>820210503328233</v>
      </c>
      <c r="F17" s="348" t="s">
        <v>48</v>
      </c>
      <c r="G17" s="347">
        <v>523014000990</v>
      </c>
      <c r="H17" s="349" t="s">
        <v>599</v>
      </c>
      <c r="I17" s="347">
        <v>45147816</v>
      </c>
      <c r="J17" s="347" t="s">
        <v>37</v>
      </c>
      <c r="K17" s="347" t="s">
        <v>38</v>
      </c>
      <c r="L17" s="347">
        <v>425259</v>
      </c>
      <c r="M17" s="359">
        <v>1000000</v>
      </c>
      <c r="N17" s="360" t="s">
        <v>1</v>
      </c>
      <c r="O17" s="361"/>
    </row>
    <row r="18" spans="1:15" s="173" customFormat="1" ht="27.75" customHeight="1">
      <c r="A18" s="344">
        <v>12</v>
      </c>
      <c r="B18" s="345" t="s">
        <v>600</v>
      </c>
      <c r="C18" s="346">
        <v>44321</v>
      </c>
      <c r="D18" s="347" t="s">
        <v>34</v>
      </c>
      <c r="E18" s="348">
        <v>820210504453389</v>
      </c>
      <c r="F18" s="348" t="s">
        <v>48</v>
      </c>
      <c r="G18" s="347">
        <v>523014000990</v>
      </c>
      <c r="H18" s="349" t="s">
        <v>601</v>
      </c>
      <c r="I18" s="347">
        <v>45147818</v>
      </c>
      <c r="J18" s="347" t="s">
        <v>37</v>
      </c>
      <c r="K18" s="347" t="s">
        <v>38</v>
      </c>
      <c r="L18" s="347">
        <v>425259</v>
      </c>
      <c r="M18" s="359">
        <v>1000000</v>
      </c>
      <c r="N18" s="360" t="s">
        <v>1</v>
      </c>
      <c r="O18" s="361"/>
    </row>
    <row r="19" spans="1:15" s="331" customFormat="1" ht="27.75" customHeight="1">
      <c r="A19" s="344">
        <v>13</v>
      </c>
      <c r="B19" s="350" t="s">
        <v>602</v>
      </c>
      <c r="C19" s="351">
        <v>44321</v>
      </c>
      <c r="D19" s="352" t="s">
        <v>34</v>
      </c>
      <c r="E19" s="353">
        <v>820210504457597</v>
      </c>
      <c r="F19" s="353" t="s">
        <v>48</v>
      </c>
      <c r="G19" s="352">
        <v>523014000990</v>
      </c>
      <c r="H19" s="352" t="s">
        <v>603</v>
      </c>
      <c r="I19" s="352">
        <v>45147821</v>
      </c>
      <c r="J19" s="352" t="s">
        <v>37</v>
      </c>
      <c r="K19" s="352" t="s">
        <v>38</v>
      </c>
      <c r="L19" s="352">
        <v>425259</v>
      </c>
      <c r="M19" s="363">
        <v>1000000</v>
      </c>
      <c r="N19" s="360" t="s">
        <v>1</v>
      </c>
      <c r="O19" s="361"/>
    </row>
    <row r="20" spans="1:15" s="173" customFormat="1" ht="27.75" customHeight="1">
      <c r="A20" s="344">
        <v>14</v>
      </c>
      <c r="B20" s="345" t="s">
        <v>604</v>
      </c>
      <c r="C20" s="346">
        <v>44321</v>
      </c>
      <c r="D20" s="347" t="s">
        <v>34</v>
      </c>
      <c r="E20" s="348">
        <v>820210504518576</v>
      </c>
      <c r="F20" s="348" t="s">
        <v>43</v>
      </c>
      <c r="G20" s="347">
        <v>520009000990</v>
      </c>
      <c r="H20" s="349" t="s">
        <v>605</v>
      </c>
      <c r="I20" s="347">
        <v>506580</v>
      </c>
      <c r="J20" s="347" t="s">
        <v>37</v>
      </c>
      <c r="K20" s="347" t="s">
        <v>38</v>
      </c>
      <c r="L20" s="347">
        <v>425259</v>
      </c>
      <c r="M20" s="359">
        <v>1000000</v>
      </c>
      <c r="N20" s="360" t="s">
        <v>1</v>
      </c>
      <c r="O20" s="361"/>
    </row>
    <row r="21" spans="1:15" s="173" customFormat="1" ht="27.75" customHeight="1">
      <c r="A21" s="344">
        <v>15</v>
      </c>
      <c r="B21" s="345" t="s">
        <v>606</v>
      </c>
      <c r="C21" s="346">
        <v>44321</v>
      </c>
      <c r="D21" s="347" t="s">
        <v>34</v>
      </c>
      <c r="E21" s="348">
        <v>820210504524821</v>
      </c>
      <c r="F21" s="348" t="s">
        <v>48</v>
      </c>
      <c r="G21" s="347">
        <v>523014000990</v>
      </c>
      <c r="H21" s="349" t="s">
        <v>607</v>
      </c>
      <c r="I21" s="347">
        <v>45122365</v>
      </c>
      <c r="J21" s="347" t="s">
        <v>37</v>
      </c>
      <c r="K21" s="347" t="s">
        <v>38</v>
      </c>
      <c r="L21" s="347">
        <v>425259</v>
      </c>
      <c r="M21" s="359">
        <v>1000000</v>
      </c>
      <c r="N21" s="360" t="s">
        <v>1</v>
      </c>
      <c r="O21" s="361"/>
    </row>
    <row r="22" spans="1:15" s="173" customFormat="1" ht="27.75" customHeight="1">
      <c r="A22" s="344">
        <v>16</v>
      </c>
      <c r="B22" s="345" t="s">
        <v>608</v>
      </c>
      <c r="C22" s="346">
        <v>44321</v>
      </c>
      <c r="D22" s="347" t="s">
        <v>34</v>
      </c>
      <c r="E22" s="348">
        <v>820210504525654</v>
      </c>
      <c r="F22" s="348" t="s">
        <v>48</v>
      </c>
      <c r="G22" s="347">
        <v>523014000990</v>
      </c>
      <c r="H22" s="349" t="s">
        <v>609</v>
      </c>
      <c r="I22" s="347">
        <v>45123013</v>
      </c>
      <c r="J22" s="347" t="s">
        <v>37</v>
      </c>
      <c r="K22" s="347" t="s">
        <v>38</v>
      </c>
      <c r="L22" s="347">
        <v>425259</v>
      </c>
      <c r="M22" s="359">
        <v>1000000</v>
      </c>
      <c r="N22" s="360" t="s">
        <v>1</v>
      </c>
      <c r="O22" s="361"/>
    </row>
    <row r="23" spans="1:15" s="173" customFormat="1" ht="27.75" customHeight="1">
      <c r="A23" s="344">
        <v>17</v>
      </c>
      <c r="B23" s="345" t="s">
        <v>610</v>
      </c>
      <c r="C23" s="346">
        <v>44321</v>
      </c>
      <c r="D23" s="347" t="s">
        <v>34</v>
      </c>
      <c r="E23" s="348">
        <v>820210505581170</v>
      </c>
      <c r="F23" s="348" t="s">
        <v>43</v>
      </c>
      <c r="G23" s="347">
        <v>520009000990</v>
      </c>
      <c r="H23" s="349" t="s">
        <v>611</v>
      </c>
      <c r="I23" s="347">
        <v>367007</v>
      </c>
      <c r="J23" s="347" t="s">
        <v>37</v>
      </c>
      <c r="K23" s="347" t="s">
        <v>38</v>
      </c>
      <c r="L23" s="347">
        <v>425259</v>
      </c>
      <c r="M23" s="359">
        <v>1000000</v>
      </c>
      <c r="N23" s="360" t="s">
        <v>1</v>
      </c>
      <c r="O23" s="361"/>
    </row>
    <row r="24" spans="1:15" s="173" customFormat="1" ht="27.75" customHeight="1">
      <c r="A24" s="344">
        <v>18</v>
      </c>
      <c r="B24" s="345" t="s">
        <v>612</v>
      </c>
      <c r="C24" s="346">
        <v>44321</v>
      </c>
      <c r="D24" s="347" t="s">
        <v>34</v>
      </c>
      <c r="E24" s="348">
        <v>820210505591118</v>
      </c>
      <c r="F24" s="348" t="s">
        <v>35</v>
      </c>
      <c r="G24" s="347">
        <v>520008000990</v>
      </c>
      <c r="H24" s="349" t="s">
        <v>613</v>
      </c>
      <c r="I24" s="347">
        <v>59755</v>
      </c>
      <c r="J24" s="347" t="s">
        <v>37</v>
      </c>
      <c r="K24" s="347" t="s">
        <v>38</v>
      </c>
      <c r="L24" s="347">
        <v>425259</v>
      </c>
      <c r="M24" s="359">
        <v>1000000</v>
      </c>
      <c r="N24" s="360" t="s">
        <v>0</v>
      </c>
      <c r="O24" s="361"/>
    </row>
    <row r="25" spans="1:15" s="173" customFormat="1" ht="36.75" customHeight="1">
      <c r="A25" s="344">
        <v>19</v>
      </c>
      <c r="B25" s="345" t="s">
        <v>614</v>
      </c>
      <c r="C25" s="346">
        <v>44321</v>
      </c>
      <c r="D25" s="347" t="s">
        <v>34</v>
      </c>
      <c r="E25" s="348">
        <v>820210505616319</v>
      </c>
      <c r="F25" s="348" t="s">
        <v>35</v>
      </c>
      <c r="G25" s="347">
        <v>520008000990</v>
      </c>
      <c r="H25" s="349" t="s">
        <v>615</v>
      </c>
      <c r="I25" s="347">
        <v>3639974259</v>
      </c>
      <c r="J25" s="347" t="s">
        <v>37</v>
      </c>
      <c r="K25" s="347" t="s">
        <v>38</v>
      </c>
      <c r="L25" s="347">
        <v>425259</v>
      </c>
      <c r="M25" s="359">
        <v>1000000</v>
      </c>
      <c r="N25" s="360" t="s">
        <v>0</v>
      </c>
      <c r="O25" s="361"/>
    </row>
    <row r="26" spans="1:15" s="173" customFormat="1" ht="27.75" customHeight="1">
      <c r="A26" s="344">
        <v>20</v>
      </c>
      <c r="B26" s="345" t="s">
        <v>616</v>
      </c>
      <c r="C26" s="346">
        <v>44322</v>
      </c>
      <c r="D26" s="347" t="s">
        <v>34</v>
      </c>
      <c r="E26" s="348">
        <v>820210503368545</v>
      </c>
      <c r="F26" s="348" t="s">
        <v>35</v>
      </c>
      <c r="G26" s="347">
        <v>520008000990</v>
      </c>
      <c r="H26" s="349" t="s">
        <v>617</v>
      </c>
      <c r="I26" s="347">
        <v>832338</v>
      </c>
      <c r="J26" s="347" t="s">
        <v>37</v>
      </c>
      <c r="K26" s="347" t="s">
        <v>38</v>
      </c>
      <c r="L26" s="347">
        <v>425259</v>
      </c>
      <c r="M26" s="359">
        <v>1000000</v>
      </c>
      <c r="N26" s="360" t="s">
        <v>1</v>
      </c>
      <c r="O26" s="361"/>
    </row>
    <row r="27" spans="1:15" s="173" customFormat="1" ht="27.75" customHeight="1">
      <c r="A27" s="344">
        <v>21</v>
      </c>
      <c r="B27" s="345" t="s">
        <v>618</v>
      </c>
      <c r="C27" s="346">
        <v>44322</v>
      </c>
      <c r="D27" s="347" t="s">
        <v>34</v>
      </c>
      <c r="E27" s="348">
        <v>820210505580228</v>
      </c>
      <c r="F27" s="348" t="s">
        <v>43</v>
      </c>
      <c r="G27" s="347">
        <v>520009000990</v>
      </c>
      <c r="H27" s="349" t="s">
        <v>619</v>
      </c>
      <c r="I27" s="347">
        <v>386445</v>
      </c>
      <c r="J27" s="347" t="s">
        <v>37</v>
      </c>
      <c r="K27" s="347" t="s">
        <v>38</v>
      </c>
      <c r="L27" s="347">
        <v>425259</v>
      </c>
      <c r="M27" s="359">
        <v>1000000</v>
      </c>
      <c r="N27" s="360" t="s">
        <v>1</v>
      </c>
      <c r="O27" s="361"/>
    </row>
    <row r="28" spans="1:15" s="173" customFormat="1" ht="24" customHeight="1">
      <c r="A28" s="344">
        <v>22</v>
      </c>
      <c r="B28" s="345" t="s">
        <v>620</v>
      </c>
      <c r="C28" s="346">
        <v>44322</v>
      </c>
      <c r="D28" s="347" t="s">
        <v>34</v>
      </c>
      <c r="E28" s="348">
        <v>820210505630716</v>
      </c>
      <c r="F28" s="348" t="s">
        <v>48</v>
      </c>
      <c r="G28" s="347">
        <v>523014000990</v>
      </c>
      <c r="H28" s="349" t="s">
        <v>621</v>
      </c>
      <c r="I28" s="347">
        <v>45164900</v>
      </c>
      <c r="J28" s="347" t="s">
        <v>37</v>
      </c>
      <c r="K28" s="347" t="s">
        <v>38</v>
      </c>
      <c r="L28" s="347">
        <v>425259</v>
      </c>
      <c r="M28" s="359">
        <v>1000000</v>
      </c>
      <c r="N28" s="360" t="s">
        <v>1</v>
      </c>
      <c r="O28" s="361"/>
    </row>
    <row r="29" spans="1:15" s="173" customFormat="1" ht="27.75" customHeight="1">
      <c r="A29" s="344">
        <v>23</v>
      </c>
      <c r="B29" s="345" t="s">
        <v>622</v>
      </c>
      <c r="C29" s="346">
        <v>44322</v>
      </c>
      <c r="D29" s="347" t="s">
        <v>34</v>
      </c>
      <c r="E29" s="348">
        <v>820210505637873</v>
      </c>
      <c r="F29" s="348" t="s">
        <v>48</v>
      </c>
      <c r="G29" s="347">
        <v>523014000990</v>
      </c>
      <c r="H29" s="349" t="s">
        <v>623</v>
      </c>
      <c r="I29" s="347">
        <v>45211500</v>
      </c>
      <c r="J29" s="347" t="s">
        <v>37</v>
      </c>
      <c r="K29" s="347" t="s">
        <v>38</v>
      </c>
      <c r="L29" s="347">
        <v>425259</v>
      </c>
      <c r="M29" s="359">
        <v>1000000</v>
      </c>
      <c r="N29" s="360" t="s">
        <v>1</v>
      </c>
      <c r="O29" s="361"/>
    </row>
    <row r="30" spans="1:15" s="173" customFormat="1" ht="27.75" customHeight="1">
      <c r="A30" s="344">
        <v>24</v>
      </c>
      <c r="B30" s="345" t="s">
        <v>624</v>
      </c>
      <c r="C30" s="346">
        <v>44322</v>
      </c>
      <c r="D30" s="347" t="s">
        <v>34</v>
      </c>
      <c r="E30" s="348">
        <v>820210506930708</v>
      </c>
      <c r="F30" s="348" t="s">
        <v>48</v>
      </c>
      <c r="G30" s="347">
        <v>523014000990</v>
      </c>
      <c r="H30" s="349" t="s">
        <v>625</v>
      </c>
      <c r="I30" s="347">
        <v>45211574</v>
      </c>
      <c r="J30" s="347" t="s">
        <v>37</v>
      </c>
      <c r="K30" s="347" t="s">
        <v>38</v>
      </c>
      <c r="L30" s="347">
        <v>425259</v>
      </c>
      <c r="M30" s="359">
        <v>1000000</v>
      </c>
      <c r="N30" s="360" t="s">
        <v>1</v>
      </c>
      <c r="O30" s="361"/>
    </row>
    <row r="31" spans="1:15" s="173" customFormat="1" ht="27.75" customHeight="1">
      <c r="A31" s="344">
        <v>25</v>
      </c>
      <c r="B31" s="345" t="s">
        <v>626</v>
      </c>
      <c r="C31" s="346">
        <v>44322</v>
      </c>
      <c r="D31" s="347" t="s">
        <v>34</v>
      </c>
      <c r="E31" s="348">
        <v>820210506953278</v>
      </c>
      <c r="F31" s="348" t="s">
        <v>48</v>
      </c>
      <c r="G31" s="347">
        <v>523014000990</v>
      </c>
      <c r="H31" s="349" t="s">
        <v>627</v>
      </c>
      <c r="I31" s="347">
        <v>45216775</v>
      </c>
      <c r="J31" s="347" t="s">
        <v>37</v>
      </c>
      <c r="K31" s="347" t="s">
        <v>38</v>
      </c>
      <c r="L31" s="347">
        <v>425259</v>
      </c>
      <c r="M31" s="359">
        <v>1000000</v>
      </c>
      <c r="N31" s="360" t="s">
        <v>1</v>
      </c>
      <c r="O31" s="361"/>
    </row>
    <row r="32" spans="1:15" s="173" customFormat="1" ht="27.75" customHeight="1">
      <c r="A32" s="344">
        <v>26</v>
      </c>
      <c r="B32" s="345" t="s">
        <v>628</v>
      </c>
      <c r="C32" s="346">
        <v>44322</v>
      </c>
      <c r="D32" s="347" t="s">
        <v>34</v>
      </c>
      <c r="E32" s="348">
        <v>820210506995458</v>
      </c>
      <c r="F32" s="348" t="s">
        <v>35</v>
      </c>
      <c r="G32" s="347">
        <v>520008000990</v>
      </c>
      <c r="H32" s="349" t="s">
        <v>629</v>
      </c>
      <c r="I32" s="347">
        <v>52146</v>
      </c>
      <c r="J32" s="347" t="s">
        <v>37</v>
      </c>
      <c r="K32" s="347" t="s">
        <v>38</v>
      </c>
      <c r="L32" s="347">
        <v>425259</v>
      </c>
      <c r="M32" s="359">
        <v>1000000</v>
      </c>
      <c r="N32" s="360" t="s">
        <v>1</v>
      </c>
      <c r="O32" s="361"/>
    </row>
    <row r="33" spans="1:15" s="173" customFormat="1" ht="27.75" customHeight="1">
      <c r="A33" s="344">
        <v>27</v>
      </c>
      <c r="B33" s="345" t="s">
        <v>630</v>
      </c>
      <c r="C33" s="346">
        <v>44323</v>
      </c>
      <c r="D33" s="347" t="s">
        <v>34</v>
      </c>
      <c r="E33" s="348">
        <v>820210506027158</v>
      </c>
      <c r="F33" s="348" t="s">
        <v>631</v>
      </c>
      <c r="G33" s="347">
        <v>524129000990</v>
      </c>
      <c r="H33" s="349" t="s">
        <v>632</v>
      </c>
      <c r="I33" s="347">
        <v>68465768</v>
      </c>
      <c r="J33" s="347" t="s">
        <v>37</v>
      </c>
      <c r="K33" s="347" t="s">
        <v>38</v>
      </c>
      <c r="L33" s="347">
        <v>425259</v>
      </c>
      <c r="M33" s="359">
        <v>1000000</v>
      </c>
      <c r="N33" s="360" t="s">
        <v>0</v>
      </c>
      <c r="O33" s="361"/>
    </row>
    <row r="34" spans="1:15" s="173" customFormat="1" ht="27.75" customHeight="1">
      <c r="A34" s="344">
        <v>28</v>
      </c>
      <c r="B34" s="345" t="s">
        <v>633</v>
      </c>
      <c r="C34" s="346">
        <v>44323</v>
      </c>
      <c r="D34" s="347" t="s">
        <v>34</v>
      </c>
      <c r="E34" s="348">
        <v>820210506069465</v>
      </c>
      <c r="F34" s="348" t="s">
        <v>48</v>
      </c>
      <c r="G34" s="347">
        <v>523014000990</v>
      </c>
      <c r="H34" s="354" t="s">
        <v>634</v>
      </c>
      <c r="I34" s="347">
        <v>45236785</v>
      </c>
      <c r="J34" s="347" t="s">
        <v>37</v>
      </c>
      <c r="K34" s="347" t="s">
        <v>38</v>
      </c>
      <c r="L34" s="347">
        <v>425259</v>
      </c>
      <c r="M34" s="359">
        <v>1000000</v>
      </c>
      <c r="N34" s="360" t="s">
        <v>1</v>
      </c>
      <c r="O34" s="361"/>
    </row>
    <row r="35" spans="1:15" s="173" customFormat="1" ht="27.75" customHeight="1">
      <c r="A35" s="344">
        <v>29</v>
      </c>
      <c r="B35" s="345" t="s">
        <v>635</v>
      </c>
      <c r="C35" s="346">
        <v>44323</v>
      </c>
      <c r="D35" s="347" t="s">
        <v>34</v>
      </c>
      <c r="E35" s="348">
        <v>820210507160765</v>
      </c>
      <c r="F35" s="348" t="s">
        <v>48</v>
      </c>
      <c r="G35" s="347">
        <v>523014000990</v>
      </c>
      <c r="H35" s="349" t="s">
        <v>636</v>
      </c>
      <c r="I35" s="347">
        <v>45290100</v>
      </c>
      <c r="J35" s="347" t="s">
        <v>37</v>
      </c>
      <c r="K35" s="347" t="s">
        <v>38</v>
      </c>
      <c r="L35" s="347">
        <v>425259</v>
      </c>
      <c r="M35" s="359">
        <v>1000000</v>
      </c>
      <c r="N35" s="360" t="s">
        <v>1</v>
      </c>
      <c r="O35" s="361"/>
    </row>
    <row r="36" spans="1:15" s="173" customFormat="1" ht="27.75" customHeight="1">
      <c r="A36" s="344">
        <v>30</v>
      </c>
      <c r="B36" s="345" t="s">
        <v>637</v>
      </c>
      <c r="C36" s="346">
        <v>44323</v>
      </c>
      <c r="D36" s="347" t="s">
        <v>34</v>
      </c>
      <c r="E36" s="348">
        <v>820210507161906</v>
      </c>
      <c r="F36" s="348" t="s">
        <v>35</v>
      </c>
      <c r="G36" s="347">
        <v>520008000990</v>
      </c>
      <c r="H36" s="349" t="s">
        <v>638</v>
      </c>
      <c r="I36" s="347">
        <v>3649196043</v>
      </c>
      <c r="J36" s="347" t="s">
        <v>37</v>
      </c>
      <c r="K36" s="347" t="s">
        <v>38</v>
      </c>
      <c r="L36" s="347">
        <v>425259</v>
      </c>
      <c r="M36" s="359">
        <v>1000000</v>
      </c>
      <c r="N36" s="360" t="s">
        <v>1</v>
      </c>
      <c r="O36" s="361"/>
    </row>
    <row r="37" spans="1:15" s="173" customFormat="1" ht="27.75" customHeight="1">
      <c r="A37" s="344">
        <v>31</v>
      </c>
      <c r="B37" s="345" t="s">
        <v>639</v>
      </c>
      <c r="C37" s="346">
        <v>44323</v>
      </c>
      <c r="D37" s="347" t="s">
        <v>34</v>
      </c>
      <c r="E37" s="348">
        <v>820210507174625</v>
      </c>
      <c r="F37" s="348" t="s">
        <v>35</v>
      </c>
      <c r="G37" s="347">
        <v>520008000990</v>
      </c>
      <c r="H37" s="349" t="s">
        <v>640</v>
      </c>
      <c r="I37" s="347">
        <v>86235</v>
      </c>
      <c r="J37" s="347" t="s">
        <v>37</v>
      </c>
      <c r="K37" s="347" t="s">
        <v>38</v>
      </c>
      <c r="L37" s="347">
        <v>425259</v>
      </c>
      <c r="M37" s="359">
        <v>1000000</v>
      </c>
      <c r="N37" s="360" t="s">
        <v>1</v>
      </c>
      <c r="O37" s="361"/>
    </row>
    <row r="38" spans="1:15" s="173" customFormat="1" ht="27.75" customHeight="1">
      <c r="A38" s="344">
        <v>32</v>
      </c>
      <c r="B38" s="345" t="s">
        <v>641</v>
      </c>
      <c r="C38" s="346">
        <v>44326</v>
      </c>
      <c r="D38" s="347" t="s">
        <v>34</v>
      </c>
      <c r="E38" s="348">
        <v>820210504421772</v>
      </c>
      <c r="F38" s="348" t="s">
        <v>63</v>
      </c>
      <c r="G38" s="347">
        <v>520002000990</v>
      </c>
      <c r="H38" s="349" t="s">
        <v>642</v>
      </c>
      <c r="I38" s="347">
        <v>210510894916</v>
      </c>
      <c r="J38" s="347" t="s">
        <v>37</v>
      </c>
      <c r="K38" s="347" t="s">
        <v>38</v>
      </c>
      <c r="L38" s="347">
        <v>425259</v>
      </c>
      <c r="M38" s="359">
        <v>1000000</v>
      </c>
      <c r="N38" s="360" t="s">
        <v>1</v>
      </c>
      <c r="O38" s="361"/>
    </row>
    <row r="39" spans="1:15" s="173" customFormat="1" ht="27.75" customHeight="1">
      <c r="A39" s="344">
        <v>33</v>
      </c>
      <c r="B39" s="345" t="s">
        <v>643</v>
      </c>
      <c r="C39" s="346">
        <v>44326</v>
      </c>
      <c r="D39" s="347" t="s">
        <v>34</v>
      </c>
      <c r="E39" s="348">
        <v>820210504530145</v>
      </c>
      <c r="F39" s="348" t="s">
        <v>43</v>
      </c>
      <c r="G39" s="347">
        <v>520009000990</v>
      </c>
      <c r="H39" s="349" t="s">
        <v>644</v>
      </c>
      <c r="I39" s="347">
        <v>426108</v>
      </c>
      <c r="J39" s="347" t="s">
        <v>37</v>
      </c>
      <c r="K39" s="347" t="s">
        <v>38</v>
      </c>
      <c r="L39" s="347">
        <v>425825</v>
      </c>
      <c r="M39" s="359">
        <v>1428000</v>
      </c>
      <c r="N39" s="360" t="s">
        <v>10</v>
      </c>
      <c r="O39" s="361" t="s">
        <v>645</v>
      </c>
    </row>
    <row r="40" spans="1:15" s="173" customFormat="1" ht="27.75" customHeight="1">
      <c r="A40" s="344">
        <v>34</v>
      </c>
      <c r="B40" s="345" t="s">
        <v>646</v>
      </c>
      <c r="C40" s="346">
        <v>44326</v>
      </c>
      <c r="D40" s="347" t="s">
        <v>34</v>
      </c>
      <c r="E40" s="348">
        <v>820210507104134</v>
      </c>
      <c r="F40" s="348" t="s">
        <v>48</v>
      </c>
      <c r="G40" s="347">
        <v>523014000990</v>
      </c>
      <c r="H40" s="349" t="s">
        <v>647</v>
      </c>
      <c r="I40" s="347">
        <v>45332067</v>
      </c>
      <c r="J40" s="347" t="s">
        <v>37</v>
      </c>
      <c r="K40" s="347" t="s">
        <v>38</v>
      </c>
      <c r="L40" s="347">
        <v>425259</v>
      </c>
      <c r="M40" s="359">
        <v>1000000</v>
      </c>
      <c r="N40" s="360" t="s">
        <v>1</v>
      </c>
      <c r="O40" s="361"/>
    </row>
    <row r="41" spans="1:15" s="173" customFormat="1" ht="27.75" customHeight="1">
      <c r="A41" s="344">
        <v>35</v>
      </c>
      <c r="B41" s="345" t="s">
        <v>648</v>
      </c>
      <c r="C41" s="346">
        <v>44326</v>
      </c>
      <c r="D41" s="347" t="s">
        <v>34</v>
      </c>
      <c r="E41" s="348">
        <v>820210507155176</v>
      </c>
      <c r="F41" s="348" t="s">
        <v>43</v>
      </c>
      <c r="G41" s="347">
        <v>520009000990</v>
      </c>
      <c r="H41" s="349" t="s">
        <v>649</v>
      </c>
      <c r="I41" s="347">
        <v>693191</v>
      </c>
      <c r="J41" s="347" t="s">
        <v>37</v>
      </c>
      <c r="K41" s="347" t="s">
        <v>38</v>
      </c>
      <c r="L41" s="347">
        <v>425259</v>
      </c>
      <c r="M41" s="359">
        <v>1000000</v>
      </c>
      <c r="N41" s="360" t="s">
        <v>0</v>
      </c>
      <c r="O41" s="361"/>
    </row>
    <row r="42" spans="1:15" s="173" customFormat="1" ht="27.75" customHeight="1">
      <c r="A42" s="344">
        <v>36</v>
      </c>
      <c r="B42" s="345" t="s">
        <v>650</v>
      </c>
      <c r="C42" s="346">
        <v>44326</v>
      </c>
      <c r="D42" s="347" t="s">
        <v>34</v>
      </c>
      <c r="E42" s="348">
        <v>820210507172132</v>
      </c>
      <c r="F42" s="348" t="s">
        <v>60</v>
      </c>
      <c r="G42" s="347">
        <v>523013000990</v>
      </c>
      <c r="H42" s="349" t="s">
        <v>651</v>
      </c>
      <c r="I42" s="347">
        <v>897463459</v>
      </c>
      <c r="J42" s="347" t="s">
        <v>37</v>
      </c>
      <c r="K42" s="347" t="s">
        <v>38</v>
      </c>
      <c r="L42" s="347">
        <v>425259</v>
      </c>
      <c r="M42" s="359">
        <v>1000000</v>
      </c>
      <c r="N42" s="360" t="s">
        <v>1</v>
      </c>
      <c r="O42" s="361"/>
    </row>
    <row r="43" spans="1:15" s="173" customFormat="1" ht="27.75" customHeight="1">
      <c r="A43" s="344">
        <v>37</v>
      </c>
      <c r="B43" s="345" t="s">
        <v>652</v>
      </c>
      <c r="C43" s="346">
        <v>44326</v>
      </c>
      <c r="D43" s="347" t="s">
        <v>34</v>
      </c>
      <c r="E43" s="348">
        <v>820210507175744</v>
      </c>
      <c r="F43" s="348" t="s">
        <v>60</v>
      </c>
      <c r="G43" s="347">
        <v>523013000990</v>
      </c>
      <c r="H43" s="349" t="s">
        <v>653</v>
      </c>
      <c r="I43" s="347">
        <v>897463458</v>
      </c>
      <c r="J43" s="347" t="s">
        <v>37</v>
      </c>
      <c r="K43" s="347" t="s">
        <v>38</v>
      </c>
      <c r="L43" s="347">
        <v>425259</v>
      </c>
      <c r="M43" s="359">
        <v>1000000</v>
      </c>
      <c r="N43" s="360" t="s">
        <v>1</v>
      </c>
      <c r="O43" s="361"/>
    </row>
    <row r="44" spans="1:15" s="173" customFormat="1" ht="27.75" customHeight="1">
      <c r="A44" s="344">
        <v>38</v>
      </c>
      <c r="B44" s="345" t="s">
        <v>654</v>
      </c>
      <c r="C44" s="346">
        <v>44326</v>
      </c>
      <c r="D44" s="347" t="s">
        <v>34</v>
      </c>
      <c r="E44" s="348">
        <v>820210507187200</v>
      </c>
      <c r="F44" s="348" t="s">
        <v>35</v>
      </c>
      <c r="G44" s="347">
        <v>520008000990</v>
      </c>
      <c r="H44" s="349" t="s">
        <v>655</v>
      </c>
      <c r="I44" s="347">
        <v>13167</v>
      </c>
      <c r="J44" s="347" t="s">
        <v>37</v>
      </c>
      <c r="K44" s="347" t="s">
        <v>38</v>
      </c>
      <c r="L44" s="347">
        <v>425259</v>
      </c>
      <c r="M44" s="359">
        <v>1000000</v>
      </c>
      <c r="N44" s="360" t="s">
        <v>1</v>
      </c>
      <c r="O44" s="361"/>
    </row>
    <row r="45" spans="1:15" s="173" customFormat="1" ht="27.75" customHeight="1">
      <c r="A45" s="344">
        <v>39</v>
      </c>
      <c r="B45" s="345" t="s">
        <v>656</v>
      </c>
      <c r="C45" s="346">
        <v>44326</v>
      </c>
      <c r="D45" s="347" t="s">
        <v>34</v>
      </c>
      <c r="E45" s="348">
        <v>820210508213969</v>
      </c>
      <c r="F45" s="348" t="s">
        <v>48</v>
      </c>
      <c r="G45" s="347">
        <v>523014000990</v>
      </c>
      <c r="H45" s="349" t="s">
        <v>657</v>
      </c>
      <c r="I45" s="347">
        <v>45394870</v>
      </c>
      <c r="J45" s="347" t="s">
        <v>37</v>
      </c>
      <c r="K45" s="347" t="s">
        <v>38</v>
      </c>
      <c r="L45" s="347">
        <v>425259</v>
      </c>
      <c r="M45" s="359">
        <v>1000000</v>
      </c>
      <c r="N45" s="360" t="s">
        <v>1</v>
      </c>
      <c r="O45" s="361"/>
    </row>
    <row r="46" spans="1:15" s="173" customFormat="1" ht="27.75" customHeight="1">
      <c r="A46" s="344">
        <v>40</v>
      </c>
      <c r="B46" s="345" t="s">
        <v>658</v>
      </c>
      <c r="C46" s="346">
        <v>44326</v>
      </c>
      <c r="D46" s="347" t="s">
        <v>34</v>
      </c>
      <c r="E46" s="348">
        <v>820210508214517</v>
      </c>
      <c r="F46" s="348" t="s">
        <v>48</v>
      </c>
      <c r="G46" s="347">
        <v>523014000990</v>
      </c>
      <c r="H46" s="349" t="s">
        <v>659</v>
      </c>
      <c r="I46" s="347">
        <v>45395042</v>
      </c>
      <c r="J46" s="347" t="s">
        <v>37</v>
      </c>
      <c r="K46" s="347" t="s">
        <v>38</v>
      </c>
      <c r="L46" s="347">
        <v>425259</v>
      </c>
      <c r="M46" s="359">
        <v>1000000</v>
      </c>
      <c r="N46" s="360" t="s">
        <v>1</v>
      </c>
      <c r="O46" s="361"/>
    </row>
    <row r="47" spans="1:15" s="173" customFormat="1" ht="27.75" customHeight="1">
      <c r="A47" s="344">
        <v>41</v>
      </c>
      <c r="B47" s="345" t="s">
        <v>660</v>
      </c>
      <c r="C47" s="346">
        <v>44326</v>
      </c>
      <c r="D47" s="347" t="s">
        <v>34</v>
      </c>
      <c r="E47" s="348">
        <v>820210510344695</v>
      </c>
      <c r="F47" s="348" t="s">
        <v>35</v>
      </c>
      <c r="G47" s="347">
        <v>520008000990</v>
      </c>
      <c r="H47" s="349" t="s">
        <v>661</v>
      </c>
      <c r="I47" s="347">
        <v>81570</v>
      </c>
      <c r="J47" s="347" t="s">
        <v>37</v>
      </c>
      <c r="K47" s="347" t="s">
        <v>38</v>
      </c>
      <c r="L47" s="347">
        <v>425259</v>
      </c>
      <c r="M47" s="359">
        <v>1000000</v>
      </c>
      <c r="N47" s="360" t="s">
        <v>1</v>
      </c>
      <c r="O47" s="361"/>
    </row>
    <row r="48" spans="1:15" s="173" customFormat="1" ht="27.75" customHeight="1">
      <c r="A48" s="344">
        <v>42</v>
      </c>
      <c r="B48" s="345" t="s">
        <v>662</v>
      </c>
      <c r="C48" s="346">
        <v>44326</v>
      </c>
      <c r="D48" s="347" t="s">
        <v>34</v>
      </c>
      <c r="E48" s="348">
        <v>820210510346486</v>
      </c>
      <c r="F48" s="348" t="s">
        <v>35</v>
      </c>
      <c r="G48" s="347">
        <v>520008000990</v>
      </c>
      <c r="H48" s="349" t="s">
        <v>663</v>
      </c>
      <c r="I48" s="347">
        <v>231837</v>
      </c>
      <c r="J48" s="347" t="s">
        <v>37</v>
      </c>
      <c r="K48" s="347" t="s">
        <v>38</v>
      </c>
      <c r="L48" s="347">
        <v>425259</v>
      </c>
      <c r="M48" s="359">
        <v>1000000</v>
      </c>
      <c r="N48" s="360" t="s">
        <v>1</v>
      </c>
      <c r="O48" s="361"/>
    </row>
    <row r="49" spans="1:15" s="173" customFormat="1" ht="27.75" customHeight="1">
      <c r="A49" s="344">
        <v>43</v>
      </c>
      <c r="B49" s="345" t="s">
        <v>664</v>
      </c>
      <c r="C49" s="346">
        <v>44327</v>
      </c>
      <c r="D49" s="347" t="s">
        <v>34</v>
      </c>
      <c r="E49" s="348">
        <v>820210506974903</v>
      </c>
      <c r="F49" s="348" t="s">
        <v>60</v>
      </c>
      <c r="G49" s="347">
        <v>523013000990</v>
      </c>
      <c r="H49" s="349" t="s">
        <v>665</v>
      </c>
      <c r="I49" s="347">
        <v>897473448</v>
      </c>
      <c r="J49" s="347" t="s">
        <v>37</v>
      </c>
      <c r="K49" s="347" t="s">
        <v>38</v>
      </c>
      <c r="L49" s="347">
        <v>425259</v>
      </c>
      <c r="M49" s="359">
        <v>1000000</v>
      </c>
      <c r="N49" s="360" t="s">
        <v>1</v>
      </c>
      <c r="O49" s="361"/>
    </row>
    <row r="50" spans="1:15" s="173" customFormat="1" ht="27.75" customHeight="1">
      <c r="A50" s="344">
        <v>44</v>
      </c>
      <c r="B50" s="345" t="s">
        <v>666</v>
      </c>
      <c r="C50" s="346">
        <v>44327</v>
      </c>
      <c r="D50" s="347" t="s">
        <v>34</v>
      </c>
      <c r="E50" s="348">
        <v>820210506975998</v>
      </c>
      <c r="F50" s="348" t="s">
        <v>60</v>
      </c>
      <c r="G50" s="347">
        <v>523013000990</v>
      </c>
      <c r="H50" s="349" t="s">
        <v>667</v>
      </c>
      <c r="I50" s="347">
        <v>897473449</v>
      </c>
      <c r="J50" s="347" t="s">
        <v>37</v>
      </c>
      <c r="K50" s="347" t="s">
        <v>38</v>
      </c>
      <c r="L50" s="347">
        <v>425259</v>
      </c>
      <c r="M50" s="359">
        <v>1000000</v>
      </c>
      <c r="N50" s="360" t="s">
        <v>1</v>
      </c>
      <c r="O50" s="361"/>
    </row>
    <row r="51" spans="1:15" s="173" customFormat="1" ht="27.75" customHeight="1">
      <c r="A51" s="344">
        <v>45</v>
      </c>
      <c r="B51" s="345" t="s">
        <v>668</v>
      </c>
      <c r="C51" s="346">
        <v>44327</v>
      </c>
      <c r="D51" s="347" t="s">
        <v>34</v>
      </c>
      <c r="E51" s="348">
        <v>820210510345152</v>
      </c>
      <c r="F51" s="348" t="s">
        <v>43</v>
      </c>
      <c r="G51" s="347">
        <v>520009000990</v>
      </c>
      <c r="H51" s="349" t="s">
        <v>669</v>
      </c>
      <c r="I51" s="347">
        <v>472715</v>
      </c>
      <c r="J51" s="347" t="s">
        <v>37</v>
      </c>
      <c r="K51" s="347" t="s">
        <v>38</v>
      </c>
      <c r="L51" s="347">
        <v>425259</v>
      </c>
      <c r="M51" s="359">
        <v>1000000</v>
      </c>
      <c r="N51" s="360" t="s">
        <v>1</v>
      </c>
      <c r="O51" s="361"/>
    </row>
    <row r="52" spans="1:15" s="173" customFormat="1" ht="27.75" customHeight="1">
      <c r="A52" s="344">
        <v>46</v>
      </c>
      <c r="B52" s="345" t="s">
        <v>246</v>
      </c>
      <c r="C52" s="346">
        <v>44327</v>
      </c>
      <c r="D52" s="347" t="s">
        <v>34</v>
      </c>
      <c r="E52" s="348">
        <v>820210510398045</v>
      </c>
      <c r="F52" s="348" t="s">
        <v>48</v>
      </c>
      <c r="G52" s="347">
        <v>523014000990</v>
      </c>
      <c r="H52" s="349" t="s">
        <v>670</v>
      </c>
      <c r="I52" s="347">
        <v>45436973</v>
      </c>
      <c r="J52" s="347" t="s">
        <v>37</v>
      </c>
      <c r="K52" s="347" t="s">
        <v>38</v>
      </c>
      <c r="L52" s="347">
        <v>425825</v>
      </c>
      <c r="M52" s="359">
        <v>1000000</v>
      </c>
      <c r="N52" s="360" t="s">
        <v>8</v>
      </c>
      <c r="O52" s="361" t="s">
        <v>671</v>
      </c>
    </row>
    <row r="53" spans="1:15" s="173" customFormat="1" ht="27.75" customHeight="1">
      <c r="A53" s="344">
        <v>47</v>
      </c>
      <c r="B53" s="345" t="s">
        <v>672</v>
      </c>
      <c r="C53" s="346">
        <v>44327</v>
      </c>
      <c r="D53" s="347" t="s">
        <v>34</v>
      </c>
      <c r="E53" s="348">
        <v>820210510415789</v>
      </c>
      <c r="F53" s="348" t="s">
        <v>406</v>
      </c>
      <c r="G53" s="347">
        <v>525451000990</v>
      </c>
      <c r="H53" s="349" t="s">
        <v>673</v>
      </c>
      <c r="I53" s="347" t="s">
        <v>674</v>
      </c>
      <c r="J53" s="347" t="s">
        <v>37</v>
      </c>
      <c r="K53" s="347" t="s">
        <v>38</v>
      </c>
      <c r="L53" s="347">
        <v>425259</v>
      </c>
      <c r="M53" s="359">
        <v>1000000</v>
      </c>
      <c r="N53" s="360" t="s">
        <v>1</v>
      </c>
      <c r="O53" s="361"/>
    </row>
    <row r="54" spans="1:15" s="173" customFormat="1" ht="27.75" customHeight="1">
      <c r="A54" s="344">
        <v>48</v>
      </c>
      <c r="B54" s="345" t="s">
        <v>675</v>
      </c>
      <c r="C54" s="346">
        <v>44333</v>
      </c>
      <c r="D54" s="347" t="s">
        <v>34</v>
      </c>
      <c r="E54" s="348">
        <v>820210507111325</v>
      </c>
      <c r="F54" s="348" t="s">
        <v>35</v>
      </c>
      <c r="G54" s="347">
        <v>520008000990</v>
      </c>
      <c r="H54" s="349" t="s">
        <v>676</v>
      </c>
      <c r="I54" s="612" t="s">
        <v>677</v>
      </c>
      <c r="J54" s="347" t="s">
        <v>37</v>
      </c>
      <c r="K54" s="347" t="s">
        <v>38</v>
      </c>
      <c r="L54" s="347">
        <v>425259</v>
      </c>
      <c r="M54" s="359">
        <v>1000000</v>
      </c>
      <c r="N54" s="360" t="s">
        <v>1</v>
      </c>
      <c r="O54" s="361"/>
    </row>
    <row r="55" spans="1:15" s="173" customFormat="1" ht="27.75" customHeight="1">
      <c r="A55" s="344">
        <v>49</v>
      </c>
      <c r="B55" s="345" t="s">
        <v>678</v>
      </c>
      <c r="C55" s="346">
        <v>44334</v>
      </c>
      <c r="D55" s="347" t="s">
        <v>34</v>
      </c>
      <c r="E55" s="348">
        <v>820210517648476</v>
      </c>
      <c r="F55" s="348" t="s">
        <v>48</v>
      </c>
      <c r="G55" s="347">
        <v>523014000990</v>
      </c>
      <c r="H55" s="349" t="s">
        <v>679</v>
      </c>
      <c r="I55" s="347">
        <v>45557123</v>
      </c>
      <c r="J55" s="347" t="s">
        <v>37</v>
      </c>
      <c r="K55" s="347" t="s">
        <v>38</v>
      </c>
      <c r="L55" s="347">
        <v>425259</v>
      </c>
      <c r="M55" s="359">
        <v>1000000</v>
      </c>
      <c r="N55" s="360" t="s">
        <v>1</v>
      </c>
      <c r="O55" s="361"/>
    </row>
    <row r="56" spans="1:15" s="173" customFormat="1" ht="27.75" customHeight="1">
      <c r="A56" s="344">
        <v>50</v>
      </c>
      <c r="B56" s="345" t="s">
        <v>680</v>
      </c>
      <c r="C56" s="346">
        <v>44334</v>
      </c>
      <c r="D56" s="347" t="s">
        <v>34</v>
      </c>
      <c r="E56" s="348">
        <v>820210517689945</v>
      </c>
      <c r="F56" s="348" t="s">
        <v>35</v>
      </c>
      <c r="G56" s="347">
        <v>520008000990</v>
      </c>
      <c r="H56" s="349" t="s">
        <v>681</v>
      </c>
      <c r="I56" s="347">
        <v>5821</v>
      </c>
      <c r="J56" s="347" t="s">
        <v>37</v>
      </c>
      <c r="K56" s="347" t="s">
        <v>38</v>
      </c>
      <c r="L56" s="347">
        <v>425259</v>
      </c>
      <c r="M56" s="359">
        <v>1000000</v>
      </c>
      <c r="N56" s="360" t="s">
        <v>1</v>
      </c>
      <c r="O56" s="361"/>
    </row>
    <row r="57" spans="1:15" s="173" customFormat="1" ht="27.75" customHeight="1">
      <c r="A57" s="344">
        <v>51</v>
      </c>
      <c r="B57" s="345" t="s">
        <v>682</v>
      </c>
      <c r="C57" s="346">
        <v>44334</v>
      </c>
      <c r="D57" s="347" t="s">
        <v>34</v>
      </c>
      <c r="E57" s="348">
        <v>820210517691143</v>
      </c>
      <c r="F57" s="348" t="s">
        <v>60</v>
      </c>
      <c r="G57" s="347">
        <v>523013000990</v>
      </c>
      <c r="H57" s="349" t="s">
        <v>683</v>
      </c>
      <c r="I57" s="347">
        <v>897474626</v>
      </c>
      <c r="J57" s="347" t="s">
        <v>37</v>
      </c>
      <c r="K57" s="347" t="s">
        <v>38</v>
      </c>
      <c r="L57" s="347">
        <v>425259</v>
      </c>
      <c r="M57" s="359">
        <v>1000000</v>
      </c>
      <c r="N57" s="360" t="s">
        <v>1</v>
      </c>
      <c r="O57" s="361"/>
    </row>
    <row r="58" spans="1:15" s="173" customFormat="1" ht="27.75" customHeight="1">
      <c r="A58" s="344">
        <v>52</v>
      </c>
      <c r="B58" s="345" t="s">
        <v>684</v>
      </c>
      <c r="C58" s="346">
        <v>44334</v>
      </c>
      <c r="D58" s="347" t="s">
        <v>34</v>
      </c>
      <c r="E58" s="348">
        <v>820210518744191</v>
      </c>
      <c r="F58" s="348" t="s">
        <v>63</v>
      </c>
      <c r="G58" s="347">
        <v>520002000990</v>
      </c>
      <c r="H58" s="349" t="s">
        <v>685</v>
      </c>
      <c r="I58" s="347">
        <v>210518224716</v>
      </c>
      <c r="J58" s="347" t="s">
        <v>37</v>
      </c>
      <c r="K58" s="347" t="s">
        <v>38</v>
      </c>
      <c r="L58" s="347">
        <v>425825</v>
      </c>
      <c r="M58" s="359">
        <v>2040000</v>
      </c>
      <c r="N58" s="360" t="s">
        <v>10</v>
      </c>
      <c r="O58" s="361" t="s">
        <v>645</v>
      </c>
    </row>
    <row r="59" spans="1:15" s="173" customFormat="1" ht="27.75" customHeight="1">
      <c r="A59" s="344">
        <v>53</v>
      </c>
      <c r="B59" s="345" t="s">
        <v>686</v>
      </c>
      <c r="C59" s="346">
        <v>44334</v>
      </c>
      <c r="D59" s="347" t="s">
        <v>34</v>
      </c>
      <c r="E59" s="348">
        <v>820210518800858</v>
      </c>
      <c r="F59" s="348" t="s">
        <v>35</v>
      </c>
      <c r="G59" s="347">
        <v>520008000990</v>
      </c>
      <c r="H59" s="349" t="s">
        <v>687</v>
      </c>
      <c r="I59" s="347">
        <v>45225</v>
      </c>
      <c r="J59" s="347" t="s">
        <v>37</v>
      </c>
      <c r="K59" s="347" t="s">
        <v>38</v>
      </c>
      <c r="L59" s="347">
        <v>425259</v>
      </c>
      <c r="M59" s="359">
        <v>1000000</v>
      </c>
      <c r="N59" s="360" t="s">
        <v>1</v>
      </c>
      <c r="O59" s="361"/>
    </row>
    <row r="60" spans="1:15" s="173" customFormat="1" ht="27.75" customHeight="1">
      <c r="A60" s="344">
        <v>54</v>
      </c>
      <c r="B60" s="345" t="s">
        <v>688</v>
      </c>
      <c r="C60" s="346">
        <v>44335</v>
      </c>
      <c r="D60" s="347" t="s">
        <v>34</v>
      </c>
      <c r="E60" s="348">
        <v>820210518841740</v>
      </c>
      <c r="F60" s="348" t="s">
        <v>48</v>
      </c>
      <c r="G60" s="347">
        <v>523014000990</v>
      </c>
      <c r="H60" s="349" t="s">
        <v>689</v>
      </c>
      <c r="I60" s="347">
        <v>45591787</v>
      </c>
      <c r="J60" s="347" t="s">
        <v>37</v>
      </c>
      <c r="K60" s="347" t="s">
        <v>38</v>
      </c>
      <c r="L60" s="347">
        <v>425259</v>
      </c>
      <c r="M60" s="359">
        <v>1000000</v>
      </c>
      <c r="N60" s="360" t="s">
        <v>1</v>
      </c>
      <c r="O60" s="361"/>
    </row>
    <row r="61" spans="1:15" s="173" customFormat="1" ht="27.75" customHeight="1">
      <c r="A61" s="344">
        <v>55</v>
      </c>
      <c r="B61" s="345" t="s">
        <v>690</v>
      </c>
      <c r="C61" s="346">
        <v>44335</v>
      </c>
      <c r="D61" s="347" t="s">
        <v>34</v>
      </c>
      <c r="E61" s="348">
        <v>820210519847619</v>
      </c>
      <c r="F61" s="348" t="s">
        <v>35</v>
      </c>
      <c r="G61" s="347">
        <v>520008000990</v>
      </c>
      <c r="H61" s="349" t="s">
        <v>691</v>
      </c>
      <c r="I61" s="347">
        <v>958684399662</v>
      </c>
      <c r="J61" s="347" t="s">
        <v>37</v>
      </c>
      <c r="K61" s="347" t="s">
        <v>38</v>
      </c>
      <c r="L61" s="347">
        <v>425259</v>
      </c>
      <c r="M61" s="359">
        <v>1000000</v>
      </c>
      <c r="N61" s="360" t="s">
        <v>1</v>
      </c>
      <c r="O61" s="361"/>
    </row>
    <row r="62" spans="1:15" s="173" customFormat="1" ht="27.75" customHeight="1">
      <c r="A62" s="344">
        <v>56</v>
      </c>
      <c r="B62" s="345" t="s">
        <v>692</v>
      </c>
      <c r="C62" s="346">
        <v>44335</v>
      </c>
      <c r="D62" s="347" t="s">
        <v>34</v>
      </c>
      <c r="E62" s="348">
        <v>820210519879682</v>
      </c>
      <c r="F62" s="348" t="s">
        <v>35</v>
      </c>
      <c r="G62" s="347">
        <v>520008000990</v>
      </c>
      <c r="H62" s="349" t="s">
        <v>693</v>
      </c>
      <c r="I62" s="347">
        <v>3692226560</v>
      </c>
      <c r="J62" s="347" t="s">
        <v>37</v>
      </c>
      <c r="K62" s="347" t="s">
        <v>38</v>
      </c>
      <c r="L62" s="347">
        <v>425259</v>
      </c>
      <c r="M62" s="359">
        <v>1000000</v>
      </c>
      <c r="N62" s="360" t="s">
        <v>1</v>
      </c>
      <c r="O62" s="361"/>
    </row>
    <row r="63" spans="1:15" s="173" customFormat="1" ht="27.75" customHeight="1">
      <c r="A63" s="344">
        <v>57</v>
      </c>
      <c r="B63" s="345" t="s">
        <v>694</v>
      </c>
      <c r="C63" s="346">
        <v>44335</v>
      </c>
      <c r="D63" s="347" t="s">
        <v>34</v>
      </c>
      <c r="E63" s="348">
        <v>820210519901454</v>
      </c>
      <c r="F63" s="348" t="s">
        <v>48</v>
      </c>
      <c r="G63" s="347">
        <v>523014000990</v>
      </c>
      <c r="H63" s="349" t="s">
        <v>695</v>
      </c>
      <c r="I63" s="347">
        <v>45594722</v>
      </c>
      <c r="J63" s="347" t="s">
        <v>37</v>
      </c>
      <c r="K63" s="347" t="s">
        <v>38</v>
      </c>
      <c r="L63" s="347">
        <v>425259</v>
      </c>
      <c r="M63" s="359">
        <v>1000000</v>
      </c>
      <c r="N63" s="360" t="s">
        <v>1</v>
      </c>
      <c r="O63" s="361"/>
    </row>
    <row r="64" spans="1:15" s="173" customFormat="1" ht="27.75" customHeight="1">
      <c r="A64" s="344">
        <v>58</v>
      </c>
      <c r="B64" s="345" t="s">
        <v>696</v>
      </c>
      <c r="C64" s="346">
        <v>44335</v>
      </c>
      <c r="D64" s="347" t="s">
        <v>34</v>
      </c>
      <c r="E64" s="348">
        <v>820210519904348</v>
      </c>
      <c r="F64" s="348" t="s">
        <v>48</v>
      </c>
      <c r="G64" s="347">
        <v>523014000990</v>
      </c>
      <c r="H64" s="349" t="s">
        <v>697</v>
      </c>
      <c r="I64" s="347">
        <v>45594357</v>
      </c>
      <c r="J64" s="347" t="s">
        <v>37</v>
      </c>
      <c r="K64" s="347" t="s">
        <v>38</v>
      </c>
      <c r="L64" s="347">
        <v>425259</v>
      </c>
      <c r="M64" s="359">
        <v>1000000</v>
      </c>
      <c r="N64" s="360" t="s">
        <v>1</v>
      </c>
      <c r="O64" s="361"/>
    </row>
    <row r="65" spans="1:15" s="173" customFormat="1" ht="27.75" customHeight="1">
      <c r="A65" s="344">
        <v>59</v>
      </c>
      <c r="B65" s="345" t="s">
        <v>698</v>
      </c>
      <c r="C65" s="346">
        <v>44336</v>
      </c>
      <c r="D65" s="347" t="s">
        <v>34</v>
      </c>
      <c r="E65" s="348">
        <v>820210517636872</v>
      </c>
      <c r="F65" s="348" t="s">
        <v>699</v>
      </c>
      <c r="G65" s="347">
        <v>523087000990</v>
      </c>
      <c r="H65" s="349" t="s">
        <v>700</v>
      </c>
      <c r="I65" s="347" t="s">
        <v>701</v>
      </c>
      <c r="J65" s="347" t="s">
        <v>37</v>
      </c>
      <c r="K65" s="347" t="s">
        <v>38</v>
      </c>
      <c r="L65" s="347">
        <v>425259</v>
      </c>
      <c r="M65" s="359">
        <v>1000000</v>
      </c>
      <c r="N65" s="360" t="s">
        <v>1</v>
      </c>
      <c r="O65" s="361"/>
    </row>
    <row r="66" spans="1:15" s="173" customFormat="1" ht="27.75" customHeight="1">
      <c r="A66" s="344">
        <v>60</v>
      </c>
      <c r="B66" s="345" t="s">
        <v>702</v>
      </c>
      <c r="C66" s="346">
        <v>44336</v>
      </c>
      <c r="D66" s="347" t="s">
        <v>34</v>
      </c>
      <c r="E66" s="348">
        <v>820210519870905</v>
      </c>
      <c r="F66" s="348" t="s">
        <v>35</v>
      </c>
      <c r="G66" s="347">
        <v>520008000990</v>
      </c>
      <c r="H66" s="349" t="s">
        <v>703</v>
      </c>
      <c r="I66" s="347">
        <v>33054</v>
      </c>
      <c r="J66" s="347" t="s">
        <v>37</v>
      </c>
      <c r="K66" s="347" t="s">
        <v>38</v>
      </c>
      <c r="L66" s="347">
        <v>425259</v>
      </c>
      <c r="M66" s="359">
        <v>1000000</v>
      </c>
      <c r="N66" s="360" t="s">
        <v>1</v>
      </c>
      <c r="O66" s="361"/>
    </row>
    <row r="67" spans="1:15" s="173" customFormat="1" ht="27.75" customHeight="1">
      <c r="A67" s="344">
        <v>61</v>
      </c>
      <c r="B67" s="345" t="s">
        <v>704</v>
      </c>
      <c r="C67" s="346">
        <v>44336</v>
      </c>
      <c r="D67" s="347" t="s">
        <v>34</v>
      </c>
      <c r="E67" s="348">
        <v>820210519924864</v>
      </c>
      <c r="F67" s="348" t="s">
        <v>43</v>
      </c>
      <c r="G67" s="347">
        <v>520009000990</v>
      </c>
      <c r="H67" s="349" t="s">
        <v>705</v>
      </c>
      <c r="I67" s="347">
        <v>781502</v>
      </c>
      <c r="J67" s="347" t="s">
        <v>37</v>
      </c>
      <c r="K67" s="347" t="s">
        <v>38</v>
      </c>
      <c r="L67" s="347">
        <v>425259</v>
      </c>
      <c r="M67" s="359">
        <v>1000000</v>
      </c>
      <c r="N67" s="360" t="s">
        <v>1</v>
      </c>
      <c r="O67" s="361"/>
    </row>
    <row r="68" spans="1:15" s="173" customFormat="1" ht="27.75" customHeight="1">
      <c r="A68" s="344">
        <v>62</v>
      </c>
      <c r="B68" s="345" t="s">
        <v>706</v>
      </c>
      <c r="C68" s="346">
        <v>44336</v>
      </c>
      <c r="D68" s="347" t="s">
        <v>34</v>
      </c>
      <c r="E68" s="348">
        <v>820210520013202</v>
      </c>
      <c r="F68" s="348" t="s">
        <v>48</v>
      </c>
      <c r="G68" s="347">
        <v>523014000990</v>
      </c>
      <c r="H68" s="349" t="s">
        <v>707</v>
      </c>
      <c r="I68" s="347">
        <v>45615728</v>
      </c>
      <c r="J68" s="347" t="s">
        <v>37</v>
      </c>
      <c r="K68" s="347" t="s">
        <v>38</v>
      </c>
      <c r="L68" s="347">
        <v>425259</v>
      </c>
      <c r="M68" s="359">
        <v>1000000</v>
      </c>
      <c r="N68" s="360" t="s">
        <v>1</v>
      </c>
      <c r="O68" s="361"/>
    </row>
    <row r="69" spans="1:15" s="173" customFormat="1" ht="27.75" customHeight="1">
      <c r="A69" s="344">
        <v>63</v>
      </c>
      <c r="B69" s="345" t="s">
        <v>708</v>
      </c>
      <c r="C69" s="346">
        <v>44336</v>
      </c>
      <c r="D69" s="347" t="s">
        <v>34</v>
      </c>
      <c r="E69" s="348">
        <v>820210520960945</v>
      </c>
      <c r="F69" s="348" t="s">
        <v>48</v>
      </c>
      <c r="G69" s="347">
        <v>523014000990</v>
      </c>
      <c r="H69" s="349" t="s">
        <v>709</v>
      </c>
      <c r="I69" s="347">
        <v>45608263</v>
      </c>
      <c r="J69" s="347" t="s">
        <v>37</v>
      </c>
      <c r="K69" s="347" t="s">
        <v>38</v>
      </c>
      <c r="L69" s="347">
        <v>425259</v>
      </c>
      <c r="M69" s="359">
        <v>1000000</v>
      </c>
      <c r="N69" s="360" t="s">
        <v>1</v>
      </c>
      <c r="O69" s="361"/>
    </row>
    <row r="70" spans="1:15" s="173" customFormat="1" ht="27.75" customHeight="1">
      <c r="A70" s="344">
        <v>64</v>
      </c>
      <c r="B70" s="345" t="s">
        <v>710</v>
      </c>
      <c r="C70" s="346">
        <v>44337</v>
      </c>
      <c r="D70" s="347" t="s">
        <v>34</v>
      </c>
      <c r="E70" s="348">
        <v>820210520038522</v>
      </c>
      <c r="F70" s="348" t="s">
        <v>48</v>
      </c>
      <c r="G70" s="347">
        <v>523014000990</v>
      </c>
      <c r="H70" s="349" t="s">
        <v>711</v>
      </c>
      <c r="I70" s="347">
        <v>45631771</v>
      </c>
      <c r="J70" s="347" t="s">
        <v>37</v>
      </c>
      <c r="K70" s="347" t="s">
        <v>38</v>
      </c>
      <c r="L70" s="347">
        <v>425259</v>
      </c>
      <c r="M70" s="359">
        <v>1000000</v>
      </c>
      <c r="N70" s="360" t="s">
        <v>1</v>
      </c>
      <c r="O70" s="361"/>
    </row>
    <row r="71" spans="1:15" s="173" customFormat="1" ht="27.75" customHeight="1">
      <c r="A71" s="344">
        <v>65</v>
      </c>
      <c r="B71" s="364" t="s">
        <v>712</v>
      </c>
      <c r="C71" s="365">
        <v>44337</v>
      </c>
      <c r="D71" s="321" t="s">
        <v>34</v>
      </c>
      <c r="E71" s="191">
        <v>820210520047500</v>
      </c>
      <c r="F71" s="348" t="s">
        <v>43</v>
      </c>
      <c r="G71" s="321">
        <v>520009000990</v>
      </c>
      <c r="H71" s="366" t="s">
        <v>713</v>
      </c>
      <c r="I71" s="321">
        <v>259839</v>
      </c>
      <c r="J71" s="321" t="s">
        <v>37</v>
      </c>
      <c r="K71" s="321" t="s">
        <v>38</v>
      </c>
      <c r="L71" s="321">
        <v>425259</v>
      </c>
      <c r="M71" s="323">
        <v>1000000</v>
      </c>
      <c r="N71" s="360" t="s">
        <v>1</v>
      </c>
      <c r="O71" s="361"/>
    </row>
    <row r="72" spans="1:15" s="173" customFormat="1" ht="27.75" customHeight="1">
      <c r="A72" s="344">
        <v>66</v>
      </c>
      <c r="B72" s="364" t="s">
        <v>714</v>
      </c>
      <c r="C72" s="365">
        <v>44337</v>
      </c>
      <c r="D72" s="321" t="s">
        <v>34</v>
      </c>
      <c r="E72" s="191">
        <v>820210520060190</v>
      </c>
      <c r="F72" s="348" t="s">
        <v>48</v>
      </c>
      <c r="G72" s="321">
        <v>523014000990</v>
      </c>
      <c r="H72" s="366" t="s">
        <v>715</v>
      </c>
      <c r="I72" s="321">
        <v>45625094</v>
      </c>
      <c r="J72" s="321" t="s">
        <v>37</v>
      </c>
      <c r="K72" s="321" t="s">
        <v>38</v>
      </c>
      <c r="L72" s="321">
        <v>425259</v>
      </c>
      <c r="M72" s="323">
        <v>1000000</v>
      </c>
      <c r="N72" s="360" t="s">
        <v>1</v>
      </c>
      <c r="O72" s="361"/>
    </row>
    <row r="73" spans="1:15" s="173" customFormat="1" ht="27.75" customHeight="1">
      <c r="A73" s="344">
        <v>67</v>
      </c>
      <c r="B73" s="364" t="s">
        <v>716</v>
      </c>
      <c r="C73" s="365">
        <v>44337</v>
      </c>
      <c r="D73" s="321" t="s">
        <v>34</v>
      </c>
      <c r="E73" s="191">
        <v>820210521118995</v>
      </c>
      <c r="F73" s="348" t="s">
        <v>35</v>
      </c>
      <c r="G73" s="321">
        <v>520008000990</v>
      </c>
      <c r="H73" s="366" t="s">
        <v>717</v>
      </c>
      <c r="I73" s="321">
        <v>2174</v>
      </c>
      <c r="J73" s="321" t="s">
        <v>37</v>
      </c>
      <c r="K73" s="321" t="s">
        <v>38</v>
      </c>
      <c r="L73" s="321">
        <v>425259</v>
      </c>
      <c r="M73" s="323">
        <v>1000000</v>
      </c>
      <c r="N73" s="360" t="s">
        <v>1</v>
      </c>
      <c r="O73" s="361"/>
    </row>
    <row r="74" spans="1:15" s="173" customFormat="1" ht="27.75" customHeight="1">
      <c r="A74" s="344">
        <v>68</v>
      </c>
      <c r="B74" s="364" t="s">
        <v>718</v>
      </c>
      <c r="C74" s="365">
        <v>44340</v>
      </c>
      <c r="D74" s="321" t="s">
        <v>34</v>
      </c>
      <c r="E74" s="191">
        <v>820210521135778</v>
      </c>
      <c r="F74" s="348" t="s">
        <v>63</v>
      </c>
      <c r="G74" s="321">
        <v>520002000990</v>
      </c>
      <c r="H74" s="366" t="s">
        <v>719</v>
      </c>
      <c r="I74" s="321">
        <v>210521453428</v>
      </c>
      <c r="J74" s="321" t="s">
        <v>37</v>
      </c>
      <c r="K74" s="321" t="s">
        <v>38</v>
      </c>
      <c r="L74" s="321">
        <v>425259</v>
      </c>
      <c r="M74" s="323">
        <v>1000000</v>
      </c>
      <c r="N74" s="360" t="s">
        <v>1</v>
      </c>
      <c r="O74" s="361"/>
    </row>
    <row r="75" spans="1:15" s="173" customFormat="1" ht="27.75" customHeight="1">
      <c r="A75" s="344">
        <v>69</v>
      </c>
      <c r="B75" s="364" t="s">
        <v>720</v>
      </c>
      <c r="C75" s="365">
        <v>44340</v>
      </c>
      <c r="D75" s="321" t="s">
        <v>34</v>
      </c>
      <c r="E75" s="191">
        <v>820210521145836</v>
      </c>
      <c r="F75" s="348" t="s">
        <v>60</v>
      </c>
      <c r="G75" s="321">
        <v>523013000990</v>
      </c>
      <c r="H75" s="366" t="s">
        <v>721</v>
      </c>
      <c r="I75" s="321">
        <v>897479054</v>
      </c>
      <c r="J75" s="321" t="s">
        <v>37</v>
      </c>
      <c r="K75" s="321" t="s">
        <v>38</v>
      </c>
      <c r="L75" s="321">
        <v>425259</v>
      </c>
      <c r="M75" s="323">
        <v>1000000</v>
      </c>
      <c r="N75" s="360" t="s">
        <v>1</v>
      </c>
      <c r="O75" s="361"/>
    </row>
    <row r="76" spans="1:15" s="173" customFormat="1" ht="27.75" customHeight="1">
      <c r="A76" s="344">
        <v>70</v>
      </c>
      <c r="B76" s="364" t="s">
        <v>722</v>
      </c>
      <c r="C76" s="365">
        <v>44340</v>
      </c>
      <c r="D76" s="321" t="s">
        <v>34</v>
      </c>
      <c r="E76" s="191">
        <v>820210524211336</v>
      </c>
      <c r="F76" s="348" t="s">
        <v>48</v>
      </c>
      <c r="G76" s="321">
        <v>523014000990</v>
      </c>
      <c r="H76" s="366" t="s">
        <v>723</v>
      </c>
      <c r="I76" s="321">
        <v>45657154</v>
      </c>
      <c r="J76" s="321" t="s">
        <v>37</v>
      </c>
      <c r="K76" s="321" t="s">
        <v>38</v>
      </c>
      <c r="L76" s="321">
        <v>425259</v>
      </c>
      <c r="M76" s="323">
        <v>1000000</v>
      </c>
      <c r="N76" s="360" t="s">
        <v>1</v>
      </c>
      <c r="O76" s="361"/>
    </row>
    <row r="77" spans="1:15" s="173" customFormat="1" ht="27.75" customHeight="1">
      <c r="A77" s="344">
        <v>71</v>
      </c>
      <c r="B77" s="364" t="s">
        <v>724</v>
      </c>
      <c r="C77" s="365">
        <v>44340</v>
      </c>
      <c r="D77" s="321" t="s">
        <v>34</v>
      </c>
      <c r="E77" s="191">
        <v>820210524221061</v>
      </c>
      <c r="F77" s="348" t="s">
        <v>35</v>
      </c>
      <c r="G77" s="321">
        <v>520008000990</v>
      </c>
      <c r="H77" s="366" t="s">
        <v>725</v>
      </c>
      <c r="I77" s="321">
        <v>4123</v>
      </c>
      <c r="J77" s="321" t="s">
        <v>37</v>
      </c>
      <c r="K77" s="321" t="s">
        <v>38</v>
      </c>
      <c r="L77" s="321">
        <v>425259</v>
      </c>
      <c r="M77" s="323">
        <v>3000000</v>
      </c>
      <c r="N77" s="362" t="s">
        <v>3</v>
      </c>
      <c r="O77" s="361"/>
    </row>
    <row r="78" spans="1:15" s="173" customFormat="1" ht="27.75" customHeight="1">
      <c r="A78" s="344">
        <v>72</v>
      </c>
      <c r="B78" s="364" t="s">
        <v>726</v>
      </c>
      <c r="C78" s="365">
        <v>44340</v>
      </c>
      <c r="D78" s="321" t="s">
        <v>34</v>
      </c>
      <c r="E78" s="191">
        <v>820210524237198</v>
      </c>
      <c r="F78" s="348" t="s">
        <v>48</v>
      </c>
      <c r="G78" s="321">
        <v>523014000990</v>
      </c>
      <c r="H78" s="366" t="s">
        <v>727</v>
      </c>
      <c r="I78" s="321">
        <v>45660536</v>
      </c>
      <c r="J78" s="321" t="s">
        <v>37</v>
      </c>
      <c r="K78" s="321" t="s">
        <v>38</v>
      </c>
      <c r="L78" s="321">
        <v>425259</v>
      </c>
      <c r="M78" s="323">
        <v>1000000</v>
      </c>
      <c r="N78" s="360" t="s">
        <v>1</v>
      </c>
      <c r="O78" s="361"/>
    </row>
    <row r="79" spans="1:15" s="173" customFormat="1" ht="27.75" customHeight="1">
      <c r="A79" s="344">
        <v>73</v>
      </c>
      <c r="B79" s="364" t="s">
        <v>728</v>
      </c>
      <c r="C79" s="365">
        <v>44340</v>
      </c>
      <c r="D79" s="321" t="s">
        <v>34</v>
      </c>
      <c r="E79" s="191">
        <v>820210524281517</v>
      </c>
      <c r="F79" s="348" t="s">
        <v>35</v>
      </c>
      <c r="G79" s="321">
        <v>520008000990</v>
      </c>
      <c r="H79" s="366" t="s">
        <v>729</v>
      </c>
      <c r="I79" s="321">
        <v>534935684139</v>
      </c>
      <c r="J79" s="321" t="s">
        <v>37</v>
      </c>
      <c r="K79" s="321" t="s">
        <v>38</v>
      </c>
      <c r="L79" s="321">
        <v>425259</v>
      </c>
      <c r="M79" s="323">
        <v>1000000</v>
      </c>
      <c r="N79" s="360" t="s">
        <v>1</v>
      </c>
      <c r="O79" s="361"/>
    </row>
    <row r="80" spans="1:15" s="173" customFormat="1" ht="27.75" customHeight="1">
      <c r="A80" s="344">
        <v>74</v>
      </c>
      <c r="B80" s="364" t="s">
        <v>730</v>
      </c>
      <c r="C80" s="365">
        <v>44341</v>
      </c>
      <c r="D80" s="321" t="s">
        <v>34</v>
      </c>
      <c r="E80" s="191">
        <v>820210524267389</v>
      </c>
      <c r="F80" s="348" t="s">
        <v>48</v>
      </c>
      <c r="G80" s="321">
        <v>523014000990</v>
      </c>
      <c r="H80" s="366" t="s">
        <v>731</v>
      </c>
      <c r="I80" s="321">
        <v>45671976</v>
      </c>
      <c r="J80" s="321" t="s">
        <v>37</v>
      </c>
      <c r="K80" s="321" t="s">
        <v>38</v>
      </c>
      <c r="L80" s="321">
        <v>425259</v>
      </c>
      <c r="M80" s="323">
        <v>1000000</v>
      </c>
      <c r="N80" s="360" t="s">
        <v>1</v>
      </c>
      <c r="O80" s="361"/>
    </row>
    <row r="81" spans="1:15" s="173" customFormat="1" ht="27.75" customHeight="1">
      <c r="A81" s="344">
        <v>75</v>
      </c>
      <c r="B81" s="364" t="s">
        <v>732</v>
      </c>
      <c r="C81" s="365">
        <v>44341</v>
      </c>
      <c r="D81" s="321" t="s">
        <v>34</v>
      </c>
      <c r="E81" s="191">
        <v>820210524290494</v>
      </c>
      <c r="F81" s="348" t="s">
        <v>35</v>
      </c>
      <c r="G81" s="321">
        <v>520008000990</v>
      </c>
      <c r="H81" s="366" t="s">
        <v>733</v>
      </c>
      <c r="I81" s="321">
        <v>58047804908</v>
      </c>
      <c r="J81" s="321" t="s">
        <v>37</v>
      </c>
      <c r="K81" s="321" t="s">
        <v>38</v>
      </c>
      <c r="L81" s="321">
        <v>425259</v>
      </c>
      <c r="M81" s="323">
        <v>1000000</v>
      </c>
      <c r="N81" s="360" t="s">
        <v>1</v>
      </c>
      <c r="O81" s="361"/>
    </row>
    <row r="82" spans="1:15" s="173" customFormat="1" ht="27.75" customHeight="1">
      <c r="A82" s="344">
        <v>76</v>
      </c>
      <c r="B82" s="364" t="s">
        <v>734</v>
      </c>
      <c r="C82" s="365">
        <v>44341</v>
      </c>
      <c r="D82" s="321" t="s">
        <v>34</v>
      </c>
      <c r="E82" s="191">
        <v>820210524299825</v>
      </c>
      <c r="F82" s="348" t="s">
        <v>48</v>
      </c>
      <c r="G82" s="321">
        <v>523014000990</v>
      </c>
      <c r="H82" s="366" t="s">
        <v>735</v>
      </c>
      <c r="I82" s="321">
        <v>45670528</v>
      </c>
      <c r="J82" s="321" t="s">
        <v>37</v>
      </c>
      <c r="K82" s="321" t="s">
        <v>38</v>
      </c>
      <c r="L82" s="321">
        <v>425259</v>
      </c>
      <c r="M82" s="323">
        <v>1000000</v>
      </c>
      <c r="N82" s="360" t="s">
        <v>1</v>
      </c>
      <c r="O82" s="361"/>
    </row>
    <row r="83" spans="1:15" s="173" customFormat="1" ht="27.75" customHeight="1">
      <c r="A83" s="344">
        <v>77</v>
      </c>
      <c r="B83" s="364" t="s">
        <v>736</v>
      </c>
      <c r="C83" s="365">
        <v>44341</v>
      </c>
      <c r="D83" s="321" t="s">
        <v>34</v>
      </c>
      <c r="E83" s="191">
        <v>820210524300774</v>
      </c>
      <c r="F83" s="348" t="s">
        <v>35</v>
      </c>
      <c r="G83" s="321">
        <v>520008000990</v>
      </c>
      <c r="H83" s="366" t="s">
        <v>737</v>
      </c>
      <c r="I83" s="321">
        <v>279781</v>
      </c>
      <c r="J83" s="321" t="s">
        <v>37</v>
      </c>
      <c r="K83" s="321" t="s">
        <v>38</v>
      </c>
      <c r="L83" s="321">
        <v>425259</v>
      </c>
      <c r="M83" s="323">
        <v>1000000</v>
      </c>
      <c r="N83" s="360" t="s">
        <v>1</v>
      </c>
      <c r="O83" s="361"/>
    </row>
    <row r="84" spans="1:15" s="173" customFormat="1" ht="27.75" customHeight="1">
      <c r="A84" s="344">
        <v>78</v>
      </c>
      <c r="B84" s="364" t="s">
        <v>738</v>
      </c>
      <c r="C84" s="365">
        <v>44341</v>
      </c>
      <c r="D84" s="321" t="s">
        <v>34</v>
      </c>
      <c r="E84" s="191">
        <v>820210524304318</v>
      </c>
      <c r="F84" s="348" t="s">
        <v>35</v>
      </c>
      <c r="G84" s="321">
        <v>520008000990</v>
      </c>
      <c r="H84" s="366" t="s">
        <v>739</v>
      </c>
      <c r="I84" s="321">
        <v>210698718871</v>
      </c>
      <c r="J84" s="321" t="s">
        <v>37</v>
      </c>
      <c r="K84" s="321" t="s">
        <v>38</v>
      </c>
      <c r="L84" s="321">
        <v>425259</v>
      </c>
      <c r="M84" s="323">
        <v>1000000</v>
      </c>
      <c r="N84" s="360" t="s">
        <v>1</v>
      </c>
      <c r="O84" s="361"/>
    </row>
    <row r="85" spans="1:15" s="173" customFormat="1" ht="27.75" customHeight="1">
      <c r="A85" s="344">
        <v>79</v>
      </c>
      <c r="B85" s="364" t="s">
        <v>740</v>
      </c>
      <c r="C85" s="365">
        <v>44341</v>
      </c>
      <c r="D85" s="321" t="s">
        <v>34</v>
      </c>
      <c r="E85" s="191">
        <v>820210524314537</v>
      </c>
      <c r="F85" s="348" t="s">
        <v>35</v>
      </c>
      <c r="G85" s="321">
        <v>520008000990</v>
      </c>
      <c r="H85" s="366" t="s">
        <v>741</v>
      </c>
      <c r="I85" s="321">
        <v>3714016837</v>
      </c>
      <c r="J85" s="321" t="s">
        <v>37</v>
      </c>
      <c r="K85" s="321" t="s">
        <v>38</v>
      </c>
      <c r="L85" s="321">
        <v>425259</v>
      </c>
      <c r="M85" s="323">
        <v>1500000</v>
      </c>
      <c r="N85" s="360" t="s">
        <v>2</v>
      </c>
      <c r="O85" s="361"/>
    </row>
    <row r="86" spans="1:15" s="173" customFormat="1" ht="27.75" customHeight="1">
      <c r="A86" s="344">
        <v>80</v>
      </c>
      <c r="B86" s="364" t="s">
        <v>742</v>
      </c>
      <c r="C86" s="365">
        <v>44343</v>
      </c>
      <c r="D86" s="321" t="s">
        <v>34</v>
      </c>
      <c r="E86" s="191">
        <v>820210525431865</v>
      </c>
      <c r="F86" s="348" t="s">
        <v>35</v>
      </c>
      <c r="G86" s="321">
        <v>520008000990</v>
      </c>
      <c r="H86" s="366" t="s">
        <v>743</v>
      </c>
      <c r="I86" s="321">
        <v>3491</v>
      </c>
      <c r="J86" s="321" t="s">
        <v>37</v>
      </c>
      <c r="K86" s="321" t="s">
        <v>38</v>
      </c>
      <c r="L86" s="321">
        <v>425259</v>
      </c>
      <c r="M86" s="323">
        <v>1000000</v>
      </c>
      <c r="N86" s="360" t="s">
        <v>1</v>
      </c>
      <c r="O86" s="361"/>
    </row>
    <row r="87" spans="1:15" s="173" customFormat="1" ht="27.75" customHeight="1">
      <c r="A87" s="344">
        <v>81</v>
      </c>
      <c r="B87" s="364" t="s">
        <v>744</v>
      </c>
      <c r="C87" s="365">
        <v>44343</v>
      </c>
      <c r="D87" s="321" t="s">
        <v>34</v>
      </c>
      <c r="E87" s="191">
        <v>820210525436161</v>
      </c>
      <c r="F87" s="348" t="s">
        <v>35</v>
      </c>
      <c r="G87" s="321">
        <v>520008000990</v>
      </c>
      <c r="H87" s="366" t="s">
        <v>745</v>
      </c>
      <c r="I87" s="321">
        <v>48447</v>
      </c>
      <c r="J87" s="321" t="s">
        <v>37</v>
      </c>
      <c r="K87" s="321" t="s">
        <v>38</v>
      </c>
      <c r="L87" s="321">
        <v>425259</v>
      </c>
      <c r="M87" s="323">
        <v>1000000</v>
      </c>
      <c r="N87" s="360" t="s">
        <v>1</v>
      </c>
      <c r="O87" s="361"/>
    </row>
    <row r="88" spans="1:15" s="173" customFormat="1" ht="27.75" customHeight="1">
      <c r="A88" s="344">
        <v>82</v>
      </c>
      <c r="B88" s="364" t="s">
        <v>746</v>
      </c>
      <c r="C88" s="365">
        <v>44343</v>
      </c>
      <c r="D88" s="321" t="s">
        <v>34</v>
      </c>
      <c r="E88" s="191">
        <v>820210527498143</v>
      </c>
      <c r="F88" s="348" t="s">
        <v>35</v>
      </c>
      <c r="G88" s="321">
        <v>520008000990</v>
      </c>
      <c r="H88" s="366" t="s">
        <v>747</v>
      </c>
      <c r="I88" s="321">
        <v>9991</v>
      </c>
      <c r="J88" s="321" t="s">
        <v>37</v>
      </c>
      <c r="K88" s="321" t="s">
        <v>38</v>
      </c>
      <c r="L88" s="321">
        <v>425259</v>
      </c>
      <c r="M88" s="323">
        <v>1000000</v>
      </c>
      <c r="N88" s="360" t="s">
        <v>1</v>
      </c>
      <c r="O88" s="361"/>
    </row>
    <row r="89" spans="1:15" s="173" customFormat="1" ht="27.75" customHeight="1">
      <c r="A89" s="344">
        <v>83</v>
      </c>
      <c r="B89" s="364" t="s">
        <v>748</v>
      </c>
      <c r="C89" s="365">
        <v>44343</v>
      </c>
      <c r="D89" s="321" t="s">
        <v>34</v>
      </c>
      <c r="E89" s="191">
        <v>820210527511849</v>
      </c>
      <c r="F89" s="348" t="s">
        <v>35</v>
      </c>
      <c r="G89" s="321">
        <v>520008000990</v>
      </c>
      <c r="H89" s="366" t="s">
        <v>749</v>
      </c>
      <c r="I89" s="321">
        <v>438553</v>
      </c>
      <c r="J89" s="321" t="s">
        <v>37</v>
      </c>
      <c r="K89" s="321" t="s">
        <v>38</v>
      </c>
      <c r="L89" s="321">
        <v>425259</v>
      </c>
      <c r="M89" s="323">
        <v>1000000</v>
      </c>
      <c r="N89" s="360" t="s">
        <v>1</v>
      </c>
      <c r="O89" s="361"/>
    </row>
    <row r="90" spans="1:15" s="173" customFormat="1" ht="27.75" customHeight="1">
      <c r="A90" s="344">
        <v>84</v>
      </c>
      <c r="B90" s="364" t="s">
        <v>750</v>
      </c>
      <c r="C90" s="365">
        <v>44344</v>
      </c>
      <c r="D90" s="321" t="s">
        <v>34</v>
      </c>
      <c r="E90" s="191">
        <v>820210525380256</v>
      </c>
      <c r="F90" s="348" t="s">
        <v>35</v>
      </c>
      <c r="G90" s="321">
        <v>520008000990</v>
      </c>
      <c r="H90" s="366" t="s">
        <v>751</v>
      </c>
      <c r="I90" s="321">
        <v>943139101743</v>
      </c>
      <c r="J90" s="321" t="s">
        <v>37</v>
      </c>
      <c r="K90" s="321" t="s">
        <v>38</v>
      </c>
      <c r="L90" s="321">
        <v>425259</v>
      </c>
      <c r="M90" s="323">
        <v>1000000</v>
      </c>
      <c r="N90" s="360" t="s">
        <v>1</v>
      </c>
      <c r="O90" s="361"/>
    </row>
    <row r="91" spans="1:15" s="173" customFormat="1" ht="27.75" customHeight="1">
      <c r="A91" s="344">
        <v>85</v>
      </c>
      <c r="B91" s="364" t="s">
        <v>752</v>
      </c>
      <c r="C91" s="365">
        <v>44344</v>
      </c>
      <c r="D91" s="321" t="s">
        <v>34</v>
      </c>
      <c r="E91" s="191">
        <v>820210527494666</v>
      </c>
      <c r="F91" s="348" t="s">
        <v>35</v>
      </c>
      <c r="G91" s="321">
        <v>520008000990</v>
      </c>
      <c r="H91" s="366" t="s">
        <v>753</v>
      </c>
      <c r="I91" s="321">
        <v>458315101418</v>
      </c>
      <c r="J91" s="321" t="s">
        <v>37</v>
      </c>
      <c r="K91" s="321" t="s">
        <v>38</v>
      </c>
      <c r="L91" s="321">
        <v>425259</v>
      </c>
      <c r="M91" s="323">
        <v>1000000</v>
      </c>
      <c r="N91" s="360" t="s">
        <v>1</v>
      </c>
      <c r="O91" s="361"/>
    </row>
    <row r="92" spans="1:15" s="173" customFormat="1" ht="27.75" customHeight="1">
      <c r="A92" s="344">
        <v>86</v>
      </c>
      <c r="B92" s="364" t="s">
        <v>754</v>
      </c>
      <c r="C92" s="365">
        <v>44344</v>
      </c>
      <c r="D92" s="321" t="s">
        <v>34</v>
      </c>
      <c r="E92" s="191">
        <v>820210527502852</v>
      </c>
      <c r="F92" s="348" t="s">
        <v>35</v>
      </c>
      <c r="G92" s="321">
        <v>520008000990</v>
      </c>
      <c r="H92" s="366" t="s">
        <v>755</v>
      </c>
      <c r="I92" s="321">
        <v>566482101126</v>
      </c>
      <c r="J92" s="321" t="s">
        <v>37</v>
      </c>
      <c r="K92" s="321" t="s">
        <v>38</v>
      </c>
      <c r="L92" s="321">
        <v>425259</v>
      </c>
      <c r="M92" s="323">
        <v>1000000</v>
      </c>
      <c r="N92" s="360" t="s">
        <v>1</v>
      </c>
      <c r="O92" s="361"/>
    </row>
    <row r="93" spans="1:15" s="173" customFormat="1" ht="27.75" customHeight="1">
      <c r="A93" s="344">
        <v>87</v>
      </c>
      <c r="B93" s="364" t="s">
        <v>620</v>
      </c>
      <c r="C93" s="365">
        <v>44344</v>
      </c>
      <c r="D93" s="321" t="s">
        <v>34</v>
      </c>
      <c r="E93" s="191">
        <v>820210527560320</v>
      </c>
      <c r="F93" s="348" t="s">
        <v>48</v>
      </c>
      <c r="G93" s="321">
        <v>523014000990</v>
      </c>
      <c r="H93" s="366" t="s">
        <v>756</v>
      </c>
      <c r="I93" s="321">
        <v>45723661</v>
      </c>
      <c r="J93" s="321" t="s">
        <v>37</v>
      </c>
      <c r="K93" s="321" t="s">
        <v>38</v>
      </c>
      <c r="L93" s="321">
        <v>425825</v>
      </c>
      <c r="M93" s="323">
        <v>1000000</v>
      </c>
      <c r="N93" s="360" t="s">
        <v>8</v>
      </c>
      <c r="O93" s="361"/>
    </row>
    <row r="94" spans="1:15" s="173" customFormat="1" ht="27.75" customHeight="1">
      <c r="A94" s="344">
        <v>88</v>
      </c>
      <c r="B94" s="364" t="s">
        <v>757</v>
      </c>
      <c r="C94" s="365">
        <v>44344</v>
      </c>
      <c r="D94" s="321" t="s">
        <v>34</v>
      </c>
      <c r="E94" s="191">
        <v>820210527578344</v>
      </c>
      <c r="F94" s="348" t="s">
        <v>48</v>
      </c>
      <c r="G94" s="321">
        <v>523014000990</v>
      </c>
      <c r="H94" s="366" t="s">
        <v>758</v>
      </c>
      <c r="I94" s="321">
        <v>45725496</v>
      </c>
      <c r="J94" s="321" t="s">
        <v>37</v>
      </c>
      <c r="K94" s="321" t="s">
        <v>38</v>
      </c>
      <c r="L94" s="321">
        <v>425259</v>
      </c>
      <c r="M94" s="323">
        <v>1000000</v>
      </c>
      <c r="N94" s="360" t="s">
        <v>1</v>
      </c>
      <c r="O94" s="361"/>
    </row>
    <row r="95" spans="1:15" s="173" customFormat="1" ht="27.75" customHeight="1">
      <c r="A95" s="344">
        <v>89</v>
      </c>
      <c r="B95" s="364" t="s">
        <v>759</v>
      </c>
      <c r="C95" s="365">
        <v>44344</v>
      </c>
      <c r="D95" s="321" t="s">
        <v>34</v>
      </c>
      <c r="E95" s="191">
        <v>820210528636681</v>
      </c>
      <c r="F95" s="348" t="s">
        <v>35</v>
      </c>
      <c r="G95" s="321">
        <v>520008000990</v>
      </c>
      <c r="H95" s="366" t="s">
        <v>760</v>
      </c>
      <c r="I95" s="321">
        <v>3729190745</v>
      </c>
      <c r="J95" s="321" t="s">
        <v>37</v>
      </c>
      <c r="K95" s="321" t="s">
        <v>38</v>
      </c>
      <c r="L95" s="321">
        <v>425259</v>
      </c>
      <c r="M95" s="323">
        <v>1000000</v>
      </c>
      <c r="N95" s="360" t="s">
        <v>0</v>
      </c>
      <c r="O95" s="361"/>
    </row>
    <row r="96" spans="1:15" s="173" customFormat="1" ht="27.75" customHeight="1">
      <c r="A96" s="344">
        <v>90</v>
      </c>
      <c r="B96" s="364" t="s">
        <v>761</v>
      </c>
      <c r="C96" s="365">
        <v>44347</v>
      </c>
      <c r="D96" s="321" t="s">
        <v>34</v>
      </c>
      <c r="E96" s="191">
        <v>820210525407308</v>
      </c>
      <c r="F96" s="348" t="s">
        <v>35</v>
      </c>
      <c r="G96" s="321">
        <v>520008000990</v>
      </c>
      <c r="H96" s="366" t="s">
        <v>762</v>
      </c>
      <c r="I96" s="321">
        <v>247636</v>
      </c>
      <c r="J96" s="321" t="s">
        <v>37</v>
      </c>
      <c r="K96" s="321" t="s">
        <v>38</v>
      </c>
      <c r="L96" s="321">
        <v>425259</v>
      </c>
      <c r="M96" s="323">
        <v>1000000</v>
      </c>
      <c r="N96" s="360" t="s">
        <v>1</v>
      </c>
      <c r="O96" s="361"/>
    </row>
    <row r="97" spans="1:15" s="173" customFormat="1" ht="27.75" customHeight="1">
      <c r="A97" s="344">
        <v>91</v>
      </c>
      <c r="B97" s="364" t="s">
        <v>763</v>
      </c>
      <c r="C97" s="365">
        <v>44347</v>
      </c>
      <c r="D97" s="321" t="s">
        <v>34</v>
      </c>
      <c r="E97" s="191">
        <v>820210527574284</v>
      </c>
      <c r="F97" s="348" t="s">
        <v>48</v>
      </c>
      <c r="G97" s="321">
        <v>523014000990</v>
      </c>
      <c r="H97" s="366" t="s">
        <v>764</v>
      </c>
      <c r="I97" s="321">
        <v>45777551</v>
      </c>
      <c r="J97" s="321" t="s">
        <v>37</v>
      </c>
      <c r="K97" s="321" t="s">
        <v>38</v>
      </c>
      <c r="L97" s="321">
        <v>425259</v>
      </c>
      <c r="M97" s="323">
        <v>1000000</v>
      </c>
      <c r="N97" s="360" t="s">
        <v>1</v>
      </c>
      <c r="O97" s="361"/>
    </row>
    <row r="98" spans="1:15" s="173" customFormat="1" ht="27.75" customHeight="1">
      <c r="A98" s="344">
        <v>92</v>
      </c>
      <c r="B98" s="364" t="s">
        <v>765</v>
      </c>
      <c r="C98" s="365">
        <v>44347</v>
      </c>
      <c r="D98" s="321" t="s">
        <v>34</v>
      </c>
      <c r="E98" s="191">
        <v>820210528614978</v>
      </c>
      <c r="F98" s="348" t="s">
        <v>48</v>
      </c>
      <c r="G98" s="321">
        <v>523014000990</v>
      </c>
      <c r="H98" s="366" t="s">
        <v>766</v>
      </c>
      <c r="I98" s="321">
        <v>45747558</v>
      </c>
      <c r="J98" s="321" t="s">
        <v>37</v>
      </c>
      <c r="K98" s="321" t="s">
        <v>38</v>
      </c>
      <c r="L98" s="321">
        <v>425259</v>
      </c>
      <c r="M98" s="323">
        <v>1000000</v>
      </c>
      <c r="N98" s="360" t="s">
        <v>1</v>
      </c>
      <c r="O98" s="361"/>
    </row>
    <row r="99" spans="1:15" s="173" customFormat="1" ht="27.75" customHeight="1">
      <c r="A99" s="344">
        <v>93</v>
      </c>
      <c r="B99" s="364" t="s">
        <v>767</v>
      </c>
      <c r="C99" s="365">
        <v>44347</v>
      </c>
      <c r="D99" s="321" t="s">
        <v>34</v>
      </c>
      <c r="E99" s="191">
        <v>820210528636846</v>
      </c>
      <c r="F99" s="348" t="s">
        <v>63</v>
      </c>
      <c r="G99" s="321">
        <v>520002000990</v>
      </c>
      <c r="H99" s="366" t="s">
        <v>768</v>
      </c>
      <c r="I99" s="321">
        <v>210531862698</v>
      </c>
      <c r="J99" s="321" t="s">
        <v>37</v>
      </c>
      <c r="K99" s="321" t="s">
        <v>38</v>
      </c>
      <c r="L99" s="321">
        <v>425259</v>
      </c>
      <c r="M99" s="323">
        <v>1000000</v>
      </c>
      <c r="N99" s="360" t="s">
        <v>1</v>
      </c>
      <c r="O99" s="361"/>
    </row>
    <row r="100" spans="1:15" s="173" customFormat="1" ht="27.75" customHeight="1">
      <c r="A100" s="344">
        <v>94</v>
      </c>
      <c r="B100" s="364" t="s">
        <v>769</v>
      </c>
      <c r="C100" s="365">
        <v>44347</v>
      </c>
      <c r="D100" s="321" t="s">
        <v>34</v>
      </c>
      <c r="E100" s="191">
        <v>820210528645128</v>
      </c>
      <c r="F100" s="348" t="s">
        <v>35</v>
      </c>
      <c r="G100" s="321">
        <v>520008000990</v>
      </c>
      <c r="H100" s="366" t="s">
        <v>770</v>
      </c>
      <c r="I100" s="321">
        <v>64520</v>
      </c>
      <c r="J100" s="321" t="s">
        <v>37</v>
      </c>
      <c r="K100" s="321" t="s">
        <v>38</v>
      </c>
      <c r="L100" s="321">
        <v>425259</v>
      </c>
      <c r="M100" s="323">
        <v>1000000</v>
      </c>
      <c r="N100" s="360" t="s">
        <v>1</v>
      </c>
      <c r="O100" s="361"/>
    </row>
    <row r="101" spans="1:15" s="173" customFormat="1" ht="27.75" customHeight="1">
      <c r="A101" s="344">
        <v>95</v>
      </c>
      <c r="B101" s="364" t="s">
        <v>771</v>
      </c>
      <c r="C101" s="365">
        <v>44347</v>
      </c>
      <c r="D101" s="321" t="s">
        <v>34</v>
      </c>
      <c r="E101" s="191">
        <v>820210528690993</v>
      </c>
      <c r="F101" s="348" t="s">
        <v>35</v>
      </c>
      <c r="G101" s="321">
        <v>520008000990</v>
      </c>
      <c r="H101" s="366" t="s">
        <v>772</v>
      </c>
      <c r="I101" s="321">
        <v>19905</v>
      </c>
      <c r="J101" s="321" t="s">
        <v>37</v>
      </c>
      <c r="K101" s="321" t="s">
        <v>38</v>
      </c>
      <c r="L101" s="321">
        <v>425259</v>
      </c>
      <c r="M101" s="323">
        <v>1000000</v>
      </c>
      <c r="N101" s="360" t="s">
        <v>1</v>
      </c>
      <c r="O101" s="361"/>
    </row>
    <row r="102" spans="1:15" s="173" customFormat="1" ht="27.75" customHeight="1">
      <c r="A102" s="344">
        <v>96</v>
      </c>
      <c r="B102" s="364" t="s">
        <v>773</v>
      </c>
      <c r="C102" s="365">
        <v>44347</v>
      </c>
      <c r="D102" s="321" t="s">
        <v>34</v>
      </c>
      <c r="E102" s="191">
        <v>820210531756986</v>
      </c>
      <c r="F102" s="348" t="s">
        <v>35</v>
      </c>
      <c r="G102" s="321">
        <v>520008000990</v>
      </c>
      <c r="H102" s="366" t="s">
        <v>774</v>
      </c>
      <c r="I102" s="321">
        <v>295374201949</v>
      </c>
      <c r="J102" s="321" t="s">
        <v>37</v>
      </c>
      <c r="K102" s="321" t="s">
        <v>38</v>
      </c>
      <c r="L102" s="321">
        <v>425259</v>
      </c>
      <c r="M102" s="323">
        <v>1000000</v>
      </c>
      <c r="N102" s="360" t="s">
        <v>1</v>
      </c>
      <c r="O102" s="361"/>
    </row>
    <row r="103" spans="1:15" s="173" customFormat="1" ht="27.75" customHeight="1">
      <c r="A103" s="344">
        <v>97</v>
      </c>
      <c r="B103" s="364" t="s">
        <v>775</v>
      </c>
      <c r="C103" s="365">
        <v>44347</v>
      </c>
      <c r="D103" s="321" t="s">
        <v>34</v>
      </c>
      <c r="E103" s="191">
        <v>820210531792883</v>
      </c>
      <c r="F103" s="348" t="s">
        <v>63</v>
      </c>
      <c r="G103" s="321">
        <v>520002000990</v>
      </c>
      <c r="H103" s="366" t="s">
        <v>776</v>
      </c>
      <c r="I103" s="321">
        <v>210531852907</v>
      </c>
      <c r="J103" s="321" t="s">
        <v>37</v>
      </c>
      <c r="K103" s="321" t="s">
        <v>38</v>
      </c>
      <c r="L103" s="321">
        <v>425259</v>
      </c>
      <c r="M103" s="323">
        <v>1000000</v>
      </c>
      <c r="N103" s="360" t="s">
        <v>1</v>
      </c>
      <c r="O103" s="361"/>
    </row>
    <row r="104" spans="1:15" s="173" customFormat="1" ht="27.75" customHeight="1">
      <c r="A104" s="344">
        <v>98</v>
      </c>
      <c r="B104" s="364" t="s">
        <v>777</v>
      </c>
      <c r="C104" s="365">
        <v>44347</v>
      </c>
      <c r="D104" s="321" t="s">
        <v>34</v>
      </c>
      <c r="E104" s="191">
        <v>820210531827068</v>
      </c>
      <c r="F104" s="348" t="s">
        <v>35</v>
      </c>
      <c r="G104" s="321">
        <v>520008000990</v>
      </c>
      <c r="H104" s="366" t="s">
        <v>778</v>
      </c>
      <c r="I104" s="321">
        <v>79289</v>
      </c>
      <c r="J104" s="321" t="s">
        <v>37</v>
      </c>
      <c r="K104" s="321" t="s">
        <v>38</v>
      </c>
      <c r="L104" s="321">
        <v>425259</v>
      </c>
      <c r="M104" s="323">
        <v>1000000</v>
      </c>
      <c r="N104" s="360" t="s">
        <v>1</v>
      </c>
      <c r="O104" s="361"/>
    </row>
    <row r="105" spans="1:15" s="175" customFormat="1" ht="27.75" customHeight="1">
      <c r="A105" s="367"/>
      <c r="B105" s="731" t="s">
        <v>123</v>
      </c>
      <c r="C105" s="732"/>
      <c r="D105" s="732"/>
      <c r="E105" s="732"/>
      <c r="F105" s="732"/>
      <c r="G105" s="732"/>
      <c r="H105" s="732"/>
      <c r="I105" s="732"/>
      <c r="J105" s="732"/>
      <c r="K105" s="732"/>
      <c r="L105" s="733"/>
      <c r="M105" s="420">
        <f>SUM(M7:M104)</f>
        <v>104468000</v>
      </c>
      <c r="N105" s="421"/>
      <c r="O105" s="422"/>
    </row>
    <row r="107" spans="1:15">
      <c r="A107" s="368" t="s">
        <v>17</v>
      </c>
      <c r="B107" s="369" t="s">
        <v>124</v>
      </c>
      <c r="C107" s="370"/>
      <c r="D107" s="371"/>
      <c r="E107" s="372" t="s">
        <v>125</v>
      </c>
      <c r="F107" s="372"/>
      <c r="G107" s="372" t="s">
        <v>126</v>
      </c>
      <c r="H107" s="373" t="s">
        <v>127</v>
      </c>
      <c r="I107" s="423"/>
      <c r="J107" s="423"/>
    </row>
    <row r="108" spans="1:15">
      <c r="A108" s="374"/>
      <c r="B108" s="375" t="s">
        <v>11</v>
      </c>
      <c r="C108" s="376"/>
      <c r="D108" s="377"/>
      <c r="E108" s="378"/>
      <c r="F108" s="378"/>
      <c r="G108" s="378"/>
      <c r="H108" s="379"/>
      <c r="I108" s="423"/>
      <c r="J108" s="423"/>
    </row>
    <row r="109" spans="1:15">
      <c r="A109" s="380"/>
      <c r="B109" s="725" t="s">
        <v>128</v>
      </c>
      <c r="C109" s="726"/>
      <c r="D109" s="727"/>
      <c r="E109" s="381"/>
      <c r="F109" s="381"/>
      <c r="G109" s="382"/>
      <c r="H109" s="383"/>
      <c r="I109" s="424"/>
      <c r="J109" s="424"/>
    </row>
    <row r="110" spans="1:15">
      <c r="A110" s="384">
        <v>1</v>
      </c>
      <c r="B110" s="717" t="s">
        <v>0</v>
      </c>
      <c r="C110" s="718"/>
      <c r="D110" s="719"/>
      <c r="E110" s="385">
        <f>COUNTIF($N$7:$N$141,"Izin Akuntan Publik")</f>
        <v>7</v>
      </c>
      <c r="F110" s="385"/>
      <c r="G110" s="386">
        <v>1000000</v>
      </c>
      <c r="H110" s="387">
        <f>E110*G110</f>
        <v>7000000</v>
      </c>
      <c r="I110" s="425"/>
      <c r="J110" s="426"/>
    </row>
    <row r="111" spans="1:15">
      <c r="A111" s="384">
        <v>2</v>
      </c>
      <c r="B111" s="711" t="s">
        <v>1</v>
      </c>
      <c r="C111" s="712"/>
      <c r="D111" s="713"/>
      <c r="E111" s="385">
        <f>COUNTIF($N$7:$N$141,"Perpanjangan Izin Akuntan Publik")</f>
        <v>83</v>
      </c>
      <c r="F111" s="385"/>
      <c r="G111" s="386">
        <v>1000000</v>
      </c>
      <c r="H111" s="387">
        <f>E111*G111</f>
        <v>83000000</v>
      </c>
      <c r="I111" s="425"/>
      <c r="J111" s="426"/>
    </row>
    <row r="112" spans="1:15">
      <c r="A112" s="384">
        <v>3</v>
      </c>
      <c r="B112" s="711" t="s">
        <v>129</v>
      </c>
      <c r="C112" s="712"/>
      <c r="D112" s="713"/>
      <c r="E112" s="385"/>
      <c r="F112" s="385"/>
      <c r="G112" s="386"/>
      <c r="H112" s="388"/>
      <c r="I112" s="425"/>
      <c r="J112" s="426"/>
      <c r="L112" s="427"/>
    </row>
    <row r="113" spans="1:14">
      <c r="A113" s="384"/>
      <c r="B113" s="711" t="s">
        <v>130</v>
      </c>
      <c r="C113" s="712"/>
      <c r="D113" s="713"/>
      <c r="E113" s="385">
        <f>COUNTIF($N$7:$N$141,"Izin Usaha KAP Perseorangan")</f>
        <v>2</v>
      </c>
      <c r="F113" s="385"/>
      <c r="G113" s="386">
        <v>1500000</v>
      </c>
      <c r="H113" s="387">
        <f>E113*G113</f>
        <v>3000000</v>
      </c>
      <c r="I113" s="425"/>
      <c r="J113" s="426"/>
    </row>
    <row r="114" spans="1:14">
      <c r="A114" s="384"/>
      <c r="B114" s="711" t="s">
        <v>131</v>
      </c>
      <c r="C114" s="712"/>
      <c r="D114" s="713"/>
      <c r="E114" s="385">
        <f>COUNTIF($N$7:$N$141,"Izin Usaha KAP Jumlah Rekan 2-4 orang")</f>
        <v>2</v>
      </c>
      <c r="F114" s="385"/>
      <c r="G114" s="386">
        <v>3000000</v>
      </c>
      <c r="H114" s="387">
        <f>E114*G114</f>
        <v>6000000</v>
      </c>
      <c r="I114" s="425"/>
      <c r="J114" s="426"/>
    </row>
    <row r="115" spans="1:14">
      <c r="A115" s="384"/>
      <c r="B115" s="711" t="s">
        <v>132</v>
      </c>
      <c r="C115" s="712"/>
      <c r="D115" s="713"/>
      <c r="E115" s="385">
        <f>COUNTIF($N$7:$N$141,"Izin Usaha KAP Jumlah Rekan 5 orang atau lebih")</f>
        <v>0</v>
      </c>
      <c r="F115" s="385"/>
      <c r="G115" s="386">
        <v>6000000</v>
      </c>
      <c r="H115" s="388">
        <f>E115*G115</f>
        <v>0</v>
      </c>
      <c r="I115" s="425"/>
      <c r="J115" s="426"/>
    </row>
    <row r="116" spans="1:14">
      <c r="A116" s="389">
        <v>4</v>
      </c>
      <c r="B116" s="714" t="s">
        <v>5</v>
      </c>
      <c r="C116" s="715"/>
      <c r="D116" s="716"/>
      <c r="E116" s="385">
        <f>COUNTIF($N$7:$N$141,"Izin Pendirian Cabang Kantor Akuntan Publik")</f>
        <v>0</v>
      </c>
      <c r="F116" s="390"/>
      <c r="G116" s="391">
        <v>2000000</v>
      </c>
      <c r="H116" s="392">
        <f>E116*G116</f>
        <v>0</v>
      </c>
      <c r="I116" s="425"/>
      <c r="J116" s="426"/>
    </row>
    <row r="117" spans="1:14">
      <c r="A117" s="393"/>
      <c r="B117" s="705" t="s">
        <v>133</v>
      </c>
      <c r="C117" s="706"/>
      <c r="D117" s="707"/>
      <c r="E117" s="394"/>
      <c r="F117" s="394"/>
      <c r="G117" s="395"/>
      <c r="H117" s="396">
        <f>SUM(H110:H116)</f>
        <v>99000000</v>
      </c>
      <c r="I117" s="428"/>
      <c r="J117" s="429"/>
    </row>
    <row r="118" spans="1:14">
      <c r="A118" s="397"/>
      <c r="B118" s="708" t="s">
        <v>134</v>
      </c>
      <c r="C118" s="709"/>
      <c r="D118" s="710"/>
      <c r="E118" s="398"/>
      <c r="F118" s="398"/>
      <c r="G118" s="399"/>
      <c r="H118" s="400"/>
      <c r="I118" s="430"/>
      <c r="J118" s="431"/>
    </row>
    <row r="119" spans="1:14" ht="15" customHeight="1">
      <c r="A119" s="384">
        <v>5</v>
      </c>
      <c r="B119" s="685" t="s">
        <v>6</v>
      </c>
      <c r="C119" s="686"/>
      <c r="D119" s="687"/>
      <c r="E119" s="385">
        <f>COUNTIF($N$7:$N$141,"Persetujuan Pencantuman Nama KAPA atau OAA Bersama-Sama dengan nama KAP")</f>
        <v>0</v>
      </c>
      <c r="F119" s="385"/>
      <c r="G119" s="386">
        <v>5000000</v>
      </c>
      <c r="H119" s="388">
        <f>E119*G119</f>
        <v>0</v>
      </c>
      <c r="I119" s="430"/>
      <c r="J119" s="426"/>
    </row>
    <row r="120" spans="1:14">
      <c r="A120" s="389">
        <v>6</v>
      </c>
      <c r="B120" s="700" t="s">
        <v>7</v>
      </c>
      <c r="C120" s="701"/>
      <c r="D120" s="701"/>
      <c r="E120" s="401">
        <f>COUNTIF($N$7:$N$141,"Persetujuan Pendaftaran KAPA atau OAA")</f>
        <v>0</v>
      </c>
      <c r="F120" s="401"/>
      <c r="G120" s="391">
        <v>10000000</v>
      </c>
      <c r="H120" s="392">
        <f>E120*G120</f>
        <v>0</v>
      </c>
      <c r="I120" s="430"/>
      <c r="J120" s="426"/>
    </row>
    <row r="121" spans="1:14">
      <c r="A121" s="402"/>
      <c r="B121" s="702" t="s">
        <v>135</v>
      </c>
      <c r="C121" s="703"/>
      <c r="D121" s="704"/>
      <c r="E121" s="403"/>
      <c r="F121" s="403"/>
      <c r="G121" s="404"/>
      <c r="H121" s="405">
        <f>SUM(H119:H120)</f>
        <v>0</v>
      </c>
      <c r="I121" s="428"/>
      <c r="J121" s="429"/>
    </row>
    <row r="122" spans="1:14">
      <c r="A122" s="393"/>
      <c r="B122" s="705" t="s">
        <v>136</v>
      </c>
      <c r="C122" s="706"/>
      <c r="D122" s="707"/>
      <c r="E122" s="394"/>
      <c r="F122" s="394"/>
      <c r="G122" s="395"/>
      <c r="H122" s="396">
        <f>H117+H121</f>
        <v>99000000</v>
      </c>
      <c r="I122" s="428"/>
      <c r="J122" s="429"/>
    </row>
    <row r="123" spans="1:14">
      <c r="A123" s="406"/>
      <c r="B123" s="407" t="s">
        <v>13</v>
      </c>
      <c r="C123" s="408"/>
      <c r="D123" s="409"/>
      <c r="E123" s="410"/>
      <c r="F123" s="410"/>
      <c r="G123" s="411"/>
      <c r="H123" s="412"/>
      <c r="I123" s="428"/>
      <c r="J123" s="429"/>
      <c r="N123" s="432">
        <f>M105-104828000</f>
        <v>-360000</v>
      </c>
    </row>
    <row r="124" spans="1:14">
      <c r="A124" s="397"/>
      <c r="B124" s="708" t="s">
        <v>137</v>
      </c>
      <c r="C124" s="709"/>
      <c r="D124" s="710"/>
      <c r="E124" s="398"/>
      <c r="F124" s="398"/>
      <c r="G124" s="399"/>
      <c r="H124" s="413"/>
      <c r="I124" s="430"/>
      <c r="J124" s="431"/>
    </row>
    <row r="125" spans="1:14" ht="15" customHeight="1">
      <c r="A125" s="384">
        <v>7</v>
      </c>
      <c r="B125" s="685" t="s">
        <v>8</v>
      </c>
      <c r="C125" s="686"/>
      <c r="D125" s="687"/>
      <c r="E125" s="385">
        <v>2</v>
      </c>
      <c r="F125" s="385"/>
      <c r="G125" s="386">
        <v>0</v>
      </c>
      <c r="H125" s="414">
        <v>2000000</v>
      </c>
      <c r="I125" s="430"/>
      <c r="J125" s="426"/>
    </row>
    <row r="126" spans="1:14" ht="15" customHeight="1">
      <c r="A126" s="384">
        <v>8</v>
      </c>
      <c r="B126" s="685" t="s">
        <v>9</v>
      </c>
      <c r="C126" s="686"/>
      <c r="D126" s="687"/>
      <c r="E126" s="385">
        <f>COUNTIF($N$7:$N$141,"Denda Administratif atas Keterlambatan Penyampaian LKU dan LK")</f>
        <v>0</v>
      </c>
      <c r="F126" s="385"/>
      <c r="G126" s="415" t="s">
        <v>138</v>
      </c>
      <c r="H126" s="416">
        <v>0</v>
      </c>
      <c r="I126" s="430"/>
      <c r="J126" s="426"/>
    </row>
    <row r="127" spans="1:14" ht="27.75" customHeight="1">
      <c r="A127" s="389">
        <v>9</v>
      </c>
      <c r="B127" s="688" t="s">
        <v>10</v>
      </c>
      <c r="C127" s="689"/>
      <c r="D127" s="690"/>
      <c r="E127" s="390">
        <v>2</v>
      </c>
      <c r="F127" s="390"/>
      <c r="G127" s="417" t="s">
        <v>138</v>
      </c>
      <c r="H127" s="416">
        <v>3468000</v>
      </c>
      <c r="I127" s="430"/>
      <c r="J127" s="426"/>
    </row>
    <row r="128" spans="1:14" ht="30" customHeight="1">
      <c r="A128" s="393"/>
      <c r="B128" s="691" t="s">
        <v>139</v>
      </c>
      <c r="C128" s="692"/>
      <c r="D128" s="693"/>
      <c r="E128" s="394"/>
      <c r="F128" s="394"/>
      <c r="G128" s="418"/>
      <c r="H128" s="419">
        <f>SUM(H125:H127)</f>
        <v>5468000</v>
      </c>
      <c r="I128" s="429">
        <f>H128+H122</f>
        <v>104468000</v>
      </c>
      <c r="J128" s="429"/>
    </row>
    <row r="129" spans="1:10" ht="30" customHeight="1">
      <c r="A129" s="433">
        <v>10</v>
      </c>
      <c r="B129" s="694" t="s">
        <v>140</v>
      </c>
      <c r="C129" s="695"/>
      <c r="D129" s="696"/>
      <c r="E129" s="436">
        <v>0</v>
      </c>
      <c r="F129" s="437"/>
      <c r="G129" s="438" t="s">
        <v>138</v>
      </c>
      <c r="H129" s="439">
        <v>0</v>
      </c>
      <c r="I129" s="430"/>
      <c r="J129" s="431"/>
    </row>
    <row r="130" spans="1:10" ht="30" customHeight="1">
      <c r="A130" s="440">
        <v>11</v>
      </c>
      <c r="B130" s="441" t="s">
        <v>577</v>
      </c>
      <c r="C130" s="442"/>
      <c r="D130" s="443"/>
      <c r="E130" s="437">
        <v>0</v>
      </c>
      <c r="F130" s="444"/>
      <c r="G130" s="445"/>
      <c r="H130" s="446">
        <v>2282592</v>
      </c>
      <c r="I130" s="430"/>
      <c r="J130" s="431"/>
    </row>
    <row r="131" spans="1:10" ht="33" customHeight="1">
      <c r="A131" s="447">
        <v>12</v>
      </c>
      <c r="B131" s="697" t="s">
        <v>141</v>
      </c>
      <c r="C131" s="698"/>
      <c r="D131" s="699"/>
      <c r="E131" s="448">
        <v>0</v>
      </c>
      <c r="F131" s="449"/>
      <c r="G131" s="450"/>
      <c r="H131" s="451">
        <v>0</v>
      </c>
      <c r="I131" s="430"/>
      <c r="J131" s="431"/>
    </row>
    <row r="132" spans="1:10">
      <c r="A132" s="680" t="s">
        <v>142</v>
      </c>
      <c r="B132" s="681"/>
      <c r="C132" s="681"/>
      <c r="D132" s="682"/>
      <c r="E132" s="452">
        <f>SUM(E110:E129)</f>
        <v>98</v>
      </c>
      <c r="F132" s="452"/>
      <c r="G132" s="453"/>
      <c r="H132" s="454">
        <f>SUM(H129:H131)</f>
        <v>2282592</v>
      </c>
      <c r="I132" s="460"/>
      <c r="J132" s="461"/>
    </row>
    <row r="133" spans="1:10">
      <c r="A133" s="683" t="s">
        <v>143</v>
      </c>
      <c r="B133" s="684"/>
      <c r="C133" s="684"/>
      <c r="D133" s="682"/>
      <c r="E133" s="372">
        <f>SUM(E110:E129)</f>
        <v>98</v>
      </c>
      <c r="F133" s="372"/>
      <c r="G133" s="453"/>
      <c r="H133" s="419">
        <f>H122+H128+H132</f>
        <v>106750592</v>
      </c>
      <c r="I133" s="460"/>
      <c r="J133" s="461"/>
    </row>
    <row r="134" spans="1:10">
      <c r="I134" s="424"/>
      <c r="J134" s="340"/>
    </row>
    <row r="135" spans="1:10">
      <c r="B135" s="455" t="s">
        <v>11</v>
      </c>
      <c r="C135" s="456"/>
      <c r="D135" s="456"/>
      <c r="E135" s="457"/>
      <c r="F135" s="457"/>
      <c r="G135" s="458"/>
      <c r="H135" s="459">
        <f>H122</f>
        <v>99000000</v>
      </c>
      <c r="I135" s="424"/>
      <c r="J135" s="340"/>
    </row>
    <row r="136" spans="1:10">
      <c r="B136" s="455" t="s">
        <v>13</v>
      </c>
      <c r="C136" s="456"/>
      <c r="D136" s="456"/>
      <c r="E136" s="457"/>
      <c r="F136" s="457"/>
      <c r="G136" s="458"/>
      <c r="H136" s="459">
        <f>H128</f>
        <v>5468000</v>
      </c>
      <c r="I136" s="424"/>
      <c r="J136" s="340"/>
    </row>
    <row r="137" spans="1:10">
      <c r="B137" s="455" t="s">
        <v>12</v>
      </c>
      <c r="C137" s="456"/>
      <c r="D137" s="456"/>
      <c r="E137" s="457"/>
      <c r="F137" s="457"/>
      <c r="G137" s="458"/>
      <c r="H137" s="459">
        <f>H132</f>
        <v>2282592</v>
      </c>
      <c r="I137" s="424"/>
      <c r="J137" s="340"/>
    </row>
    <row r="138" spans="1:10">
      <c r="B138" s="455" t="s">
        <v>234</v>
      </c>
      <c r="C138" s="456"/>
      <c r="D138" s="456"/>
      <c r="E138" s="457"/>
      <c r="F138" s="457"/>
      <c r="G138" s="458"/>
      <c r="H138" s="459">
        <f>SUM(H135:H137)</f>
        <v>106750592</v>
      </c>
    </row>
  </sheetData>
  <autoFilter ref="A6:Q105" xr:uid="{00000000-0009-0000-0000-000005000000}"/>
  <mergeCells count="27">
    <mergeCell ref="A1:N1"/>
    <mergeCell ref="A2:N2"/>
    <mergeCell ref="A3:N3"/>
    <mergeCell ref="B105:L105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4:D124"/>
    <mergeCell ref="B125:D125"/>
    <mergeCell ref="A132:D132"/>
    <mergeCell ref="A133:D133"/>
    <mergeCell ref="B126:D126"/>
    <mergeCell ref="B127:D127"/>
    <mergeCell ref="B128:D128"/>
    <mergeCell ref="B129:D129"/>
    <mergeCell ref="B131:D131"/>
  </mergeCells>
  <pageMargins left="0.59055118110236204" right="0.39370078740157499" top="0.39370078740157499" bottom="0.39370078740157499" header="0.196850393700787" footer="0.196850393700787"/>
  <pageSetup paperSize="9" scale="52" orientation="landscape"/>
  <rowBreaks count="1" manualBreakCount="1">
    <brk id="10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8"/>
  <sheetViews>
    <sheetView view="pageBreakPreview" zoomScale="80" zoomScaleNormal="80" workbookViewId="0">
      <pane ySplit="6" topLeftCell="A7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hidden="1" customWidth="1"/>
    <col min="4" max="4" width="13.26953125" style="176" hidden="1" customWidth="1"/>
    <col min="5" max="5" width="18.1796875" style="177" customWidth="1"/>
    <col min="6" max="6" width="20.26953125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9.2695312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78" t="s">
        <v>14</v>
      </c>
      <c r="B1" s="778"/>
      <c r="C1" s="778"/>
      <c r="D1" s="778"/>
      <c r="E1" s="778"/>
      <c r="F1" s="778"/>
      <c r="G1" s="778"/>
      <c r="H1" s="778"/>
      <c r="I1" s="779"/>
      <c r="J1" s="778"/>
      <c r="K1" s="778"/>
      <c r="L1" s="778"/>
      <c r="M1" s="778"/>
      <c r="N1" s="778"/>
      <c r="O1" s="181"/>
      <c r="P1" s="181"/>
      <c r="Q1" s="181"/>
    </row>
    <row r="2" spans="1:17">
      <c r="A2" s="780" t="s">
        <v>15</v>
      </c>
      <c r="B2" s="780"/>
      <c r="C2" s="780"/>
      <c r="D2" s="780"/>
      <c r="E2" s="780"/>
      <c r="F2" s="780"/>
      <c r="G2" s="780"/>
      <c r="H2" s="780"/>
      <c r="I2" s="781"/>
      <c r="J2" s="780"/>
      <c r="K2" s="780"/>
      <c r="L2" s="780"/>
      <c r="M2" s="780"/>
      <c r="N2" s="780"/>
      <c r="O2" s="194"/>
      <c r="P2" s="194"/>
      <c r="Q2" s="194"/>
    </row>
    <row r="3" spans="1:17">
      <c r="A3" s="782" t="s">
        <v>16</v>
      </c>
      <c r="B3" s="782"/>
      <c r="C3" s="782"/>
      <c r="D3" s="782"/>
      <c r="E3" s="782"/>
      <c r="F3" s="782"/>
      <c r="G3" s="782"/>
      <c r="H3" s="782"/>
      <c r="I3" s="781"/>
      <c r="J3" s="782"/>
      <c r="K3" s="782"/>
      <c r="L3" s="782"/>
      <c r="M3" s="782"/>
      <c r="N3" s="782"/>
      <c r="O3" s="195"/>
      <c r="P3" s="195"/>
      <c r="Q3" s="195"/>
    </row>
    <row r="4" spans="1:17">
      <c r="B4" s="310"/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311" t="s">
        <v>779</v>
      </c>
      <c r="C7" s="312">
        <v>44349</v>
      </c>
      <c r="D7" s="313" t="s">
        <v>34</v>
      </c>
      <c r="E7" s="190">
        <v>820210528651596</v>
      </c>
      <c r="F7" s="191" t="s">
        <v>48</v>
      </c>
      <c r="G7" s="314"/>
      <c r="H7" s="315" t="s">
        <v>780</v>
      </c>
      <c r="I7" s="190">
        <v>45804512</v>
      </c>
      <c r="J7" s="314" t="s">
        <v>38</v>
      </c>
      <c r="K7" s="318">
        <v>425259</v>
      </c>
      <c r="L7" s="319">
        <v>425259</v>
      </c>
      <c r="M7" s="320">
        <v>1000000</v>
      </c>
      <c r="N7" s="203" t="s">
        <v>1</v>
      </c>
      <c r="O7" s="200"/>
    </row>
    <row r="8" spans="1:17" s="173" customFormat="1" ht="27.75" customHeight="1">
      <c r="A8" s="187">
        <v>2</v>
      </c>
      <c r="B8" s="311" t="s">
        <v>781</v>
      </c>
      <c r="C8" s="312">
        <v>44349</v>
      </c>
      <c r="D8" s="313" t="s">
        <v>34</v>
      </c>
      <c r="E8" s="190">
        <v>820210531867022</v>
      </c>
      <c r="F8" s="191" t="s">
        <v>48</v>
      </c>
      <c r="G8" s="314"/>
      <c r="H8" s="315" t="s">
        <v>782</v>
      </c>
      <c r="I8" s="190">
        <v>45811554</v>
      </c>
      <c r="J8" s="314" t="s">
        <v>38</v>
      </c>
      <c r="K8" s="318">
        <v>425259</v>
      </c>
      <c r="L8" s="319">
        <v>425259</v>
      </c>
      <c r="M8" s="320">
        <v>1000000</v>
      </c>
      <c r="N8" s="203" t="s">
        <v>1</v>
      </c>
      <c r="O8" s="200"/>
    </row>
    <row r="9" spans="1:17" s="173" customFormat="1" ht="27.75" customHeight="1">
      <c r="A9" s="187">
        <v>3</v>
      </c>
      <c r="B9" s="311" t="s">
        <v>783</v>
      </c>
      <c r="C9" s="312">
        <v>44349</v>
      </c>
      <c r="D9" s="313" t="s">
        <v>34</v>
      </c>
      <c r="E9" s="190">
        <v>820210601889690</v>
      </c>
      <c r="F9" s="191" t="s">
        <v>48</v>
      </c>
      <c r="G9" s="316"/>
      <c r="H9" s="315" t="s">
        <v>784</v>
      </c>
      <c r="I9" s="190">
        <v>45811401</v>
      </c>
      <c r="J9" s="321"/>
      <c r="K9" s="322"/>
      <c r="L9" s="319">
        <v>425259</v>
      </c>
      <c r="M9" s="320">
        <v>1000000</v>
      </c>
      <c r="N9" s="203" t="s">
        <v>1</v>
      </c>
      <c r="O9" s="200"/>
    </row>
    <row r="10" spans="1:17" s="173" customFormat="1" ht="27.75" customHeight="1">
      <c r="A10" s="187">
        <v>4</v>
      </c>
      <c r="B10" s="311" t="s">
        <v>785</v>
      </c>
      <c r="C10" s="312">
        <v>44349</v>
      </c>
      <c r="D10" s="313" t="s">
        <v>34</v>
      </c>
      <c r="E10" s="190">
        <v>820210601890073</v>
      </c>
      <c r="F10" s="191" t="s">
        <v>48</v>
      </c>
      <c r="G10" s="190"/>
      <c r="H10" s="315" t="s">
        <v>786</v>
      </c>
      <c r="I10" s="190">
        <v>45796490</v>
      </c>
      <c r="J10" s="313" t="s">
        <v>37</v>
      </c>
      <c r="K10" s="313" t="s">
        <v>38</v>
      </c>
      <c r="L10" s="319">
        <v>425259</v>
      </c>
      <c r="M10" s="320">
        <v>1000000</v>
      </c>
      <c r="N10" s="203" t="s">
        <v>1</v>
      </c>
      <c r="O10" s="200"/>
    </row>
    <row r="11" spans="1:17" s="173" customFormat="1" ht="27.75" customHeight="1">
      <c r="A11" s="187">
        <v>5</v>
      </c>
      <c r="B11" s="311" t="s">
        <v>787</v>
      </c>
      <c r="C11" s="312">
        <v>44349</v>
      </c>
      <c r="D11" s="313" t="s">
        <v>34</v>
      </c>
      <c r="E11" s="190">
        <v>820210601890074</v>
      </c>
      <c r="F11" s="191" t="s">
        <v>48</v>
      </c>
      <c r="G11" s="190"/>
      <c r="H11" s="315" t="s">
        <v>788</v>
      </c>
      <c r="I11" s="190">
        <v>45796496</v>
      </c>
      <c r="J11" s="313" t="s">
        <v>37</v>
      </c>
      <c r="K11" s="313" t="s">
        <v>38</v>
      </c>
      <c r="L11" s="313">
        <v>425259</v>
      </c>
      <c r="M11" s="320">
        <v>1000000</v>
      </c>
      <c r="N11" s="203" t="s">
        <v>1</v>
      </c>
      <c r="O11" s="200"/>
    </row>
    <row r="12" spans="1:17" s="173" customFormat="1" ht="27.75" customHeight="1">
      <c r="A12" s="187">
        <v>6</v>
      </c>
      <c r="B12" s="311" t="s">
        <v>789</v>
      </c>
      <c r="C12" s="312">
        <v>44349</v>
      </c>
      <c r="D12" s="313" t="s">
        <v>34</v>
      </c>
      <c r="E12" s="190">
        <v>820210602900768</v>
      </c>
      <c r="F12" s="191" t="s">
        <v>48</v>
      </c>
      <c r="G12" s="190"/>
      <c r="H12" s="315" t="s">
        <v>790</v>
      </c>
      <c r="I12" s="190">
        <v>45802168</v>
      </c>
      <c r="J12" s="313" t="s">
        <v>37</v>
      </c>
      <c r="K12" s="313" t="s">
        <v>38</v>
      </c>
      <c r="L12" s="313">
        <v>425259</v>
      </c>
      <c r="M12" s="320">
        <v>1000000</v>
      </c>
      <c r="N12" s="203" t="s">
        <v>1</v>
      </c>
      <c r="O12" s="200"/>
    </row>
    <row r="13" spans="1:17" s="173" customFormat="1" ht="27.75" customHeight="1">
      <c r="A13" s="187">
        <v>7</v>
      </c>
      <c r="B13" s="311" t="s">
        <v>791</v>
      </c>
      <c r="C13" s="312">
        <v>44349</v>
      </c>
      <c r="D13" s="313" t="s">
        <v>34</v>
      </c>
      <c r="E13" s="190">
        <v>820210602901260</v>
      </c>
      <c r="F13" s="191" t="s">
        <v>48</v>
      </c>
      <c r="G13" s="190"/>
      <c r="H13" s="315" t="s">
        <v>792</v>
      </c>
      <c r="I13" s="190">
        <v>45802192</v>
      </c>
      <c r="J13" s="313" t="s">
        <v>37</v>
      </c>
      <c r="K13" s="313" t="s">
        <v>38</v>
      </c>
      <c r="L13" s="313">
        <v>425259</v>
      </c>
      <c r="M13" s="320">
        <v>1000000</v>
      </c>
      <c r="N13" s="203" t="s">
        <v>1</v>
      </c>
      <c r="O13" s="200"/>
    </row>
    <row r="14" spans="1:17" s="173" customFormat="1" ht="27.75" customHeight="1">
      <c r="A14" s="187">
        <v>8</v>
      </c>
      <c r="B14" s="311" t="s">
        <v>793</v>
      </c>
      <c r="C14" s="312">
        <v>44349</v>
      </c>
      <c r="D14" s="313" t="s">
        <v>34</v>
      </c>
      <c r="E14" s="190">
        <v>820210602901343</v>
      </c>
      <c r="F14" s="191" t="s">
        <v>48</v>
      </c>
      <c r="G14" s="190"/>
      <c r="H14" s="315" t="s">
        <v>794</v>
      </c>
      <c r="I14" s="190">
        <v>45810295</v>
      </c>
      <c r="J14" s="313" t="s">
        <v>37</v>
      </c>
      <c r="K14" s="313" t="s">
        <v>38</v>
      </c>
      <c r="L14" s="313">
        <v>425259</v>
      </c>
      <c r="M14" s="320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311" t="s">
        <v>795</v>
      </c>
      <c r="C15" s="312">
        <v>44349</v>
      </c>
      <c r="D15" s="313" t="s">
        <v>34</v>
      </c>
      <c r="E15" s="190">
        <v>820210602942429</v>
      </c>
      <c r="F15" s="191" t="s">
        <v>48</v>
      </c>
      <c r="G15" s="190"/>
      <c r="H15" s="315" t="s">
        <v>796</v>
      </c>
      <c r="I15" s="190">
        <v>45804964</v>
      </c>
      <c r="J15" s="313" t="s">
        <v>37</v>
      </c>
      <c r="K15" s="313" t="s">
        <v>38</v>
      </c>
      <c r="L15" s="313">
        <v>425259</v>
      </c>
      <c r="M15" s="320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311" t="s">
        <v>797</v>
      </c>
      <c r="C16" s="312">
        <v>44349</v>
      </c>
      <c r="D16" s="313" t="s">
        <v>34</v>
      </c>
      <c r="E16" s="190">
        <v>820210602950709</v>
      </c>
      <c r="F16" s="191" t="s">
        <v>35</v>
      </c>
      <c r="G16" s="190"/>
      <c r="H16" s="315" t="s">
        <v>798</v>
      </c>
      <c r="I16" s="190">
        <v>92599</v>
      </c>
      <c r="J16" s="313" t="s">
        <v>37</v>
      </c>
      <c r="K16" s="313" t="s">
        <v>38</v>
      </c>
      <c r="L16" s="313">
        <v>425259</v>
      </c>
      <c r="M16" s="320">
        <v>1000000</v>
      </c>
      <c r="N16" s="203" t="s">
        <v>1</v>
      </c>
      <c r="O16" s="200"/>
    </row>
    <row r="17" spans="1:15" s="173" customFormat="1" ht="27.75" customHeight="1">
      <c r="A17" s="187">
        <v>11</v>
      </c>
      <c r="B17" s="311" t="s">
        <v>799</v>
      </c>
      <c r="C17" s="312">
        <v>44349</v>
      </c>
      <c r="D17" s="313" t="s">
        <v>34</v>
      </c>
      <c r="E17" s="190">
        <v>820210602957183</v>
      </c>
      <c r="F17" s="191" t="s">
        <v>35</v>
      </c>
      <c r="G17" s="190"/>
      <c r="H17" s="315" t="s">
        <v>800</v>
      </c>
      <c r="I17" s="190">
        <v>168590397500</v>
      </c>
      <c r="J17" s="313" t="s">
        <v>37</v>
      </c>
      <c r="K17" s="313" t="s">
        <v>38</v>
      </c>
      <c r="L17" s="313">
        <v>425259</v>
      </c>
      <c r="M17" s="323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311" t="s">
        <v>801</v>
      </c>
      <c r="C18" s="312">
        <v>44350</v>
      </c>
      <c r="D18" s="313" t="s">
        <v>34</v>
      </c>
      <c r="E18" s="190">
        <v>820210531824718</v>
      </c>
      <c r="F18" s="191" t="s">
        <v>48</v>
      </c>
      <c r="G18" s="314"/>
      <c r="H18" s="315" t="s">
        <v>802</v>
      </c>
      <c r="I18" s="190">
        <v>45817342</v>
      </c>
      <c r="J18" s="314" t="s">
        <v>38</v>
      </c>
      <c r="K18" s="314">
        <v>425259</v>
      </c>
      <c r="L18" s="313">
        <v>425259</v>
      </c>
      <c r="M18" s="323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311" t="s">
        <v>803</v>
      </c>
      <c r="C19" s="312">
        <v>44350</v>
      </c>
      <c r="D19" s="313" t="s">
        <v>34</v>
      </c>
      <c r="E19" s="190">
        <v>820210602010978</v>
      </c>
      <c r="F19" s="191" t="s">
        <v>804</v>
      </c>
      <c r="G19" s="190"/>
      <c r="H19" s="315" t="s">
        <v>805</v>
      </c>
      <c r="I19" s="190">
        <v>115309157546</v>
      </c>
      <c r="J19" s="313" t="s">
        <v>37</v>
      </c>
      <c r="K19" s="313" t="s">
        <v>38</v>
      </c>
      <c r="L19" s="313">
        <v>425259</v>
      </c>
      <c r="M19" s="323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311" t="s">
        <v>806</v>
      </c>
      <c r="C20" s="312">
        <v>44350</v>
      </c>
      <c r="D20" s="313" t="s">
        <v>34</v>
      </c>
      <c r="E20" s="190">
        <v>820210602974429</v>
      </c>
      <c r="F20" s="191" t="s">
        <v>35</v>
      </c>
      <c r="G20" s="313"/>
      <c r="H20" s="315" t="s">
        <v>807</v>
      </c>
      <c r="I20" s="190">
        <v>621165965778</v>
      </c>
      <c r="J20" s="313" t="s">
        <v>37</v>
      </c>
      <c r="K20" s="313" t="s">
        <v>38</v>
      </c>
      <c r="L20" s="313">
        <v>425259</v>
      </c>
      <c r="M20" s="323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311" t="s">
        <v>808</v>
      </c>
      <c r="C21" s="312">
        <v>44350</v>
      </c>
      <c r="D21" s="313" t="s">
        <v>34</v>
      </c>
      <c r="E21" s="190">
        <v>820210602995538</v>
      </c>
      <c r="F21" s="191" t="s">
        <v>35</v>
      </c>
      <c r="G21" s="313"/>
      <c r="H21" s="315" t="s">
        <v>809</v>
      </c>
      <c r="I21" s="190">
        <v>215420462839</v>
      </c>
      <c r="J21" s="313" t="s">
        <v>37</v>
      </c>
      <c r="K21" s="313" t="s">
        <v>38</v>
      </c>
      <c r="L21" s="313">
        <v>425259</v>
      </c>
      <c r="M21" s="323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311" t="s">
        <v>810</v>
      </c>
      <c r="C22" s="312">
        <v>44350</v>
      </c>
      <c r="D22" s="313" t="s">
        <v>34</v>
      </c>
      <c r="E22" s="190">
        <v>820210603066503</v>
      </c>
      <c r="F22" s="191" t="s">
        <v>35</v>
      </c>
      <c r="G22" s="313"/>
      <c r="H22" s="317" t="s">
        <v>811</v>
      </c>
      <c r="I22" s="190">
        <v>3756040381</v>
      </c>
      <c r="J22" s="313" t="s">
        <v>37</v>
      </c>
      <c r="K22" s="313" t="s">
        <v>38</v>
      </c>
      <c r="L22" s="313">
        <v>425259</v>
      </c>
      <c r="M22" s="323">
        <v>1000000</v>
      </c>
      <c r="N22" s="203" t="s">
        <v>1</v>
      </c>
      <c r="O22" s="204"/>
    </row>
    <row r="23" spans="1:15" s="173" customFormat="1" ht="27.75" customHeight="1">
      <c r="A23" s="187">
        <v>17</v>
      </c>
      <c r="B23" s="311" t="s">
        <v>812</v>
      </c>
      <c r="C23" s="312">
        <v>44350</v>
      </c>
      <c r="D23" s="313" t="s">
        <v>34</v>
      </c>
      <c r="E23" s="190">
        <v>820210603070843</v>
      </c>
      <c r="F23" s="191" t="s">
        <v>35</v>
      </c>
      <c r="G23" s="313"/>
      <c r="H23" s="315" t="s">
        <v>813</v>
      </c>
      <c r="I23" s="190">
        <v>59894</v>
      </c>
      <c r="J23" s="313" t="s">
        <v>38</v>
      </c>
      <c r="K23" s="313">
        <v>425259</v>
      </c>
      <c r="L23" s="313">
        <v>425259</v>
      </c>
      <c r="M23" s="323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311" t="s">
        <v>814</v>
      </c>
      <c r="C24" s="312">
        <v>44350</v>
      </c>
      <c r="D24" s="313" t="s">
        <v>34</v>
      </c>
      <c r="E24" s="190">
        <v>820210603088798</v>
      </c>
      <c r="F24" s="191" t="s">
        <v>815</v>
      </c>
      <c r="G24" s="313"/>
      <c r="H24" s="315" t="s">
        <v>816</v>
      </c>
      <c r="I24" s="190">
        <v>971687541351</v>
      </c>
      <c r="J24" s="313" t="s">
        <v>38</v>
      </c>
      <c r="K24" s="313">
        <v>425259</v>
      </c>
      <c r="L24" s="313">
        <v>425259</v>
      </c>
      <c r="M24" s="323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311" t="s">
        <v>817</v>
      </c>
      <c r="C25" s="312">
        <v>44350</v>
      </c>
      <c r="D25" s="313" t="s">
        <v>34</v>
      </c>
      <c r="E25" s="190">
        <v>820210603102612</v>
      </c>
      <c r="F25" s="191" t="s">
        <v>43</v>
      </c>
      <c r="G25" s="313"/>
      <c r="H25" s="315" t="s">
        <v>818</v>
      </c>
      <c r="I25" s="190">
        <v>518318</v>
      </c>
      <c r="J25" s="313" t="s">
        <v>38</v>
      </c>
      <c r="K25" s="313">
        <v>425259</v>
      </c>
      <c r="L25" s="313">
        <v>425259</v>
      </c>
      <c r="M25" s="323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311" t="s">
        <v>819</v>
      </c>
      <c r="C26" s="312">
        <v>44350</v>
      </c>
      <c r="D26" s="313" t="s">
        <v>34</v>
      </c>
      <c r="E26" s="190">
        <v>820210603110576</v>
      </c>
      <c r="F26" s="191" t="s">
        <v>35</v>
      </c>
      <c r="G26" s="313"/>
      <c r="H26" s="315" t="s">
        <v>820</v>
      </c>
      <c r="I26" s="190">
        <v>8069</v>
      </c>
      <c r="J26" s="313" t="s">
        <v>38</v>
      </c>
      <c r="K26" s="313">
        <v>425259</v>
      </c>
      <c r="L26" s="313">
        <v>425259</v>
      </c>
      <c r="M26" s="323">
        <v>1000000</v>
      </c>
      <c r="N26" s="203" t="s">
        <v>1</v>
      </c>
      <c r="O26" s="200"/>
    </row>
    <row r="27" spans="1:15" s="173" customFormat="1" ht="27.75" customHeight="1">
      <c r="A27" s="187">
        <v>21</v>
      </c>
      <c r="B27" s="311" t="s">
        <v>821</v>
      </c>
      <c r="C27" s="312">
        <v>44350</v>
      </c>
      <c r="D27" s="313" t="s">
        <v>34</v>
      </c>
      <c r="E27" s="190">
        <v>820210603111400</v>
      </c>
      <c r="F27" s="191" t="s">
        <v>406</v>
      </c>
      <c r="G27" s="313"/>
      <c r="H27" s="315" t="s">
        <v>822</v>
      </c>
      <c r="I27" s="190" t="s">
        <v>823</v>
      </c>
      <c r="J27" s="313" t="s">
        <v>38</v>
      </c>
      <c r="K27" s="313">
        <v>425259</v>
      </c>
      <c r="L27" s="313">
        <v>425259</v>
      </c>
      <c r="M27" s="323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311" t="s">
        <v>824</v>
      </c>
      <c r="C28" s="312">
        <v>44351</v>
      </c>
      <c r="D28" s="313" t="s">
        <v>34</v>
      </c>
      <c r="E28" s="190">
        <v>820210602012249</v>
      </c>
      <c r="F28" s="191" t="s">
        <v>48</v>
      </c>
      <c r="G28" s="313"/>
      <c r="H28" s="315" t="s">
        <v>825</v>
      </c>
      <c r="I28" s="190">
        <v>45839760</v>
      </c>
      <c r="J28" s="313" t="s">
        <v>38</v>
      </c>
      <c r="K28" s="313">
        <v>425259</v>
      </c>
      <c r="L28" s="313">
        <v>425259</v>
      </c>
      <c r="M28" s="323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311" t="s">
        <v>826</v>
      </c>
      <c r="C29" s="312">
        <v>44351</v>
      </c>
      <c r="D29" s="313" t="s">
        <v>34</v>
      </c>
      <c r="E29" s="190">
        <v>820210603055384</v>
      </c>
      <c r="F29" s="191" t="s">
        <v>48</v>
      </c>
      <c r="G29" s="313"/>
      <c r="H29" s="315" t="s">
        <v>827</v>
      </c>
      <c r="I29" s="190">
        <v>45839770</v>
      </c>
      <c r="J29" s="313" t="s">
        <v>38</v>
      </c>
      <c r="K29" s="313">
        <v>425259</v>
      </c>
      <c r="L29" s="313">
        <v>425259</v>
      </c>
      <c r="M29" s="323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311" t="s">
        <v>828</v>
      </c>
      <c r="C30" s="312">
        <v>44351</v>
      </c>
      <c r="D30" s="313" t="s">
        <v>34</v>
      </c>
      <c r="E30" s="190">
        <v>820210603070672</v>
      </c>
      <c r="F30" s="191" t="s">
        <v>35</v>
      </c>
      <c r="G30" s="313"/>
      <c r="H30" s="315" t="s">
        <v>829</v>
      </c>
      <c r="I30" s="190">
        <v>3759709276</v>
      </c>
      <c r="J30" s="313" t="s">
        <v>38</v>
      </c>
      <c r="K30" s="313">
        <v>425259</v>
      </c>
      <c r="L30" s="313">
        <v>425259</v>
      </c>
      <c r="M30" s="323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311" t="s">
        <v>830</v>
      </c>
      <c r="C31" s="312">
        <v>44351</v>
      </c>
      <c r="D31" s="313" t="s">
        <v>34</v>
      </c>
      <c r="E31" s="190">
        <v>820210603082595</v>
      </c>
      <c r="F31" s="191" t="s">
        <v>48</v>
      </c>
      <c r="G31" s="313"/>
      <c r="H31" s="315" t="s">
        <v>831</v>
      </c>
      <c r="I31" s="190">
        <v>45845464</v>
      </c>
      <c r="J31" s="313" t="s">
        <v>38</v>
      </c>
      <c r="K31" s="313">
        <v>425259</v>
      </c>
      <c r="L31" s="313">
        <v>425259</v>
      </c>
      <c r="M31" s="323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311" t="s">
        <v>832</v>
      </c>
      <c r="C32" s="312">
        <v>44351</v>
      </c>
      <c r="D32" s="313" t="s">
        <v>34</v>
      </c>
      <c r="E32" s="190">
        <v>820210603126098</v>
      </c>
      <c r="F32" s="191" t="s">
        <v>35</v>
      </c>
      <c r="G32" s="313"/>
      <c r="H32" s="315" t="s">
        <v>833</v>
      </c>
      <c r="I32" s="190">
        <v>32872</v>
      </c>
      <c r="J32" s="313" t="s">
        <v>38</v>
      </c>
      <c r="K32" s="313">
        <v>425259</v>
      </c>
      <c r="L32" s="313">
        <v>425259</v>
      </c>
      <c r="M32" s="323">
        <v>1000000</v>
      </c>
      <c r="N32" s="203" t="s">
        <v>1</v>
      </c>
      <c r="O32" s="200"/>
    </row>
    <row r="33" spans="1:15" s="173" customFormat="1" ht="27.75" customHeight="1">
      <c r="A33" s="187">
        <v>27</v>
      </c>
      <c r="B33" s="311" t="s">
        <v>834</v>
      </c>
      <c r="C33" s="312">
        <v>44351</v>
      </c>
      <c r="D33" s="313" t="s">
        <v>34</v>
      </c>
      <c r="E33" s="190">
        <v>820210603137153</v>
      </c>
      <c r="F33" s="191" t="s">
        <v>48</v>
      </c>
      <c r="G33" s="313"/>
      <c r="H33" s="315" t="s">
        <v>835</v>
      </c>
      <c r="I33" s="190">
        <v>45846383</v>
      </c>
      <c r="J33" s="313" t="s">
        <v>38</v>
      </c>
      <c r="K33" s="313">
        <v>425259</v>
      </c>
      <c r="L33" s="313">
        <v>425259</v>
      </c>
      <c r="M33" s="323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311" t="s">
        <v>836</v>
      </c>
      <c r="C34" s="312">
        <v>44354</v>
      </c>
      <c r="D34" s="313" t="s">
        <v>34</v>
      </c>
      <c r="E34" s="190">
        <v>820210604210274</v>
      </c>
      <c r="F34" s="191" t="s">
        <v>48</v>
      </c>
      <c r="G34" s="313"/>
      <c r="H34" s="315" t="s">
        <v>837</v>
      </c>
      <c r="I34" s="190">
        <v>45881119</v>
      </c>
      <c r="J34" s="313" t="s">
        <v>38</v>
      </c>
      <c r="K34" s="313">
        <v>425259</v>
      </c>
      <c r="L34" s="313">
        <v>425259</v>
      </c>
      <c r="M34" s="323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311" t="s">
        <v>838</v>
      </c>
      <c r="C35" s="312">
        <v>44354</v>
      </c>
      <c r="D35" s="313" t="s">
        <v>34</v>
      </c>
      <c r="E35" s="190">
        <v>820210604223231</v>
      </c>
      <c r="F35" s="191" t="s">
        <v>48</v>
      </c>
      <c r="G35" s="313"/>
      <c r="H35" s="315" t="s">
        <v>839</v>
      </c>
      <c r="I35" s="190">
        <v>45881669</v>
      </c>
      <c r="J35" s="313" t="s">
        <v>38</v>
      </c>
      <c r="K35" s="313">
        <v>425259</v>
      </c>
      <c r="L35" s="313">
        <v>425259</v>
      </c>
      <c r="M35" s="323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311" t="s">
        <v>840</v>
      </c>
      <c r="C36" s="312">
        <v>44354</v>
      </c>
      <c r="D36" s="313" t="s">
        <v>34</v>
      </c>
      <c r="E36" s="190">
        <v>820210606287204</v>
      </c>
      <c r="F36" s="191" t="s">
        <v>63</v>
      </c>
      <c r="G36" s="313"/>
      <c r="H36" s="315" t="s">
        <v>841</v>
      </c>
      <c r="I36" s="190">
        <v>210606096281</v>
      </c>
      <c r="J36" s="313" t="s">
        <v>38</v>
      </c>
      <c r="K36" s="313">
        <v>425259</v>
      </c>
      <c r="L36" s="313">
        <v>425259</v>
      </c>
      <c r="M36" s="323">
        <v>1000000</v>
      </c>
      <c r="N36" s="203" t="s">
        <v>1</v>
      </c>
      <c r="O36" s="200"/>
    </row>
    <row r="37" spans="1:15" s="173" customFormat="1" ht="27.75" customHeight="1">
      <c r="A37" s="187">
        <v>31</v>
      </c>
      <c r="B37" s="311" t="s">
        <v>842</v>
      </c>
      <c r="C37" s="312">
        <v>44354</v>
      </c>
      <c r="D37" s="313" t="s">
        <v>34</v>
      </c>
      <c r="E37" s="190">
        <v>820210607322604</v>
      </c>
      <c r="F37" s="191" t="s">
        <v>35</v>
      </c>
      <c r="G37" s="313"/>
      <c r="H37" s="315" t="s">
        <v>843</v>
      </c>
      <c r="I37" s="190">
        <v>3085</v>
      </c>
      <c r="J37" s="313" t="s">
        <v>38</v>
      </c>
      <c r="K37" s="313">
        <v>425259</v>
      </c>
      <c r="L37" s="313">
        <v>425259</v>
      </c>
      <c r="M37" s="323">
        <v>1000000</v>
      </c>
      <c r="N37" s="203" t="s">
        <v>1</v>
      </c>
      <c r="O37" s="200"/>
    </row>
    <row r="38" spans="1:15" s="173" customFormat="1" ht="27.75" customHeight="1">
      <c r="A38" s="187">
        <v>32</v>
      </c>
      <c r="B38" s="311" t="s">
        <v>844</v>
      </c>
      <c r="C38" s="312">
        <v>44354</v>
      </c>
      <c r="D38" s="313" t="s">
        <v>34</v>
      </c>
      <c r="E38" s="190">
        <v>820210607332721</v>
      </c>
      <c r="F38" s="191" t="s">
        <v>35</v>
      </c>
      <c r="G38" s="313"/>
      <c r="H38" s="315" t="s">
        <v>845</v>
      </c>
      <c r="I38" s="190">
        <v>678275809569</v>
      </c>
      <c r="J38" s="313" t="s">
        <v>38</v>
      </c>
      <c r="K38" s="313">
        <v>425259</v>
      </c>
      <c r="L38" s="313">
        <v>425259</v>
      </c>
      <c r="M38" s="323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311" t="s">
        <v>846</v>
      </c>
      <c r="C39" s="312">
        <v>44354</v>
      </c>
      <c r="D39" s="313" t="s">
        <v>34</v>
      </c>
      <c r="E39" s="190">
        <v>820210607335431</v>
      </c>
      <c r="F39" s="191" t="s">
        <v>48</v>
      </c>
      <c r="G39" s="313"/>
      <c r="H39" s="315" t="s">
        <v>847</v>
      </c>
      <c r="I39" s="190">
        <v>45906732</v>
      </c>
      <c r="J39" s="313" t="s">
        <v>38</v>
      </c>
      <c r="K39" s="313">
        <v>425259</v>
      </c>
      <c r="L39" s="313">
        <v>425259</v>
      </c>
      <c r="M39" s="323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311" t="s">
        <v>848</v>
      </c>
      <c r="C40" s="312">
        <v>44354</v>
      </c>
      <c r="D40" s="313" t="s">
        <v>34</v>
      </c>
      <c r="E40" s="190">
        <v>820210607335514</v>
      </c>
      <c r="F40" s="191" t="s">
        <v>48</v>
      </c>
      <c r="G40" s="313"/>
      <c r="H40" s="315" t="s">
        <v>849</v>
      </c>
      <c r="I40" s="190">
        <v>45918778</v>
      </c>
      <c r="J40" s="313" t="s">
        <v>38</v>
      </c>
      <c r="K40" s="313">
        <v>425259</v>
      </c>
      <c r="L40" s="313">
        <v>425259</v>
      </c>
      <c r="M40" s="323">
        <v>1000000</v>
      </c>
      <c r="N40" s="203" t="s">
        <v>1</v>
      </c>
      <c r="O40" s="200"/>
    </row>
    <row r="41" spans="1:15" s="173" customFormat="1" ht="27.75" customHeight="1">
      <c r="A41" s="187">
        <v>35</v>
      </c>
      <c r="B41" s="311" t="s">
        <v>850</v>
      </c>
      <c r="C41" s="312">
        <v>44354</v>
      </c>
      <c r="D41" s="313" t="s">
        <v>34</v>
      </c>
      <c r="E41" s="190">
        <v>820210607340950</v>
      </c>
      <c r="F41" s="191" t="s">
        <v>35</v>
      </c>
      <c r="G41" s="313"/>
      <c r="H41" s="315" t="s">
        <v>851</v>
      </c>
      <c r="I41" s="190">
        <v>3774919378</v>
      </c>
      <c r="J41" s="313" t="s">
        <v>38</v>
      </c>
      <c r="K41" s="313">
        <v>425259</v>
      </c>
      <c r="L41" s="313">
        <v>425259</v>
      </c>
      <c r="M41" s="323">
        <v>1000000</v>
      </c>
      <c r="N41" s="203" t="s">
        <v>1</v>
      </c>
      <c r="O41" s="200"/>
    </row>
    <row r="42" spans="1:15" s="173" customFormat="1" ht="27.75" customHeight="1">
      <c r="A42" s="187">
        <v>36</v>
      </c>
      <c r="B42" s="311" t="s">
        <v>852</v>
      </c>
      <c r="C42" s="312">
        <v>44355</v>
      </c>
      <c r="D42" s="313" t="s">
        <v>34</v>
      </c>
      <c r="E42" s="190">
        <v>820210607342938</v>
      </c>
      <c r="F42" s="191" t="s">
        <v>35</v>
      </c>
      <c r="G42" s="313"/>
      <c r="H42" s="315" t="s">
        <v>853</v>
      </c>
      <c r="I42" s="190">
        <v>403445965547</v>
      </c>
      <c r="J42" s="313" t="s">
        <v>38</v>
      </c>
      <c r="K42" s="313">
        <v>425259</v>
      </c>
      <c r="L42" s="313">
        <v>425259</v>
      </c>
      <c r="M42" s="323">
        <v>1000000</v>
      </c>
      <c r="N42" s="203" t="s">
        <v>1</v>
      </c>
      <c r="O42" s="200"/>
    </row>
    <row r="43" spans="1:15" s="173" customFormat="1" ht="27.75" customHeight="1">
      <c r="A43" s="187">
        <v>37</v>
      </c>
      <c r="B43" s="311" t="s">
        <v>854</v>
      </c>
      <c r="C43" s="312">
        <v>44355</v>
      </c>
      <c r="D43" s="313" t="s">
        <v>34</v>
      </c>
      <c r="E43" s="190">
        <v>820210607378522</v>
      </c>
      <c r="F43" s="191" t="s">
        <v>447</v>
      </c>
      <c r="G43" s="313"/>
      <c r="H43" s="315" t="s">
        <v>855</v>
      </c>
      <c r="I43" s="190">
        <v>29798010743</v>
      </c>
      <c r="J43" s="313" t="s">
        <v>38</v>
      </c>
      <c r="K43" s="313">
        <v>425259</v>
      </c>
      <c r="L43" s="313">
        <v>425259</v>
      </c>
      <c r="M43" s="323">
        <v>2000000</v>
      </c>
      <c r="N43" s="203" t="s">
        <v>250</v>
      </c>
      <c r="O43" s="200"/>
    </row>
    <row r="44" spans="1:15" s="173" customFormat="1" ht="27.75" customHeight="1">
      <c r="A44" s="187">
        <v>38</v>
      </c>
      <c r="B44" s="311" t="s">
        <v>856</v>
      </c>
      <c r="C44" s="312">
        <v>44355</v>
      </c>
      <c r="D44" s="313" t="s">
        <v>34</v>
      </c>
      <c r="E44" s="190">
        <v>820210608426077</v>
      </c>
      <c r="F44" s="191" t="s">
        <v>35</v>
      </c>
      <c r="G44" s="313"/>
      <c r="H44" s="315" t="s">
        <v>857</v>
      </c>
      <c r="I44" s="190">
        <v>3778499304</v>
      </c>
      <c r="J44" s="313" t="s">
        <v>38</v>
      </c>
      <c r="K44" s="313">
        <v>425259</v>
      </c>
      <c r="L44" s="313">
        <v>425259</v>
      </c>
      <c r="M44" s="323">
        <v>1000000</v>
      </c>
      <c r="N44" s="203" t="s">
        <v>1</v>
      </c>
      <c r="O44" s="200"/>
    </row>
    <row r="45" spans="1:15" s="173" customFormat="1" ht="27.75" customHeight="1">
      <c r="A45" s="187">
        <v>39</v>
      </c>
      <c r="B45" s="311" t="s">
        <v>858</v>
      </c>
      <c r="C45" s="312">
        <v>44355</v>
      </c>
      <c r="D45" s="313" t="s">
        <v>34</v>
      </c>
      <c r="E45" s="190">
        <v>820210608474263</v>
      </c>
      <c r="F45" s="191" t="s">
        <v>35</v>
      </c>
      <c r="G45" s="313"/>
      <c r="H45" s="315" t="s">
        <v>859</v>
      </c>
      <c r="I45" s="190">
        <v>98917</v>
      </c>
      <c r="J45" s="313" t="s">
        <v>38</v>
      </c>
      <c r="K45" s="313">
        <v>425259</v>
      </c>
      <c r="L45" s="313">
        <v>425259</v>
      </c>
      <c r="M45" s="323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311" t="s">
        <v>860</v>
      </c>
      <c r="C46" s="312">
        <v>44355</v>
      </c>
      <c r="D46" s="313" t="s">
        <v>34</v>
      </c>
      <c r="E46" s="190">
        <v>820210608482641</v>
      </c>
      <c r="F46" s="191" t="s">
        <v>35</v>
      </c>
      <c r="G46" s="313"/>
      <c r="H46" s="315" t="s">
        <v>861</v>
      </c>
      <c r="I46" s="190">
        <v>161184980308</v>
      </c>
      <c r="J46" s="313" t="s">
        <v>38</v>
      </c>
      <c r="K46" s="313">
        <v>425259</v>
      </c>
      <c r="L46" s="313">
        <v>425259</v>
      </c>
      <c r="M46" s="323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311" t="s">
        <v>862</v>
      </c>
      <c r="C47" s="312">
        <v>44356</v>
      </c>
      <c r="D47" s="313" t="s">
        <v>34</v>
      </c>
      <c r="E47" s="190">
        <v>820210607333660</v>
      </c>
      <c r="F47" s="191" t="s">
        <v>48</v>
      </c>
      <c r="G47" s="313"/>
      <c r="H47" s="315" t="s">
        <v>863</v>
      </c>
      <c r="I47" s="190">
        <v>46022669</v>
      </c>
      <c r="J47" s="313" t="s">
        <v>38</v>
      </c>
      <c r="K47" s="313">
        <v>425259</v>
      </c>
      <c r="L47" s="313">
        <v>425259</v>
      </c>
      <c r="M47" s="323">
        <v>1000000</v>
      </c>
      <c r="N47" s="203" t="s">
        <v>1</v>
      </c>
      <c r="O47" s="200"/>
    </row>
    <row r="48" spans="1:15" s="173" customFormat="1" ht="27.75" customHeight="1">
      <c r="A48" s="187">
        <v>42</v>
      </c>
      <c r="B48" s="311" t="s">
        <v>864</v>
      </c>
      <c r="C48" s="312">
        <v>44356</v>
      </c>
      <c r="D48" s="313" t="s">
        <v>34</v>
      </c>
      <c r="E48" s="190">
        <v>820210608503466</v>
      </c>
      <c r="F48" s="191" t="s">
        <v>35</v>
      </c>
      <c r="G48" s="313"/>
      <c r="H48" s="315" t="s">
        <v>865</v>
      </c>
      <c r="I48" s="190">
        <v>3782046484</v>
      </c>
      <c r="J48" s="313" t="s">
        <v>38</v>
      </c>
      <c r="K48" s="313">
        <v>425259</v>
      </c>
      <c r="L48" s="313">
        <v>425259</v>
      </c>
      <c r="M48" s="323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311" t="s">
        <v>866</v>
      </c>
      <c r="C49" s="312">
        <v>44356</v>
      </c>
      <c r="D49" s="313" t="s">
        <v>34</v>
      </c>
      <c r="E49" s="190">
        <v>820210608514549</v>
      </c>
      <c r="F49" s="191" t="s">
        <v>35</v>
      </c>
      <c r="G49" s="313"/>
      <c r="H49" s="315" t="s">
        <v>867</v>
      </c>
      <c r="I49" s="190">
        <v>3779869933</v>
      </c>
      <c r="J49" s="313" t="s">
        <v>38</v>
      </c>
      <c r="K49" s="313">
        <v>425259</v>
      </c>
      <c r="L49" s="313">
        <v>425259</v>
      </c>
      <c r="M49" s="323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311" t="s">
        <v>868</v>
      </c>
      <c r="C50" s="312">
        <v>44356</v>
      </c>
      <c r="D50" s="313" t="s">
        <v>34</v>
      </c>
      <c r="E50" s="190">
        <v>820210608516715</v>
      </c>
      <c r="F50" s="191" t="s">
        <v>35</v>
      </c>
      <c r="G50" s="313"/>
      <c r="H50" s="315" t="s">
        <v>869</v>
      </c>
      <c r="I50" s="190">
        <v>626533</v>
      </c>
      <c r="J50" s="313" t="s">
        <v>38</v>
      </c>
      <c r="K50" s="313">
        <v>425259</v>
      </c>
      <c r="L50" s="313">
        <v>425259</v>
      </c>
      <c r="M50" s="323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311" t="s">
        <v>870</v>
      </c>
      <c r="C51" s="312">
        <v>44356</v>
      </c>
      <c r="D51" s="313" t="s">
        <v>34</v>
      </c>
      <c r="E51" s="190">
        <v>820210609587963</v>
      </c>
      <c r="F51" s="191" t="s">
        <v>35</v>
      </c>
      <c r="G51" s="313"/>
      <c r="H51" s="315" t="s">
        <v>871</v>
      </c>
      <c r="I51" s="190">
        <v>3374</v>
      </c>
      <c r="J51" s="313" t="s">
        <v>38</v>
      </c>
      <c r="K51" s="313">
        <v>425259</v>
      </c>
      <c r="L51" s="313">
        <v>425259</v>
      </c>
      <c r="M51" s="323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311" t="s">
        <v>872</v>
      </c>
      <c r="C52" s="312">
        <v>44357</v>
      </c>
      <c r="D52" s="313" t="s">
        <v>34</v>
      </c>
      <c r="E52" s="190">
        <v>820210608506591</v>
      </c>
      <c r="F52" s="191" t="s">
        <v>35</v>
      </c>
      <c r="G52" s="314"/>
      <c r="H52" s="315" t="s">
        <v>873</v>
      </c>
      <c r="I52" s="190">
        <v>356710194704</v>
      </c>
      <c r="J52" s="314" t="s">
        <v>38</v>
      </c>
      <c r="K52" s="314">
        <v>425259</v>
      </c>
      <c r="L52" s="313">
        <v>425259</v>
      </c>
      <c r="M52" s="323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311" t="s">
        <v>874</v>
      </c>
      <c r="C53" s="312">
        <v>44357</v>
      </c>
      <c r="D53" s="313" t="s">
        <v>34</v>
      </c>
      <c r="E53" s="190">
        <v>820210609544317</v>
      </c>
      <c r="F53" s="191" t="s">
        <v>43</v>
      </c>
      <c r="G53" s="314"/>
      <c r="H53" s="315" t="s">
        <v>875</v>
      </c>
      <c r="I53" s="190">
        <v>511126</v>
      </c>
      <c r="J53" s="314" t="s">
        <v>38</v>
      </c>
      <c r="K53" s="314">
        <v>425259</v>
      </c>
      <c r="L53" s="313">
        <v>425259</v>
      </c>
      <c r="M53" s="323">
        <v>1000000</v>
      </c>
      <c r="N53" s="203" t="s">
        <v>1</v>
      </c>
      <c r="O53" s="200"/>
    </row>
    <row r="54" spans="1:15" s="173" customFormat="1" ht="27.75" customHeight="1">
      <c r="A54" s="187">
        <v>48</v>
      </c>
      <c r="B54" s="311" t="s">
        <v>876</v>
      </c>
      <c r="C54" s="312">
        <v>44357</v>
      </c>
      <c r="D54" s="313" t="s">
        <v>34</v>
      </c>
      <c r="E54" s="190">
        <v>820210609602247</v>
      </c>
      <c r="F54" s="191" t="s">
        <v>35</v>
      </c>
      <c r="G54" s="313"/>
      <c r="H54" s="315" t="s">
        <v>877</v>
      </c>
      <c r="I54" s="190">
        <v>63336</v>
      </c>
      <c r="J54" s="313" t="s">
        <v>38</v>
      </c>
      <c r="K54" s="313">
        <v>425259</v>
      </c>
      <c r="L54" s="313">
        <v>425259</v>
      </c>
      <c r="M54" s="323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311" t="s">
        <v>878</v>
      </c>
      <c r="C55" s="312">
        <v>44357</v>
      </c>
      <c r="D55" s="313" t="s">
        <v>34</v>
      </c>
      <c r="E55" s="190">
        <v>820210609607121</v>
      </c>
      <c r="F55" s="191" t="s">
        <v>48</v>
      </c>
      <c r="G55" s="313"/>
      <c r="H55" s="315" t="s">
        <v>879</v>
      </c>
      <c r="I55" s="190">
        <v>46081064</v>
      </c>
      <c r="J55" s="313" t="s">
        <v>38</v>
      </c>
      <c r="K55" s="313">
        <v>425259</v>
      </c>
      <c r="L55" s="313">
        <v>425259</v>
      </c>
      <c r="M55" s="323">
        <v>1000000</v>
      </c>
      <c r="N55" s="203" t="s">
        <v>1</v>
      </c>
      <c r="O55" s="200"/>
    </row>
    <row r="56" spans="1:15" s="173" customFormat="1" ht="27.75" customHeight="1">
      <c r="A56" s="187">
        <v>50</v>
      </c>
      <c r="B56" s="311" t="s">
        <v>880</v>
      </c>
      <c r="C56" s="312">
        <v>44357</v>
      </c>
      <c r="D56" s="313" t="s">
        <v>34</v>
      </c>
      <c r="E56" s="190">
        <v>820210609625546</v>
      </c>
      <c r="F56" s="191" t="s">
        <v>63</v>
      </c>
      <c r="G56" s="313"/>
      <c r="H56" s="315" t="s">
        <v>881</v>
      </c>
      <c r="I56" s="190">
        <v>210610346021</v>
      </c>
      <c r="J56" s="314" t="s">
        <v>38</v>
      </c>
      <c r="K56" s="314">
        <v>425259</v>
      </c>
      <c r="L56" s="313">
        <v>425259</v>
      </c>
      <c r="M56" s="323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311" t="s">
        <v>882</v>
      </c>
      <c r="C57" s="312">
        <v>44357</v>
      </c>
      <c r="D57" s="313" t="s">
        <v>34</v>
      </c>
      <c r="E57" s="190">
        <v>820210610657419</v>
      </c>
      <c r="F57" s="191" t="s">
        <v>35</v>
      </c>
      <c r="G57" s="313"/>
      <c r="H57" s="315" t="s">
        <v>883</v>
      </c>
      <c r="I57" s="313">
        <v>3786944458</v>
      </c>
      <c r="J57" s="314" t="s">
        <v>38</v>
      </c>
      <c r="K57" s="314">
        <v>425259</v>
      </c>
      <c r="L57" s="313">
        <v>425259</v>
      </c>
      <c r="M57" s="323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311" t="s">
        <v>884</v>
      </c>
      <c r="C58" s="312">
        <v>44357</v>
      </c>
      <c r="D58" s="313" t="s">
        <v>34</v>
      </c>
      <c r="E58" s="190">
        <v>820210610671619</v>
      </c>
      <c r="F58" s="191" t="s">
        <v>35</v>
      </c>
      <c r="G58" s="313"/>
      <c r="H58" s="315" t="s">
        <v>885</v>
      </c>
      <c r="I58" s="313">
        <v>16341</v>
      </c>
      <c r="J58" s="314" t="s">
        <v>38</v>
      </c>
      <c r="K58" s="314">
        <v>425259</v>
      </c>
      <c r="L58" s="313">
        <v>425259</v>
      </c>
      <c r="M58" s="323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311" t="s">
        <v>886</v>
      </c>
      <c r="C59" s="312">
        <v>44357</v>
      </c>
      <c r="D59" s="313" t="s">
        <v>34</v>
      </c>
      <c r="E59" s="190">
        <v>820210610676160</v>
      </c>
      <c r="F59" s="191" t="s">
        <v>48</v>
      </c>
      <c r="G59" s="313"/>
      <c r="H59" s="315" t="s">
        <v>887</v>
      </c>
      <c r="I59" s="313">
        <v>46157617</v>
      </c>
      <c r="J59" s="314" t="s">
        <v>38</v>
      </c>
      <c r="K59" s="314">
        <v>425259</v>
      </c>
      <c r="L59" s="313">
        <v>425259</v>
      </c>
      <c r="M59" s="323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311" t="s">
        <v>888</v>
      </c>
      <c r="C60" s="312">
        <v>44358</v>
      </c>
      <c r="D60" s="313" t="s">
        <v>34</v>
      </c>
      <c r="E60" s="190">
        <v>820210608461298</v>
      </c>
      <c r="F60" s="191" t="s">
        <v>35</v>
      </c>
      <c r="G60" s="313"/>
      <c r="H60" s="315" t="s">
        <v>889</v>
      </c>
      <c r="I60" s="313">
        <v>801586361771</v>
      </c>
      <c r="J60" s="314" t="s">
        <v>38</v>
      </c>
      <c r="K60" s="314">
        <v>425259</v>
      </c>
      <c r="L60" s="313">
        <v>425259</v>
      </c>
      <c r="M60" s="323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311" t="s">
        <v>890</v>
      </c>
      <c r="C61" s="312">
        <v>44358</v>
      </c>
      <c r="D61" s="313" t="s">
        <v>34</v>
      </c>
      <c r="E61" s="190">
        <v>820210610714065</v>
      </c>
      <c r="F61" s="191" t="s">
        <v>48</v>
      </c>
      <c r="G61" s="313"/>
      <c r="H61" s="315" t="s">
        <v>891</v>
      </c>
      <c r="I61" s="313">
        <v>46166630</v>
      </c>
      <c r="J61" s="314" t="s">
        <v>38</v>
      </c>
      <c r="K61" s="314">
        <v>425259</v>
      </c>
      <c r="L61" s="313">
        <v>425259</v>
      </c>
      <c r="M61" s="323">
        <v>1000000</v>
      </c>
      <c r="N61" s="203" t="s">
        <v>1</v>
      </c>
      <c r="O61" s="200"/>
    </row>
    <row r="62" spans="1:15" s="173" customFormat="1" ht="27.75" customHeight="1">
      <c r="A62" s="187">
        <v>56</v>
      </c>
      <c r="B62" s="311" t="s">
        <v>892</v>
      </c>
      <c r="C62" s="312">
        <v>44358</v>
      </c>
      <c r="D62" s="313" t="s">
        <v>34</v>
      </c>
      <c r="E62" s="190">
        <v>820210610733162</v>
      </c>
      <c r="F62" s="191" t="s">
        <v>48</v>
      </c>
      <c r="G62" s="313"/>
      <c r="H62" s="315" t="s">
        <v>893</v>
      </c>
      <c r="I62" s="313">
        <v>46197448</v>
      </c>
      <c r="J62" s="314" t="s">
        <v>38</v>
      </c>
      <c r="K62" s="314">
        <v>425259</v>
      </c>
      <c r="L62" s="313">
        <v>425259</v>
      </c>
      <c r="M62" s="323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311" t="s">
        <v>894</v>
      </c>
      <c r="C63" s="312">
        <v>44361</v>
      </c>
      <c r="D63" s="313" t="s">
        <v>34</v>
      </c>
      <c r="E63" s="190">
        <v>820210610674228</v>
      </c>
      <c r="F63" s="191" t="s">
        <v>63</v>
      </c>
      <c r="G63" s="313"/>
      <c r="H63" s="315" t="s">
        <v>895</v>
      </c>
      <c r="I63" s="313">
        <v>210614517331</v>
      </c>
      <c r="J63" s="314" t="s">
        <v>38</v>
      </c>
      <c r="K63" s="314">
        <v>425259</v>
      </c>
      <c r="L63" s="313">
        <v>425259</v>
      </c>
      <c r="M63" s="323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311" t="s">
        <v>896</v>
      </c>
      <c r="C64" s="312">
        <v>44361</v>
      </c>
      <c r="D64" s="313" t="s">
        <v>34</v>
      </c>
      <c r="E64" s="190">
        <v>820210611796329</v>
      </c>
      <c r="F64" s="191" t="s">
        <v>63</v>
      </c>
      <c r="G64" s="313"/>
      <c r="H64" s="315" t="s">
        <v>897</v>
      </c>
      <c r="I64" s="313">
        <v>210611428126</v>
      </c>
      <c r="J64" s="314" t="s">
        <v>38</v>
      </c>
      <c r="K64" s="314">
        <v>425259</v>
      </c>
      <c r="L64" s="313">
        <v>425259</v>
      </c>
      <c r="M64" s="323">
        <v>1000000</v>
      </c>
      <c r="N64" s="203" t="s">
        <v>1</v>
      </c>
      <c r="O64" s="200"/>
    </row>
    <row r="65" spans="1:19" s="173" customFormat="1" ht="27.75" customHeight="1">
      <c r="A65" s="187">
        <v>59</v>
      </c>
      <c r="B65" s="311" t="s">
        <v>898</v>
      </c>
      <c r="C65" s="312">
        <v>44361</v>
      </c>
      <c r="D65" s="313" t="s">
        <v>34</v>
      </c>
      <c r="E65" s="190">
        <v>820210611817789</v>
      </c>
      <c r="F65" s="191" t="s">
        <v>48</v>
      </c>
      <c r="G65" s="313"/>
      <c r="H65" s="315" t="s">
        <v>899</v>
      </c>
      <c r="I65" s="313">
        <v>46245013</v>
      </c>
      <c r="J65" s="314" t="s">
        <v>38</v>
      </c>
      <c r="K65" s="314">
        <v>425259</v>
      </c>
      <c r="L65" s="313">
        <v>425259</v>
      </c>
      <c r="M65" s="323">
        <v>1000000</v>
      </c>
      <c r="N65" s="203" t="s">
        <v>1</v>
      </c>
      <c r="O65" s="200"/>
    </row>
    <row r="66" spans="1:19" s="173" customFormat="1" ht="27.75" customHeight="1">
      <c r="A66" s="187">
        <v>60</v>
      </c>
      <c r="B66" s="311" t="s">
        <v>900</v>
      </c>
      <c r="C66" s="312">
        <v>44361</v>
      </c>
      <c r="D66" s="313" t="s">
        <v>34</v>
      </c>
      <c r="E66" s="190">
        <v>820210613863144</v>
      </c>
      <c r="F66" s="191" t="s">
        <v>43</v>
      </c>
      <c r="G66" s="313"/>
      <c r="H66" s="315" t="s">
        <v>901</v>
      </c>
      <c r="I66" s="313">
        <v>695815</v>
      </c>
      <c r="J66" s="314" t="s">
        <v>38</v>
      </c>
      <c r="K66" s="314">
        <v>425259</v>
      </c>
      <c r="L66" s="313">
        <v>425259</v>
      </c>
      <c r="M66" s="323">
        <v>1000000</v>
      </c>
      <c r="N66" s="203" t="s">
        <v>1</v>
      </c>
      <c r="O66" s="200"/>
    </row>
    <row r="67" spans="1:19" s="173" customFormat="1" ht="27.75" customHeight="1">
      <c r="A67" s="187">
        <v>61</v>
      </c>
      <c r="B67" s="311" t="s">
        <v>902</v>
      </c>
      <c r="C67" s="312">
        <v>44361</v>
      </c>
      <c r="D67" s="313" t="s">
        <v>34</v>
      </c>
      <c r="E67" s="190">
        <v>820210614876541</v>
      </c>
      <c r="F67" s="191" t="s">
        <v>43</v>
      </c>
      <c r="G67" s="313"/>
      <c r="H67" s="315" t="s">
        <v>903</v>
      </c>
      <c r="I67" s="313">
        <v>95500</v>
      </c>
      <c r="J67" s="314" t="s">
        <v>38</v>
      </c>
      <c r="K67" s="314">
        <v>425259</v>
      </c>
      <c r="L67" s="313">
        <v>425259</v>
      </c>
      <c r="M67" s="323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311" t="s">
        <v>54</v>
      </c>
      <c r="C68" s="312">
        <v>44361</v>
      </c>
      <c r="D68" s="313" t="s">
        <v>34</v>
      </c>
      <c r="E68" s="190">
        <v>820210614892093</v>
      </c>
      <c r="F68" s="191" t="s">
        <v>804</v>
      </c>
      <c r="G68" s="313"/>
      <c r="H68" s="315" t="s">
        <v>904</v>
      </c>
      <c r="I68" s="313">
        <v>116506157423</v>
      </c>
      <c r="J68" s="314" t="s">
        <v>38</v>
      </c>
      <c r="K68" s="314">
        <v>425825</v>
      </c>
      <c r="L68" s="313">
        <v>425825</v>
      </c>
      <c r="M68" s="323">
        <v>1976760</v>
      </c>
      <c r="N68" s="203" t="s">
        <v>10</v>
      </c>
      <c r="O68" s="200"/>
      <c r="S68" s="173" t="s">
        <v>905</v>
      </c>
    </row>
    <row r="69" spans="1:19" s="173" customFormat="1" ht="27.75" customHeight="1">
      <c r="A69" s="187">
        <v>63</v>
      </c>
      <c r="B69" s="311" t="s">
        <v>304</v>
      </c>
      <c r="C69" s="312">
        <v>44361</v>
      </c>
      <c r="D69" s="313" t="s">
        <v>34</v>
      </c>
      <c r="E69" s="190">
        <v>820210614951779</v>
      </c>
      <c r="F69" s="191" t="s">
        <v>35</v>
      </c>
      <c r="G69" s="313"/>
      <c r="H69" s="315" t="s">
        <v>906</v>
      </c>
      <c r="I69" s="313">
        <v>223794017653</v>
      </c>
      <c r="J69" s="314" t="s">
        <v>38</v>
      </c>
      <c r="K69" s="314">
        <v>425259</v>
      </c>
      <c r="L69" s="313">
        <v>425259</v>
      </c>
      <c r="M69" s="323">
        <v>1500000</v>
      </c>
      <c r="N69" s="324" t="s">
        <v>2</v>
      </c>
      <c r="O69" s="200"/>
    </row>
    <row r="70" spans="1:19" s="173" customFormat="1" ht="27.75" customHeight="1">
      <c r="A70" s="187">
        <v>64</v>
      </c>
      <c r="B70" s="311" t="s">
        <v>907</v>
      </c>
      <c r="C70" s="312">
        <v>44362</v>
      </c>
      <c r="D70" s="313" t="s">
        <v>34</v>
      </c>
      <c r="E70" s="190">
        <v>820210611820508</v>
      </c>
      <c r="F70" s="191" t="s">
        <v>43</v>
      </c>
      <c r="G70" s="313"/>
      <c r="H70" s="315" t="s">
        <v>908</v>
      </c>
      <c r="I70" s="313">
        <v>130152</v>
      </c>
      <c r="J70" s="314" t="s">
        <v>38</v>
      </c>
      <c r="K70" s="314">
        <v>425259</v>
      </c>
      <c r="L70" s="313">
        <v>425259</v>
      </c>
      <c r="M70" s="323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311" t="s">
        <v>909</v>
      </c>
      <c r="C71" s="312">
        <v>44362</v>
      </c>
      <c r="D71" s="313" t="s">
        <v>34</v>
      </c>
      <c r="E71" s="190">
        <v>820210613868904</v>
      </c>
      <c r="F71" s="191" t="s">
        <v>35</v>
      </c>
      <c r="G71" s="313"/>
      <c r="H71" s="315" t="s">
        <v>910</v>
      </c>
      <c r="I71" s="313">
        <v>3805389921</v>
      </c>
      <c r="J71" s="314" t="s">
        <v>38</v>
      </c>
      <c r="K71" s="314">
        <v>425259</v>
      </c>
      <c r="L71" s="313">
        <v>425259</v>
      </c>
      <c r="M71" s="323">
        <v>1000000</v>
      </c>
      <c r="N71" s="203" t="s">
        <v>1</v>
      </c>
      <c r="O71" s="200"/>
    </row>
    <row r="72" spans="1:19" s="173" customFormat="1" ht="27.75" customHeight="1">
      <c r="A72" s="187">
        <v>66</v>
      </c>
      <c r="B72" s="311" t="s">
        <v>911</v>
      </c>
      <c r="C72" s="312">
        <v>44362</v>
      </c>
      <c r="D72" s="313" t="s">
        <v>34</v>
      </c>
      <c r="E72" s="190">
        <v>820210614943782</v>
      </c>
      <c r="F72" s="191" t="s">
        <v>63</v>
      </c>
      <c r="G72" s="313"/>
      <c r="H72" s="315" t="s">
        <v>912</v>
      </c>
      <c r="I72" s="313">
        <v>210615593828</v>
      </c>
      <c r="J72" s="314" t="s">
        <v>38</v>
      </c>
      <c r="K72" s="314">
        <v>425259</v>
      </c>
      <c r="L72" s="313">
        <v>425259</v>
      </c>
      <c r="M72" s="323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311" t="s">
        <v>913</v>
      </c>
      <c r="C73" s="312">
        <v>44362</v>
      </c>
      <c r="D73" s="313" t="s">
        <v>34</v>
      </c>
      <c r="E73" s="190">
        <v>820210614974314</v>
      </c>
      <c r="F73" s="191" t="s">
        <v>43</v>
      </c>
      <c r="G73" s="313"/>
      <c r="H73" s="315" t="s">
        <v>914</v>
      </c>
      <c r="I73" s="313">
        <v>797238</v>
      </c>
      <c r="J73" s="314" t="s">
        <v>38</v>
      </c>
      <c r="K73" s="314">
        <v>425259</v>
      </c>
      <c r="L73" s="313">
        <v>425259</v>
      </c>
      <c r="M73" s="323">
        <v>1000000</v>
      </c>
      <c r="N73" s="203" t="s">
        <v>0</v>
      </c>
      <c r="O73" s="200"/>
    </row>
    <row r="74" spans="1:19" s="173" customFormat="1" ht="27.75" customHeight="1">
      <c r="A74" s="187">
        <v>68</v>
      </c>
      <c r="B74" s="311" t="s">
        <v>915</v>
      </c>
      <c r="C74" s="312">
        <v>44362</v>
      </c>
      <c r="D74" s="313" t="s">
        <v>34</v>
      </c>
      <c r="E74" s="190">
        <v>820210614975633</v>
      </c>
      <c r="F74" s="191" t="s">
        <v>43</v>
      </c>
      <c r="G74" s="313"/>
      <c r="H74" s="315" t="s">
        <v>916</v>
      </c>
      <c r="I74" s="313">
        <v>273882</v>
      </c>
      <c r="J74" s="314" t="s">
        <v>38</v>
      </c>
      <c r="K74" s="314">
        <v>425825</v>
      </c>
      <c r="L74" s="313">
        <v>425825</v>
      </c>
      <c r="M74" s="323">
        <v>2343319</v>
      </c>
      <c r="N74" s="203" t="s">
        <v>10</v>
      </c>
      <c r="O74" s="200"/>
      <c r="S74" s="173" t="s">
        <v>917</v>
      </c>
    </row>
    <row r="75" spans="1:19" s="173" customFormat="1" ht="27.75" customHeight="1">
      <c r="A75" s="187">
        <v>69</v>
      </c>
      <c r="B75" s="311" t="s">
        <v>918</v>
      </c>
      <c r="C75" s="312">
        <v>44362</v>
      </c>
      <c r="D75" s="313" t="s">
        <v>34</v>
      </c>
      <c r="E75" s="190">
        <v>820210614978813</v>
      </c>
      <c r="F75" s="191" t="s">
        <v>48</v>
      </c>
      <c r="G75" s="313"/>
      <c r="H75" s="315" t="s">
        <v>919</v>
      </c>
      <c r="I75" s="313">
        <v>46278742</v>
      </c>
      <c r="J75" s="314" t="s">
        <v>38</v>
      </c>
      <c r="K75" s="314">
        <v>425259</v>
      </c>
      <c r="L75" s="313">
        <v>425259</v>
      </c>
      <c r="M75" s="323">
        <v>1000000</v>
      </c>
      <c r="N75" s="203" t="s">
        <v>1</v>
      </c>
      <c r="O75" s="200"/>
    </row>
    <row r="76" spans="1:19" s="173" customFormat="1" ht="27.75" customHeight="1">
      <c r="A76" s="187">
        <v>70</v>
      </c>
      <c r="B76" s="311" t="s">
        <v>920</v>
      </c>
      <c r="C76" s="312">
        <v>44362</v>
      </c>
      <c r="D76" s="313" t="s">
        <v>34</v>
      </c>
      <c r="E76" s="190">
        <v>820210614985136</v>
      </c>
      <c r="F76" s="191" t="s">
        <v>35</v>
      </c>
      <c r="G76" s="313"/>
      <c r="H76" s="315" t="s">
        <v>921</v>
      </c>
      <c r="I76" s="313">
        <v>3805054024</v>
      </c>
      <c r="J76" s="314" t="s">
        <v>38</v>
      </c>
      <c r="K76" s="314">
        <v>425259</v>
      </c>
      <c r="L76" s="313">
        <v>425259</v>
      </c>
      <c r="M76" s="323">
        <v>1000000</v>
      </c>
      <c r="N76" s="203" t="s">
        <v>0</v>
      </c>
      <c r="O76" s="200"/>
    </row>
    <row r="77" spans="1:19" s="173" customFormat="1" ht="27.75" customHeight="1">
      <c r="A77" s="187">
        <v>71</v>
      </c>
      <c r="B77" s="311" t="s">
        <v>922</v>
      </c>
      <c r="C77" s="312">
        <v>44362</v>
      </c>
      <c r="D77" s="313" t="s">
        <v>34</v>
      </c>
      <c r="E77" s="190">
        <v>820210615005581</v>
      </c>
      <c r="F77" s="191" t="s">
        <v>35</v>
      </c>
      <c r="G77" s="313"/>
      <c r="H77" s="315" t="s">
        <v>923</v>
      </c>
      <c r="I77" s="313">
        <v>6256</v>
      </c>
      <c r="J77" s="314" t="s">
        <v>38</v>
      </c>
      <c r="K77" s="314">
        <v>425259</v>
      </c>
      <c r="L77" s="313">
        <v>425259</v>
      </c>
      <c r="M77" s="323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311" t="s">
        <v>924</v>
      </c>
      <c r="C78" s="312">
        <v>44362</v>
      </c>
      <c r="D78" s="313" t="s">
        <v>34</v>
      </c>
      <c r="E78" s="190">
        <v>820210615029462</v>
      </c>
      <c r="F78" s="191" t="s">
        <v>375</v>
      </c>
      <c r="G78" s="313"/>
      <c r="H78" s="315" t="s">
        <v>925</v>
      </c>
      <c r="I78" s="313">
        <v>310026316732</v>
      </c>
      <c r="J78" s="314" t="s">
        <v>38</v>
      </c>
      <c r="K78" s="314">
        <v>425259</v>
      </c>
      <c r="L78" s="313">
        <v>425259</v>
      </c>
      <c r="M78" s="323">
        <v>1000000</v>
      </c>
      <c r="N78" s="203" t="s">
        <v>1</v>
      </c>
      <c r="O78" s="200"/>
    </row>
    <row r="79" spans="1:19" s="173" customFormat="1" ht="27.75" customHeight="1">
      <c r="A79" s="187">
        <v>73</v>
      </c>
      <c r="B79" s="311" t="s">
        <v>926</v>
      </c>
      <c r="C79" s="312">
        <v>44362</v>
      </c>
      <c r="D79" s="313" t="s">
        <v>34</v>
      </c>
      <c r="E79" s="190">
        <v>820210615042871</v>
      </c>
      <c r="F79" s="191" t="s">
        <v>48</v>
      </c>
      <c r="G79" s="313"/>
      <c r="H79" s="315" t="s">
        <v>927</v>
      </c>
      <c r="I79" s="313">
        <v>46301684</v>
      </c>
      <c r="J79" s="314" t="s">
        <v>38</v>
      </c>
      <c r="K79" s="314">
        <v>425259</v>
      </c>
      <c r="L79" s="313">
        <v>425259</v>
      </c>
      <c r="M79" s="323">
        <v>1000000</v>
      </c>
      <c r="N79" s="203" t="s">
        <v>1</v>
      </c>
      <c r="O79" s="200"/>
    </row>
    <row r="80" spans="1:19" s="173" customFormat="1" ht="27.75" customHeight="1">
      <c r="A80" s="187">
        <v>74</v>
      </c>
      <c r="B80" s="311" t="s">
        <v>928</v>
      </c>
      <c r="C80" s="312">
        <v>44362</v>
      </c>
      <c r="D80" s="313" t="s">
        <v>34</v>
      </c>
      <c r="E80" s="190">
        <v>820210615045517</v>
      </c>
      <c r="F80" s="191" t="s">
        <v>35</v>
      </c>
      <c r="G80" s="313"/>
      <c r="H80" s="315" t="s">
        <v>929</v>
      </c>
      <c r="I80" s="313">
        <v>3807044624</v>
      </c>
      <c r="J80" s="314" t="s">
        <v>38</v>
      </c>
      <c r="K80" s="314">
        <v>425259</v>
      </c>
      <c r="L80" s="313">
        <v>425259</v>
      </c>
      <c r="M80" s="323">
        <v>10000000</v>
      </c>
      <c r="N80" s="203" t="s">
        <v>7</v>
      </c>
      <c r="O80" s="200"/>
    </row>
    <row r="81" spans="1:15" s="173" customFormat="1" ht="27.75" customHeight="1">
      <c r="A81" s="187">
        <v>75</v>
      </c>
      <c r="B81" s="311" t="s">
        <v>930</v>
      </c>
      <c r="C81" s="312">
        <v>44362</v>
      </c>
      <c r="D81" s="313" t="s">
        <v>34</v>
      </c>
      <c r="E81" s="190">
        <v>820210615047027</v>
      </c>
      <c r="F81" s="191" t="s">
        <v>48</v>
      </c>
      <c r="G81" s="313"/>
      <c r="H81" s="315" t="s">
        <v>931</v>
      </c>
      <c r="I81" s="313">
        <v>46303170</v>
      </c>
      <c r="J81" s="314" t="s">
        <v>38</v>
      </c>
      <c r="K81" s="314">
        <v>425259</v>
      </c>
      <c r="L81" s="313">
        <v>425259</v>
      </c>
      <c r="M81" s="323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311" t="s">
        <v>932</v>
      </c>
      <c r="C82" s="312">
        <v>44362</v>
      </c>
      <c r="D82" s="313" t="s">
        <v>34</v>
      </c>
      <c r="E82" s="190">
        <v>820210615050385</v>
      </c>
      <c r="F82" s="191" t="s">
        <v>48</v>
      </c>
      <c r="G82" s="313"/>
      <c r="H82" s="315" t="s">
        <v>933</v>
      </c>
      <c r="I82" s="313">
        <v>46305124</v>
      </c>
      <c r="J82" s="314" t="s">
        <v>38</v>
      </c>
      <c r="K82" s="314">
        <v>425259</v>
      </c>
      <c r="L82" s="313">
        <v>425259</v>
      </c>
      <c r="M82" s="323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311" t="s">
        <v>934</v>
      </c>
      <c r="C83" s="312">
        <v>44362</v>
      </c>
      <c r="D83" s="313" t="s">
        <v>34</v>
      </c>
      <c r="E83" s="190">
        <v>820210615998088</v>
      </c>
      <c r="F83" s="191" t="s">
        <v>48</v>
      </c>
      <c r="G83" s="313"/>
      <c r="H83" s="315" t="s">
        <v>935</v>
      </c>
      <c r="I83" s="313">
        <v>46286454</v>
      </c>
      <c r="J83" s="314" t="s">
        <v>38</v>
      </c>
      <c r="K83" s="314">
        <v>425259</v>
      </c>
      <c r="L83" s="313">
        <v>425259</v>
      </c>
      <c r="M83" s="323">
        <v>1000000</v>
      </c>
      <c r="N83" s="203" t="s">
        <v>1</v>
      </c>
      <c r="O83" s="200"/>
    </row>
    <row r="84" spans="1:15" s="173" customFormat="1" ht="27.75" customHeight="1">
      <c r="A84" s="187">
        <v>78</v>
      </c>
      <c r="B84" s="311" t="s">
        <v>936</v>
      </c>
      <c r="C84" s="312">
        <v>44363</v>
      </c>
      <c r="D84" s="313" t="s">
        <v>34</v>
      </c>
      <c r="E84" s="190">
        <v>820210615025814</v>
      </c>
      <c r="F84" s="191" t="s">
        <v>43</v>
      </c>
      <c r="G84" s="313"/>
      <c r="H84" s="315" t="s">
        <v>937</v>
      </c>
      <c r="I84" s="313">
        <v>57584</v>
      </c>
      <c r="J84" s="314" t="s">
        <v>38</v>
      </c>
      <c r="K84" s="314">
        <v>425259</v>
      </c>
      <c r="L84" s="313">
        <v>425259</v>
      </c>
      <c r="M84" s="323">
        <v>2000000</v>
      </c>
      <c r="N84" s="203" t="s">
        <v>250</v>
      </c>
      <c r="O84" s="200"/>
    </row>
    <row r="85" spans="1:15" s="173" customFormat="1" ht="27.75" customHeight="1">
      <c r="A85" s="187">
        <v>79</v>
      </c>
      <c r="B85" s="311" t="s">
        <v>938</v>
      </c>
      <c r="C85" s="312">
        <v>44363</v>
      </c>
      <c r="D85" s="313" t="s">
        <v>34</v>
      </c>
      <c r="E85" s="190">
        <v>820210615064036</v>
      </c>
      <c r="F85" s="191" t="s">
        <v>48</v>
      </c>
      <c r="G85" s="313"/>
      <c r="H85" s="315" t="s">
        <v>939</v>
      </c>
      <c r="I85" s="313">
        <v>46319727</v>
      </c>
      <c r="J85" s="314" t="s">
        <v>38</v>
      </c>
      <c r="K85" s="314">
        <v>425259</v>
      </c>
      <c r="L85" s="313">
        <v>425259</v>
      </c>
      <c r="M85" s="323">
        <v>1000000</v>
      </c>
      <c r="N85" s="203" t="s">
        <v>1</v>
      </c>
      <c r="O85" s="200"/>
    </row>
    <row r="86" spans="1:15" s="173" customFormat="1" ht="27.75" customHeight="1">
      <c r="A86" s="187">
        <v>80</v>
      </c>
      <c r="B86" s="311" t="s">
        <v>940</v>
      </c>
      <c r="C86" s="312">
        <v>44363</v>
      </c>
      <c r="D86" s="313" t="s">
        <v>34</v>
      </c>
      <c r="E86" s="190">
        <v>820210615067313</v>
      </c>
      <c r="F86" s="191" t="s">
        <v>43</v>
      </c>
      <c r="G86" s="313"/>
      <c r="H86" s="315" t="s">
        <v>941</v>
      </c>
      <c r="I86" s="313">
        <v>508279</v>
      </c>
      <c r="J86" s="314" t="s">
        <v>38</v>
      </c>
      <c r="K86" s="314">
        <v>425259</v>
      </c>
      <c r="L86" s="313">
        <v>425259</v>
      </c>
      <c r="M86" s="323">
        <v>1000000</v>
      </c>
      <c r="N86" s="203" t="s">
        <v>1</v>
      </c>
      <c r="O86" s="200"/>
    </row>
    <row r="87" spans="1:15" s="173" customFormat="1" ht="27.75" customHeight="1">
      <c r="A87" s="187">
        <v>81</v>
      </c>
      <c r="B87" s="311" t="s">
        <v>942</v>
      </c>
      <c r="C87" s="312">
        <v>44363</v>
      </c>
      <c r="D87" s="313" t="s">
        <v>34</v>
      </c>
      <c r="E87" s="190">
        <v>820210616113295</v>
      </c>
      <c r="F87" s="191" t="s">
        <v>35</v>
      </c>
      <c r="G87" s="313"/>
      <c r="H87" s="315" t="s">
        <v>943</v>
      </c>
      <c r="I87" s="313">
        <v>895</v>
      </c>
      <c r="J87" s="314" t="s">
        <v>38</v>
      </c>
      <c r="K87" s="314">
        <v>425259</v>
      </c>
      <c r="L87" s="313">
        <v>425259</v>
      </c>
      <c r="M87" s="323">
        <v>1000000</v>
      </c>
      <c r="N87" s="203" t="s">
        <v>1</v>
      </c>
      <c r="O87" s="200"/>
    </row>
    <row r="88" spans="1:15" s="173" customFormat="1" ht="27.75" customHeight="1">
      <c r="A88" s="187">
        <v>82</v>
      </c>
      <c r="B88" s="311" t="s">
        <v>944</v>
      </c>
      <c r="C88" s="312">
        <v>44363</v>
      </c>
      <c r="D88" s="313" t="s">
        <v>34</v>
      </c>
      <c r="E88" s="190">
        <v>820210616160781</v>
      </c>
      <c r="F88" s="191" t="s">
        <v>48</v>
      </c>
      <c r="G88" s="313"/>
      <c r="H88" s="315" t="s">
        <v>945</v>
      </c>
      <c r="I88" s="313">
        <v>46341581</v>
      </c>
      <c r="J88" s="314" t="s">
        <v>38</v>
      </c>
      <c r="K88" s="314">
        <v>425259</v>
      </c>
      <c r="L88" s="313">
        <v>425259</v>
      </c>
      <c r="M88" s="323">
        <v>1000000</v>
      </c>
      <c r="N88" s="203" t="s">
        <v>1</v>
      </c>
      <c r="O88" s="200"/>
    </row>
    <row r="89" spans="1:15" s="173" customFormat="1" ht="27.75" customHeight="1">
      <c r="A89" s="187">
        <v>83</v>
      </c>
      <c r="B89" s="311" t="s">
        <v>946</v>
      </c>
      <c r="C89" s="312">
        <v>44363</v>
      </c>
      <c r="D89" s="313" t="s">
        <v>34</v>
      </c>
      <c r="E89" s="190">
        <v>820210616169631</v>
      </c>
      <c r="F89" s="191" t="s">
        <v>43</v>
      </c>
      <c r="G89" s="313"/>
      <c r="H89" s="315" t="s">
        <v>947</v>
      </c>
      <c r="I89" s="313">
        <v>129064</v>
      </c>
      <c r="J89" s="314" t="s">
        <v>38</v>
      </c>
      <c r="K89" s="314">
        <v>425259</v>
      </c>
      <c r="L89" s="313">
        <v>425259</v>
      </c>
      <c r="M89" s="323">
        <v>1000000</v>
      </c>
      <c r="N89" s="203" t="s">
        <v>0</v>
      </c>
      <c r="O89" s="200"/>
    </row>
    <row r="90" spans="1:15" s="173" customFormat="1" ht="27.75" customHeight="1">
      <c r="A90" s="187">
        <v>84</v>
      </c>
      <c r="B90" s="311" t="s">
        <v>948</v>
      </c>
      <c r="C90" s="312">
        <v>44364</v>
      </c>
      <c r="D90" s="313" t="s">
        <v>34</v>
      </c>
      <c r="E90" s="190">
        <v>820210614922696</v>
      </c>
      <c r="F90" s="191" t="s">
        <v>48</v>
      </c>
      <c r="G90" s="313"/>
      <c r="H90" s="315" t="s">
        <v>949</v>
      </c>
      <c r="I90" s="313">
        <v>46361030</v>
      </c>
      <c r="J90" s="314" t="s">
        <v>38</v>
      </c>
      <c r="K90" s="314">
        <v>425259</v>
      </c>
      <c r="L90" s="313">
        <v>425259</v>
      </c>
      <c r="M90" s="323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311" t="s">
        <v>950</v>
      </c>
      <c r="C91" s="312">
        <v>44364</v>
      </c>
      <c r="D91" s="313" t="s">
        <v>34</v>
      </c>
      <c r="E91" s="190">
        <v>820210614941278</v>
      </c>
      <c r="F91" s="191" t="s">
        <v>48</v>
      </c>
      <c r="G91" s="313"/>
      <c r="H91" s="315" t="s">
        <v>951</v>
      </c>
      <c r="I91" s="313">
        <v>46351689</v>
      </c>
      <c r="J91" s="314" t="s">
        <v>38</v>
      </c>
      <c r="K91" s="314">
        <v>425259</v>
      </c>
      <c r="L91" s="313">
        <v>425259</v>
      </c>
      <c r="M91" s="323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311" t="s">
        <v>952</v>
      </c>
      <c r="C92" s="312">
        <v>44364</v>
      </c>
      <c r="D92" s="313" t="s">
        <v>34</v>
      </c>
      <c r="E92" s="190">
        <v>820210615044062</v>
      </c>
      <c r="F92" s="191" t="s">
        <v>63</v>
      </c>
      <c r="G92" s="313"/>
      <c r="H92" s="315" t="s">
        <v>953</v>
      </c>
      <c r="I92" s="313">
        <v>210617701320</v>
      </c>
      <c r="J92" s="314" t="s">
        <v>38</v>
      </c>
      <c r="K92" s="314">
        <v>425259</v>
      </c>
      <c r="L92" s="313">
        <v>425259</v>
      </c>
      <c r="M92" s="323">
        <v>1000000</v>
      </c>
      <c r="N92" s="203" t="s">
        <v>1</v>
      </c>
      <c r="O92" s="200"/>
    </row>
    <row r="93" spans="1:15" s="173" customFormat="1" ht="27.75" customHeight="1">
      <c r="A93" s="187">
        <v>87</v>
      </c>
      <c r="B93" s="311" t="s">
        <v>954</v>
      </c>
      <c r="C93" s="312">
        <v>44364</v>
      </c>
      <c r="D93" s="313" t="s">
        <v>34</v>
      </c>
      <c r="E93" s="190">
        <v>820210616147572</v>
      </c>
      <c r="F93" s="191" t="s">
        <v>63</v>
      </c>
      <c r="G93" s="313"/>
      <c r="H93" s="315" t="s">
        <v>955</v>
      </c>
      <c r="I93" s="313">
        <v>210617710325</v>
      </c>
      <c r="J93" s="314" t="s">
        <v>38</v>
      </c>
      <c r="K93" s="314">
        <v>425259</v>
      </c>
      <c r="L93" s="313">
        <v>425259</v>
      </c>
      <c r="M93" s="323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311" t="s">
        <v>956</v>
      </c>
      <c r="C94" s="312">
        <v>44364</v>
      </c>
      <c r="D94" s="313" t="s">
        <v>34</v>
      </c>
      <c r="E94" s="190">
        <v>820210616183232</v>
      </c>
      <c r="F94" s="191" t="s">
        <v>35</v>
      </c>
      <c r="G94" s="313"/>
      <c r="H94" s="315" t="s">
        <v>957</v>
      </c>
      <c r="I94" s="313">
        <v>573873041419</v>
      </c>
      <c r="J94" s="314" t="s">
        <v>38</v>
      </c>
      <c r="K94" s="314">
        <v>425259</v>
      </c>
      <c r="L94" s="313">
        <v>425259</v>
      </c>
      <c r="M94" s="323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311" t="s">
        <v>958</v>
      </c>
      <c r="C95" s="312">
        <v>44364</v>
      </c>
      <c r="D95" s="313" t="s">
        <v>34</v>
      </c>
      <c r="E95" s="190">
        <v>820210617224364</v>
      </c>
      <c r="F95" s="191" t="s">
        <v>35</v>
      </c>
      <c r="G95" s="313"/>
      <c r="H95" s="315" t="s">
        <v>959</v>
      </c>
      <c r="I95" s="313">
        <v>967941900814</v>
      </c>
      <c r="J95" s="314" t="s">
        <v>38</v>
      </c>
      <c r="K95" s="314">
        <v>425259</v>
      </c>
      <c r="L95" s="313">
        <v>425259</v>
      </c>
      <c r="M95" s="323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311" t="s">
        <v>960</v>
      </c>
      <c r="C96" s="312">
        <v>44364</v>
      </c>
      <c r="D96" s="313" t="s">
        <v>34</v>
      </c>
      <c r="E96" s="190">
        <v>820210617270164</v>
      </c>
      <c r="F96" s="191" t="s">
        <v>43</v>
      </c>
      <c r="G96" s="313"/>
      <c r="H96" s="315" t="s">
        <v>961</v>
      </c>
      <c r="I96" s="313">
        <v>207704</v>
      </c>
      <c r="J96" s="314" t="s">
        <v>38</v>
      </c>
      <c r="K96" s="314">
        <v>425259</v>
      </c>
      <c r="L96" s="313">
        <v>425259</v>
      </c>
      <c r="M96" s="323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311" t="s">
        <v>962</v>
      </c>
      <c r="C97" s="312">
        <v>44365</v>
      </c>
      <c r="D97" s="313" t="s">
        <v>34</v>
      </c>
      <c r="E97" s="190">
        <v>820210614925533</v>
      </c>
      <c r="F97" s="191" t="s">
        <v>43</v>
      </c>
      <c r="G97" s="313"/>
      <c r="H97" s="315" t="s">
        <v>963</v>
      </c>
      <c r="I97" s="313">
        <v>784010</v>
      </c>
      <c r="J97" s="314" t="s">
        <v>38</v>
      </c>
      <c r="K97" s="314">
        <v>425259</v>
      </c>
      <c r="L97" s="313">
        <v>425259</v>
      </c>
      <c r="M97" s="323">
        <v>1000000</v>
      </c>
      <c r="N97" s="203" t="s">
        <v>1</v>
      </c>
      <c r="O97" s="200"/>
    </row>
    <row r="98" spans="1:19" s="173" customFormat="1" ht="27.75" customHeight="1">
      <c r="A98" s="187">
        <v>92</v>
      </c>
      <c r="B98" s="311" t="s">
        <v>964</v>
      </c>
      <c r="C98" s="312">
        <v>44365</v>
      </c>
      <c r="D98" s="313" t="s">
        <v>34</v>
      </c>
      <c r="E98" s="190">
        <v>820210614980014</v>
      </c>
      <c r="F98" s="191" t="s">
        <v>43</v>
      </c>
      <c r="G98" s="313"/>
      <c r="H98" s="315" t="s">
        <v>965</v>
      </c>
      <c r="I98" s="313">
        <v>799220</v>
      </c>
      <c r="J98" s="314" t="s">
        <v>38</v>
      </c>
      <c r="K98" s="314">
        <v>425259</v>
      </c>
      <c r="L98" s="313">
        <v>425259</v>
      </c>
      <c r="M98" s="323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311" t="s">
        <v>966</v>
      </c>
      <c r="C99" s="312">
        <v>44365</v>
      </c>
      <c r="D99" s="313" t="s">
        <v>34</v>
      </c>
      <c r="E99" s="190">
        <v>820210617239517</v>
      </c>
      <c r="F99" s="191" t="s">
        <v>48</v>
      </c>
      <c r="G99" s="313"/>
      <c r="H99" s="315" t="s">
        <v>967</v>
      </c>
      <c r="I99" s="313">
        <v>46370141</v>
      </c>
      <c r="J99" s="314" t="s">
        <v>38</v>
      </c>
      <c r="K99" s="314">
        <v>425259</v>
      </c>
      <c r="L99" s="313">
        <v>425259</v>
      </c>
      <c r="M99" s="323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311" t="s">
        <v>968</v>
      </c>
      <c r="C100" s="312">
        <v>44365</v>
      </c>
      <c r="D100" s="313" t="s">
        <v>34</v>
      </c>
      <c r="E100" s="190">
        <v>820210617268270</v>
      </c>
      <c r="F100" s="191" t="s">
        <v>35</v>
      </c>
      <c r="G100" s="313"/>
      <c r="H100" s="315" t="s">
        <v>969</v>
      </c>
      <c r="I100" s="313">
        <v>303513</v>
      </c>
      <c r="J100" s="314" t="s">
        <v>38</v>
      </c>
      <c r="K100" s="314">
        <v>425259</v>
      </c>
      <c r="L100" s="313">
        <v>425259</v>
      </c>
      <c r="M100" s="323">
        <v>1000000</v>
      </c>
      <c r="N100" s="203" t="s">
        <v>1</v>
      </c>
      <c r="O100" s="200"/>
    </row>
    <row r="101" spans="1:19" s="173" customFormat="1" ht="27.75" customHeight="1">
      <c r="A101" s="187">
        <v>95</v>
      </c>
      <c r="B101" s="311" t="s">
        <v>970</v>
      </c>
      <c r="C101" s="312">
        <v>44365</v>
      </c>
      <c r="D101" s="313" t="s">
        <v>34</v>
      </c>
      <c r="E101" s="190">
        <v>820210618340712</v>
      </c>
      <c r="F101" s="191" t="s">
        <v>35</v>
      </c>
      <c r="G101" s="313"/>
      <c r="H101" s="315" t="s">
        <v>971</v>
      </c>
      <c r="I101" s="313">
        <v>358459</v>
      </c>
      <c r="J101" s="314" t="s">
        <v>38</v>
      </c>
      <c r="K101" s="314">
        <v>425259</v>
      </c>
      <c r="L101" s="313">
        <v>425259</v>
      </c>
      <c r="M101" s="323">
        <v>1000000</v>
      </c>
      <c r="N101" s="203" t="s">
        <v>1</v>
      </c>
      <c r="O101" s="200"/>
    </row>
    <row r="102" spans="1:19" s="173" customFormat="1" ht="27.75" customHeight="1">
      <c r="A102" s="187">
        <v>96</v>
      </c>
      <c r="B102" s="311" t="s">
        <v>972</v>
      </c>
      <c r="C102" s="312">
        <v>44368</v>
      </c>
      <c r="D102" s="313" t="s">
        <v>34</v>
      </c>
      <c r="E102" s="190">
        <v>820210618391637</v>
      </c>
      <c r="F102" s="191" t="s">
        <v>35</v>
      </c>
      <c r="G102" s="313"/>
      <c r="H102" s="315" t="s">
        <v>973</v>
      </c>
      <c r="I102" s="313">
        <v>3819237128</v>
      </c>
      <c r="J102" s="314" t="s">
        <v>38</v>
      </c>
      <c r="K102" s="314">
        <v>425259</v>
      </c>
      <c r="L102" s="313">
        <v>425259</v>
      </c>
      <c r="M102" s="323">
        <v>1500000</v>
      </c>
      <c r="N102" s="324" t="s">
        <v>2</v>
      </c>
      <c r="O102" s="200"/>
    </row>
    <row r="103" spans="1:19" s="173" customFormat="1" ht="27.75" customHeight="1">
      <c r="A103" s="187">
        <v>97</v>
      </c>
      <c r="B103" s="311" t="s">
        <v>974</v>
      </c>
      <c r="C103" s="312">
        <v>44368</v>
      </c>
      <c r="D103" s="313" t="s">
        <v>34</v>
      </c>
      <c r="E103" s="190">
        <v>820210621439115</v>
      </c>
      <c r="F103" s="191" t="s">
        <v>48</v>
      </c>
      <c r="G103" s="313"/>
      <c r="H103" s="315" t="s">
        <v>975</v>
      </c>
      <c r="I103" s="313">
        <v>46391088</v>
      </c>
      <c r="J103" s="314" t="s">
        <v>38</v>
      </c>
      <c r="K103" s="314">
        <v>425259</v>
      </c>
      <c r="L103" s="313">
        <v>425259</v>
      </c>
      <c r="M103" s="323">
        <v>1000000</v>
      </c>
      <c r="N103" s="203" t="s">
        <v>0</v>
      </c>
      <c r="O103" s="200"/>
    </row>
    <row r="104" spans="1:19" s="173" customFormat="1" ht="27.75" customHeight="1">
      <c r="A104" s="187">
        <v>98</v>
      </c>
      <c r="B104" s="311" t="s">
        <v>976</v>
      </c>
      <c r="C104" s="312">
        <v>44368</v>
      </c>
      <c r="D104" s="313" t="s">
        <v>34</v>
      </c>
      <c r="E104" s="190">
        <v>820210621443983</v>
      </c>
      <c r="F104" s="191" t="s">
        <v>35</v>
      </c>
      <c r="G104" s="313"/>
      <c r="H104" s="315" t="s">
        <v>977</v>
      </c>
      <c r="I104" s="313">
        <v>266663134521</v>
      </c>
      <c r="J104" s="314" t="s">
        <v>38</v>
      </c>
      <c r="K104" s="314">
        <v>425259</v>
      </c>
      <c r="L104" s="313">
        <v>425259</v>
      </c>
      <c r="M104" s="323">
        <v>1000000</v>
      </c>
      <c r="N104" s="203" t="s">
        <v>1</v>
      </c>
      <c r="O104" s="200"/>
    </row>
    <row r="105" spans="1:19" s="173" customFormat="1" ht="27.75" customHeight="1">
      <c r="A105" s="187">
        <v>99</v>
      </c>
      <c r="B105" s="311" t="s">
        <v>978</v>
      </c>
      <c r="C105" s="312">
        <v>44368</v>
      </c>
      <c r="D105" s="313" t="s">
        <v>34</v>
      </c>
      <c r="E105" s="190">
        <v>820210621511918</v>
      </c>
      <c r="F105" s="191" t="s">
        <v>979</v>
      </c>
      <c r="G105" s="313"/>
      <c r="H105" s="315" t="s">
        <v>980</v>
      </c>
      <c r="I105" s="313">
        <v>604390114</v>
      </c>
      <c r="J105" s="314" t="s">
        <v>38</v>
      </c>
      <c r="K105" s="314">
        <v>425259</v>
      </c>
      <c r="L105" s="313">
        <v>425259</v>
      </c>
      <c r="M105" s="323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311" t="s">
        <v>981</v>
      </c>
      <c r="C106" s="312">
        <v>44369</v>
      </c>
      <c r="D106" s="313" t="s">
        <v>34</v>
      </c>
      <c r="E106" s="190">
        <v>820210616156428</v>
      </c>
      <c r="F106" s="191" t="s">
        <v>48</v>
      </c>
      <c r="G106" s="313"/>
      <c r="H106" s="315" t="s">
        <v>982</v>
      </c>
      <c r="I106" s="313">
        <v>46419018</v>
      </c>
      <c r="J106" s="314" t="s">
        <v>38</v>
      </c>
      <c r="K106" s="314">
        <v>425825</v>
      </c>
      <c r="L106" s="313">
        <v>425825</v>
      </c>
      <c r="M106" s="323">
        <v>2080800</v>
      </c>
      <c r="N106" s="203" t="s">
        <v>10</v>
      </c>
      <c r="O106" s="200"/>
      <c r="S106" s="173" t="s">
        <v>905</v>
      </c>
    </row>
    <row r="107" spans="1:19" s="173" customFormat="1" ht="27.75" customHeight="1">
      <c r="A107" s="187">
        <v>101</v>
      </c>
      <c r="B107" s="311" t="s">
        <v>983</v>
      </c>
      <c r="C107" s="312">
        <v>44369</v>
      </c>
      <c r="D107" s="313" t="s">
        <v>34</v>
      </c>
      <c r="E107" s="190">
        <v>820210618366177</v>
      </c>
      <c r="F107" s="191" t="s">
        <v>63</v>
      </c>
      <c r="G107" s="313"/>
      <c r="H107" s="315" t="s">
        <v>984</v>
      </c>
      <c r="I107" s="313">
        <v>210622903741</v>
      </c>
      <c r="J107" s="314" t="s">
        <v>38</v>
      </c>
      <c r="K107" s="314">
        <v>425259</v>
      </c>
      <c r="L107" s="313">
        <v>425259</v>
      </c>
      <c r="M107" s="323">
        <v>1000000</v>
      </c>
      <c r="N107" s="203" t="s">
        <v>1</v>
      </c>
      <c r="O107" s="200"/>
    </row>
    <row r="108" spans="1:19" s="173" customFormat="1" ht="27.75" customHeight="1">
      <c r="A108" s="187">
        <v>102</v>
      </c>
      <c r="B108" s="311" t="s">
        <v>985</v>
      </c>
      <c r="C108" s="312">
        <v>44369</v>
      </c>
      <c r="D108" s="313" t="s">
        <v>34</v>
      </c>
      <c r="E108" s="190">
        <v>820210621473511</v>
      </c>
      <c r="F108" s="191" t="s">
        <v>986</v>
      </c>
      <c r="G108" s="313"/>
      <c r="H108" s="315" t="s">
        <v>987</v>
      </c>
      <c r="I108" s="313">
        <v>95833221084</v>
      </c>
      <c r="J108" s="314" t="s">
        <v>38</v>
      </c>
      <c r="K108" s="314">
        <v>425259</v>
      </c>
      <c r="L108" s="313">
        <v>425259</v>
      </c>
      <c r="M108" s="323">
        <v>1000000</v>
      </c>
      <c r="N108" s="203" t="s">
        <v>1</v>
      </c>
      <c r="O108" s="200"/>
    </row>
    <row r="109" spans="1:19" s="173" customFormat="1" ht="27.75" customHeight="1">
      <c r="A109" s="187">
        <v>103</v>
      </c>
      <c r="B109" s="311" t="s">
        <v>988</v>
      </c>
      <c r="C109" s="312">
        <v>44369</v>
      </c>
      <c r="D109" s="313" t="s">
        <v>34</v>
      </c>
      <c r="E109" s="190">
        <v>820210621508380</v>
      </c>
      <c r="F109" s="191" t="s">
        <v>43</v>
      </c>
      <c r="G109" s="313"/>
      <c r="H109" s="315" t="s">
        <v>989</v>
      </c>
      <c r="I109" s="313">
        <v>418909</v>
      </c>
      <c r="J109" s="314" t="s">
        <v>38</v>
      </c>
      <c r="K109" s="314">
        <v>425122</v>
      </c>
      <c r="L109" s="313">
        <v>425122</v>
      </c>
      <c r="M109" s="323">
        <v>267999999</v>
      </c>
      <c r="N109" s="324" t="s">
        <v>990</v>
      </c>
      <c r="O109" s="200"/>
    </row>
    <row r="110" spans="1:19" s="173" customFormat="1" ht="27.75" customHeight="1">
      <c r="A110" s="187">
        <v>104</v>
      </c>
      <c r="B110" s="311" t="s">
        <v>991</v>
      </c>
      <c r="C110" s="312">
        <v>44369</v>
      </c>
      <c r="D110" s="313" t="s">
        <v>34</v>
      </c>
      <c r="E110" s="190">
        <v>820210621513759</v>
      </c>
      <c r="F110" s="191" t="s">
        <v>35</v>
      </c>
      <c r="G110" s="313"/>
      <c r="H110" s="315" t="s">
        <v>992</v>
      </c>
      <c r="I110" s="313">
        <v>195666249160</v>
      </c>
      <c r="J110" s="314" t="s">
        <v>38</v>
      </c>
      <c r="K110" s="314">
        <v>425259</v>
      </c>
      <c r="L110" s="313">
        <v>425259</v>
      </c>
      <c r="M110" s="323">
        <v>1000000</v>
      </c>
      <c r="N110" s="203" t="s">
        <v>1</v>
      </c>
      <c r="O110" s="200"/>
    </row>
    <row r="111" spans="1:19" s="173" customFormat="1" ht="27.75" customHeight="1">
      <c r="A111" s="187">
        <v>105</v>
      </c>
      <c r="B111" s="311" t="s">
        <v>993</v>
      </c>
      <c r="C111" s="312">
        <v>44369</v>
      </c>
      <c r="D111" s="313" t="s">
        <v>34</v>
      </c>
      <c r="E111" s="190">
        <v>820210621515371</v>
      </c>
      <c r="F111" s="191" t="s">
        <v>35</v>
      </c>
      <c r="G111" s="313"/>
      <c r="H111" s="315" t="s">
        <v>994</v>
      </c>
      <c r="I111" s="313">
        <v>198342248845</v>
      </c>
      <c r="J111" s="314" t="s">
        <v>38</v>
      </c>
      <c r="K111" s="314">
        <v>425259</v>
      </c>
      <c r="L111" s="313">
        <v>425259</v>
      </c>
      <c r="M111" s="323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311" t="s">
        <v>995</v>
      </c>
      <c r="C112" s="312">
        <v>44369</v>
      </c>
      <c r="D112" s="313" t="s">
        <v>34</v>
      </c>
      <c r="E112" s="190">
        <v>820210622570420</v>
      </c>
      <c r="F112" s="191" t="s">
        <v>986</v>
      </c>
      <c r="G112" s="313"/>
      <c r="H112" s="315" t="s">
        <v>996</v>
      </c>
      <c r="I112" s="313">
        <v>95852221088</v>
      </c>
      <c r="J112" s="314" t="s">
        <v>38</v>
      </c>
      <c r="K112" s="314">
        <v>425259</v>
      </c>
      <c r="L112" s="313">
        <v>425259</v>
      </c>
      <c r="M112" s="323">
        <v>1000000</v>
      </c>
      <c r="N112" s="203" t="s">
        <v>1</v>
      </c>
      <c r="O112" s="200"/>
    </row>
    <row r="113" spans="1:15" s="173" customFormat="1" ht="27.75" customHeight="1">
      <c r="A113" s="187">
        <v>107</v>
      </c>
      <c r="B113" s="311" t="s">
        <v>997</v>
      </c>
      <c r="C113" s="312">
        <v>44370</v>
      </c>
      <c r="D113" s="313" t="s">
        <v>34</v>
      </c>
      <c r="E113" s="190">
        <v>820210618398203</v>
      </c>
      <c r="F113" s="191" t="s">
        <v>63</v>
      </c>
      <c r="G113" s="313"/>
      <c r="H113" s="315" t="s">
        <v>998</v>
      </c>
      <c r="I113" s="313">
        <v>210623964379</v>
      </c>
      <c r="J113" s="314" t="s">
        <v>38</v>
      </c>
      <c r="K113" s="314">
        <v>425259</v>
      </c>
      <c r="L113" s="313">
        <v>425259</v>
      </c>
      <c r="M113" s="323">
        <v>1000000</v>
      </c>
      <c r="N113" s="203" t="s">
        <v>1</v>
      </c>
      <c r="O113" s="200"/>
    </row>
    <row r="114" spans="1:15" s="173" customFormat="1" ht="27.75" customHeight="1">
      <c r="A114" s="187">
        <v>108</v>
      </c>
      <c r="B114" s="311" t="s">
        <v>999</v>
      </c>
      <c r="C114" s="312">
        <v>44370</v>
      </c>
      <c r="D114" s="313" t="s">
        <v>34</v>
      </c>
      <c r="E114" s="190">
        <v>820210618398308</v>
      </c>
      <c r="F114" s="191" t="s">
        <v>63</v>
      </c>
      <c r="G114" s="313"/>
      <c r="H114" s="315" t="s">
        <v>1000</v>
      </c>
      <c r="I114" s="313">
        <v>210623964274</v>
      </c>
      <c r="J114" s="314" t="s">
        <v>38</v>
      </c>
      <c r="K114" s="314">
        <v>425259</v>
      </c>
      <c r="L114" s="313">
        <v>425259</v>
      </c>
      <c r="M114" s="323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311" t="s">
        <v>1001</v>
      </c>
      <c r="C115" s="312">
        <v>44370</v>
      </c>
      <c r="D115" s="313" t="s">
        <v>34</v>
      </c>
      <c r="E115" s="190">
        <v>820210621538960</v>
      </c>
      <c r="F115" s="191" t="s">
        <v>48</v>
      </c>
      <c r="G115" s="313"/>
      <c r="H115" s="315" t="s">
        <v>1002</v>
      </c>
      <c r="I115" s="313">
        <v>46422500</v>
      </c>
      <c r="J115" s="314" t="s">
        <v>38</v>
      </c>
      <c r="K115" s="314">
        <v>425259</v>
      </c>
      <c r="L115" s="313">
        <v>425259</v>
      </c>
      <c r="M115" s="323">
        <v>1000000</v>
      </c>
      <c r="N115" s="203" t="s">
        <v>0</v>
      </c>
      <c r="O115" s="200"/>
    </row>
    <row r="116" spans="1:15" s="173" customFormat="1" ht="27.75" customHeight="1">
      <c r="A116" s="187">
        <v>110</v>
      </c>
      <c r="B116" s="311" t="s">
        <v>1003</v>
      </c>
      <c r="C116" s="312">
        <v>44370</v>
      </c>
      <c r="D116" s="313" t="s">
        <v>34</v>
      </c>
      <c r="E116" s="190">
        <v>820210622633626</v>
      </c>
      <c r="F116" s="191" t="s">
        <v>48</v>
      </c>
      <c r="G116" s="313"/>
      <c r="H116" s="315" t="s">
        <v>1004</v>
      </c>
      <c r="I116" s="313">
        <v>46421272</v>
      </c>
      <c r="J116" s="314" t="s">
        <v>38</v>
      </c>
      <c r="K116" s="314">
        <v>425259</v>
      </c>
      <c r="L116" s="313">
        <v>425259</v>
      </c>
      <c r="M116" s="323">
        <v>1000000</v>
      </c>
      <c r="N116" s="203" t="s">
        <v>1</v>
      </c>
      <c r="O116" s="200"/>
    </row>
    <row r="117" spans="1:15" s="173" customFormat="1" ht="27.75" customHeight="1">
      <c r="A117" s="187">
        <v>111</v>
      </c>
      <c r="B117" s="311" t="s">
        <v>1005</v>
      </c>
      <c r="C117" s="312">
        <v>44370</v>
      </c>
      <c r="D117" s="313" t="s">
        <v>34</v>
      </c>
      <c r="E117" s="190">
        <v>820210622655733</v>
      </c>
      <c r="F117" s="191" t="s">
        <v>35</v>
      </c>
      <c r="G117" s="313"/>
      <c r="H117" s="315" t="s">
        <v>1006</v>
      </c>
      <c r="I117" s="313">
        <v>827444850154</v>
      </c>
      <c r="J117" s="314" t="s">
        <v>38</v>
      </c>
      <c r="K117" s="314">
        <v>425259</v>
      </c>
      <c r="L117" s="313">
        <v>425259</v>
      </c>
      <c r="M117" s="323">
        <v>3000000</v>
      </c>
      <c r="N117" s="203" t="s">
        <v>3</v>
      </c>
      <c r="O117" s="200"/>
    </row>
    <row r="118" spans="1:15" s="173" customFormat="1" ht="27.75" customHeight="1">
      <c r="A118" s="187">
        <v>112</v>
      </c>
      <c r="B118" s="311" t="s">
        <v>1007</v>
      </c>
      <c r="C118" s="312">
        <v>44370</v>
      </c>
      <c r="D118" s="313" t="s">
        <v>34</v>
      </c>
      <c r="E118" s="190">
        <v>820210623667284</v>
      </c>
      <c r="F118" s="191" t="s">
        <v>48</v>
      </c>
      <c r="G118" s="313"/>
      <c r="H118" s="315" t="s">
        <v>1008</v>
      </c>
      <c r="I118" s="313">
        <v>46435285</v>
      </c>
      <c r="J118" s="314" t="s">
        <v>38</v>
      </c>
      <c r="K118" s="314">
        <v>425259</v>
      </c>
      <c r="L118" s="313">
        <v>425259</v>
      </c>
      <c r="M118" s="323">
        <v>1000000</v>
      </c>
      <c r="N118" s="203" t="s">
        <v>1</v>
      </c>
      <c r="O118" s="200"/>
    </row>
    <row r="119" spans="1:15" s="173" customFormat="1" ht="27.75" customHeight="1">
      <c r="A119" s="187">
        <v>113</v>
      </c>
      <c r="B119" s="311" t="s">
        <v>1009</v>
      </c>
      <c r="C119" s="312">
        <v>44370</v>
      </c>
      <c r="D119" s="313" t="s">
        <v>34</v>
      </c>
      <c r="E119" s="190">
        <v>820210623725382</v>
      </c>
      <c r="F119" s="191" t="s">
        <v>35</v>
      </c>
      <c r="G119" s="313"/>
      <c r="H119" s="315" t="s">
        <v>1010</v>
      </c>
      <c r="I119" s="313">
        <v>2814</v>
      </c>
      <c r="J119" s="314" t="s">
        <v>38</v>
      </c>
      <c r="K119" s="314">
        <v>425259</v>
      </c>
      <c r="L119" s="313">
        <v>425259</v>
      </c>
      <c r="M119" s="323">
        <v>1000000</v>
      </c>
      <c r="N119" s="203" t="s">
        <v>1</v>
      </c>
      <c r="O119" s="200"/>
    </row>
    <row r="120" spans="1:15" s="173" customFormat="1" ht="27.75" customHeight="1">
      <c r="A120" s="187">
        <v>114</v>
      </c>
      <c r="B120" s="311" t="s">
        <v>1011</v>
      </c>
      <c r="C120" s="312">
        <v>44370</v>
      </c>
      <c r="D120" s="313" t="s">
        <v>34</v>
      </c>
      <c r="E120" s="190">
        <v>820210623730475</v>
      </c>
      <c r="F120" s="191" t="s">
        <v>48</v>
      </c>
      <c r="G120" s="313"/>
      <c r="H120" s="315" t="s">
        <v>1012</v>
      </c>
      <c r="I120" s="313">
        <v>46436645</v>
      </c>
      <c r="J120" s="314" t="s">
        <v>38</v>
      </c>
      <c r="K120" s="314">
        <v>425259</v>
      </c>
      <c r="L120" s="313">
        <v>425259</v>
      </c>
      <c r="M120" s="323">
        <v>1000000</v>
      </c>
      <c r="N120" s="203" t="s">
        <v>0</v>
      </c>
      <c r="O120" s="200"/>
    </row>
    <row r="121" spans="1:15" s="173" customFormat="1" ht="27.75" customHeight="1">
      <c r="A121" s="187">
        <v>115</v>
      </c>
      <c r="B121" s="311" t="s">
        <v>1013</v>
      </c>
      <c r="C121" s="312">
        <v>44371</v>
      </c>
      <c r="D121" s="313" t="s">
        <v>34</v>
      </c>
      <c r="E121" s="190">
        <v>820210621497953</v>
      </c>
      <c r="F121" s="191" t="s">
        <v>35</v>
      </c>
      <c r="G121" s="313"/>
      <c r="H121" s="315" t="s">
        <v>1014</v>
      </c>
      <c r="I121" s="313">
        <v>9655</v>
      </c>
      <c r="J121" s="314" t="s">
        <v>38</v>
      </c>
      <c r="K121" s="314">
        <v>425259</v>
      </c>
      <c r="L121" s="313">
        <v>425259</v>
      </c>
      <c r="M121" s="323">
        <v>1000000</v>
      </c>
      <c r="N121" s="203" t="s">
        <v>1</v>
      </c>
      <c r="O121" s="200"/>
    </row>
    <row r="122" spans="1:15" s="173" customFormat="1" ht="27.75" customHeight="1">
      <c r="A122" s="187">
        <v>116</v>
      </c>
      <c r="B122" s="311" t="s">
        <v>1015</v>
      </c>
      <c r="C122" s="312">
        <v>44371</v>
      </c>
      <c r="D122" s="313" t="s">
        <v>34</v>
      </c>
      <c r="E122" s="190">
        <v>820210622609188</v>
      </c>
      <c r="F122" s="191" t="s">
        <v>35</v>
      </c>
      <c r="G122" s="313"/>
      <c r="H122" s="315" t="s">
        <v>1016</v>
      </c>
      <c r="I122" s="313">
        <v>89310</v>
      </c>
      <c r="J122" s="314" t="s">
        <v>38</v>
      </c>
      <c r="K122" s="314">
        <v>425259</v>
      </c>
      <c r="L122" s="313">
        <v>425259</v>
      </c>
      <c r="M122" s="323">
        <v>1000000</v>
      </c>
      <c r="N122" s="203" t="s">
        <v>1</v>
      </c>
      <c r="O122" s="200"/>
    </row>
    <row r="123" spans="1:15" s="173" customFormat="1" ht="27.75" customHeight="1">
      <c r="A123" s="187">
        <v>117</v>
      </c>
      <c r="B123" s="311" t="s">
        <v>1017</v>
      </c>
      <c r="C123" s="312">
        <v>44371</v>
      </c>
      <c r="D123" s="313" t="s">
        <v>34</v>
      </c>
      <c r="E123" s="190">
        <v>820210622634046</v>
      </c>
      <c r="F123" s="191" t="s">
        <v>1018</v>
      </c>
      <c r="G123" s="313"/>
      <c r="H123" s="315" t="s">
        <v>1019</v>
      </c>
      <c r="I123" s="313">
        <v>1376700017</v>
      </c>
      <c r="J123" s="314" t="s">
        <v>38</v>
      </c>
      <c r="K123" s="314">
        <v>425259</v>
      </c>
      <c r="L123" s="313">
        <v>425259</v>
      </c>
      <c r="M123" s="323">
        <v>1000000</v>
      </c>
      <c r="N123" s="203" t="s">
        <v>1</v>
      </c>
      <c r="O123" s="200"/>
    </row>
    <row r="124" spans="1:15" s="173" customFormat="1" ht="27.75" customHeight="1">
      <c r="A124" s="187">
        <v>118</v>
      </c>
      <c r="B124" s="311" t="s">
        <v>1020</v>
      </c>
      <c r="C124" s="312">
        <v>44371</v>
      </c>
      <c r="D124" s="313" t="s">
        <v>34</v>
      </c>
      <c r="E124" s="190">
        <v>820210622654624</v>
      </c>
      <c r="F124" s="191" t="s">
        <v>48</v>
      </c>
      <c r="G124" s="313"/>
      <c r="H124" s="315" t="s">
        <v>1021</v>
      </c>
      <c r="I124" s="313">
        <v>46445371</v>
      </c>
      <c r="J124" s="314" t="s">
        <v>38</v>
      </c>
      <c r="K124" s="314">
        <v>425259</v>
      </c>
      <c r="L124" s="313">
        <v>425259</v>
      </c>
      <c r="M124" s="323">
        <v>1000000</v>
      </c>
      <c r="N124" s="203" t="s">
        <v>1</v>
      </c>
      <c r="O124" s="200"/>
    </row>
    <row r="125" spans="1:15" s="173" customFormat="1" ht="27.75" customHeight="1">
      <c r="A125" s="187">
        <v>119</v>
      </c>
      <c r="B125" s="311" t="s">
        <v>1022</v>
      </c>
      <c r="C125" s="312">
        <v>44371</v>
      </c>
      <c r="D125" s="313" t="s">
        <v>34</v>
      </c>
      <c r="E125" s="190">
        <v>820210623699474</v>
      </c>
      <c r="F125" s="191" t="s">
        <v>35</v>
      </c>
      <c r="G125" s="313"/>
      <c r="H125" s="315" t="s">
        <v>1023</v>
      </c>
      <c r="I125" s="313">
        <v>97289</v>
      </c>
      <c r="J125" s="314" t="s">
        <v>38</v>
      </c>
      <c r="K125" s="314">
        <v>425259</v>
      </c>
      <c r="L125" s="313">
        <v>425259</v>
      </c>
      <c r="M125" s="323">
        <v>1000000</v>
      </c>
      <c r="N125" s="203" t="s">
        <v>1</v>
      </c>
      <c r="O125" s="200"/>
    </row>
    <row r="126" spans="1:15" s="173" customFormat="1" ht="27.75" customHeight="1">
      <c r="A126" s="187">
        <v>120</v>
      </c>
      <c r="B126" s="311" t="s">
        <v>1024</v>
      </c>
      <c r="C126" s="312">
        <v>44372</v>
      </c>
      <c r="D126" s="313" t="s">
        <v>34</v>
      </c>
      <c r="E126" s="190">
        <v>820210625893134</v>
      </c>
      <c r="F126" s="191" t="s">
        <v>48</v>
      </c>
      <c r="G126" s="313"/>
      <c r="H126" s="315" t="s">
        <v>1025</v>
      </c>
      <c r="I126" s="313">
        <v>46471207</v>
      </c>
      <c r="J126" s="314" t="s">
        <v>38</v>
      </c>
      <c r="K126" s="314">
        <v>425259</v>
      </c>
      <c r="L126" s="313">
        <v>425259</v>
      </c>
      <c r="M126" s="323">
        <v>1000000</v>
      </c>
      <c r="N126" s="203" t="s">
        <v>1</v>
      </c>
      <c r="O126" s="200"/>
    </row>
    <row r="127" spans="1:15" s="173" customFormat="1" ht="27.75" customHeight="1">
      <c r="A127" s="187">
        <v>121</v>
      </c>
      <c r="B127" s="311" t="s">
        <v>1026</v>
      </c>
      <c r="C127" s="312">
        <v>44372</v>
      </c>
      <c r="D127" s="313" t="s">
        <v>34</v>
      </c>
      <c r="E127" s="190">
        <v>820210625901872</v>
      </c>
      <c r="F127" s="191" t="s">
        <v>48</v>
      </c>
      <c r="G127" s="313"/>
      <c r="H127" s="315" t="s">
        <v>1027</v>
      </c>
      <c r="I127" s="313">
        <v>46469475</v>
      </c>
      <c r="J127" s="314" t="s">
        <v>38</v>
      </c>
      <c r="K127" s="314">
        <v>425259</v>
      </c>
      <c r="L127" s="313">
        <v>425259</v>
      </c>
      <c r="M127" s="323">
        <v>1000000</v>
      </c>
      <c r="N127" s="203" t="s">
        <v>1</v>
      </c>
      <c r="O127" s="200"/>
    </row>
    <row r="128" spans="1:15" s="173" customFormat="1" ht="27.75" customHeight="1">
      <c r="A128" s="187">
        <v>122</v>
      </c>
      <c r="B128" s="311" t="s">
        <v>1028</v>
      </c>
      <c r="C128" s="312">
        <v>44372</v>
      </c>
      <c r="D128" s="313" t="s">
        <v>34</v>
      </c>
      <c r="E128" s="190">
        <v>820210625941635</v>
      </c>
      <c r="F128" s="191" t="s">
        <v>48</v>
      </c>
      <c r="G128" s="313"/>
      <c r="H128" s="315" t="s">
        <v>1029</v>
      </c>
      <c r="I128" s="313">
        <v>46472877</v>
      </c>
      <c r="J128" s="314" t="s">
        <v>38</v>
      </c>
      <c r="K128" s="314">
        <v>425259</v>
      </c>
      <c r="L128" s="313">
        <v>425259</v>
      </c>
      <c r="M128" s="323">
        <v>1000000</v>
      </c>
      <c r="N128" s="203" t="s">
        <v>1</v>
      </c>
      <c r="O128" s="200"/>
    </row>
    <row r="129" spans="1:15" s="173" customFormat="1" ht="27.75" customHeight="1">
      <c r="A129" s="187">
        <v>123</v>
      </c>
      <c r="B129" s="311" t="s">
        <v>1030</v>
      </c>
      <c r="C129" s="312">
        <v>44372</v>
      </c>
      <c r="D129" s="313" t="s">
        <v>34</v>
      </c>
      <c r="E129" s="190">
        <v>820210625942537</v>
      </c>
      <c r="F129" s="191" t="s">
        <v>48</v>
      </c>
      <c r="G129" s="313"/>
      <c r="H129" s="315" t="s">
        <v>1031</v>
      </c>
      <c r="I129" s="313">
        <v>46473027</v>
      </c>
      <c r="J129" s="314" t="s">
        <v>38</v>
      </c>
      <c r="K129" s="314">
        <v>425259</v>
      </c>
      <c r="L129" s="313">
        <v>425259</v>
      </c>
      <c r="M129" s="323">
        <v>3000000</v>
      </c>
      <c r="N129" s="203" t="s">
        <v>3</v>
      </c>
      <c r="O129" s="200"/>
    </row>
    <row r="130" spans="1:15" s="173" customFormat="1" ht="27.75" customHeight="1">
      <c r="A130" s="187">
        <v>124</v>
      </c>
      <c r="B130" s="311" t="s">
        <v>890</v>
      </c>
      <c r="C130" s="312">
        <v>44377</v>
      </c>
      <c r="D130" s="312" t="s">
        <v>34</v>
      </c>
      <c r="E130" s="190">
        <v>820210629325498</v>
      </c>
      <c r="F130" s="191" t="s">
        <v>35</v>
      </c>
      <c r="G130" s="314"/>
      <c r="H130" s="315" t="s">
        <v>1032</v>
      </c>
      <c r="I130" s="313">
        <v>9915</v>
      </c>
      <c r="J130" s="314" t="s">
        <v>38</v>
      </c>
      <c r="K130" s="314">
        <v>425825</v>
      </c>
      <c r="L130" s="313">
        <v>425825</v>
      </c>
      <c r="M130" s="323">
        <v>1000000</v>
      </c>
      <c r="N130" s="203" t="s">
        <v>8</v>
      </c>
      <c r="O130" s="200"/>
    </row>
    <row r="131" spans="1:15" s="173" customFormat="1" ht="27.75" customHeight="1">
      <c r="A131" s="187">
        <v>125</v>
      </c>
      <c r="B131" s="311" t="s">
        <v>1033</v>
      </c>
      <c r="C131" s="312">
        <v>44377</v>
      </c>
      <c r="D131" s="312" t="s">
        <v>34</v>
      </c>
      <c r="E131" s="190">
        <v>820210630357485</v>
      </c>
      <c r="F131" s="191" t="s">
        <v>63</v>
      </c>
      <c r="G131" s="314"/>
      <c r="H131" s="315" t="s">
        <v>1034</v>
      </c>
      <c r="I131" s="313">
        <v>210630302148</v>
      </c>
      <c r="J131" s="314" t="s">
        <v>38</v>
      </c>
      <c r="K131" s="314">
        <v>425259</v>
      </c>
      <c r="L131" s="313">
        <v>425259</v>
      </c>
      <c r="M131" s="323">
        <v>1000000</v>
      </c>
      <c r="N131" s="203" t="s">
        <v>1</v>
      </c>
      <c r="O131" s="200"/>
    </row>
    <row r="132" spans="1:15" s="173" customFormat="1" ht="27.75" customHeight="1">
      <c r="A132" s="187">
        <v>126</v>
      </c>
      <c r="B132" s="311" t="s">
        <v>1035</v>
      </c>
      <c r="C132" s="312">
        <v>44377</v>
      </c>
      <c r="D132" s="312" t="s">
        <v>34</v>
      </c>
      <c r="E132" s="190">
        <v>820210630404949</v>
      </c>
      <c r="F132" s="191" t="s">
        <v>48</v>
      </c>
      <c r="G132" s="314"/>
      <c r="H132" s="315" t="s">
        <v>1036</v>
      </c>
      <c r="I132" s="313">
        <v>46549583</v>
      </c>
      <c r="J132" s="314" t="s">
        <v>38</v>
      </c>
      <c r="K132" s="314">
        <v>425259</v>
      </c>
      <c r="L132" s="313">
        <v>425259</v>
      </c>
      <c r="M132" s="323">
        <v>1000000</v>
      </c>
      <c r="N132" s="203" t="s">
        <v>1</v>
      </c>
      <c r="O132" s="200"/>
    </row>
    <row r="133" spans="1:15" s="173" customFormat="1" ht="27.75" customHeight="1">
      <c r="A133" s="187">
        <v>127</v>
      </c>
      <c r="B133" s="311" t="s">
        <v>1037</v>
      </c>
      <c r="C133" s="312">
        <v>44377</v>
      </c>
      <c r="D133" s="312" t="s">
        <v>34</v>
      </c>
      <c r="E133" s="190">
        <v>820210630411146</v>
      </c>
      <c r="F133" s="191" t="s">
        <v>979</v>
      </c>
      <c r="G133" s="314"/>
      <c r="H133" s="315" t="s">
        <v>1038</v>
      </c>
      <c r="I133" s="313">
        <v>612259372</v>
      </c>
      <c r="J133" s="314" t="s">
        <v>38</v>
      </c>
      <c r="K133" s="314">
        <v>425259</v>
      </c>
      <c r="L133" s="313">
        <v>425259</v>
      </c>
      <c r="M133" s="323">
        <v>1000000</v>
      </c>
      <c r="N133" s="203" t="s">
        <v>1</v>
      </c>
      <c r="O133" s="200"/>
    </row>
    <row r="134" spans="1:15" s="175" customFormat="1" ht="27.75" customHeight="1">
      <c r="A134" s="211"/>
      <c r="B134" s="783" t="s">
        <v>123</v>
      </c>
      <c r="C134" s="784"/>
      <c r="D134" s="784"/>
      <c r="E134" s="784"/>
      <c r="F134" s="784"/>
      <c r="G134" s="784"/>
      <c r="H134" s="784"/>
      <c r="I134" s="784"/>
      <c r="J134" s="784"/>
      <c r="K134" s="784"/>
      <c r="L134" s="785"/>
      <c r="M134" s="280">
        <f>SUM(M7:M133)</f>
        <v>413400878</v>
      </c>
      <c r="N134" s="281"/>
      <c r="O134" s="282"/>
    </row>
    <row r="136" spans="1:15">
      <c r="A136" s="212" t="s">
        <v>17</v>
      </c>
      <c r="B136" s="213" t="s">
        <v>124</v>
      </c>
      <c r="C136" s="214"/>
      <c r="D136" s="215"/>
      <c r="E136" s="216" t="s">
        <v>125</v>
      </c>
      <c r="F136" s="216"/>
      <c r="G136" s="216" t="s">
        <v>126</v>
      </c>
      <c r="H136" s="217" t="s">
        <v>127</v>
      </c>
      <c r="I136" s="283"/>
      <c r="J136" s="283"/>
    </row>
    <row r="137" spans="1:15">
      <c r="A137" s="218"/>
      <c r="B137" s="219" t="s">
        <v>11</v>
      </c>
      <c r="C137" s="220"/>
      <c r="D137" s="221"/>
      <c r="E137" s="222"/>
      <c r="F137" s="222"/>
      <c r="G137" s="222"/>
      <c r="H137" s="223"/>
      <c r="I137" s="283"/>
      <c r="J137" s="283"/>
    </row>
    <row r="138" spans="1:15">
      <c r="A138" s="224"/>
      <c r="B138" s="766" t="s">
        <v>128</v>
      </c>
      <c r="C138" s="767"/>
      <c r="D138" s="768"/>
      <c r="E138" s="225"/>
      <c r="F138" s="225"/>
      <c r="G138" s="226"/>
      <c r="H138" s="227"/>
      <c r="I138" s="284"/>
      <c r="J138" s="284"/>
    </row>
    <row r="139" spans="1:15">
      <c r="A139" s="228">
        <v>1</v>
      </c>
      <c r="B139" s="775" t="s">
        <v>0</v>
      </c>
      <c r="C139" s="776"/>
      <c r="D139" s="777"/>
      <c r="E139" s="229">
        <f>COUNTIF($N$7:$N$171,"Izin Akuntan Publik")</f>
        <v>6</v>
      </c>
      <c r="F139" s="229"/>
      <c r="G139" s="230">
        <v>1000000</v>
      </c>
      <c r="H139" s="231">
        <f>E139*G139</f>
        <v>6000000</v>
      </c>
      <c r="I139" s="285"/>
      <c r="J139" s="286"/>
    </row>
    <row r="140" spans="1:15">
      <c r="A140" s="228">
        <v>2</v>
      </c>
      <c r="B140" s="769" t="s">
        <v>1</v>
      </c>
      <c r="C140" s="770"/>
      <c r="D140" s="771"/>
      <c r="E140" s="229">
        <f>COUNTIF($N$7:$N$171,"Perpanjangan Izin Akuntan Publik")</f>
        <v>109</v>
      </c>
      <c r="F140" s="229"/>
      <c r="G140" s="230">
        <v>1000000</v>
      </c>
      <c r="H140" s="231">
        <f>E140*G140</f>
        <v>109000000</v>
      </c>
      <c r="I140" s="285"/>
      <c r="J140" s="286"/>
    </row>
    <row r="141" spans="1:15">
      <c r="A141" s="228">
        <v>3</v>
      </c>
      <c r="B141" s="769" t="s">
        <v>129</v>
      </c>
      <c r="C141" s="770"/>
      <c r="D141" s="771"/>
      <c r="E141" s="229"/>
      <c r="F141" s="229"/>
      <c r="G141" s="230"/>
      <c r="H141" s="232"/>
      <c r="I141" s="285"/>
      <c r="J141" s="286"/>
      <c r="L141" s="287"/>
    </row>
    <row r="142" spans="1:15">
      <c r="A142" s="228"/>
      <c r="B142" s="769" t="s">
        <v>130</v>
      </c>
      <c r="C142" s="770"/>
      <c r="D142" s="771"/>
      <c r="E142" s="229">
        <f>COUNTIF($N$7:$N$171,"Izin Usaha KAP Perseorangan")</f>
        <v>2</v>
      </c>
      <c r="F142" s="229"/>
      <c r="G142" s="230">
        <v>1500000</v>
      </c>
      <c r="H142" s="231">
        <f>E142*G142</f>
        <v>3000000</v>
      </c>
      <c r="I142" s="285"/>
      <c r="J142" s="286"/>
    </row>
    <row r="143" spans="1:15">
      <c r="A143" s="228"/>
      <c r="B143" s="769" t="s">
        <v>131</v>
      </c>
      <c r="C143" s="770"/>
      <c r="D143" s="771"/>
      <c r="E143" s="229">
        <f>COUNTIF($N$7:$N$171,"Izin Usaha KAP Jumlah Rekan 2-4 orang")</f>
        <v>2</v>
      </c>
      <c r="F143" s="229"/>
      <c r="G143" s="230">
        <v>3000000</v>
      </c>
      <c r="H143" s="231">
        <f>E143*G143</f>
        <v>6000000</v>
      </c>
      <c r="I143" s="285"/>
      <c r="J143" s="286"/>
    </row>
    <row r="144" spans="1:15">
      <c r="A144" s="228"/>
      <c r="B144" s="769" t="s">
        <v>132</v>
      </c>
      <c r="C144" s="770"/>
      <c r="D144" s="771"/>
      <c r="E144" s="229">
        <f>COUNTIF($N$7:$N$171,"Izin Usaha KAP Jumlah Rekan 5 orang atau lebih")</f>
        <v>0</v>
      </c>
      <c r="F144" s="229"/>
      <c r="G144" s="230">
        <v>6000000</v>
      </c>
      <c r="H144" s="232">
        <f>E144*G144</f>
        <v>0</v>
      </c>
      <c r="I144" s="285"/>
      <c r="J144" s="286"/>
    </row>
    <row r="145" spans="1:14">
      <c r="A145" s="233">
        <v>4</v>
      </c>
      <c r="B145" s="772" t="s">
        <v>5</v>
      </c>
      <c r="C145" s="773"/>
      <c r="D145" s="774"/>
      <c r="E145" s="229">
        <f>COUNTIF($N$7:$N$171,"Izin Pendirian Cabang Kantor Akuntan Publik")</f>
        <v>2</v>
      </c>
      <c r="F145" s="234"/>
      <c r="G145" s="235">
        <v>2000000</v>
      </c>
      <c r="H145" s="231">
        <f>E145*G145</f>
        <v>4000000</v>
      </c>
      <c r="I145" s="285"/>
      <c r="J145" s="286"/>
    </row>
    <row r="146" spans="1:14">
      <c r="A146" s="236"/>
      <c r="B146" s="763" t="s">
        <v>133</v>
      </c>
      <c r="C146" s="764"/>
      <c r="D146" s="765"/>
      <c r="E146" s="237"/>
      <c r="F146" s="237"/>
      <c r="G146" s="238"/>
      <c r="H146" s="239">
        <f>SUM(H139:H145)</f>
        <v>128000000</v>
      </c>
      <c r="I146" s="288"/>
      <c r="J146" s="289"/>
    </row>
    <row r="147" spans="1:14">
      <c r="A147" s="240"/>
      <c r="B147" s="766" t="s">
        <v>134</v>
      </c>
      <c r="C147" s="767"/>
      <c r="D147" s="768"/>
      <c r="E147" s="241"/>
      <c r="F147" s="241"/>
      <c r="G147" s="242"/>
      <c r="H147" s="243"/>
      <c r="I147" s="290"/>
      <c r="J147" s="291"/>
    </row>
    <row r="148" spans="1:14" ht="15" customHeight="1">
      <c r="A148" s="228">
        <v>5</v>
      </c>
      <c r="B148" s="745" t="s">
        <v>6</v>
      </c>
      <c r="C148" s="746"/>
      <c r="D148" s="747"/>
      <c r="E148" s="229">
        <f>COUNTIF($N$7:$N$171,"Persetujuan Pencantuman Nama KAPA atau OAA Bersama-Sama dengan nama KAP")</f>
        <v>0</v>
      </c>
      <c r="F148" s="229"/>
      <c r="G148" s="230">
        <v>5000000</v>
      </c>
      <c r="H148" s="232">
        <f>E148*G148</f>
        <v>0</v>
      </c>
      <c r="I148" s="290"/>
      <c r="J148" s="286"/>
    </row>
    <row r="149" spans="1:14">
      <c r="A149" s="233">
        <v>6</v>
      </c>
      <c r="B149" s="760" t="s">
        <v>7</v>
      </c>
      <c r="C149" s="761"/>
      <c r="D149" s="762"/>
      <c r="E149" s="244">
        <f>COUNTIF($N$7:$N$171,"Persetujuan Pendaftaran KAPA atau OAA")</f>
        <v>1</v>
      </c>
      <c r="F149" s="244"/>
      <c r="G149" s="235">
        <v>10000000</v>
      </c>
      <c r="H149" s="245">
        <f>E149*G149</f>
        <v>10000000</v>
      </c>
      <c r="I149" s="290"/>
      <c r="J149" s="286"/>
    </row>
    <row r="150" spans="1:14">
      <c r="A150" s="246"/>
      <c r="B150" s="763" t="s">
        <v>135</v>
      </c>
      <c r="C150" s="764"/>
      <c r="D150" s="765"/>
      <c r="E150" s="247"/>
      <c r="F150" s="247"/>
      <c r="G150" s="248"/>
      <c r="H150" s="239">
        <f>SUM(H148:H149)</f>
        <v>10000000</v>
      </c>
      <c r="I150" s="288"/>
      <c r="J150" s="289"/>
    </row>
    <row r="151" spans="1:14">
      <c r="A151" s="236"/>
      <c r="B151" s="763" t="s">
        <v>136</v>
      </c>
      <c r="C151" s="764"/>
      <c r="D151" s="765"/>
      <c r="E151" s="237"/>
      <c r="F151" s="237"/>
      <c r="G151" s="238"/>
      <c r="H151" s="239">
        <f>H146+H150</f>
        <v>138000000</v>
      </c>
      <c r="I151" s="288"/>
      <c r="J151" s="289"/>
    </row>
    <row r="152" spans="1:14">
      <c r="A152" s="249"/>
      <c r="B152" s="250" t="s">
        <v>13</v>
      </c>
      <c r="C152" s="251"/>
      <c r="D152" s="252"/>
      <c r="E152" s="253"/>
      <c r="F152" s="253"/>
      <c r="G152" s="254"/>
      <c r="H152" s="255"/>
      <c r="I152" s="288"/>
      <c r="J152" s="289"/>
      <c r="N152" s="292">
        <f>M134-104828000</f>
        <v>308572878</v>
      </c>
    </row>
    <row r="153" spans="1:14">
      <c r="A153" s="240"/>
      <c r="B153" s="766" t="s">
        <v>137</v>
      </c>
      <c r="C153" s="767"/>
      <c r="D153" s="768"/>
      <c r="E153" s="241"/>
      <c r="F153" s="241"/>
      <c r="G153" s="242"/>
      <c r="H153" s="256"/>
      <c r="I153" s="290"/>
      <c r="J153" s="291"/>
    </row>
    <row r="154" spans="1:14" ht="15" customHeight="1">
      <c r="A154" s="228">
        <v>7</v>
      </c>
      <c r="B154" s="745" t="s">
        <v>8</v>
      </c>
      <c r="C154" s="746"/>
      <c r="D154" s="747"/>
      <c r="E154" s="229">
        <v>1</v>
      </c>
      <c r="F154" s="229"/>
      <c r="G154" s="230">
        <v>0</v>
      </c>
      <c r="H154" s="245">
        <v>1000000</v>
      </c>
      <c r="I154" s="290"/>
      <c r="J154" s="286"/>
    </row>
    <row r="155" spans="1:14" ht="15" customHeight="1">
      <c r="A155" s="228">
        <v>8</v>
      </c>
      <c r="B155" s="745" t="s">
        <v>9</v>
      </c>
      <c r="C155" s="746"/>
      <c r="D155" s="747"/>
      <c r="E155" s="229">
        <f>COUNTIF($N$7:$N$171,"Denda Administratif atas Keterlambatan Penyampaian LKU dan LK")</f>
        <v>0</v>
      </c>
      <c r="F155" s="229"/>
      <c r="G155" s="257" t="s">
        <v>138</v>
      </c>
      <c r="H155" s="325">
        <v>0</v>
      </c>
      <c r="I155" s="290"/>
      <c r="J155" s="286"/>
    </row>
    <row r="156" spans="1:14" ht="27.75" customHeight="1">
      <c r="A156" s="233">
        <v>9</v>
      </c>
      <c r="B156" s="748" t="s">
        <v>10</v>
      </c>
      <c r="C156" s="749"/>
      <c r="D156" s="750"/>
      <c r="E156" s="234">
        <v>3</v>
      </c>
      <c r="F156" s="234"/>
      <c r="G156" s="258" t="s">
        <v>138</v>
      </c>
      <c r="H156" s="326">
        <f>M106+M68+M74</f>
        <v>6400879</v>
      </c>
      <c r="I156" s="290"/>
      <c r="J156" s="286"/>
    </row>
    <row r="157" spans="1:14" ht="30" customHeight="1">
      <c r="A157" s="236"/>
      <c r="B157" s="751" t="s">
        <v>139</v>
      </c>
      <c r="C157" s="752"/>
      <c r="D157" s="753"/>
      <c r="E157" s="237"/>
      <c r="F157" s="237"/>
      <c r="G157" s="259"/>
      <c r="H157" s="260">
        <f>SUM(H154:H156)</f>
        <v>7400879</v>
      </c>
      <c r="I157" s="288"/>
      <c r="J157" s="289"/>
    </row>
    <row r="158" spans="1:14" ht="30" customHeight="1">
      <c r="A158" s="261">
        <v>10</v>
      </c>
      <c r="B158" s="754" t="s">
        <v>140</v>
      </c>
      <c r="C158" s="755"/>
      <c r="D158" s="756"/>
      <c r="E158" s="262">
        <v>0</v>
      </c>
      <c r="F158" s="263"/>
      <c r="G158" s="264" t="s">
        <v>138</v>
      </c>
      <c r="H158" s="327">
        <v>0</v>
      </c>
      <c r="I158" s="290"/>
      <c r="J158" s="291"/>
    </row>
    <row r="159" spans="1:14" ht="30" customHeight="1">
      <c r="A159" s="265">
        <v>11</v>
      </c>
      <c r="B159" s="757" t="s">
        <v>577</v>
      </c>
      <c r="C159" s="758"/>
      <c r="D159" s="759"/>
      <c r="E159" s="263">
        <v>0</v>
      </c>
      <c r="F159" s="266"/>
      <c r="G159" s="267"/>
      <c r="H159" s="328">
        <v>0</v>
      </c>
      <c r="I159" s="290"/>
      <c r="J159" s="291"/>
    </row>
    <row r="160" spans="1:14" ht="30" customHeight="1">
      <c r="A160" s="265">
        <v>12</v>
      </c>
      <c r="B160" s="734" t="s">
        <v>1039</v>
      </c>
      <c r="C160" s="735"/>
      <c r="D160" s="736"/>
      <c r="E160" s="263">
        <v>1</v>
      </c>
      <c r="F160" s="266"/>
      <c r="G160" s="267"/>
      <c r="H160" s="328">
        <v>267999999</v>
      </c>
      <c r="I160" s="290"/>
      <c r="J160" s="291"/>
    </row>
    <row r="161" spans="1:10" ht="33" customHeight="1">
      <c r="A161" s="268">
        <v>13</v>
      </c>
      <c r="B161" s="737" t="s">
        <v>141</v>
      </c>
      <c r="C161" s="738"/>
      <c r="D161" s="739"/>
      <c r="E161" s="269">
        <v>0</v>
      </c>
      <c r="F161" s="270"/>
      <c r="G161" s="271"/>
      <c r="H161" s="329">
        <v>0</v>
      </c>
      <c r="I161" s="290"/>
      <c r="J161" s="291"/>
    </row>
    <row r="162" spans="1:10">
      <c r="A162" s="740" t="s">
        <v>142</v>
      </c>
      <c r="B162" s="741"/>
      <c r="C162" s="741"/>
      <c r="D162" s="742"/>
      <c r="E162" s="272">
        <f>SUM(E139:E158)</f>
        <v>126</v>
      </c>
      <c r="F162" s="272"/>
      <c r="G162" s="273"/>
      <c r="H162" s="274">
        <f>SUM(H158:H161)</f>
        <v>267999999</v>
      </c>
      <c r="I162" s="293"/>
      <c r="J162" s="294"/>
    </row>
    <row r="163" spans="1:10">
      <c r="A163" s="743" t="s">
        <v>143</v>
      </c>
      <c r="B163" s="744"/>
      <c r="C163" s="744"/>
      <c r="D163" s="742"/>
      <c r="E163" s="216">
        <f>SUM(E139:E158)</f>
        <v>126</v>
      </c>
      <c r="F163" s="216"/>
      <c r="G163" s="273"/>
      <c r="H163" s="260">
        <f>H151+H157+H162</f>
        <v>413400878</v>
      </c>
      <c r="I163" s="293"/>
      <c r="J163" s="294"/>
    </row>
    <row r="164" spans="1:10">
      <c r="I164" s="284"/>
      <c r="J164" s="183"/>
    </row>
    <row r="165" spans="1:10">
      <c r="B165" s="277" t="s">
        <v>11</v>
      </c>
      <c r="C165" s="278"/>
      <c r="D165" s="278"/>
      <c r="E165" s="279"/>
      <c r="F165" s="279"/>
      <c r="G165" s="275"/>
      <c r="H165" s="276">
        <f>H151</f>
        <v>138000000</v>
      </c>
      <c r="I165" s="284"/>
      <c r="J165" s="183"/>
    </row>
    <row r="166" spans="1:10">
      <c r="B166" s="277" t="s">
        <v>13</v>
      </c>
      <c r="C166" s="278"/>
      <c r="D166" s="278"/>
      <c r="E166" s="279"/>
      <c r="F166" s="279"/>
      <c r="G166" s="275"/>
      <c r="H166" s="276">
        <f>H157</f>
        <v>7400879</v>
      </c>
      <c r="I166" s="284"/>
      <c r="J166" s="183"/>
    </row>
    <row r="167" spans="1:10">
      <c r="B167" s="277" t="s">
        <v>1040</v>
      </c>
      <c r="C167" s="278"/>
      <c r="D167" s="278"/>
      <c r="E167" s="279"/>
      <c r="F167" s="279"/>
      <c r="G167" s="275"/>
      <c r="H167" s="276">
        <f>H162</f>
        <v>267999999</v>
      </c>
      <c r="I167" s="284"/>
      <c r="J167" s="183"/>
    </row>
    <row r="168" spans="1:10">
      <c r="B168" s="277" t="s">
        <v>234</v>
      </c>
      <c r="C168" s="278"/>
      <c r="D168" s="278"/>
      <c r="E168" s="279"/>
      <c r="F168" s="279"/>
      <c r="G168" s="275"/>
      <c r="H168" s="276">
        <f>SUM(H165:H167)</f>
        <v>413400878</v>
      </c>
    </row>
  </sheetData>
  <autoFilter ref="A6:Q134" xr:uid="{00000000-0009-0000-0000-000006000000}"/>
  <mergeCells count="29">
    <mergeCell ref="A1:N1"/>
    <mergeCell ref="A2:N2"/>
    <mergeCell ref="A3:N3"/>
    <mergeCell ref="B134:L134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3:D153"/>
    <mergeCell ref="B154:D154"/>
    <mergeCell ref="B160:D160"/>
    <mergeCell ref="B161:D161"/>
    <mergeCell ref="A162:D162"/>
    <mergeCell ref="A163:D163"/>
    <mergeCell ref="B155:D155"/>
    <mergeCell ref="B156:D156"/>
    <mergeCell ref="B157:D157"/>
    <mergeCell ref="B158:D158"/>
    <mergeCell ref="B159:D159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3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8"/>
  <sheetViews>
    <sheetView view="pageBreakPreview" zoomScale="90" zoomScaleNormal="80" workbookViewId="0">
      <pane ySplit="6" topLeftCell="A112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78" t="s">
        <v>14</v>
      </c>
      <c r="B1" s="778"/>
      <c r="C1" s="778"/>
      <c r="D1" s="778"/>
      <c r="E1" s="778"/>
      <c r="F1" s="778"/>
      <c r="G1" s="778"/>
      <c r="H1" s="778"/>
      <c r="I1" s="779"/>
      <c r="J1" s="778"/>
      <c r="K1" s="778"/>
      <c r="L1" s="778"/>
      <c r="M1" s="778"/>
      <c r="N1" s="778"/>
      <c r="O1" s="181"/>
      <c r="P1" s="181"/>
      <c r="Q1" s="181"/>
    </row>
    <row r="2" spans="1:17">
      <c r="A2" s="780" t="s">
        <v>15</v>
      </c>
      <c r="B2" s="780"/>
      <c r="C2" s="780"/>
      <c r="D2" s="780"/>
      <c r="E2" s="780"/>
      <c r="F2" s="780"/>
      <c r="G2" s="780"/>
      <c r="H2" s="780"/>
      <c r="I2" s="781"/>
      <c r="J2" s="780"/>
      <c r="K2" s="780"/>
      <c r="L2" s="780"/>
      <c r="M2" s="780"/>
      <c r="N2" s="780"/>
      <c r="O2" s="194"/>
      <c r="P2" s="194"/>
      <c r="Q2" s="194"/>
    </row>
    <row r="3" spans="1:17">
      <c r="A3" s="782" t="s">
        <v>1041</v>
      </c>
      <c r="B3" s="782"/>
      <c r="C3" s="782"/>
      <c r="D3" s="782"/>
      <c r="E3" s="782"/>
      <c r="F3" s="782"/>
      <c r="G3" s="782"/>
      <c r="H3" s="782"/>
      <c r="I3" s="781"/>
      <c r="J3" s="782"/>
      <c r="K3" s="782"/>
      <c r="L3" s="782"/>
      <c r="M3" s="782"/>
      <c r="N3" s="782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295" t="s">
        <v>1042</v>
      </c>
      <c r="C7" s="189">
        <v>44378</v>
      </c>
      <c r="D7" s="3" t="s">
        <v>34</v>
      </c>
      <c r="E7" s="190">
        <v>820210630434088</v>
      </c>
      <c r="F7" s="191" t="s">
        <v>35</v>
      </c>
      <c r="G7" s="3" t="s">
        <v>1043</v>
      </c>
      <c r="H7" s="190" t="s">
        <v>1043</v>
      </c>
      <c r="I7" s="190">
        <v>3866367533</v>
      </c>
      <c r="J7" s="3" t="s">
        <v>38</v>
      </c>
      <c r="K7" s="3"/>
      <c r="L7" s="190">
        <v>425259</v>
      </c>
      <c r="M7" s="309">
        <v>1000000</v>
      </c>
      <c r="N7" s="203" t="s">
        <v>1</v>
      </c>
      <c r="O7" s="200"/>
    </row>
    <row r="8" spans="1:17" s="173" customFormat="1" ht="27.75" customHeight="1">
      <c r="A8" s="187">
        <v>2</v>
      </c>
      <c r="B8" s="295" t="s">
        <v>1044</v>
      </c>
      <c r="C8" s="189">
        <v>44379</v>
      </c>
      <c r="D8" s="3" t="s">
        <v>34</v>
      </c>
      <c r="E8" s="190">
        <v>820210701527301</v>
      </c>
      <c r="F8" s="191" t="s">
        <v>43</v>
      </c>
      <c r="G8" s="3" t="s">
        <v>1045</v>
      </c>
      <c r="H8" s="190" t="s">
        <v>1045</v>
      </c>
      <c r="I8" s="190">
        <v>380431</v>
      </c>
      <c r="J8" s="3" t="s">
        <v>38</v>
      </c>
      <c r="K8" s="3"/>
      <c r="L8" s="190">
        <v>425259</v>
      </c>
      <c r="M8" s="309">
        <v>1000000</v>
      </c>
      <c r="N8" s="203" t="s">
        <v>1</v>
      </c>
      <c r="O8" s="200"/>
    </row>
    <row r="9" spans="1:17" s="173" customFormat="1" ht="27.75" customHeight="1">
      <c r="A9" s="187">
        <v>3</v>
      </c>
      <c r="B9" s="295" t="s">
        <v>1046</v>
      </c>
      <c r="C9" s="189">
        <v>44379</v>
      </c>
      <c r="D9" s="3" t="s">
        <v>34</v>
      </c>
      <c r="E9" s="190">
        <v>820210702572719</v>
      </c>
      <c r="F9" s="191" t="s">
        <v>48</v>
      </c>
      <c r="G9" s="3" t="s">
        <v>1047</v>
      </c>
      <c r="H9" s="190" t="s">
        <v>1047</v>
      </c>
      <c r="I9" s="190">
        <v>46582721</v>
      </c>
      <c r="J9" s="3" t="s">
        <v>38</v>
      </c>
      <c r="K9" s="3"/>
      <c r="L9" s="190">
        <v>425259</v>
      </c>
      <c r="M9" s="309">
        <v>1000000</v>
      </c>
      <c r="N9" s="203" t="s">
        <v>1</v>
      </c>
      <c r="O9" s="200"/>
    </row>
    <row r="10" spans="1:17" s="173" customFormat="1" ht="27.75" customHeight="1">
      <c r="A10" s="187">
        <v>4</v>
      </c>
      <c r="B10" s="295" t="s">
        <v>1048</v>
      </c>
      <c r="C10" s="189">
        <v>44382</v>
      </c>
      <c r="D10" s="3" t="s">
        <v>34</v>
      </c>
      <c r="E10" s="190">
        <v>820210630449239</v>
      </c>
      <c r="F10" s="191" t="s">
        <v>48</v>
      </c>
      <c r="G10" s="3" t="s">
        <v>1049</v>
      </c>
      <c r="H10" s="190" t="s">
        <v>1049</v>
      </c>
      <c r="I10" s="190">
        <v>46594369</v>
      </c>
      <c r="J10" s="3" t="s">
        <v>38</v>
      </c>
      <c r="K10" s="3"/>
      <c r="L10" s="190">
        <v>425259</v>
      </c>
      <c r="M10" s="309">
        <v>1000000</v>
      </c>
      <c r="N10" s="203" t="s">
        <v>1</v>
      </c>
      <c r="O10" s="200"/>
    </row>
    <row r="11" spans="1:17" s="173" customFormat="1" ht="27.75" customHeight="1">
      <c r="A11" s="187">
        <v>5</v>
      </c>
      <c r="B11" s="295" t="s">
        <v>1050</v>
      </c>
      <c r="C11" s="189">
        <v>44382</v>
      </c>
      <c r="D11" s="3" t="s">
        <v>34</v>
      </c>
      <c r="E11" s="190">
        <v>820210702654892</v>
      </c>
      <c r="F11" s="191" t="s">
        <v>48</v>
      </c>
      <c r="G11" s="3" t="s">
        <v>1051</v>
      </c>
      <c r="H11" s="190" t="s">
        <v>1051</v>
      </c>
      <c r="I11" s="190">
        <v>46594776</v>
      </c>
      <c r="J11" s="3" t="s">
        <v>38</v>
      </c>
      <c r="K11" s="3"/>
      <c r="L11" s="190">
        <v>425259</v>
      </c>
      <c r="M11" s="309">
        <v>1000000</v>
      </c>
      <c r="N11" s="203" t="s">
        <v>1</v>
      </c>
      <c r="O11" s="200"/>
    </row>
    <row r="12" spans="1:17" s="173" customFormat="1" ht="27.75" customHeight="1">
      <c r="A12" s="187">
        <v>6</v>
      </c>
      <c r="B12" s="295" t="s">
        <v>1052</v>
      </c>
      <c r="C12" s="189">
        <v>44382</v>
      </c>
      <c r="D12" s="3" t="s">
        <v>34</v>
      </c>
      <c r="E12" s="190">
        <v>820210702659753</v>
      </c>
      <c r="F12" s="191" t="s">
        <v>35</v>
      </c>
      <c r="G12" s="3" t="s">
        <v>1053</v>
      </c>
      <c r="H12" s="190" t="s">
        <v>1053</v>
      </c>
      <c r="I12" s="190">
        <v>3878615098</v>
      </c>
      <c r="J12" s="3" t="s">
        <v>38</v>
      </c>
      <c r="K12" s="3"/>
      <c r="L12" s="190">
        <v>425259</v>
      </c>
      <c r="M12" s="309">
        <v>1000000</v>
      </c>
      <c r="N12" s="203" t="s">
        <v>1</v>
      </c>
      <c r="O12" s="200"/>
    </row>
    <row r="13" spans="1:17" s="173" customFormat="1" ht="27.75" customHeight="1">
      <c r="A13" s="187">
        <v>7</v>
      </c>
      <c r="B13" s="295" t="s">
        <v>1054</v>
      </c>
      <c r="C13" s="189">
        <v>44382</v>
      </c>
      <c r="D13" s="3" t="s">
        <v>34</v>
      </c>
      <c r="E13" s="190">
        <v>820210705700054</v>
      </c>
      <c r="F13" s="191" t="s">
        <v>43</v>
      </c>
      <c r="G13" s="3" t="s">
        <v>1055</v>
      </c>
      <c r="H13" s="190" t="s">
        <v>1055</v>
      </c>
      <c r="I13" s="190">
        <v>199237</v>
      </c>
      <c r="J13" s="3" t="s">
        <v>38</v>
      </c>
      <c r="K13" s="3"/>
      <c r="L13" s="190">
        <v>425259</v>
      </c>
      <c r="M13" s="309">
        <v>1000000</v>
      </c>
      <c r="N13" s="203" t="s">
        <v>1</v>
      </c>
      <c r="O13" s="200"/>
    </row>
    <row r="14" spans="1:17" s="173" customFormat="1" ht="27.75" customHeight="1">
      <c r="A14" s="187">
        <v>8</v>
      </c>
      <c r="B14" s="295" t="s">
        <v>1056</v>
      </c>
      <c r="C14" s="189">
        <v>44382</v>
      </c>
      <c r="D14" s="3" t="s">
        <v>34</v>
      </c>
      <c r="E14" s="190">
        <v>820210705735628</v>
      </c>
      <c r="F14" s="191" t="s">
        <v>35</v>
      </c>
      <c r="G14" s="3" t="s">
        <v>1057</v>
      </c>
      <c r="H14" s="190" t="s">
        <v>1057</v>
      </c>
      <c r="I14" s="190">
        <v>3888040634</v>
      </c>
      <c r="J14" s="3" t="s">
        <v>38</v>
      </c>
      <c r="K14" s="3"/>
      <c r="L14" s="190">
        <v>425259</v>
      </c>
      <c r="M14" s="309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295" t="s">
        <v>1058</v>
      </c>
      <c r="C15" s="189">
        <v>44383</v>
      </c>
      <c r="D15" s="3" t="s">
        <v>34</v>
      </c>
      <c r="E15" s="190">
        <v>820210702576999</v>
      </c>
      <c r="F15" s="191" t="s">
        <v>48</v>
      </c>
      <c r="G15" s="3" t="s">
        <v>1059</v>
      </c>
      <c r="H15" s="190" t="s">
        <v>1059</v>
      </c>
      <c r="I15" s="190">
        <v>46638390</v>
      </c>
      <c r="J15" s="3" t="s">
        <v>38</v>
      </c>
      <c r="K15" s="3"/>
      <c r="L15" s="190">
        <v>425259</v>
      </c>
      <c r="M15" s="30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295" t="s">
        <v>1060</v>
      </c>
      <c r="C16" s="189">
        <v>44383</v>
      </c>
      <c r="D16" s="3" t="s">
        <v>34</v>
      </c>
      <c r="E16" s="190">
        <v>820210705757419</v>
      </c>
      <c r="F16" s="191" t="s">
        <v>43</v>
      </c>
      <c r="G16" s="3" t="s">
        <v>1061</v>
      </c>
      <c r="H16" s="190" t="s">
        <v>1061</v>
      </c>
      <c r="I16" s="190">
        <v>488965</v>
      </c>
      <c r="J16" s="3" t="s">
        <v>38</v>
      </c>
      <c r="K16" s="3"/>
      <c r="L16" s="190">
        <v>425259</v>
      </c>
      <c r="M16" s="309">
        <v>1000000</v>
      </c>
      <c r="N16" s="203" t="s">
        <v>1</v>
      </c>
      <c r="O16" s="200"/>
    </row>
    <row r="17" spans="1:15" s="173" customFormat="1" ht="27.75" customHeight="1">
      <c r="A17" s="187">
        <v>11</v>
      </c>
      <c r="B17" s="295" t="s">
        <v>1062</v>
      </c>
      <c r="C17" s="189">
        <v>44383</v>
      </c>
      <c r="D17" s="3" t="s">
        <v>34</v>
      </c>
      <c r="E17" s="190">
        <v>820210706822921</v>
      </c>
      <c r="F17" s="191" t="s">
        <v>48</v>
      </c>
      <c r="G17" s="3" t="s">
        <v>1063</v>
      </c>
      <c r="H17" s="190" t="s">
        <v>1063</v>
      </c>
      <c r="I17" s="190">
        <v>46639169</v>
      </c>
      <c r="J17" s="3" t="s">
        <v>38</v>
      </c>
      <c r="K17" s="3"/>
      <c r="L17" s="190">
        <v>425259</v>
      </c>
      <c r="M17" s="309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295" t="s">
        <v>1064</v>
      </c>
      <c r="C18" s="189">
        <v>44384</v>
      </c>
      <c r="D18" s="3" t="s">
        <v>34</v>
      </c>
      <c r="E18" s="190">
        <v>820210706898444</v>
      </c>
      <c r="F18" s="191" t="s">
        <v>48</v>
      </c>
      <c r="G18" s="3" t="s">
        <v>1065</v>
      </c>
      <c r="H18" s="190" t="s">
        <v>1065</v>
      </c>
      <c r="I18" s="190">
        <v>46673683</v>
      </c>
      <c r="J18" s="3" t="s">
        <v>38</v>
      </c>
      <c r="K18" s="3"/>
      <c r="L18" s="190">
        <v>425259</v>
      </c>
      <c r="M18" s="309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295" t="s">
        <v>1066</v>
      </c>
      <c r="C19" s="189">
        <v>44384</v>
      </c>
      <c r="D19" s="3" t="s">
        <v>34</v>
      </c>
      <c r="E19" s="190">
        <v>820210707946051</v>
      </c>
      <c r="F19" s="191" t="s">
        <v>48</v>
      </c>
      <c r="G19" s="3" t="s">
        <v>1067</v>
      </c>
      <c r="H19" s="190" t="s">
        <v>1067</v>
      </c>
      <c r="I19" s="190">
        <v>46702267</v>
      </c>
      <c r="J19" s="3" t="s">
        <v>38</v>
      </c>
      <c r="K19" s="3"/>
      <c r="L19" s="190">
        <v>425259</v>
      </c>
      <c r="M19" s="309">
        <v>1000000</v>
      </c>
      <c r="N19" s="203" t="s">
        <v>0</v>
      </c>
      <c r="O19" s="200"/>
    </row>
    <row r="20" spans="1:15" s="173" customFormat="1" ht="27.75" customHeight="1">
      <c r="A20" s="187">
        <v>14</v>
      </c>
      <c r="B20" s="295" t="s">
        <v>1068</v>
      </c>
      <c r="C20" s="189">
        <v>44385</v>
      </c>
      <c r="D20" s="3" t="s">
        <v>34</v>
      </c>
      <c r="E20" s="190">
        <v>820210706836205</v>
      </c>
      <c r="F20" s="191" t="s">
        <v>35</v>
      </c>
      <c r="G20" s="3" t="s">
        <v>1069</v>
      </c>
      <c r="H20" s="190" t="s">
        <v>1069</v>
      </c>
      <c r="I20" s="190">
        <v>16353</v>
      </c>
      <c r="J20" s="3" t="s">
        <v>38</v>
      </c>
      <c r="K20" s="3"/>
      <c r="L20" s="190">
        <v>425259</v>
      </c>
      <c r="M20" s="309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295" t="s">
        <v>1070</v>
      </c>
      <c r="C21" s="189">
        <v>44385</v>
      </c>
      <c r="D21" s="3" t="s">
        <v>34</v>
      </c>
      <c r="E21" s="190">
        <v>820210707968249</v>
      </c>
      <c r="F21" s="191" t="s">
        <v>35</v>
      </c>
      <c r="G21" s="3" t="s">
        <v>1071</v>
      </c>
      <c r="H21" s="190" t="s">
        <v>1071</v>
      </c>
      <c r="I21" s="190">
        <v>43491</v>
      </c>
      <c r="J21" s="3" t="s">
        <v>38</v>
      </c>
      <c r="K21" s="3"/>
      <c r="L21" s="190">
        <v>425259</v>
      </c>
      <c r="M21" s="309">
        <v>3000000</v>
      </c>
      <c r="N21" s="203" t="s">
        <v>3</v>
      </c>
      <c r="O21" s="200"/>
    </row>
    <row r="22" spans="1:15" s="174" customFormat="1" ht="27.75" customHeight="1">
      <c r="A22" s="187">
        <v>16</v>
      </c>
      <c r="B22" s="295" t="s">
        <v>1072</v>
      </c>
      <c r="C22" s="189">
        <v>44385</v>
      </c>
      <c r="D22" s="3" t="s">
        <v>34</v>
      </c>
      <c r="E22" s="190">
        <v>820210707977657</v>
      </c>
      <c r="F22" s="191" t="s">
        <v>43</v>
      </c>
      <c r="G22" s="3" t="s">
        <v>1073</v>
      </c>
      <c r="H22" s="190" t="s">
        <v>1073</v>
      </c>
      <c r="I22" s="190">
        <v>207250</v>
      </c>
      <c r="J22" s="3" t="s">
        <v>38</v>
      </c>
      <c r="K22" s="3"/>
      <c r="L22" s="190">
        <v>425825</v>
      </c>
      <c r="M22" s="309">
        <v>2122416</v>
      </c>
      <c r="N22" s="207" t="s">
        <v>10</v>
      </c>
      <c r="O22" s="204"/>
    </row>
    <row r="23" spans="1:15" s="173" customFormat="1" ht="27.75" customHeight="1">
      <c r="A23" s="187">
        <v>17</v>
      </c>
      <c r="B23" s="295" t="s">
        <v>1074</v>
      </c>
      <c r="C23" s="189">
        <v>44385</v>
      </c>
      <c r="D23" s="3" t="s">
        <v>34</v>
      </c>
      <c r="E23" s="190">
        <v>820210707990017</v>
      </c>
      <c r="F23" s="191" t="s">
        <v>43</v>
      </c>
      <c r="G23" s="3" t="s">
        <v>1075</v>
      </c>
      <c r="H23" s="190" t="s">
        <v>1075</v>
      </c>
      <c r="I23" s="190">
        <v>125819</v>
      </c>
      <c r="J23" s="3" t="s">
        <v>38</v>
      </c>
      <c r="K23" s="3"/>
      <c r="L23" s="190">
        <v>425259</v>
      </c>
      <c r="M23" s="309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295" t="s">
        <v>1076</v>
      </c>
      <c r="C24" s="189">
        <v>44385</v>
      </c>
      <c r="D24" s="3" t="s">
        <v>34</v>
      </c>
      <c r="E24" s="190">
        <v>820210707991570</v>
      </c>
      <c r="F24" s="191" t="s">
        <v>35</v>
      </c>
      <c r="G24" s="3" t="s">
        <v>1077</v>
      </c>
      <c r="H24" s="190" t="s">
        <v>1077</v>
      </c>
      <c r="I24" s="190">
        <v>965396</v>
      </c>
      <c r="J24" s="3" t="s">
        <v>38</v>
      </c>
      <c r="K24" s="3"/>
      <c r="L24" s="190">
        <v>425259</v>
      </c>
      <c r="M24" s="30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295" t="s">
        <v>1078</v>
      </c>
      <c r="C25" s="189">
        <v>44386</v>
      </c>
      <c r="D25" s="3" t="s">
        <v>34</v>
      </c>
      <c r="E25" s="190">
        <v>820210705803243</v>
      </c>
      <c r="F25" s="191" t="s">
        <v>35</v>
      </c>
      <c r="G25" s="3" t="s">
        <v>1079</v>
      </c>
      <c r="H25" s="190" t="s">
        <v>1079</v>
      </c>
      <c r="I25" s="190">
        <v>639915401684</v>
      </c>
      <c r="J25" s="3" t="s">
        <v>38</v>
      </c>
      <c r="K25" s="3"/>
      <c r="L25" s="190">
        <v>425259</v>
      </c>
      <c r="M25" s="30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295" t="s">
        <v>1080</v>
      </c>
      <c r="C26" s="189">
        <v>44386</v>
      </c>
      <c r="D26" s="3" t="s">
        <v>34</v>
      </c>
      <c r="E26" s="190">
        <v>820210705803416</v>
      </c>
      <c r="F26" s="191" t="s">
        <v>35</v>
      </c>
      <c r="G26" s="3" t="s">
        <v>1081</v>
      </c>
      <c r="H26" s="190" t="s">
        <v>1081</v>
      </c>
      <c r="I26" s="190">
        <v>976179401584</v>
      </c>
      <c r="J26" s="3" t="s">
        <v>38</v>
      </c>
      <c r="K26" s="3"/>
      <c r="L26" s="190">
        <v>425259</v>
      </c>
      <c r="M26" s="309">
        <v>1000000</v>
      </c>
      <c r="N26" s="203" t="s">
        <v>1</v>
      </c>
      <c r="O26" s="200"/>
    </row>
    <row r="27" spans="1:15" s="173" customFormat="1" ht="27.75" customHeight="1">
      <c r="A27" s="187">
        <v>21</v>
      </c>
      <c r="B27" s="295" t="s">
        <v>1082</v>
      </c>
      <c r="C27" s="189">
        <v>44386</v>
      </c>
      <c r="D27" s="3" t="s">
        <v>34</v>
      </c>
      <c r="E27" s="190">
        <v>820210705804169</v>
      </c>
      <c r="F27" s="191" t="s">
        <v>35</v>
      </c>
      <c r="G27" s="3" t="s">
        <v>1083</v>
      </c>
      <c r="H27" s="190" t="s">
        <v>1083</v>
      </c>
      <c r="I27" s="190">
        <v>502448401810</v>
      </c>
      <c r="J27" s="3" t="s">
        <v>38</v>
      </c>
      <c r="K27" s="3"/>
      <c r="L27" s="190">
        <v>425259</v>
      </c>
      <c r="M27" s="309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295" t="s">
        <v>1084</v>
      </c>
      <c r="C28" s="189">
        <v>44386</v>
      </c>
      <c r="D28" s="3" t="s">
        <v>34</v>
      </c>
      <c r="E28" s="190">
        <v>820210705804218</v>
      </c>
      <c r="F28" s="191" t="s">
        <v>35</v>
      </c>
      <c r="G28" s="3" t="s">
        <v>1085</v>
      </c>
      <c r="H28" s="190" t="s">
        <v>1085</v>
      </c>
      <c r="I28" s="190">
        <v>236229401811</v>
      </c>
      <c r="J28" s="3" t="s">
        <v>38</v>
      </c>
      <c r="K28" s="3"/>
      <c r="L28" s="190">
        <v>425259</v>
      </c>
      <c r="M28" s="199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295" t="s">
        <v>1086</v>
      </c>
      <c r="C29" s="189">
        <v>44386</v>
      </c>
      <c r="D29" s="3" t="s">
        <v>34</v>
      </c>
      <c r="E29" s="190">
        <v>820210705804248</v>
      </c>
      <c r="F29" s="191" t="s">
        <v>35</v>
      </c>
      <c r="G29" s="3" t="s">
        <v>1087</v>
      </c>
      <c r="H29" s="190" t="s">
        <v>1087</v>
      </c>
      <c r="I29" s="190">
        <v>428222401585</v>
      </c>
      <c r="J29" s="3" t="s">
        <v>38</v>
      </c>
      <c r="K29" s="3"/>
      <c r="L29" s="190">
        <v>425259</v>
      </c>
      <c r="M29" s="30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295" t="s">
        <v>1088</v>
      </c>
      <c r="C30" s="189">
        <v>44386</v>
      </c>
      <c r="D30" s="3" t="s">
        <v>34</v>
      </c>
      <c r="E30" s="190">
        <v>820210705804307</v>
      </c>
      <c r="F30" s="191" t="s">
        <v>35</v>
      </c>
      <c r="G30" s="3" t="s">
        <v>1089</v>
      </c>
      <c r="H30" s="190" t="s">
        <v>1089</v>
      </c>
      <c r="I30" s="190">
        <v>63358401587</v>
      </c>
      <c r="J30" s="3" t="s">
        <v>38</v>
      </c>
      <c r="K30" s="3"/>
      <c r="L30" s="190">
        <v>425259</v>
      </c>
      <c r="M30" s="309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295" t="s">
        <v>1090</v>
      </c>
      <c r="C31" s="189">
        <v>44386</v>
      </c>
      <c r="D31" s="3" t="s">
        <v>34</v>
      </c>
      <c r="E31" s="190">
        <v>820210706877984</v>
      </c>
      <c r="F31" s="191" t="s">
        <v>35</v>
      </c>
      <c r="G31" s="3" t="s">
        <v>1091</v>
      </c>
      <c r="H31" s="190" t="s">
        <v>1091</v>
      </c>
      <c r="I31" s="190">
        <v>829960401490</v>
      </c>
      <c r="J31" s="3" t="s">
        <v>38</v>
      </c>
      <c r="K31" s="3"/>
      <c r="L31" s="190">
        <v>425259</v>
      </c>
      <c r="M31" s="309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295" t="s">
        <v>1092</v>
      </c>
      <c r="C32" s="189">
        <v>44386</v>
      </c>
      <c r="D32" s="3" t="s">
        <v>34</v>
      </c>
      <c r="E32" s="190">
        <v>820210706878255</v>
      </c>
      <c r="F32" s="191" t="s">
        <v>35</v>
      </c>
      <c r="G32" s="3" t="s">
        <v>1093</v>
      </c>
      <c r="H32" s="190" t="s">
        <v>1093</v>
      </c>
      <c r="I32" s="190">
        <v>175205401685</v>
      </c>
      <c r="J32" s="3" t="s">
        <v>38</v>
      </c>
      <c r="K32" s="3"/>
      <c r="L32" s="190">
        <v>425259</v>
      </c>
      <c r="M32" s="309">
        <v>1000000</v>
      </c>
      <c r="N32" s="203" t="s">
        <v>1</v>
      </c>
      <c r="O32" s="200"/>
    </row>
    <row r="33" spans="1:15" s="173" customFormat="1" ht="27.75" customHeight="1">
      <c r="A33" s="187">
        <v>27</v>
      </c>
      <c r="B33" s="295" t="s">
        <v>1094</v>
      </c>
      <c r="C33" s="189">
        <v>44386</v>
      </c>
      <c r="D33" s="3" t="s">
        <v>34</v>
      </c>
      <c r="E33" s="190">
        <v>820210708077631</v>
      </c>
      <c r="F33" s="191" t="s">
        <v>35</v>
      </c>
      <c r="G33" s="3" t="s">
        <v>1095</v>
      </c>
      <c r="H33" s="190" t="s">
        <v>1095</v>
      </c>
      <c r="I33" s="190">
        <v>3903249723</v>
      </c>
      <c r="J33" s="3" t="s">
        <v>38</v>
      </c>
      <c r="K33" s="3"/>
      <c r="L33" s="190">
        <v>425259</v>
      </c>
      <c r="M33" s="309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295" t="s">
        <v>1096</v>
      </c>
      <c r="C34" s="189">
        <v>44386</v>
      </c>
      <c r="D34" s="3" t="s">
        <v>34</v>
      </c>
      <c r="E34" s="190">
        <v>820210708098119</v>
      </c>
      <c r="F34" s="191" t="s">
        <v>48</v>
      </c>
      <c r="G34" s="3" t="s">
        <v>1097</v>
      </c>
      <c r="H34" s="190" t="s">
        <v>1097</v>
      </c>
      <c r="I34" s="190">
        <v>46787923</v>
      </c>
      <c r="J34" s="3" t="s">
        <v>38</v>
      </c>
      <c r="K34" s="3"/>
      <c r="L34" s="190">
        <v>425259</v>
      </c>
      <c r="M34" s="309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295" t="s">
        <v>1098</v>
      </c>
      <c r="C35" s="189">
        <v>44389</v>
      </c>
      <c r="D35" s="3" t="s">
        <v>34</v>
      </c>
      <c r="E35" s="190">
        <v>820210706901057</v>
      </c>
      <c r="F35" s="191" t="s">
        <v>43</v>
      </c>
      <c r="G35" s="3" t="s">
        <v>1099</v>
      </c>
      <c r="H35" s="190" t="s">
        <v>1099</v>
      </c>
      <c r="I35" s="190">
        <v>461564</v>
      </c>
      <c r="J35" s="3" t="s">
        <v>38</v>
      </c>
      <c r="K35" s="3"/>
      <c r="L35" s="190">
        <v>425259</v>
      </c>
      <c r="M35" s="309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295" t="s">
        <v>1100</v>
      </c>
      <c r="C36" s="189">
        <v>44389</v>
      </c>
      <c r="D36" s="3" t="s">
        <v>34</v>
      </c>
      <c r="E36" s="190">
        <v>820210709173553</v>
      </c>
      <c r="F36" s="191" t="s">
        <v>48</v>
      </c>
      <c r="G36" s="3" t="s">
        <v>1101</v>
      </c>
      <c r="H36" s="190" t="s">
        <v>1101</v>
      </c>
      <c r="I36" s="190">
        <v>46887385</v>
      </c>
      <c r="J36" s="3" t="s">
        <v>38</v>
      </c>
      <c r="K36" s="3"/>
      <c r="L36" s="190">
        <v>425259</v>
      </c>
      <c r="M36" s="309">
        <v>1000000</v>
      </c>
      <c r="N36" s="203" t="s">
        <v>1</v>
      </c>
      <c r="O36" s="200"/>
    </row>
    <row r="37" spans="1:15" s="173" customFormat="1" ht="27.75" customHeight="1">
      <c r="A37" s="187">
        <v>31</v>
      </c>
      <c r="B37" s="295" t="s">
        <v>1102</v>
      </c>
      <c r="C37" s="189">
        <v>44389</v>
      </c>
      <c r="D37" s="3" t="s">
        <v>34</v>
      </c>
      <c r="E37" s="190">
        <v>820210709174854</v>
      </c>
      <c r="F37" s="191" t="s">
        <v>815</v>
      </c>
      <c r="G37" s="3" t="s">
        <v>1103</v>
      </c>
      <c r="H37" s="190" t="s">
        <v>1103</v>
      </c>
      <c r="I37" s="190">
        <v>924342027084</v>
      </c>
      <c r="J37" s="3" t="s">
        <v>38</v>
      </c>
      <c r="K37" s="3"/>
      <c r="L37" s="190">
        <v>425259</v>
      </c>
      <c r="M37" s="309">
        <v>1000000</v>
      </c>
      <c r="N37" s="203" t="s">
        <v>1</v>
      </c>
      <c r="O37" s="200"/>
    </row>
    <row r="38" spans="1:15" s="173" customFormat="1" ht="27.75" customHeight="1">
      <c r="A38" s="187">
        <v>32</v>
      </c>
      <c r="B38" s="295" t="s">
        <v>1104</v>
      </c>
      <c r="C38" s="189">
        <v>44389</v>
      </c>
      <c r="D38" s="3" t="s">
        <v>34</v>
      </c>
      <c r="E38" s="190">
        <v>820210709178507</v>
      </c>
      <c r="F38" s="191" t="s">
        <v>35</v>
      </c>
      <c r="G38" s="3" t="s">
        <v>1105</v>
      </c>
      <c r="H38" s="190" t="s">
        <v>1105</v>
      </c>
      <c r="I38" s="190">
        <v>81155</v>
      </c>
      <c r="J38" s="3" t="s">
        <v>38</v>
      </c>
      <c r="K38" s="3"/>
      <c r="L38" s="190">
        <v>425259</v>
      </c>
      <c r="M38" s="309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295" t="s">
        <v>1106</v>
      </c>
      <c r="C39" s="189">
        <v>44389</v>
      </c>
      <c r="D39" s="3" t="s">
        <v>34</v>
      </c>
      <c r="E39" s="190">
        <v>820210709184695</v>
      </c>
      <c r="F39" s="191" t="s">
        <v>48</v>
      </c>
      <c r="G39" s="3" t="s">
        <v>1107</v>
      </c>
      <c r="H39" s="190" t="s">
        <v>1107</v>
      </c>
      <c r="I39" s="190">
        <v>46879471</v>
      </c>
      <c r="J39" s="3" t="s">
        <v>38</v>
      </c>
      <c r="K39" s="3"/>
      <c r="L39" s="190">
        <v>425259</v>
      </c>
      <c r="M39" s="309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295" t="s">
        <v>1108</v>
      </c>
      <c r="C40" s="189">
        <v>44390</v>
      </c>
      <c r="D40" s="3" t="s">
        <v>34</v>
      </c>
      <c r="E40" s="190">
        <v>820210709118518</v>
      </c>
      <c r="F40" s="191" t="s">
        <v>48</v>
      </c>
      <c r="G40" s="3" t="s">
        <v>1109</v>
      </c>
      <c r="H40" s="190" t="s">
        <v>1109</v>
      </c>
      <c r="I40" s="190">
        <v>46959568</v>
      </c>
      <c r="J40" s="3" t="s">
        <v>38</v>
      </c>
      <c r="K40" s="3"/>
      <c r="L40" s="190">
        <v>425259</v>
      </c>
      <c r="M40" s="309">
        <v>1000000</v>
      </c>
      <c r="N40" s="203" t="s">
        <v>1</v>
      </c>
      <c r="O40" s="200"/>
    </row>
    <row r="41" spans="1:15" s="173" customFormat="1" ht="27.75" customHeight="1">
      <c r="A41" s="187">
        <v>35</v>
      </c>
      <c r="B41" s="295" t="s">
        <v>1110</v>
      </c>
      <c r="C41" s="189">
        <v>44390</v>
      </c>
      <c r="D41" s="3" t="s">
        <v>34</v>
      </c>
      <c r="E41" s="190">
        <v>820210712282711</v>
      </c>
      <c r="F41" s="191" t="s">
        <v>35</v>
      </c>
      <c r="G41" s="3" t="s">
        <v>1111</v>
      </c>
      <c r="H41" s="190" t="s">
        <v>1111</v>
      </c>
      <c r="I41" s="190">
        <v>808228847774</v>
      </c>
      <c r="J41" s="3" t="s">
        <v>38</v>
      </c>
      <c r="K41" s="3"/>
      <c r="L41" s="190">
        <v>425259</v>
      </c>
      <c r="M41" s="309">
        <v>1000000</v>
      </c>
      <c r="N41" s="203" t="s">
        <v>0</v>
      </c>
      <c r="O41" s="200"/>
    </row>
    <row r="42" spans="1:15" s="173" customFormat="1" ht="27.75" customHeight="1">
      <c r="A42" s="187">
        <v>36</v>
      </c>
      <c r="B42" s="295" t="s">
        <v>1112</v>
      </c>
      <c r="C42" s="189">
        <v>44390</v>
      </c>
      <c r="D42" s="3" t="s">
        <v>34</v>
      </c>
      <c r="E42" s="190">
        <v>820210712320852</v>
      </c>
      <c r="F42" s="191" t="s">
        <v>48</v>
      </c>
      <c r="G42" s="3" t="s">
        <v>1113</v>
      </c>
      <c r="H42" s="190" t="s">
        <v>1113</v>
      </c>
      <c r="I42" s="190">
        <v>46953768</v>
      </c>
      <c r="J42" s="3" t="s">
        <v>38</v>
      </c>
      <c r="K42" s="3"/>
      <c r="L42" s="190">
        <v>425825</v>
      </c>
      <c r="M42" s="309">
        <v>1000000</v>
      </c>
      <c r="N42" s="207" t="s">
        <v>1114</v>
      </c>
      <c r="O42" s="200"/>
    </row>
    <row r="43" spans="1:15" s="173" customFormat="1" ht="27.75" customHeight="1">
      <c r="A43" s="187">
        <v>37</v>
      </c>
      <c r="B43" s="295" t="s">
        <v>1115</v>
      </c>
      <c r="C43" s="189">
        <v>44390</v>
      </c>
      <c r="D43" s="3" t="s">
        <v>34</v>
      </c>
      <c r="E43" s="190">
        <v>820210712324447</v>
      </c>
      <c r="F43" s="191" t="s">
        <v>48</v>
      </c>
      <c r="G43" s="3" t="s">
        <v>1116</v>
      </c>
      <c r="H43" s="190" t="s">
        <v>1116</v>
      </c>
      <c r="I43" s="190">
        <v>46959508</v>
      </c>
      <c r="J43" s="3" t="s">
        <v>38</v>
      </c>
      <c r="K43" s="3"/>
      <c r="L43" s="190">
        <v>425259</v>
      </c>
      <c r="M43" s="309">
        <v>1000000</v>
      </c>
      <c r="N43" s="203" t="s">
        <v>1</v>
      </c>
      <c r="O43" s="200"/>
    </row>
    <row r="44" spans="1:15" s="173" customFormat="1" ht="27.75" customHeight="1">
      <c r="A44" s="187">
        <v>38</v>
      </c>
      <c r="B44" s="295" t="s">
        <v>1117</v>
      </c>
      <c r="C44" s="189">
        <v>44390</v>
      </c>
      <c r="D44" s="3" t="s">
        <v>34</v>
      </c>
      <c r="E44" s="190">
        <v>820210713339534</v>
      </c>
      <c r="F44" s="191" t="s">
        <v>48</v>
      </c>
      <c r="G44" s="3" t="s">
        <v>1118</v>
      </c>
      <c r="H44" s="190" t="s">
        <v>1118</v>
      </c>
      <c r="I44" s="190">
        <v>46960081</v>
      </c>
      <c r="J44" s="3" t="s">
        <v>38</v>
      </c>
      <c r="K44" s="3"/>
      <c r="L44" s="190">
        <v>425259</v>
      </c>
      <c r="M44" s="309">
        <v>1000000</v>
      </c>
      <c r="N44" s="203" t="s">
        <v>1</v>
      </c>
      <c r="O44" s="200"/>
    </row>
    <row r="45" spans="1:15" s="173" customFormat="1" ht="27.75" customHeight="1">
      <c r="A45" s="187">
        <v>39</v>
      </c>
      <c r="B45" s="295" t="s">
        <v>1119</v>
      </c>
      <c r="C45" s="189">
        <v>44390</v>
      </c>
      <c r="D45" s="3" t="s">
        <v>34</v>
      </c>
      <c r="E45" s="190">
        <v>820210713375288</v>
      </c>
      <c r="F45" s="191" t="s">
        <v>48</v>
      </c>
      <c r="G45" s="3" t="s">
        <v>1120</v>
      </c>
      <c r="H45" s="190" t="s">
        <v>1120</v>
      </c>
      <c r="I45" s="190">
        <v>46968360</v>
      </c>
      <c r="J45" s="3" t="s">
        <v>38</v>
      </c>
      <c r="K45" s="3"/>
      <c r="L45" s="190">
        <v>425259</v>
      </c>
      <c r="M45" s="309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295" t="s">
        <v>1121</v>
      </c>
      <c r="C46" s="189">
        <v>44391</v>
      </c>
      <c r="D46" s="3" t="s">
        <v>34</v>
      </c>
      <c r="E46" s="190">
        <v>820210712322259</v>
      </c>
      <c r="F46" s="191" t="s">
        <v>35</v>
      </c>
      <c r="G46" s="3" t="s">
        <v>1122</v>
      </c>
      <c r="H46" s="190" t="s">
        <v>1122</v>
      </c>
      <c r="I46" s="190">
        <v>363623888901</v>
      </c>
      <c r="J46" s="3" t="s">
        <v>38</v>
      </c>
      <c r="K46" s="3"/>
      <c r="L46" s="190">
        <v>425259</v>
      </c>
      <c r="M46" s="30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295" t="s">
        <v>1123</v>
      </c>
      <c r="C47" s="189">
        <v>44391</v>
      </c>
      <c r="D47" s="3" t="s">
        <v>34</v>
      </c>
      <c r="E47" s="190">
        <v>820210714434236</v>
      </c>
      <c r="F47" s="191" t="s">
        <v>48</v>
      </c>
      <c r="G47" s="3" t="s">
        <v>1124</v>
      </c>
      <c r="H47" s="190" t="s">
        <v>1124</v>
      </c>
      <c r="I47" s="190">
        <v>46987267</v>
      </c>
      <c r="J47" s="3" t="s">
        <v>38</v>
      </c>
      <c r="K47" s="3"/>
      <c r="L47" s="190">
        <v>425259</v>
      </c>
      <c r="M47" s="309">
        <v>1000000</v>
      </c>
      <c r="N47" s="203" t="s">
        <v>1</v>
      </c>
      <c r="O47" s="200"/>
    </row>
    <row r="48" spans="1:15" s="173" customFormat="1" ht="27.75" customHeight="1">
      <c r="A48" s="187">
        <v>42</v>
      </c>
      <c r="B48" s="295" t="s">
        <v>1125</v>
      </c>
      <c r="C48" s="189">
        <v>44392</v>
      </c>
      <c r="D48" s="3" t="s">
        <v>34</v>
      </c>
      <c r="E48" s="190">
        <v>820210709154540</v>
      </c>
      <c r="F48" s="191" t="s">
        <v>35</v>
      </c>
      <c r="G48" s="3" t="s">
        <v>1126</v>
      </c>
      <c r="H48" s="190" t="s">
        <v>1126</v>
      </c>
      <c r="I48" s="190">
        <v>932168072483</v>
      </c>
      <c r="J48" s="3" t="s">
        <v>38</v>
      </c>
      <c r="K48" s="3"/>
      <c r="L48" s="190">
        <v>425259</v>
      </c>
      <c r="M48" s="30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295" t="s">
        <v>1127</v>
      </c>
      <c r="C49" s="189">
        <v>44392</v>
      </c>
      <c r="D49" s="3" t="s">
        <v>34</v>
      </c>
      <c r="E49" s="190">
        <v>820210714473677</v>
      </c>
      <c r="F49" s="191" t="s">
        <v>35</v>
      </c>
      <c r="G49" s="3" t="s">
        <v>1128</v>
      </c>
      <c r="H49" s="190" t="s">
        <v>1128</v>
      </c>
      <c r="I49" s="190">
        <v>552834996384</v>
      </c>
      <c r="J49" s="3" t="s">
        <v>38</v>
      </c>
      <c r="K49" s="3"/>
      <c r="L49" s="190">
        <v>425259</v>
      </c>
      <c r="M49" s="30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295" t="s">
        <v>1129</v>
      </c>
      <c r="C50" s="189">
        <v>44392</v>
      </c>
      <c r="D50" s="3" t="s">
        <v>34</v>
      </c>
      <c r="E50" s="190">
        <v>820210714486019</v>
      </c>
      <c r="F50" s="191" t="s">
        <v>447</v>
      </c>
      <c r="G50" s="3" t="s">
        <v>1130</v>
      </c>
      <c r="H50" s="190" t="s">
        <v>1130</v>
      </c>
      <c r="I50" s="190">
        <v>30615852495</v>
      </c>
      <c r="J50" s="3" t="s">
        <v>38</v>
      </c>
      <c r="K50" s="3"/>
      <c r="L50" s="190">
        <v>425259</v>
      </c>
      <c r="M50" s="30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295" t="s">
        <v>1131</v>
      </c>
      <c r="C51" s="189">
        <v>44392</v>
      </c>
      <c r="D51" s="3" t="s">
        <v>34</v>
      </c>
      <c r="E51" s="190">
        <v>820210715563117</v>
      </c>
      <c r="F51" s="191" t="s">
        <v>43</v>
      </c>
      <c r="G51" s="3" t="s">
        <v>1132</v>
      </c>
      <c r="H51" s="190" t="s">
        <v>1132</v>
      </c>
      <c r="I51" s="190">
        <v>56452</v>
      </c>
      <c r="J51" s="3" t="s">
        <v>38</v>
      </c>
      <c r="K51" s="3"/>
      <c r="L51" s="190">
        <v>425259</v>
      </c>
      <c r="M51" s="30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295" t="s">
        <v>1133</v>
      </c>
      <c r="C52" s="189">
        <v>44393</v>
      </c>
      <c r="D52" s="3" t="s">
        <v>34</v>
      </c>
      <c r="E52" s="190">
        <v>820210714488203</v>
      </c>
      <c r="F52" s="191" t="s">
        <v>35</v>
      </c>
      <c r="G52" s="3" t="s">
        <v>1134</v>
      </c>
      <c r="H52" s="190" t="s">
        <v>1134</v>
      </c>
      <c r="I52" s="190">
        <v>420569548212</v>
      </c>
      <c r="J52" s="3" t="s">
        <v>38</v>
      </c>
      <c r="K52" s="3"/>
      <c r="L52" s="190">
        <v>425259</v>
      </c>
      <c r="M52" s="309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295" t="s">
        <v>1135</v>
      </c>
      <c r="C53" s="189">
        <v>44393</v>
      </c>
      <c r="D53" s="3" t="s">
        <v>34</v>
      </c>
      <c r="E53" s="190">
        <v>820210714489179</v>
      </c>
      <c r="F53" s="191" t="s">
        <v>35</v>
      </c>
      <c r="G53" s="3" t="s">
        <v>1136</v>
      </c>
      <c r="H53" s="190" t="s">
        <v>1136</v>
      </c>
      <c r="I53" s="190">
        <v>601326548451</v>
      </c>
      <c r="J53" s="3" t="s">
        <v>38</v>
      </c>
      <c r="K53" s="3"/>
      <c r="L53" s="190">
        <v>425259</v>
      </c>
      <c r="M53" s="309">
        <v>1000000</v>
      </c>
      <c r="N53" s="203" t="s">
        <v>1</v>
      </c>
      <c r="O53" s="200"/>
    </row>
    <row r="54" spans="1:15" s="173" customFormat="1" ht="27.75" customHeight="1">
      <c r="A54" s="187">
        <v>48</v>
      </c>
      <c r="B54" s="295" t="s">
        <v>1137</v>
      </c>
      <c r="C54" s="189">
        <v>44393</v>
      </c>
      <c r="D54" s="3" t="s">
        <v>34</v>
      </c>
      <c r="E54" s="190">
        <v>820210715545464</v>
      </c>
      <c r="F54" s="191" t="s">
        <v>48</v>
      </c>
      <c r="G54" s="3" t="s">
        <v>1138</v>
      </c>
      <c r="H54" s="190" t="s">
        <v>1138</v>
      </c>
      <c r="I54" s="190">
        <v>47040767</v>
      </c>
      <c r="J54" s="3" t="s">
        <v>38</v>
      </c>
      <c r="K54" s="3"/>
      <c r="L54" s="190">
        <v>425259</v>
      </c>
      <c r="M54" s="309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295" t="s">
        <v>1139</v>
      </c>
      <c r="C55" s="189">
        <v>44393</v>
      </c>
      <c r="D55" s="3" t="s">
        <v>34</v>
      </c>
      <c r="E55" s="190">
        <v>820210715609094</v>
      </c>
      <c r="F55" s="191" t="s">
        <v>48</v>
      </c>
      <c r="G55" s="3" t="s">
        <v>1140</v>
      </c>
      <c r="H55" s="190" t="s">
        <v>1140</v>
      </c>
      <c r="I55" s="190">
        <v>47059013</v>
      </c>
      <c r="J55" s="3" t="s">
        <v>38</v>
      </c>
      <c r="K55" s="3"/>
      <c r="L55" s="190">
        <v>425259</v>
      </c>
      <c r="M55" s="309">
        <v>1000000</v>
      </c>
      <c r="N55" s="203" t="s">
        <v>1</v>
      </c>
      <c r="O55" s="200"/>
    </row>
    <row r="56" spans="1:15" s="173" customFormat="1" ht="27.75" customHeight="1">
      <c r="A56" s="187">
        <v>50</v>
      </c>
      <c r="B56" s="295" t="s">
        <v>1141</v>
      </c>
      <c r="C56" s="189">
        <v>44393</v>
      </c>
      <c r="D56" s="3" t="s">
        <v>34</v>
      </c>
      <c r="E56" s="190">
        <v>820210716634395</v>
      </c>
      <c r="F56" s="191" t="s">
        <v>48</v>
      </c>
      <c r="G56" s="3" t="s">
        <v>1142</v>
      </c>
      <c r="H56" s="190" t="s">
        <v>1142</v>
      </c>
      <c r="I56" s="190">
        <v>47062357</v>
      </c>
      <c r="J56" s="3" t="s">
        <v>38</v>
      </c>
      <c r="K56" s="3"/>
      <c r="L56" s="190">
        <v>425259</v>
      </c>
      <c r="M56" s="30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295" t="s">
        <v>1143</v>
      </c>
      <c r="C57" s="189">
        <v>44396</v>
      </c>
      <c r="D57" s="3" t="s">
        <v>34</v>
      </c>
      <c r="E57" s="190">
        <v>820210714473060</v>
      </c>
      <c r="F57" s="191" t="s">
        <v>48</v>
      </c>
      <c r="G57" s="3" t="s">
        <v>1144</v>
      </c>
      <c r="H57" s="190" t="s">
        <v>1144</v>
      </c>
      <c r="I57" s="190">
        <v>47081537</v>
      </c>
      <c r="J57" s="3" t="s">
        <v>38</v>
      </c>
      <c r="K57" s="3"/>
      <c r="L57" s="190">
        <v>425259</v>
      </c>
      <c r="M57" s="309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295" t="s">
        <v>1145</v>
      </c>
      <c r="C58" s="189">
        <v>44396</v>
      </c>
      <c r="D58" s="3" t="s">
        <v>34</v>
      </c>
      <c r="E58" s="190">
        <v>820210715544991</v>
      </c>
      <c r="F58" s="191" t="s">
        <v>48</v>
      </c>
      <c r="G58" s="3" t="s">
        <v>1146</v>
      </c>
      <c r="H58" s="190" t="s">
        <v>1146</v>
      </c>
      <c r="I58" s="190">
        <v>47086338</v>
      </c>
      <c r="J58" s="3" t="s">
        <v>38</v>
      </c>
      <c r="K58" s="3"/>
      <c r="L58" s="190">
        <v>425259</v>
      </c>
      <c r="M58" s="30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295" t="s">
        <v>1147</v>
      </c>
      <c r="C59" s="189">
        <v>44396</v>
      </c>
      <c r="D59" s="3" t="s">
        <v>34</v>
      </c>
      <c r="E59" s="190">
        <v>820210715545154</v>
      </c>
      <c r="F59" s="191" t="s">
        <v>48</v>
      </c>
      <c r="G59" s="3" t="s">
        <v>1148</v>
      </c>
      <c r="H59" s="190" t="s">
        <v>1148</v>
      </c>
      <c r="I59" s="190">
        <v>47086383</v>
      </c>
      <c r="J59" s="3" t="s">
        <v>38</v>
      </c>
      <c r="K59" s="3"/>
      <c r="L59" s="190">
        <v>425259</v>
      </c>
      <c r="M59" s="30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295" t="s">
        <v>1149</v>
      </c>
      <c r="C60" s="189">
        <v>44396</v>
      </c>
      <c r="D60" s="3" t="s">
        <v>34</v>
      </c>
      <c r="E60" s="190">
        <v>820210716652916</v>
      </c>
      <c r="F60" s="191" t="s">
        <v>406</v>
      </c>
      <c r="G60" s="3" t="s">
        <v>1150</v>
      </c>
      <c r="H60" s="190" t="s">
        <v>1150</v>
      </c>
      <c r="I60" s="190" t="s">
        <v>1151</v>
      </c>
      <c r="J60" s="3" t="s">
        <v>38</v>
      </c>
      <c r="K60" s="3"/>
      <c r="L60" s="190">
        <v>425259</v>
      </c>
      <c r="M60" s="309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295" t="s">
        <v>1152</v>
      </c>
      <c r="C61" s="189">
        <v>44396</v>
      </c>
      <c r="D61" s="3" t="s">
        <v>34</v>
      </c>
      <c r="E61" s="190">
        <v>820210716678508</v>
      </c>
      <c r="F61" s="191" t="s">
        <v>43</v>
      </c>
      <c r="G61" s="3" t="s">
        <v>1153</v>
      </c>
      <c r="H61" s="190" t="s">
        <v>1153</v>
      </c>
      <c r="I61" s="190">
        <v>487686</v>
      </c>
      <c r="J61" s="3" t="s">
        <v>38</v>
      </c>
      <c r="K61" s="3"/>
      <c r="L61" s="190">
        <v>425259</v>
      </c>
      <c r="M61" s="309">
        <v>1000000</v>
      </c>
      <c r="N61" s="203" t="s">
        <v>0</v>
      </c>
      <c r="O61" s="200"/>
    </row>
    <row r="62" spans="1:15" s="173" customFormat="1" ht="27.75" customHeight="1">
      <c r="A62" s="187">
        <v>56</v>
      </c>
      <c r="B62" s="295" t="s">
        <v>1154</v>
      </c>
      <c r="C62" s="189">
        <v>44396</v>
      </c>
      <c r="D62" s="3" t="s">
        <v>34</v>
      </c>
      <c r="E62" s="190">
        <v>820210716683463</v>
      </c>
      <c r="F62" s="191" t="s">
        <v>35</v>
      </c>
      <c r="G62" s="3" t="s">
        <v>1155</v>
      </c>
      <c r="H62" s="190" t="s">
        <v>1155</v>
      </c>
      <c r="I62" s="190">
        <v>26706244712</v>
      </c>
      <c r="J62" s="3" t="s">
        <v>38</v>
      </c>
      <c r="K62" s="3"/>
      <c r="L62" s="190">
        <v>425825</v>
      </c>
      <c r="M62" s="309">
        <v>1400000</v>
      </c>
      <c r="N62" s="207" t="s">
        <v>1156</v>
      </c>
      <c r="O62" s="200"/>
    </row>
    <row r="63" spans="1:15" s="173" customFormat="1" ht="27.75" customHeight="1">
      <c r="A63" s="187">
        <v>57</v>
      </c>
      <c r="B63" s="295" t="s">
        <v>1154</v>
      </c>
      <c r="C63" s="189">
        <v>44396</v>
      </c>
      <c r="D63" s="3" t="s">
        <v>34</v>
      </c>
      <c r="E63" s="190">
        <v>820210716683463</v>
      </c>
      <c r="F63" s="191" t="s">
        <v>35</v>
      </c>
      <c r="G63" s="3" t="s">
        <v>1155</v>
      </c>
      <c r="H63" s="190" t="s">
        <v>1155</v>
      </c>
      <c r="I63" s="190">
        <v>26706244712</v>
      </c>
      <c r="J63" s="3" t="s">
        <v>38</v>
      </c>
      <c r="K63" s="3"/>
      <c r="L63" s="190">
        <v>425825</v>
      </c>
      <c r="M63" s="309">
        <v>1400000</v>
      </c>
      <c r="N63" s="207" t="s">
        <v>1157</v>
      </c>
      <c r="O63" s="200"/>
    </row>
    <row r="64" spans="1:15" s="173" customFormat="1" ht="27.75" customHeight="1">
      <c r="A64" s="187">
        <v>58</v>
      </c>
      <c r="B64" s="295" t="s">
        <v>1158</v>
      </c>
      <c r="C64" s="189">
        <v>44396</v>
      </c>
      <c r="D64" s="3" t="s">
        <v>34</v>
      </c>
      <c r="E64" s="190">
        <v>820210716685293</v>
      </c>
      <c r="F64" s="191" t="s">
        <v>48</v>
      </c>
      <c r="G64" s="3" t="s">
        <v>1159</v>
      </c>
      <c r="H64" s="190" t="s">
        <v>1159</v>
      </c>
      <c r="I64" s="190">
        <v>47081564</v>
      </c>
      <c r="J64" s="3" t="s">
        <v>38</v>
      </c>
      <c r="K64" s="3"/>
      <c r="L64" s="190">
        <v>425825</v>
      </c>
      <c r="M64" s="309">
        <v>2000000</v>
      </c>
      <c r="N64" s="297" t="s">
        <v>1156</v>
      </c>
      <c r="O64" s="200"/>
    </row>
    <row r="65" spans="1:19" s="173" customFormat="1" ht="27.75" customHeight="1">
      <c r="A65" s="187">
        <v>59</v>
      </c>
      <c r="B65" s="295" t="s">
        <v>1158</v>
      </c>
      <c r="C65" s="189">
        <v>44396</v>
      </c>
      <c r="D65" s="3" t="s">
        <v>34</v>
      </c>
      <c r="E65" s="190">
        <v>820210716685293</v>
      </c>
      <c r="F65" s="191" t="s">
        <v>48</v>
      </c>
      <c r="G65" s="3" t="s">
        <v>1159</v>
      </c>
      <c r="H65" s="190" t="s">
        <v>1159</v>
      </c>
      <c r="I65" s="190">
        <v>47081564</v>
      </c>
      <c r="J65" s="3" t="s">
        <v>38</v>
      </c>
      <c r="K65" s="3"/>
      <c r="L65" s="190">
        <v>425825</v>
      </c>
      <c r="M65" s="309">
        <v>2000000</v>
      </c>
      <c r="N65" s="297" t="s">
        <v>1157</v>
      </c>
      <c r="O65" s="200"/>
    </row>
    <row r="66" spans="1:19" s="173" customFormat="1" ht="27.75" customHeight="1">
      <c r="A66" s="187">
        <v>60</v>
      </c>
      <c r="B66" s="295" t="s">
        <v>1160</v>
      </c>
      <c r="C66" s="189">
        <v>44396</v>
      </c>
      <c r="D66" s="3" t="s">
        <v>34</v>
      </c>
      <c r="E66" s="190">
        <v>820210718748073</v>
      </c>
      <c r="F66" s="191" t="s">
        <v>48</v>
      </c>
      <c r="G66" s="3" t="s">
        <v>1161</v>
      </c>
      <c r="H66" s="190" t="s">
        <v>1161</v>
      </c>
      <c r="I66" s="190">
        <v>47079781</v>
      </c>
      <c r="J66" s="3" t="s">
        <v>38</v>
      </c>
      <c r="K66" s="3"/>
      <c r="L66" s="190">
        <v>425259</v>
      </c>
      <c r="M66" s="309">
        <v>1000000</v>
      </c>
      <c r="N66" s="203" t="s">
        <v>1</v>
      </c>
      <c r="O66" s="200"/>
    </row>
    <row r="67" spans="1:19" s="173" customFormat="1" ht="27.75" customHeight="1">
      <c r="A67" s="187">
        <v>61</v>
      </c>
      <c r="B67" s="295" t="s">
        <v>1162</v>
      </c>
      <c r="C67" s="189">
        <v>44396</v>
      </c>
      <c r="D67" s="3" t="s">
        <v>34</v>
      </c>
      <c r="E67" s="190">
        <v>820210719795225</v>
      </c>
      <c r="F67" s="191" t="s">
        <v>35</v>
      </c>
      <c r="G67" s="3" t="s">
        <v>1163</v>
      </c>
      <c r="H67" s="190" t="s">
        <v>1163</v>
      </c>
      <c r="I67" s="190">
        <v>454238925044</v>
      </c>
      <c r="J67" s="3" t="s">
        <v>38</v>
      </c>
      <c r="K67" s="3"/>
      <c r="L67" s="190">
        <v>425825</v>
      </c>
      <c r="M67" s="309">
        <v>300000</v>
      </c>
      <c r="N67" s="297" t="s">
        <v>1156</v>
      </c>
      <c r="O67" s="200"/>
    </row>
    <row r="68" spans="1:19" s="173" customFormat="1" ht="27.75" customHeight="1">
      <c r="A68" s="187">
        <v>62</v>
      </c>
      <c r="B68" s="295" t="s">
        <v>1162</v>
      </c>
      <c r="C68" s="189">
        <v>44396</v>
      </c>
      <c r="D68" s="3" t="s">
        <v>34</v>
      </c>
      <c r="E68" s="190">
        <v>820210719795225</v>
      </c>
      <c r="F68" s="191" t="s">
        <v>35</v>
      </c>
      <c r="G68" s="3" t="s">
        <v>1163</v>
      </c>
      <c r="H68" s="190" t="s">
        <v>1163</v>
      </c>
      <c r="I68" s="190">
        <v>454238925044</v>
      </c>
      <c r="J68" s="3" t="s">
        <v>38</v>
      </c>
      <c r="K68" s="3"/>
      <c r="L68" s="190">
        <v>425825</v>
      </c>
      <c r="M68" s="309">
        <v>300000</v>
      </c>
      <c r="N68" s="297" t="s">
        <v>1157</v>
      </c>
      <c r="O68" s="200"/>
      <c r="S68" s="173" t="s">
        <v>905</v>
      </c>
    </row>
    <row r="69" spans="1:19" s="173" customFormat="1" ht="27.75" customHeight="1">
      <c r="A69" s="187">
        <v>63</v>
      </c>
      <c r="B69" s="295" t="s">
        <v>1164</v>
      </c>
      <c r="C69" s="189">
        <v>44398</v>
      </c>
      <c r="D69" s="3" t="s">
        <v>34</v>
      </c>
      <c r="E69" s="190">
        <v>820210714479501</v>
      </c>
      <c r="F69" s="191" t="s">
        <v>48</v>
      </c>
      <c r="G69" s="3" t="s">
        <v>1165</v>
      </c>
      <c r="H69" s="190" t="s">
        <v>1165</v>
      </c>
      <c r="I69" s="190">
        <v>47094569</v>
      </c>
      <c r="J69" s="3" t="s">
        <v>38</v>
      </c>
      <c r="K69" s="3"/>
      <c r="L69" s="190">
        <v>425259</v>
      </c>
      <c r="M69" s="309">
        <v>1000000</v>
      </c>
      <c r="N69" s="203" t="s">
        <v>1</v>
      </c>
      <c r="O69" s="200"/>
    </row>
    <row r="70" spans="1:19" s="173" customFormat="1" ht="27.75" customHeight="1">
      <c r="A70" s="187">
        <v>64</v>
      </c>
      <c r="B70" s="295" t="s">
        <v>1166</v>
      </c>
      <c r="C70" s="189">
        <v>44398</v>
      </c>
      <c r="D70" s="3" t="s">
        <v>34</v>
      </c>
      <c r="E70" s="190">
        <v>820210719790640</v>
      </c>
      <c r="F70" s="191" t="s">
        <v>35</v>
      </c>
      <c r="G70" s="3" t="s">
        <v>1167</v>
      </c>
      <c r="H70" s="190" t="s">
        <v>1167</v>
      </c>
      <c r="I70" s="190">
        <v>480213030995</v>
      </c>
      <c r="J70" s="3" t="s">
        <v>38</v>
      </c>
      <c r="K70" s="3"/>
      <c r="L70" s="190">
        <v>425825</v>
      </c>
      <c r="M70" s="309">
        <v>200000</v>
      </c>
      <c r="N70" s="207" t="s">
        <v>1156</v>
      </c>
      <c r="O70" s="200"/>
    </row>
    <row r="71" spans="1:19" s="173" customFormat="1" ht="27.75" customHeight="1">
      <c r="A71" s="187">
        <v>65</v>
      </c>
      <c r="B71" s="295" t="s">
        <v>1166</v>
      </c>
      <c r="C71" s="189">
        <v>44398</v>
      </c>
      <c r="D71" s="3" t="s">
        <v>34</v>
      </c>
      <c r="E71" s="190">
        <v>820210719790640</v>
      </c>
      <c r="F71" s="191" t="s">
        <v>35</v>
      </c>
      <c r="G71" s="3" t="s">
        <v>1167</v>
      </c>
      <c r="H71" s="190" t="s">
        <v>1167</v>
      </c>
      <c r="I71" s="190">
        <v>480213030995</v>
      </c>
      <c r="J71" s="3" t="s">
        <v>38</v>
      </c>
      <c r="K71" s="3"/>
      <c r="L71" s="190">
        <v>425825</v>
      </c>
      <c r="M71" s="309">
        <v>200000</v>
      </c>
      <c r="N71" s="207" t="s">
        <v>1157</v>
      </c>
      <c r="O71" s="200"/>
    </row>
    <row r="72" spans="1:19" s="173" customFormat="1" ht="27.75" customHeight="1">
      <c r="A72" s="187">
        <v>66</v>
      </c>
      <c r="B72" s="295" t="s">
        <v>1168</v>
      </c>
      <c r="C72" s="189">
        <v>44398</v>
      </c>
      <c r="D72" s="3" t="s">
        <v>34</v>
      </c>
      <c r="E72" s="190">
        <v>820210719828540</v>
      </c>
      <c r="F72" s="191" t="s">
        <v>35</v>
      </c>
      <c r="G72" s="3" t="s">
        <v>1169</v>
      </c>
      <c r="H72" s="190" t="s">
        <v>1169</v>
      </c>
      <c r="I72" s="190">
        <v>57734</v>
      </c>
      <c r="J72" s="3" t="s">
        <v>38</v>
      </c>
      <c r="K72" s="3"/>
      <c r="L72" s="190">
        <v>425259</v>
      </c>
      <c r="M72" s="309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295" t="s">
        <v>1170</v>
      </c>
      <c r="C73" s="189">
        <v>44398</v>
      </c>
      <c r="D73" s="3" t="s">
        <v>34</v>
      </c>
      <c r="E73" s="190">
        <v>820210719845439</v>
      </c>
      <c r="F73" s="191" t="s">
        <v>35</v>
      </c>
      <c r="G73" s="3" t="s">
        <v>1171</v>
      </c>
      <c r="H73" s="190" t="s">
        <v>1171</v>
      </c>
      <c r="I73" s="190">
        <v>70270</v>
      </c>
      <c r="J73" s="3" t="s">
        <v>38</v>
      </c>
      <c r="K73" s="3"/>
      <c r="L73" s="190">
        <v>425259</v>
      </c>
      <c r="M73" s="309">
        <v>1000000</v>
      </c>
      <c r="N73" s="203" t="s">
        <v>1</v>
      </c>
      <c r="O73" s="200"/>
    </row>
    <row r="74" spans="1:19" s="173" customFormat="1" ht="27.75" customHeight="1">
      <c r="A74" s="187">
        <v>68</v>
      </c>
      <c r="B74" s="295" t="s">
        <v>1172</v>
      </c>
      <c r="C74" s="189">
        <v>44398</v>
      </c>
      <c r="D74" s="3" t="s">
        <v>34</v>
      </c>
      <c r="E74" s="190">
        <v>820210721861328</v>
      </c>
      <c r="F74" s="191" t="s">
        <v>35</v>
      </c>
      <c r="G74" s="3" t="s">
        <v>1173</v>
      </c>
      <c r="H74" s="190" t="s">
        <v>1173</v>
      </c>
      <c r="I74" s="190">
        <v>562982011725</v>
      </c>
      <c r="J74" s="3" t="s">
        <v>38</v>
      </c>
      <c r="K74" s="3"/>
      <c r="L74" s="190">
        <v>425259</v>
      </c>
      <c r="M74" s="309">
        <v>1000000</v>
      </c>
      <c r="N74" s="203" t="s">
        <v>0</v>
      </c>
      <c r="O74" s="200"/>
      <c r="S74" s="173" t="s">
        <v>917</v>
      </c>
    </row>
    <row r="75" spans="1:19" s="173" customFormat="1" ht="27.75" customHeight="1">
      <c r="A75" s="187">
        <v>69</v>
      </c>
      <c r="B75" s="295" t="s">
        <v>1174</v>
      </c>
      <c r="C75" s="189">
        <v>44398</v>
      </c>
      <c r="D75" s="3" t="s">
        <v>34</v>
      </c>
      <c r="E75" s="190">
        <v>820210721889539</v>
      </c>
      <c r="F75" s="191" t="s">
        <v>48</v>
      </c>
      <c r="G75" s="3" t="s">
        <v>1175</v>
      </c>
      <c r="H75" s="190" t="s">
        <v>1175</v>
      </c>
      <c r="I75" s="190">
        <v>47106033</v>
      </c>
      <c r="J75" s="3" t="s">
        <v>38</v>
      </c>
      <c r="K75" s="3"/>
      <c r="L75" s="190">
        <v>425825</v>
      </c>
      <c r="M75" s="309">
        <v>2000000</v>
      </c>
      <c r="N75" s="207" t="s">
        <v>1156</v>
      </c>
      <c r="O75" s="200"/>
    </row>
    <row r="76" spans="1:19" s="173" customFormat="1" ht="27.75" customHeight="1">
      <c r="A76" s="187">
        <v>70</v>
      </c>
      <c r="B76" s="295" t="s">
        <v>1174</v>
      </c>
      <c r="C76" s="189">
        <v>44398</v>
      </c>
      <c r="D76" s="3" t="s">
        <v>34</v>
      </c>
      <c r="E76" s="190">
        <v>820210721889539</v>
      </c>
      <c r="F76" s="191" t="s">
        <v>48</v>
      </c>
      <c r="G76" s="3" t="s">
        <v>1175</v>
      </c>
      <c r="H76" s="190" t="s">
        <v>1175</v>
      </c>
      <c r="I76" s="190">
        <v>47106033</v>
      </c>
      <c r="J76" s="3" t="s">
        <v>38</v>
      </c>
      <c r="K76" s="3"/>
      <c r="L76" s="190">
        <v>425825</v>
      </c>
      <c r="M76" s="309">
        <v>2000000</v>
      </c>
      <c r="N76" s="207" t="s">
        <v>1157</v>
      </c>
      <c r="O76" s="200"/>
    </row>
    <row r="77" spans="1:19" s="173" customFormat="1" ht="27.75" customHeight="1">
      <c r="A77" s="187">
        <v>71</v>
      </c>
      <c r="B77" s="295" t="s">
        <v>1176</v>
      </c>
      <c r="C77" s="189">
        <v>44398</v>
      </c>
      <c r="D77" s="3" t="s">
        <v>34</v>
      </c>
      <c r="E77" s="190">
        <v>820210721901418</v>
      </c>
      <c r="F77" s="191" t="s">
        <v>35</v>
      </c>
      <c r="G77" s="3" t="s">
        <v>1177</v>
      </c>
      <c r="H77" s="190" t="s">
        <v>1177</v>
      </c>
      <c r="I77" s="190">
        <v>803867326002</v>
      </c>
      <c r="J77" s="3" t="s">
        <v>38</v>
      </c>
      <c r="K77" s="3"/>
      <c r="L77" s="190">
        <v>425259</v>
      </c>
      <c r="M77" s="30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295" t="s">
        <v>1178</v>
      </c>
      <c r="C78" s="189">
        <v>44399</v>
      </c>
      <c r="D78" s="3" t="s">
        <v>34</v>
      </c>
      <c r="E78" s="190">
        <v>820210719792243</v>
      </c>
      <c r="F78" s="191" t="s">
        <v>35</v>
      </c>
      <c r="G78" s="3" t="s">
        <v>1179</v>
      </c>
      <c r="H78" s="190" t="s">
        <v>1179</v>
      </c>
      <c r="I78" s="190">
        <v>942018</v>
      </c>
      <c r="J78" s="3" t="s">
        <v>38</v>
      </c>
      <c r="K78" s="3"/>
      <c r="L78" s="190">
        <v>425825</v>
      </c>
      <c r="M78" s="309">
        <v>2000000</v>
      </c>
      <c r="N78" s="207" t="s">
        <v>1156</v>
      </c>
      <c r="O78" s="200"/>
    </row>
    <row r="79" spans="1:19" s="173" customFormat="1" ht="27.75" customHeight="1">
      <c r="A79" s="187">
        <v>73</v>
      </c>
      <c r="B79" s="295" t="s">
        <v>1178</v>
      </c>
      <c r="C79" s="189">
        <v>44399</v>
      </c>
      <c r="D79" s="3" t="s">
        <v>34</v>
      </c>
      <c r="E79" s="190">
        <v>820210719792243</v>
      </c>
      <c r="F79" s="191" t="s">
        <v>35</v>
      </c>
      <c r="G79" s="3" t="s">
        <v>1179</v>
      </c>
      <c r="H79" s="190" t="s">
        <v>1179</v>
      </c>
      <c r="I79" s="190">
        <v>942018</v>
      </c>
      <c r="J79" s="3" t="s">
        <v>38</v>
      </c>
      <c r="K79" s="3"/>
      <c r="L79" s="190">
        <v>425825</v>
      </c>
      <c r="M79" s="309">
        <v>2000000</v>
      </c>
      <c r="N79" s="207" t="s">
        <v>1157</v>
      </c>
      <c r="O79" s="200"/>
    </row>
    <row r="80" spans="1:19" s="173" customFormat="1" ht="27.75" customHeight="1">
      <c r="A80" s="187">
        <v>74</v>
      </c>
      <c r="B80" s="295" t="s">
        <v>1180</v>
      </c>
      <c r="C80" s="189">
        <v>44399</v>
      </c>
      <c r="D80" s="3" t="s">
        <v>34</v>
      </c>
      <c r="E80" s="190">
        <v>820210720851257</v>
      </c>
      <c r="F80" s="191" t="s">
        <v>35</v>
      </c>
      <c r="G80" s="3" t="s">
        <v>1181</v>
      </c>
      <c r="H80" s="190" t="s">
        <v>1181</v>
      </c>
      <c r="I80" s="190">
        <v>267374051955</v>
      </c>
      <c r="J80" s="3" t="s">
        <v>38</v>
      </c>
      <c r="K80" s="3"/>
      <c r="L80" s="190">
        <v>425259</v>
      </c>
      <c r="M80" s="309">
        <v>1000000</v>
      </c>
      <c r="N80" s="203" t="s">
        <v>1</v>
      </c>
      <c r="O80" s="200"/>
    </row>
    <row r="81" spans="1:15" s="173" customFormat="1" ht="27.75" customHeight="1">
      <c r="A81" s="187">
        <v>75</v>
      </c>
      <c r="B81" s="295" t="s">
        <v>1182</v>
      </c>
      <c r="C81" s="189">
        <v>44399</v>
      </c>
      <c r="D81" s="3" t="s">
        <v>34</v>
      </c>
      <c r="E81" s="190">
        <v>820210721881860</v>
      </c>
      <c r="F81" s="191" t="s">
        <v>35</v>
      </c>
      <c r="G81" s="3" t="s">
        <v>1183</v>
      </c>
      <c r="H81" s="190" t="s">
        <v>1183</v>
      </c>
      <c r="I81" s="190">
        <v>498896185729</v>
      </c>
      <c r="J81" s="3" t="s">
        <v>38</v>
      </c>
      <c r="K81" s="3"/>
      <c r="L81" s="190">
        <v>425259</v>
      </c>
      <c r="M81" s="309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295" t="s">
        <v>1184</v>
      </c>
      <c r="C82" s="189">
        <v>44399</v>
      </c>
      <c r="D82" s="3" t="s">
        <v>34</v>
      </c>
      <c r="E82" s="190">
        <v>820210722002909</v>
      </c>
      <c r="F82" s="191" t="s">
        <v>35</v>
      </c>
      <c r="G82" s="3" t="s">
        <v>1185</v>
      </c>
      <c r="H82" s="190" t="s">
        <v>1185</v>
      </c>
      <c r="I82" s="190">
        <v>505386296237</v>
      </c>
      <c r="J82" s="3" t="s">
        <v>38</v>
      </c>
      <c r="K82" s="3"/>
      <c r="L82" s="190">
        <v>425259</v>
      </c>
      <c r="M82" s="309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295" t="s">
        <v>1186</v>
      </c>
      <c r="C83" s="189">
        <v>44403</v>
      </c>
      <c r="D83" s="3" t="s">
        <v>34</v>
      </c>
      <c r="E83" s="190">
        <v>820210719794357</v>
      </c>
      <c r="F83" s="191" t="s">
        <v>43</v>
      </c>
      <c r="G83" s="3" t="s">
        <v>1187</v>
      </c>
      <c r="H83" s="190" t="s">
        <v>1187</v>
      </c>
      <c r="I83" s="190">
        <v>771015</v>
      </c>
      <c r="J83" s="3" t="s">
        <v>38</v>
      </c>
      <c r="K83" s="3"/>
      <c r="L83" s="190">
        <v>425825</v>
      </c>
      <c r="M83" s="309">
        <v>1600000</v>
      </c>
      <c r="N83" s="207" t="s">
        <v>1156</v>
      </c>
      <c r="O83" s="200"/>
    </row>
    <row r="84" spans="1:15" s="173" customFormat="1" ht="27.75" customHeight="1">
      <c r="A84" s="187">
        <v>78</v>
      </c>
      <c r="B84" s="295" t="s">
        <v>1186</v>
      </c>
      <c r="C84" s="189">
        <v>44403</v>
      </c>
      <c r="D84" s="3" t="s">
        <v>34</v>
      </c>
      <c r="E84" s="190">
        <v>820210719794357</v>
      </c>
      <c r="F84" s="191" t="s">
        <v>43</v>
      </c>
      <c r="G84" s="3" t="s">
        <v>1187</v>
      </c>
      <c r="H84" s="190" t="s">
        <v>1187</v>
      </c>
      <c r="I84" s="190">
        <v>771015</v>
      </c>
      <c r="J84" s="3" t="s">
        <v>38</v>
      </c>
      <c r="K84" s="3"/>
      <c r="L84" s="190">
        <v>425825</v>
      </c>
      <c r="M84" s="309">
        <v>1600000</v>
      </c>
      <c r="N84" s="207" t="s">
        <v>1157</v>
      </c>
      <c r="O84" s="200"/>
    </row>
    <row r="85" spans="1:15" s="173" customFormat="1" ht="27.75" customHeight="1">
      <c r="A85" s="187">
        <v>79</v>
      </c>
      <c r="B85" s="295" t="s">
        <v>1188</v>
      </c>
      <c r="C85" s="189">
        <v>44403</v>
      </c>
      <c r="D85" s="3" t="s">
        <v>34</v>
      </c>
      <c r="E85" s="190">
        <v>820210719804033</v>
      </c>
      <c r="F85" s="191" t="s">
        <v>48</v>
      </c>
      <c r="G85" s="3" t="s">
        <v>1189</v>
      </c>
      <c r="H85" s="190" t="s">
        <v>1189</v>
      </c>
      <c r="I85" s="190">
        <v>47141195</v>
      </c>
      <c r="J85" s="3" t="s">
        <v>38</v>
      </c>
      <c r="K85" s="3"/>
      <c r="L85" s="190">
        <v>425825</v>
      </c>
      <c r="M85" s="309">
        <v>2000000</v>
      </c>
      <c r="N85" s="207" t="s">
        <v>1156</v>
      </c>
      <c r="O85" s="200"/>
    </row>
    <row r="86" spans="1:15" s="173" customFormat="1" ht="27.75" customHeight="1">
      <c r="A86" s="187">
        <v>80</v>
      </c>
      <c r="B86" s="295" t="s">
        <v>1188</v>
      </c>
      <c r="C86" s="189">
        <v>44403</v>
      </c>
      <c r="D86" s="3" t="s">
        <v>34</v>
      </c>
      <c r="E86" s="190">
        <v>820210719804033</v>
      </c>
      <c r="F86" s="191" t="s">
        <v>48</v>
      </c>
      <c r="G86" s="3" t="s">
        <v>1189</v>
      </c>
      <c r="H86" s="190" t="s">
        <v>1189</v>
      </c>
      <c r="I86" s="190">
        <v>47141195</v>
      </c>
      <c r="J86" s="3" t="s">
        <v>38</v>
      </c>
      <c r="K86" s="3"/>
      <c r="L86" s="190">
        <v>425825</v>
      </c>
      <c r="M86" s="309">
        <v>2000000</v>
      </c>
      <c r="N86" s="207" t="s">
        <v>1157</v>
      </c>
      <c r="O86" s="200"/>
    </row>
    <row r="87" spans="1:15" s="173" customFormat="1" ht="27.75" customHeight="1">
      <c r="A87" s="187">
        <v>81</v>
      </c>
      <c r="B87" s="295" t="s">
        <v>1190</v>
      </c>
      <c r="C87" s="189">
        <v>44403</v>
      </c>
      <c r="D87" s="3" t="s">
        <v>34</v>
      </c>
      <c r="E87" s="190">
        <v>820210719842147</v>
      </c>
      <c r="F87" s="191" t="s">
        <v>35</v>
      </c>
      <c r="G87" s="3" t="s">
        <v>1191</v>
      </c>
      <c r="H87" s="190" t="s">
        <v>1191</v>
      </c>
      <c r="I87" s="190">
        <v>926902735616</v>
      </c>
      <c r="J87" s="3" t="s">
        <v>38</v>
      </c>
      <c r="K87" s="3"/>
      <c r="L87" s="190">
        <v>425825</v>
      </c>
      <c r="M87" s="309">
        <v>2000000</v>
      </c>
      <c r="N87" s="207" t="s">
        <v>1156</v>
      </c>
      <c r="O87" s="200"/>
    </row>
    <row r="88" spans="1:15" s="173" customFormat="1" ht="27.75" customHeight="1">
      <c r="A88" s="187">
        <v>82</v>
      </c>
      <c r="B88" s="295" t="s">
        <v>1190</v>
      </c>
      <c r="C88" s="189">
        <v>44403</v>
      </c>
      <c r="D88" s="3" t="s">
        <v>34</v>
      </c>
      <c r="E88" s="190">
        <v>820210719842147</v>
      </c>
      <c r="F88" s="191" t="s">
        <v>35</v>
      </c>
      <c r="G88" s="3" t="s">
        <v>1191</v>
      </c>
      <c r="H88" s="190" t="s">
        <v>1191</v>
      </c>
      <c r="I88" s="190">
        <v>926902735616</v>
      </c>
      <c r="J88" s="3" t="s">
        <v>38</v>
      </c>
      <c r="K88" s="3"/>
      <c r="L88" s="190">
        <v>425825</v>
      </c>
      <c r="M88" s="309">
        <v>2000000</v>
      </c>
      <c r="N88" s="207" t="s">
        <v>1157</v>
      </c>
      <c r="O88" s="200"/>
    </row>
    <row r="89" spans="1:15" s="173" customFormat="1" ht="27.75" customHeight="1">
      <c r="A89" s="187">
        <v>83</v>
      </c>
      <c r="B89" s="295" t="s">
        <v>1192</v>
      </c>
      <c r="C89" s="189">
        <v>44403</v>
      </c>
      <c r="D89" s="3" t="s">
        <v>34</v>
      </c>
      <c r="E89" s="190">
        <v>820210721930509</v>
      </c>
      <c r="F89" s="191" t="s">
        <v>35</v>
      </c>
      <c r="G89" s="3" t="s">
        <v>1193</v>
      </c>
      <c r="H89" s="190" t="s">
        <v>1193</v>
      </c>
      <c r="I89" s="190">
        <v>678880563843</v>
      </c>
      <c r="J89" s="3" t="s">
        <v>38</v>
      </c>
      <c r="K89" s="3"/>
      <c r="L89" s="190">
        <v>425259</v>
      </c>
      <c r="M89" s="30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295" t="s">
        <v>1194</v>
      </c>
      <c r="C90" s="189">
        <v>44403</v>
      </c>
      <c r="D90" s="3" t="s">
        <v>34</v>
      </c>
      <c r="E90" s="190">
        <v>820210721934135</v>
      </c>
      <c r="F90" s="191" t="s">
        <v>35</v>
      </c>
      <c r="G90" s="3" t="s">
        <v>1195</v>
      </c>
      <c r="H90" s="190" t="s">
        <v>1195</v>
      </c>
      <c r="I90" s="190">
        <v>801167563605</v>
      </c>
      <c r="J90" s="3" t="s">
        <v>38</v>
      </c>
      <c r="K90" s="3"/>
      <c r="L90" s="190">
        <v>425259</v>
      </c>
      <c r="M90" s="309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295" t="s">
        <v>1196</v>
      </c>
      <c r="C91" s="189">
        <v>44403</v>
      </c>
      <c r="D91" s="3" t="s">
        <v>34</v>
      </c>
      <c r="E91" s="190">
        <v>820210722045063</v>
      </c>
      <c r="F91" s="191" t="s">
        <v>43</v>
      </c>
      <c r="G91" s="3" t="s">
        <v>1197</v>
      </c>
      <c r="H91" s="190" t="s">
        <v>1197</v>
      </c>
      <c r="I91" s="190">
        <v>472821</v>
      </c>
      <c r="J91" s="3" t="s">
        <v>38</v>
      </c>
      <c r="K91" s="3"/>
      <c r="L91" s="190">
        <v>425259</v>
      </c>
      <c r="M91" s="309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295" t="s">
        <v>1198</v>
      </c>
      <c r="C92" s="189">
        <v>44403</v>
      </c>
      <c r="D92" s="3" t="s">
        <v>34</v>
      </c>
      <c r="E92" s="190">
        <v>820210726229350</v>
      </c>
      <c r="F92" s="191" t="s">
        <v>43</v>
      </c>
      <c r="G92" s="3" t="s">
        <v>1199</v>
      </c>
      <c r="H92" s="190" t="s">
        <v>1199</v>
      </c>
      <c r="I92" s="190">
        <v>57956</v>
      </c>
      <c r="J92" s="3" t="s">
        <v>38</v>
      </c>
      <c r="K92" s="3"/>
      <c r="L92" s="190">
        <v>425259</v>
      </c>
      <c r="M92" s="309">
        <v>1000000</v>
      </c>
      <c r="N92" s="203" t="s">
        <v>1</v>
      </c>
      <c r="O92" s="200"/>
    </row>
    <row r="93" spans="1:15" s="173" customFormat="1" ht="27.75" customHeight="1">
      <c r="A93" s="187">
        <v>87</v>
      </c>
      <c r="B93" s="295" t="s">
        <v>1200</v>
      </c>
      <c r="C93" s="189">
        <v>44403</v>
      </c>
      <c r="D93" s="3" t="s">
        <v>34</v>
      </c>
      <c r="E93" s="190">
        <v>820210726241522</v>
      </c>
      <c r="F93" s="191" t="s">
        <v>979</v>
      </c>
      <c r="G93" s="3" t="s">
        <v>1201</v>
      </c>
      <c r="H93" s="190" t="s">
        <v>1201</v>
      </c>
      <c r="I93" s="190">
        <v>634371104</v>
      </c>
      <c r="J93" s="3" t="s">
        <v>38</v>
      </c>
      <c r="K93" s="3"/>
      <c r="L93" s="190">
        <v>425259</v>
      </c>
      <c r="M93" s="309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295" t="s">
        <v>1202</v>
      </c>
      <c r="C94" s="189">
        <v>44404</v>
      </c>
      <c r="D94" s="3" t="s">
        <v>34</v>
      </c>
      <c r="E94" s="190">
        <v>820210726197059</v>
      </c>
      <c r="F94" s="191" t="s">
        <v>35</v>
      </c>
      <c r="G94" s="3" t="s">
        <v>1203</v>
      </c>
      <c r="H94" s="190" t="s">
        <v>1203</v>
      </c>
      <c r="I94" s="190">
        <v>266193</v>
      </c>
      <c r="J94" s="3" t="s">
        <v>38</v>
      </c>
      <c r="K94" s="3"/>
      <c r="L94" s="190">
        <v>425259</v>
      </c>
      <c r="M94" s="309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295" t="s">
        <v>1204</v>
      </c>
      <c r="C95" s="189">
        <v>44404</v>
      </c>
      <c r="D95" s="3" t="s">
        <v>34</v>
      </c>
      <c r="E95" s="190">
        <v>820210726197966</v>
      </c>
      <c r="F95" s="191" t="s">
        <v>35</v>
      </c>
      <c r="G95" s="3" t="s">
        <v>1205</v>
      </c>
      <c r="H95" s="190" t="s">
        <v>1205</v>
      </c>
      <c r="I95" s="190">
        <v>265524</v>
      </c>
      <c r="J95" s="3" t="s">
        <v>38</v>
      </c>
      <c r="K95" s="3"/>
      <c r="L95" s="190">
        <v>425259</v>
      </c>
      <c r="M95" s="309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295" t="s">
        <v>1206</v>
      </c>
      <c r="C96" s="189">
        <v>44405</v>
      </c>
      <c r="D96" s="3" t="s">
        <v>34</v>
      </c>
      <c r="E96" s="190">
        <v>820210727438692</v>
      </c>
      <c r="F96" s="191" t="s">
        <v>43</v>
      </c>
      <c r="G96" s="3" t="s">
        <v>1207</v>
      </c>
      <c r="H96" s="190" t="s">
        <v>1207</v>
      </c>
      <c r="I96" s="190">
        <v>608555</v>
      </c>
      <c r="J96" s="3" t="s">
        <v>38</v>
      </c>
      <c r="K96" s="3"/>
      <c r="L96" s="190">
        <v>425259</v>
      </c>
      <c r="M96" s="309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295" t="s">
        <v>1208</v>
      </c>
      <c r="C97" s="189">
        <v>44405</v>
      </c>
      <c r="D97" s="3" t="s">
        <v>34</v>
      </c>
      <c r="E97" s="190">
        <v>820210728507093</v>
      </c>
      <c r="F97" s="191" t="s">
        <v>35</v>
      </c>
      <c r="G97" s="3" t="s">
        <v>1209</v>
      </c>
      <c r="H97" s="190" t="s">
        <v>1209</v>
      </c>
      <c r="I97" s="190">
        <v>651193756120</v>
      </c>
      <c r="J97" s="3" t="s">
        <v>38</v>
      </c>
      <c r="K97" s="3"/>
      <c r="L97" s="190">
        <v>425259</v>
      </c>
      <c r="M97" s="309">
        <v>1000000</v>
      </c>
      <c r="N97" s="203" t="s">
        <v>1</v>
      </c>
      <c r="O97" s="200"/>
    </row>
    <row r="98" spans="1:19" s="173" customFormat="1" ht="27.75" customHeight="1">
      <c r="A98" s="187">
        <v>92</v>
      </c>
      <c r="B98" s="295" t="s">
        <v>1210</v>
      </c>
      <c r="C98" s="189">
        <v>44405</v>
      </c>
      <c r="D98" s="3" t="s">
        <v>34</v>
      </c>
      <c r="E98" s="190">
        <v>820210728509574</v>
      </c>
      <c r="F98" s="191" t="s">
        <v>35</v>
      </c>
      <c r="G98" s="3" t="s">
        <v>1211</v>
      </c>
      <c r="H98" s="190" t="s">
        <v>1211</v>
      </c>
      <c r="I98" s="190">
        <v>434612097863</v>
      </c>
      <c r="J98" s="3" t="s">
        <v>38</v>
      </c>
      <c r="K98" s="3"/>
      <c r="L98" s="190">
        <v>425259</v>
      </c>
      <c r="M98" s="30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295" t="s">
        <v>1212</v>
      </c>
      <c r="C99" s="189">
        <v>44405</v>
      </c>
      <c r="D99" s="3" t="s">
        <v>34</v>
      </c>
      <c r="E99" s="190">
        <v>820210728517257</v>
      </c>
      <c r="F99" s="191" t="s">
        <v>35</v>
      </c>
      <c r="G99" s="3" t="s">
        <v>1213</v>
      </c>
      <c r="H99" s="190" t="s">
        <v>1213</v>
      </c>
      <c r="I99" s="190">
        <v>921694037590</v>
      </c>
      <c r="J99" s="3" t="s">
        <v>38</v>
      </c>
      <c r="K99" s="3"/>
      <c r="L99" s="190">
        <v>425259</v>
      </c>
      <c r="M99" s="30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295" t="s">
        <v>77</v>
      </c>
      <c r="C100" s="189">
        <v>44406</v>
      </c>
      <c r="D100" s="3" t="s">
        <v>34</v>
      </c>
      <c r="E100" s="190">
        <v>820210723066511</v>
      </c>
      <c r="F100" s="191" t="s">
        <v>48</v>
      </c>
      <c r="G100" s="3" t="s">
        <v>1214</v>
      </c>
      <c r="H100" s="190" t="s">
        <v>1214</v>
      </c>
      <c r="I100" s="190">
        <v>47216335</v>
      </c>
      <c r="J100" s="3" t="s">
        <v>38</v>
      </c>
      <c r="K100" s="3"/>
      <c r="L100" s="190">
        <v>425825</v>
      </c>
      <c r="M100" s="309">
        <v>2000000</v>
      </c>
      <c r="N100" s="207" t="s">
        <v>1156</v>
      </c>
      <c r="O100" s="200"/>
    </row>
    <row r="101" spans="1:19" s="173" customFormat="1" ht="27.75" customHeight="1">
      <c r="A101" s="187">
        <v>95</v>
      </c>
      <c r="B101" s="295" t="s">
        <v>77</v>
      </c>
      <c r="C101" s="189">
        <v>44406</v>
      </c>
      <c r="D101" s="3" t="s">
        <v>34</v>
      </c>
      <c r="E101" s="190">
        <v>820210723066511</v>
      </c>
      <c r="F101" s="191" t="s">
        <v>48</v>
      </c>
      <c r="G101" s="3" t="s">
        <v>1214</v>
      </c>
      <c r="H101" s="190" t="s">
        <v>1214</v>
      </c>
      <c r="I101" s="190">
        <v>47216335</v>
      </c>
      <c r="J101" s="3" t="s">
        <v>38</v>
      </c>
      <c r="K101" s="3"/>
      <c r="L101" s="190">
        <v>425825</v>
      </c>
      <c r="M101" s="309">
        <v>2000000</v>
      </c>
      <c r="N101" s="207" t="s">
        <v>1157</v>
      </c>
      <c r="O101" s="200"/>
    </row>
    <row r="102" spans="1:19" s="173" customFormat="1" ht="27.75" customHeight="1">
      <c r="A102" s="187">
        <v>96</v>
      </c>
      <c r="B102" s="295" t="s">
        <v>1215</v>
      </c>
      <c r="C102" s="189">
        <v>44406</v>
      </c>
      <c r="D102" s="3" t="s">
        <v>34</v>
      </c>
      <c r="E102" s="190">
        <v>820210723066995</v>
      </c>
      <c r="F102" s="191" t="s">
        <v>63</v>
      </c>
      <c r="G102" s="3" t="s">
        <v>1216</v>
      </c>
      <c r="H102" s="190" t="s">
        <v>1216</v>
      </c>
      <c r="I102" s="190">
        <v>210729840462</v>
      </c>
      <c r="J102" s="3" t="s">
        <v>38</v>
      </c>
      <c r="K102" s="3"/>
      <c r="L102" s="190">
        <v>425825</v>
      </c>
      <c r="M102" s="309">
        <v>2000000</v>
      </c>
      <c r="N102" s="207" t="s">
        <v>1156</v>
      </c>
      <c r="O102" s="200"/>
    </row>
    <row r="103" spans="1:19" s="173" customFormat="1" ht="27.75" customHeight="1">
      <c r="A103" s="187">
        <v>97</v>
      </c>
      <c r="B103" s="295" t="s">
        <v>1215</v>
      </c>
      <c r="C103" s="189">
        <v>44406</v>
      </c>
      <c r="D103" s="3" t="s">
        <v>34</v>
      </c>
      <c r="E103" s="190">
        <v>820210723066995</v>
      </c>
      <c r="F103" s="191" t="s">
        <v>63</v>
      </c>
      <c r="G103" s="3" t="s">
        <v>1216</v>
      </c>
      <c r="H103" s="190" t="s">
        <v>1216</v>
      </c>
      <c r="I103" s="190">
        <v>210729840462</v>
      </c>
      <c r="J103" s="3" t="s">
        <v>38</v>
      </c>
      <c r="K103" s="3"/>
      <c r="L103" s="190">
        <v>425825</v>
      </c>
      <c r="M103" s="309">
        <v>2000000</v>
      </c>
      <c r="N103" s="207" t="s">
        <v>1157</v>
      </c>
      <c r="O103" s="200"/>
    </row>
    <row r="104" spans="1:19" s="173" customFormat="1" ht="27.75" customHeight="1">
      <c r="A104" s="187">
        <v>98</v>
      </c>
      <c r="B104" s="295" t="s">
        <v>1217</v>
      </c>
      <c r="C104" s="189">
        <v>44406</v>
      </c>
      <c r="D104" s="3" t="s">
        <v>34</v>
      </c>
      <c r="E104" s="190">
        <v>820210727420690</v>
      </c>
      <c r="F104" s="191" t="s">
        <v>43</v>
      </c>
      <c r="G104" s="3" t="s">
        <v>1218</v>
      </c>
      <c r="H104" s="190" t="s">
        <v>1218</v>
      </c>
      <c r="I104" s="190">
        <v>699962</v>
      </c>
      <c r="J104" s="3" t="s">
        <v>38</v>
      </c>
      <c r="K104" s="3"/>
      <c r="L104" s="190">
        <v>425825</v>
      </c>
      <c r="M104" s="309">
        <v>2000000</v>
      </c>
      <c r="N104" s="207" t="s">
        <v>1156</v>
      </c>
      <c r="O104" s="200"/>
    </row>
    <row r="105" spans="1:19" s="173" customFormat="1" ht="27.75" customHeight="1">
      <c r="A105" s="187">
        <v>99</v>
      </c>
      <c r="B105" s="295" t="s">
        <v>1217</v>
      </c>
      <c r="C105" s="189">
        <v>44406</v>
      </c>
      <c r="D105" s="3" t="s">
        <v>34</v>
      </c>
      <c r="E105" s="190">
        <v>820210727420690</v>
      </c>
      <c r="F105" s="191" t="s">
        <v>43</v>
      </c>
      <c r="G105" s="3" t="s">
        <v>1218</v>
      </c>
      <c r="H105" s="190" t="s">
        <v>1218</v>
      </c>
      <c r="I105" s="190">
        <v>699962</v>
      </c>
      <c r="J105" s="3" t="s">
        <v>38</v>
      </c>
      <c r="K105" s="3"/>
      <c r="L105" s="190">
        <v>425825</v>
      </c>
      <c r="M105" s="309">
        <v>2000000</v>
      </c>
      <c r="N105" s="207" t="s">
        <v>1157</v>
      </c>
      <c r="O105" s="200"/>
    </row>
    <row r="106" spans="1:19" s="173" customFormat="1" ht="27.75" customHeight="1">
      <c r="A106" s="187">
        <v>100</v>
      </c>
      <c r="B106" s="295" t="s">
        <v>1219</v>
      </c>
      <c r="C106" s="189">
        <v>44406</v>
      </c>
      <c r="D106" s="3" t="s">
        <v>34</v>
      </c>
      <c r="E106" s="190">
        <v>820210727460359</v>
      </c>
      <c r="F106" s="191" t="s">
        <v>1220</v>
      </c>
      <c r="G106" s="3" t="s">
        <v>1221</v>
      </c>
      <c r="H106" s="190" t="s">
        <v>1221</v>
      </c>
      <c r="I106" s="190">
        <v>210729000001</v>
      </c>
      <c r="J106" s="3" t="s">
        <v>38</v>
      </c>
      <c r="K106" s="3"/>
      <c r="L106" s="190">
        <v>425259</v>
      </c>
      <c r="M106" s="309">
        <v>1000000</v>
      </c>
      <c r="N106" s="203" t="s">
        <v>1</v>
      </c>
      <c r="O106" s="200"/>
    </row>
    <row r="107" spans="1:19" s="173" customFormat="1" ht="27.75" customHeight="1">
      <c r="A107" s="187">
        <v>101</v>
      </c>
      <c r="B107" s="295" t="s">
        <v>1222</v>
      </c>
      <c r="C107" s="189">
        <v>44406</v>
      </c>
      <c r="D107" s="3" t="s">
        <v>34</v>
      </c>
      <c r="E107" s="190">
        <v>820210728579330</v>
      </c>
      <c r="F107" s="191" t="s">
        <v>35</v>
      </c>
      <c r="G107" s="3" t="s">
        <v>1223</v>
      </c>
      <c r="H107" s="190" t="s">
        <v>1223</v>
      </c>
      <c r="I107" s="190">
        <v>490408053168</v>
      </c>
      <c r="J107" s="3" t="s">
        <v>38</v>
      </c>
      <c r="K107" s="3"/>
      <c r="L107" s="190">
        <v>425259</v>
      </c>
      <c r="M107" s="309">
        <v>1000000</v>
      </c>
      <c r="N107" s="203" t="s">
        <v>1</v>
      </c>
      <c r="O107" s="200"/>
      <c r="S107" s="173" t="s">
        <v>905</v>
      </c>
    </row>
    <row r="108" spans="1:19" s="173" customFormat="1" ht="27.75" customHeight="1">
      <c r="A108" s="187">
        <v>102</v>
      </c>
      <c r="B108" s="295" t="s">
        <v>1224</v>
      </c>
      <c r="C108" s="189">
        <v>44407</v>
      </c>
      <c r="D108" s="3" t="s">
        <v>34</v>
      </c>
      <c r="E108" s="190">
        <v>820210726303439</v>
      </c>
      <c r="F108" s="191" t="s">
        <v>35</v>
      </c>
      <c r="G108" s="3" t="s">
        <v>1225</v>
      </c>
      <c r="H108" s="190" t="s">
        <v>1225</v>
      </c>
      <c r="I108" s="190">
        <v>151233022513</v>
      </c>
      <c r="J108" s="3" t="s">
        <v>38</v>
      </c>
      <c r="K108" s="3"/>
      <c r="L108" s="190">
        <v>425825</v>
      </c>
      <c r="M108" s="309">
        <v>1500000</v>
      </c>
      <c r="N108" s="207" t="s">
        <v>1156</v>
      </c>
      <c r="O108" s="200"/>
    </row>
    <row r="109" spans="1:19" s="173" customFormat="1" ht="27.75" customHeight="1">
      <c r="A109" s="187">
        <v>103</v>
      </c>
      <c r="B109" s="295" t="s">
        <v>1224</v>
      </c>
      <c r="C109" s="189">
        <v>44407</v>
      </c>
      <c r="D109" s="3" t="s">
        <v>34</v>
      </c>
      <c r="E109" s="190">
        <v>820210726303439</v>
      </c>
      <c r="F109" s="191" t="s">
        <v>35</v>
      </c>
      <c r="G109" s="3" t="s">
        <v>1225</v>
      </c>
      <c r="H109" s="190" t="s">
        <v>1225</v>
      </c>
      <c r="I109" s="190">
        <v>151233022513</v>
      </c>
      <c r="J109" s="3" t="s">
        <v>38</v>
      </c>
      <c r="K109" s="3"/>
      <c r="L109" s="190">
        <v>425825</v>
      </c>
      <c r="M109" s="309">
        <v>1500000</v>
      </c>
      <c r="N109" s="207" t="s">
        <v>1157</v>
      </c>
      <c r="O109" s="200"/>
    </row>
    <row r="110" spans="1:19" s="173" customFormat="1" ht="27.75" customHeight="1">
      <c r="A110" s="187">
        <v>104</v>
      </c>
      <c r="B110" s="295" t="s">
        <v>1226</v>
      </c>
      <c r="C110" s="189">
        <v>44407</v>
      </c>
      <c r="D110" s="3" t="s">
        <v>34</v>
      </c>
      <c r="E110" s="190">
        <v>820210729681800</v>
      </c>
      <c r="F110" s="191" t="s">
        <v>48</v>
      </c>
      <c r="G110" s="3" t="s">
        <v>1227</v>
      </c>
      <c r="H110" s="190" t="s">
        <v>1227</v>
      </c>
      <c r="I110" s="190">
        <v>47234495</v>
      </c>
      <c r="J110" s="3" t="s">
        <v>38</v>
      </c>
      <c r="K110" s="3"/>
      <c r="L110" s="190">
        <v>425259</v>
      </c>
      <c r="M110" s="309">
        <v>1000000</v>
      </c>
      <c r="N110" s="203" t="s">
        <v>1</v>
      </c>
      <c r="O110" s="200"/>
    </row>
    <row r="111" spans="1:19" s="175" customFormat="1" ht="27.75" customHeight="1">
      <c r="A111" s="211"/>
      <c r="B111" s="783" t="s">
        <v>123</v>
      </c>
      <c r="C111" s="784"/>
      <c r="D111" s="784"/>
      <c r="E111" s="784"/>
      <c r="F111" s="784"/>
      <c r="G111" s="784"/>
      <c r="H111" s="784"/>
      <c r="I111" s="784"/>
      <c r="J111" s="784"/>
      <c r="K111" s="784"/>
      <c r="L111" s="785"/>
      <c r="M111" s="280">
        <f>SUM(M7:M110)</f>
        <v>123122416</v>
      </c>
      <c r="N111" s="281"/>
      <c r="O111" s="282"/>
    </row>
    <row r="113" spans="1:12">
      <c r="A113" s="212" t="s">
        <v>17</v>
      </c>
      <c r="B113" s="213" t="s">
        <v>124</v>
      </c>
      <c r="C113" s="214"/>
      <c r="D113" s="215"/>
      <c r="E113" s="216" t="s">
        <v>125</v>
      </c>
      <c r="F113" s="216"/>
      <c r="G113" s="216" t="s">
        <v>126</v>
      </c>
      <c r="H113" s="217" t="s">
        <v>127</v>
      </c>
      <c r="I113" s="283"/>
      <c r="J113" s="283"/>
    </row>
    <row r="114" spans="1:12">
      <c r="A114" s="218"/>
      <c r="B114" s="219" t="s">
        <v>11</v>
      </c>
      <c r="C114" s="220"/>
      <c r="D114" s="221"/>
      <c r="E114" s="222"/>
      <c r="F114" s="222"/>
      <c r="G114" s="222"/>
      <c r="H114" s="223"/>
      <c r="I114" s="283"/>
      <c r="J114" s="283"/>
    </row>
    <row r="115" spans="1:12">
      <c r="A115" s="224"/>
      <c r="B115" s="766" t="s">
        <v>128</v>
      </c>
      <c r="C115" s="767"/>
      <c r="D115" s="768"/>
      <c r="E115" s="225"/>
      <c r="F115" s="225"/>
      <c r="G115" s="226"/>
      <c r="H115" s="227"/>
      <c r="I115" s="284"/>
      <c r="J115" s="284"/>
    </row>
    <row r="116" spans="1:12">
      <c r="A116" s="228">
        <v>1</v>
      </c>
      <c r="B116" s="775" t="s">
        <v>0</v>
      </c>
      <c r="C116" s="776"/>
      <c r="D116" s="777"/>
      <c r="E116" s="229">
        <f>COUNTIF($N$7:$N$151,"Izin Akuntan Publik")</f>
        <v>4</v>
      </c>
      <c r="F116" s="229"/>
      <c r="G116" s="230">
        <v>1000000</v>
      </c>
      <c r="H116" s="231">
        <f t="shared" ref="H116:H122" si="0">E116*G116</f>
        <v>4000000</v>
      </c>
      <c r="I116" s="285"/>
      <c r="J116" s="286"/>
    </row>
    <row r="117" spans="1:12">
      <c r="A117" s="228">
        <v>2</v>
      </c>
      <c r="B117" s="769" t="s">
        <v>1</v>
      </c>
      <c r="C117" s="770"/>
      <c r="D117" s="771"/>
      <c r="E117" s="229">
        <f>COUNTIF($N$7:$N$151,"Perpanjangan Izin Akuntan Publik")</f>
        <v>71</v>
      </c>
      <c r="F117" s="229"/>
      <c r="G117" s="230">
        <v>1000000</v>
      </c>
      <c r="H117" s="231">
        <f t="shared" si="0"/>
        <v>71000000</v>
      </c>
      <c r="I117" s="285"/>
      <c r="J117" s="286"/>
    </row>
    <row r="118" spans="1:12">
      <c r="A118" s="228">
        <v>3</v>
      </c>
      <c r="B118" s="769" t="s">
        <v>129</v>
      </c>
      <c r="C118" s="770"/>
      <c r="D118" s="771"/>
      <c r="E118" s="229"/>
      <c r="F118" s="229"/>
      <c r="G118" s="230"/>
      <c r="H118" s="232"/>
      <c r="I118" s="285"/>
      <c r="J118" s="286"/>
      <c r="L118" s="287"/>
    </row>
    <row r="119" spans="1:12">
      <c r="A119" s="228"/>
      <c r="B119" s="769" t="s">
        <v>130</v>
      </c>
      <c r="C119" s="770"/>
      <c r="D119" s="771"/>
      <c r="E119" s="229">
        <f>COUNTIF($N$7:$N$151,"Izin Usaha KAP Perseorangan")</f>
        <v>0</v>
      </c>
      <c r="F119" s="229"/>
      <c r="G119" s="230">
        <v>1500000</v>
      </c>
      <c r="H119" s="231">
        <f t="shared" si="0"/>
        <v>0</v>
      </c>
      <c r="I119" s="285"/>
      <c r="J119" s="286"/>
    </row>
    <row r="120" spans="1:12">
      <c r="A120" s="228"/>
      <c r="B120" s="769" t="s">
        <v>131</v>
      </c>
      <c r="C120" s="770"/>
      <c r="D120" s="771"/>
      <c r="E120" s="229">
        <f>COUNTIF($N$7:$N$151,"Izin Usaha KAP Jumlah Rekan 2-4 orang")</f>
        <v>1</v>
      </c>
      <c r="F120" s="229"/>
      <c r="G120" s="230">
        <v>3000000</v>
      </c>
      <c r="H120" s="231">
        <f t="shared" si="0"/>
        <v>3000000</v>
      </c>
      <c r="I120" s="285"/>
      <c r="J120" s="286"/>
    </row>
    <row r="121" spans="1:12">
      <c r="A121" s="228"/>
      <c r="B121" s="769" t="s">
        <v>132</v>
      </c>
      <c r="C121" s="770"/>
      <c r="D121" s="771"/>
      <c r="E121" s="229">
        <f>COUNTIF($N$7:$N$151,"Izin Usaha KAP Jumlah Rekan 5 orang atau lebih")</f>
        <v>0</v>
      </c>
      <c r="F121" s="229"/>
      <c r="G121" s="230">
        <v>6000000</v>
      </c>
      <c r="H121" s="232">
        <f t="shared" si="0"/>
        <v>0</v>
      </c>
      <c r="I121" s="285"/>
      <c r="J121" s="286"/>
    </row>
    <row r="122" spans="1:12">
      <c r="A122" s="233">
        <v>4</v>
      </c>
      <c r="B122" s="772" t="s">
        <v>5</v>
      </c>
      <c r="C122" s="773"/>
      <c r="D122" s="774"/>
      <c r="E122" s="229">
        <f>COUNTIF($N$7:$N$151,"Izin Pendirian Cabang Kantor Akuntan Publik")</f>
        <v>0</v>
      </c>
      <c r="F122" s="234"/>
      <c r="G122" s="235">
        <v>2000000</v>
      </c>
      <c r="H122" s="231">
        <f t="shared" si="0"/>
        <v>0</v>
      </c>
      <c r="I122" s="285"/>
      <c r="J122" s="286"/>
    </row>
    <row r="123" spans="1:12">
      <c r="A123" s="236"/>
      <c r="B123" s="763" t="s">
        <v>133</v>
      </c>
      <c r="C123" s="764"/>
      <c r="D123" s="765"/>
      <c r="E123" s="237"/>
      <c r="F123" s="237"/>
      <c r="G123" s="238"/>
      <c r="H123" s="239">
        <f>SUM(H116:H122)</f>
        <v>78000000</v>
      </c>
      <c r="I123" s="288"/>
      <c r="J123" s="289"/>
    </row>
    <row r="124" spans="1:12">
      <c r="A124" s="240"/>
      <c r="B124" s="766" t="s">
        <v>134</v>
      </c>
      <c r="C124" s="767"/>
      <c r="D124" s="768"/>
      <c r="E124" s="241"/>
      <c r="F124" s="241"/>
      <c r="G124" s="242"/>
      <c r="H124" s="243"/>
      <c r="I124" s="290"/>
      <c r="J124" s="291"/>
    </row>
    <row r="125" spans="1:12" ht="15" customHeight="1">
      <c r="A125" s="228">
        <v>5</v>
      </c>
      <c r="B125" s="745" t="s">
        <v>6</v>
      </c>
      <c r="C125" s="746"/>
      <c r="D125" s="747"/>
      <c r="E125" s="229">
        <f>COUNTIF($N$7:$N$151,"Persetujuan Pencantuman Nama KAPA atau OAA Bersama-Sama dengan nama KAP")</f>
        <v>0</v>
      </c>
      <c r="F125" s="229"/>
      <c r="G125" s="230">
        <v>5000000</v>
      </c>
      <c r="H125" s="232">
        <f>E125*G125</f>
        <v>0</v>
      </c>
      <c r="I125" s="290"/>
      <c r="J125" s="286"/>
    </row>
    <row r="126" spans="1:12">
      <c r="A126" s="233">
        <v>6</v>
      </c>
      <c r="B126" s="760" t="s">
        <v>7</v>
      </c>
      <c r="C126" s="761"/>
      <c r="D126" s="762"/>
      <c r="E126" s="244">
        <f>COUNTIF($N$7:$N$151,"Persetujuan Pendaftaran KAPA atau OAA")</f>
        <v>0</v>
      </c>
      <c r="F126" s="244"/>
      <c r="G126" s="235">
        <v>10000000</v>
      </c>
      <c r="H126" s="245">
        <f>E126*G126</f>
        <v>0</v>
      </c>
      <c r="I126" s="290"/>
      <c r="J126" s="286"/>
    </row>
    <row r="127" spans="1:12">
      <c r="A127" s="246"/>
      <c r="B127" s="763" t="s">
        <v>135</v>
      </c>
      <c r="C127" s="764"/>
      <c r="D127" s="765"/>
      <c r="E127" s="247"/>
      <c r="F127" s="247"/>
      <c r="G127" s="248"/>
      <c r="H127" s="239">
        <f>SUM(H125:H126)</f>
        <v>0</v>
      </c>
      <c r="I127" s="288"/>
      <c r="J127" s="289"/>
    </row>
    <row r="128" spans="1:12">
      <c r="A128" s="236"/>
      <c r="B128" s="763" t="s">
        <v>136</v>
      </c>
      <c r="C128" s="764"/>
      <c r="D128" s="765"/>
      <c r="E128" s="237"/>
      <c r="F128" s="237"/>
      <c r="G128" s="238"/>
      <c r="H128" s="239">
        <f>H123+H127</f>
        <v>78000000</v>
      </c>
      <c r="I128" s="288"/>
      <c r="J128" s="289"/>
    </row>
    <row r="129" spans="1:14">
      <c r="A129" s="249"/>
      <c r="B129" s="250" t="s">
        <v>13</v>
      </c>
      <c r="C129" s="251"/>
      <c r="D129" s="252"/>
      <c r="E129" s="253"/>
      <c r="F129" s="253"/>
      <c r="G129" s="254"/>
      <c r="H129" s="255"/>
      <c r="I129" s="288"/>
      <c r="J129" s="289"/>
      <c r="N129" s="292">
        <f>M111-104828000</f>
        <v>18294416</v>
      </c>
    </row>
    <row r="130" spans="1:14">
      <c r="A130" s="240"/>
      <c r="B130" s="766" t="s">
        <v>137</v>
      </c>
      <c r="C130" s="767"/>
      <c r="D130" s="768"/>
      <c r="E130" s="241"/>
      <c r="F130" s="241"/>
      <c r="G130" s="242"/>
      <c r="H130" s="256"/>
      <c r="I130" s="290"/>
      <c r="J130" s="291"/>
    </row>
    <row r="131" spans="1:14" ht="31" customHeight="1">
      <c r="A131" s="228">
        <v>7</v>
      </c>
      <c r="B131" s="745" t="s">
        <v>8</v>
      </c>
      <c r="C131" s="746"/>
      <c r="D131" s="747"/>
      <c r="E131" s="229">
        <v>1</v>
      </c>
      <c r="F131" s="229"/>
      <c r="G131" s="230">
        <v>0</v>
      </c>
      <c r="H131" s="231">
        <v>1000000</v>
      </c>
      <c r="I131" s="290"/>
      <c r="J131" s="286"/>
    </row>
    <row r="132" spans="1:14" ht="29" customHeight="1">
      <c r="A132" s="228">
        <v>8</v>
      </c>
      <c r="B132" s="745" t="s">
        <v>9</v>
      </c>
      <c r="C132" s="746"/>
      <c r="D132" s="747"/>
      <c r="E132" s="229">
        <v>26</v>
      </c>
      <c r="F132" s="229"/>
      <c r="G132" s="257" t="s">
        <v>138</v>
      </c>
      <c r="H132" s="231">
        <v>42000000</v>
      </c>
      <c r="I132" s="290"/>
      <c r="J132" s="286"/>
    </row>
    <row r="133" spans="1:14" ht="31" customHeight="1">
      <c r="A133" s="233">
        <v>9</v>
      </c>
      <c r="B133" s="748" t="s">
        <v>10</v>
      </c>
      <c r="C133" s="749"/>
      <c r="D133" s="750"/>
      <c r="E133" s="234">
        <v>1</v>
      </c>
      <c r="F133" s="234"/>
      <c r="G133" s="258" t="s">
        <v>138</v>
      </c>
      <c r="H133" s="231">
        <v>2122416</v>
      </c>
      <c r="I133" s="290"/>
      <c r="J133" s="286"/>
    </row>
    <row r="134" spans="1:14" ht="30" customHeight="1">
      <c r="A134" s="236"/>
      <c r="B134" s="751" t="s">
        <v>139</v>
      </c>
      <c r="C134" s="752"/>
      <c r="D134" s="753"/>
      <c r="E134" s="237"/>
      <c r="F134" s="237"/>
      <c r="G134" s="259"/>
      <c r="H134" s="260">
        <f>SUM(H131:H133)</f>
        <v>45122416</v>
      </c>
      <c r="I134" s="288"/>
      <c r="J134" s="289"/>
    </row>
    <row r="135" spans="1:14" ht="30" customHeight="1">
      <c r="A135" s="261">
        <v>10</v>
      </c>
      <c r="B135" s="754" t="s">
        <v>140</v>
      </c>
      <c r="C135" s="755"/>
      <c r="D135" s="756"/>
      <c r="E135" s="262">
        <v>0</v>
      </c>
      <c r="F135" s="263"/>
      <c r="G135" s="264" t="s">
        <v>138</v>
      </c>
      <c r="H135" s="262"/>
      <c r="I135" s="290"/>
      <c r="J135" s="291"/>
    </row>
    <row r="136" spans="1:14" ht="30" customHeight="1">
      <c r="A136" s="265">
        <v>11</v>
      </c>
      <c r="B136" s="757" t="s">
        <v>577</v>
      </c>
      <c r="C136" s="758"/>
      <c r="D136" s="759"/>
      <c r="E136" s="263">
        <v>0</v>
      </c>
      <c r="F136" s="266"/>
      <c r="G136" s="267"/>
      <c r="H136" s="263"/>
      <c r="I136" s="290"/>
      <c r="J136" s="291"/>
    </row>
    <row r="137" spans="1:14" ht="30" customHeight="1">
      <c r="A137" s="265">
        <v>12</v>
      </c>
      <c r="B137" s="734" t="s">
        <v>1039</v>
      </c>
      <c r="C137" s="735"/>
      <c r="D137" s="736"/>
      <c r="E137" s="263">
        <v>0</v>
      </c>
      <c r="F137" s="266"/>
      <c r="G137" s="267"/>
      <c r="H137" s="263"/>
      <c r="I137" s="290"/>
      <c r="J137" s="291"/>
    </row>
    <row r="138" spans="1:14" ht="33" customHeight="1">
      <c r="A138" s="268">
        <v>13</v>
      </c>
      <c r="B138" s="737" t="s">
        <v>141</v>
      </c>
      <c r="C138" s="738"/>
      <c r="D138" s="739"/>
      <c r="E138" s="269">
        <v>0</v>
      </c>
      <c r="F138" s="270"/>
      <c r="G138" s="271"/>
      <c r="H138" s="269"/>
      <c r="I138" s="290"/>
      <c r="J138" s="291"/>
    </row>
    <row r="139" spans="1:14">
      <c r="A139" s="740" t="s">
        <v>142</v>
      </c>
      <c r="B139" s="741"/>
      <c r="C139" s="741"/>
      <c r="D139" s="742"/>
      <c r="E139" s="272">
        <f>SUM(E116:E135)</f>
        <v>104</v>
      </c>
      <c r="F139" s="272"/>
      <c r="G139" s="273"/>
      <c r="H139" s="274">
        <f>SUM(H135:H138)</f>
        <v>0</v>
      </c>
      <c r="I139" s="293"/>
      <c r="J139" s="294"/>
    </row>
    <row r="140" spans="1:14">
      <c r="A140" s="743" t="s">
        <v>143</v>
      </c>
      <c r="B140" s="744"/>
      <c r="C140" s="744"/>
      <c r="D140" s="742"/>
      <c r="E140" s="216">
        <f>SUM(E116:E135)</f>
        <v>104</v>
      </c>
      <c r="F140" s="216"/>
      <c r="G140" s="273"/>
      <c r="H140" s="260">
        <f>H128+H134+H139</f>
        <v>123122416</v>
      </c>
      <c r="I140" s="293"/>
      <c r="J140" s="294"/>
    </row>
    <row r="141" spans="1:14">
      <c r="I141" s="284"/>
      <c r="J141" s="183"/>
    </row>
    <row r="142" spans="1:14">
      <c r="B142" s="786" t="s">
        <v>11</v>
      </c>
      <c r="C142" s="787"/>
      <c r="D142" s="790"/>
      <c r="E142" s="788"/>
      <c r="F142" s="789"/>
      <c r="G142" s="275"/>
      <c r="H142" s="276">
        <f>H128</f>
        <v>78000000</v>
      </c>
      <c r="I142" s="284"/>
      <c r="J142" s="183"/>
    </row>
    <row r="143" spans="1:14">
      <c r="B143" s="786" t="s">
        <v>13</v>
      </c>
      <c r="C143" s="787"/>
      <c r="D143" s="788"/>
      <c r="E143" s="788"/>
      <c r="F143" s="789"/>
      <c r="G143" s="275"/>
      <c r="H143" s="276">
        <f>H134</f>
        <v>45122416</v>
      </c>
      <c r="I143" s="284"/>
      <c r="J143" s="183"/>
    </row>
    <row r="144" spans="1:14">
      <c r="B144" s="786" t="s">
        <v>1228</v>
      </c>
      <c r="C144" s="787"/>
      <c r="D144" s="790"/>
      <c r="E144" s="788"/>
      <c r="F144" s="789"/>
      <c r="G144" s="275"/>
      <c r="H144" s="276">
        <f>H135</f>
        <v>0</v>
      </c>
      <c r="I144" s="284"/>
      <c r="J144" s="183"/>
    </row>
    <row r="145" spans="2:10">
      <c r="B145" s="786" t="s">
        <v>12</v>
      </c>
      <c r="C145" s="787"/>
      <c r="D145" s="790"/>
      <c r="E145" s="788"/>
      <c r="F145" s="789"/>
      <c r="G145" s="275"/>
      <c r="H145" s="276">
        <f>H136</f>
        <v>0</v>
      </c>
      <c r="I145" s="284"/>
      <c r="J145" s="183"/>
    </row>
    <row r="146" spans="2:10">
      <c r="B146" s="786" t="s">
        <v>1040</v>
      </c>
      <c r="C146" s="787"/>
      <c r="D146" s="790"/>
      <c r="E146" s="788"/>
      <c r="F146" s="789"/>
      <c r="G146" s="275"/>
      <c r="H146" s="276">
        <f>H137</f>
        <v>0</v>
      </c>
      <c r="I146" s="284"/>
      <c r="J146" s="183"/>
    </row>
    <row r="147" spans="2:10">
      <c r="B147" s="786" t="s">
        <v>1229</v>
      </c>
      <c r="C147" s="787"/>
      <c r="D147" s="790"/>
      <c r="E147" s="788"/>
      <c r="F147" s="789"/>
      <c r="G147" s="275"/>
      <c r="H147" s="276">
        <f>H138</f>
        <v>0</v>
      </c>
      <c r="I147" s="284"/>
      <c r="J147" s="183"/>
    </row>
    <row r="148" spans="2:10">
      <c r="B148" s="277" t="s">
        <v>234</v>
      </c>
      <c r="C148" s="278"/>
      <c r="D148" s="278"/>
      <c r="E148" s="279"/>
      <c r="F148" s="279"/>
      <c r="G148" s="275"/>
      <c r="H148" s="276">
        <f>SUM(H142:H147)</f>
        <v>123122416</v>
      </c>
    </row>
  </sheetData>
  <autoFilter ref="A6:Q111" xr:uid="{00000000-0009-0000-0000-000007000000}"/>
  <mergeCells count="35">
    <mergeCell ref="A1:N1"/>
    <mergeCell ref="A2:N2"/>
    <mergeCell ref="A3:N3"/>
    <mergeCell ref="B111:L111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A139:D139"/>
    <mergeCell ref="A140:D140"/>
    <mergeCell ref="B142:F142"/>
    <mergeCell ref="B143:F143"/>
    <mergeCell ref="B144:F144"/>
    <mergeCell ref="B145:F145"/>
    <mergeCell ref="B146:F146"/>
    <mergeCell ref="B147:F147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1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60"/>
  <sheetViews>
    <sheetView view="pageBreakPreview" zoomScale="90" zoomScaleNormal="80" workbookViewId="0">
      <pane ySplit="6" topLeftCell="A91" activePane="bottomLeft" state="frozen"/>
      <selection activeCell="B27" sqref="B27:D27"/>
      <selection pane="bottomLeft" activeCell="B27" sqref="B27:D27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78" t="s">
        <v>14</v>
      </c>
      <c r="B1" s="778"/>
      <c r="C1" s="778"/>
      <c r="D1" s="778"/>
      <c r="E1" s="778"/>
      <c r="F1" s="778"/>
      <c r="G1" s="778"/>
      <c r="H1" s="778"/>
      <c r="I1" s="779"/>
      <c r="J1" s="778"/>
      <c r="K1" s="778"/>
      <c r="L1" s="778"/>
      <c r="M1" s="778"/>
      <c r="N1" s="778"/>
      <c r="O1" s="181"/>
      <c r="P1" s="181"/>
      <c r="Q1" s="181"/>
    </row>
    <row r="2" spans="1:17">
      <c r="A2" s="780" t="s">
        <v>15</v>
      </c>
      <c r="B2" s="780"/>
      <c r="C2" s="780"/>
      <c r="D2" s="780"/>
      <c r="E2" s="780"/>
      <c r="F2" s="780"/>
      <c r="G2" s="780"/>
      <c r="H2" s="780"/>
      <c r="I2" s="781"/>
      <c r="J2" s="780"/>
      <c r="K2" s="780"/>
      <c r="L2" s="780"/>
      <c r="M2" s="780"/>
      <c r="N2" s="780"/>
      <c r="O2" s="194"/>
      <c r="P2" s="194"/>
      <c r="Q2" s="194"/>
    </row>
    <row r="3" spans="1:17">
      <c r="A3" s="782" t="s">
        <v>1230</v>
      </c>
      <c r="B3" s="782"/>
      <c r="C3" s="782"/>
      <c r="D3" s="782"/>
      <c r="E3" s="782"/>
      <c r="F3" s="782"/>
      <c r="G3" s="782"/>
      <c r="H3" s="782"/>
      <c r="I3" s="781"/>
      <c r="J3" s="782"/>
      <c r="K3" s="782"/>
      <c r="L3" s="782"/>
      <c r="M3" s="782"/>
      <c r="N3" s="782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295" t="s">
        <v>1231</v>
      </c>
      <c r="C7" s="189">
        <v>44410</v>
      </c>
      <c r="D7" s="296" t="s">
        <v>34</v>
      </c>
      <c r="E7" s="190">
        <v>820210727385404</v>
      </c>
      <c r="F7" s="191" t="s">
        <v>43</v>
      </c>
      <c r="G7" s="296"/>
      <c r="H7" s="190" t="s">
        <v>1232</v>
      </c>
      <c r="I7" s="190">
        <v>552249</v>
      </c>
      <c r="J7" s="190" t="s">
        <v>37</v>
      </c>
      <c r="K7" s="296" t="s">
        <v>38</v>
      </c>
      <c r="L7" s="190">
        <v>425825</v>
      </c>
      <c r="M7" s="199">
        <v>800000</v>
      </c>
      <c r="N7" s="188" t="s">
        <v>1156</v>
      </c>
      <c r="O7" s="200"/>
    </row>
    <row r="8" spans="1:17" s="173" customFormat="1" ht="27.75" customHeight="1">
      <c r="A8" s="187">
        <v>2</v>
      </c>
      <c r="B8" s="295" t="s">
        <v>1231</v>
      </c>
      <c r="C8" s="189">
        <v>44410</v>
      </c>
      <c r="D8" s="296" t="s">
        <v>34</v>
      </c>
      <c r="E8" s="190">
        <v>820210727385404</v>
      </c>
      <c r="F8" s="191" t="s">
        <v>43</v>
      </c>
      <c r="G8" s="296"/>
      <c r="H8" s="190" t="s">
        <v>1232</v>
      </c>
      <c r="I8" s="190">
        <v>552249</v>
      </c>
      <c r="J8" s="190" t="s">
        <v>37</v>
      </c>
      <c r="K8" s="296" t="s">
        <v>38</v>
      </c>
      <c r="L8" s="190">
        <v>425825</v>
      </c>
      <c r="M8" s="199">
        <v>800000</v>
      </c>
      <c r="N8" s="188" t="s">
        <v>1157</v>
      </c>
      <c r="O8" s="200"/>
    </row>
    <row r="9" spans="1:17" s="173" customFormat="1" ht="27.75" customHeight="1">
      <c r="A9" s="187">
        <v>3</v>
      </c>
      <c r="B9" s="295" t="s">
        <v>1233</v>
      </c>
      <c r="C9" s="189">
        <v>44410</v>
      </c>
      <c r="D9" s="296" t="s">
        <v>34</v>
      </c>
      <c r="E9" s="190">
        <v>820210802848607</v>
      </c>
      <c r="F9" s="191" t="s">
        <v>48</v>
      </c>
      <c r="G9" s="296"/>
      <c r="H9" s="190" t="s">
        <v>1234</v>
      </c>
      <c r="I9" s="190">
        <v>47266093</v>
      </c>
      <c r="J9" s="190" t="s">
        <v>37</v>
      </c>
      <c r="K9" s="296" t="s">
        <v>38</v>
      </c>
      <c r="L9" s="190">
        <v>425259</v>
      </c>
      <c r="M9" s="199">
        <v>1000000</v>
      </c>
      <c r="N9" s="188" t="s">
        <v>1</v>
      </c>
      <c r="O9" s="200"/>
    </row>
    <row r="10" spans="1:17" s="173" customFormat="1" ht="27.75" customHeight="1">
      <c r="A10" s="187">
        <v>4</v>
      </c>
      <c r="B10" s="295" t="s">
        <v>1235</v>
      </c>
      <c r="C10" s="189">
        <v>44410</v>
      </c>
      <c r="D10" s="296" t="s">
        <v>34</v>
      </c>
      <c r="E10" s="190">
        <v>820210802854890</v>
      </c>
      <c r="F10" s="191" t="s">
        <v>35</v>
      </c>
      <c r="G10" s="296"/>
      <c r="H10" s="190" t="s">
        <v>1236</v>
      </c>
      <c r="I10" s="190">
        <v>783018</v>
      </c>
      <c r="J10" s="190" t="s">
        <v>37</v>
      </c>
      <c r="K10" s="296" t="s">
        <v>38</v>
      </c>
      <c r="L10" s="190">
        <v>425825</v>
      </c>
      <c r="M10" s="199">
        <v>200000</v>
      </c>
      <c r="N10" s="188" t="s">
        <v>1156</v>
      </c>
      <c r="O10" s="200"/>
    </row>
    <row r="11" spans="1:17" s="173" customFormat="1" ht="27.75" customHeight="1">
      <c r="A11" s="187">
        <v>5</v>
      </c>
      <c r="B11" s="295" t="s">
        <v>1235</v>
      </c>
      <c r="C11" s="189">
        <v>44410</v>
      </c>
      <c r="D11" s="296" t="s">
        <v>34</v>
      </c>
      <c r="E11" s="190">
        <v>820210802854890</v>
      </c>
      <c r="F11" s="191" t="s">
        <v>35</v>
      </c>
      <c r="G11" s="296"/>
      <c r="H11" s="190" t="s">
        <v>1236</v>
      </c>
      <c r="I11" s="190">
        <v>783018</v>
      </c>
      <c r="J11" s="190" t="s">
        <v>37</v>
      </c>
      <c r="K11" s="296" t="s">
        <v>38</v>
      </c>
      <c r="L11" s="190">
        <v>425825</v>
      </c>
      <c r="M11" s="199">
        <v>200000</v>
      </c>
      <c r="N11" s="297" t="s">
        <v>1157</v>
      </c>
      <c r="O11" s="200"/>
    </row>
    <row r="12" spans="1:17" s="173" customFormat="1" ht="27.75" customHeight="1">
      <c r="A12" s="187">
        <v>6</v>
      </c>
      <c r="B12" s="295" t="s">
        <v>1237</v>
      </c>
      <c r="C12" s="189">
        <v>44410</v>
      </c>
      <c r="D12" s="296" t="s">
        <v>34</v>
      </c>
      <c r="E12" s="190">
        <v>820210802857702</v>
      </c>
      <c r="F12" s="191" t="s">
        <v>43</v>
      </c>
      <c r="G12" s="296"/>
      <c r="H12" s="190" t="s">
        <v>1238</v>
      </c>
      <c r="I12" s="190">
        <v>65835</v>
      </c>
      <c r="J12" s="190" t="s">
        <v>37</v>
      </c>
      <c r="K12" s="296" t="s">
        <v>38</v>
      </c>
      <c r="L12" s="190">
        <v>425825</v>
      </c>
      <c r="M12" s="199">
        <v>2000000</v>
      </c>
      <c r="N12" s="297" t="s">
        <v>1156</v>
      </c>
      <c r="O12" s="200"/>
    </row>
    <row r="13" spans="1:17" s="173" customFormat="1" ht="27.75" customHeight="1">
      <c r="A13" s="187">
        <v>7</v>
      </c>
      <c r="B13" s="295" t="s">
        <v>1237</v>
      </c>
      <c r="C13" s="189">
        <v>44410</v>
      </c>
      <c r="D13" s="296" t="s">
        <v>34</v>
      </c>
      <c r="E13" s="190">
        <v>820210802857702</v>
      </c>
      <c r="F13" s="191" t="s">
        <v>43</v>
      </c>
      <c r="G13" s="296"/>
      <c r="H13" s="190" t="s">
        <v>1238</v>
      </c>
      <c r="I13" s="190">
        <v>65835</v>
      </c>
      <c r="J13" s="190" t="s">
        <v>37</v>
      </c>
      <c r="K13" s="296" t="s">
        <v>38</v>
      </c>
      <c r="L13" s="190">
        <v>425825</v>
      </c>
      <c r="M13" s="199">
        <v>2000000</v>
      </c>
      <c r="N13" s="297" t="s">
        <v>1157</v>
      </c>
      <c r="O13" s="200"/>
    </row>
    <row r="14" spans="1:17" s="173" customFormat="1" ht="29">
      <c r="A14" s="187">
        <v>8</v>
      </c>
      <c r="B14" s="295" t="s">
        <v>1239</v>
      </c>
      <c r="C14" s="189">
        <v>44411</v>
      </c>
      <c r="D14" s="296" t="s">
        <v>34</v>
      </c>
      <c r="E14" s="190">
        <v>820210728482360</v>
      </c>
      <c r="F14" s="191" t="s">
        <v>63</v>
      </c>
      <c r="G14" s="296"/>
      <c r="H14" s="190" t="s">
        <v>1240</v>
      </c>
      <c r="I14" s="190">
        <v>210803116896</v>
      </c>
      <c r="J14" s="190" t="s">
        <v>37</v>
      </c>
      <c r="K14" s="296" t="s">
        <v>38</v>
      </c>
      <c r="L14" s="190">
        <v>425259</v>
      </c>
      <c r="M14" s="199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295" t="s">
        <v>1241</v>
      </c>
      <c r="C15" s="189">
        <v>44411</v>
      </c>
      <c r="D15" s="296" t="s">
        <v>34</v>
      </c>
      <c r="E15" s="190">
        <v>820210728513792</v>
      </c>
      <c r="F15" s="191" t="s">
        <v>48</v>
      </c>
      <c r="G15" s="296"/>
      <c r="H15" s="190" t="s">
        <v>1242</v>
      </c>
      <c r="I15" s="190">
        <v>47276649</v>
      </c>
      <c r="J15" s="190" t="s">
        <v>37</v>
      </c>
      <c r="K15" s="296" t="s">
        <v>38</v>
      </c>
      <c r="L15" s="190">
        <v>425259</v>
      </c>
      <c r="M15" s="19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295" t="s">
        <v>1243</v>
      </c>
      <c r="C16" s="189">
        <v>44411</v>
      </c>
      <c r="D16" s="296" t="s">
        <v>34</v>
      </c>
      <c r="E16" s="190">
        <v>820210728527214</v>
      </c>
      <c r="F16" s="191" t="s">
        <v>48</v>
      </c>
      <c r="G16" s="296"/>
      <c r="H16" s="190" t="s">
        <v>1244</v>
      </c>
      <c r="I16" s="190">
        <v>47282694</v>
      </c>
      <c r="J16" s="190" t="s">
        <v>37</v>
      </c>
      <c r="K16" s="296" t="s">
        <v>38</v>
      </c>
      <c r="L16" s="190">
        <v>425825</v>
      </c>
      <c r="M16" s="199">
        <v>900000</v>
      </c>
      <c r="N16" s="297" t="s">
        <v>1156</v>
      </c>
      <c r="O16" s="200"/>
    </row>
    <row r="17" spans="1:15" s="173" customFormat="1" ht="27.75" customHeight="1">
      <c r="A17" s="187">
        <v>11</v>
      </c>
      <c r="B17" s="295" t="s">
        <v>1243</v>
      </c>
      <c r="C17" s="189">
        <v>44411</v>
      </c>
      <c r="D17" s="296" t="s">
        <v>34</v>
      </c>
      <c r="E17" s="190">
        <v>820210728527214</v>
      </c>
      <c r="F17" s="191" t="s">
        <v>48</v>
      </c>
      <c r="G17" s="296"/>
      <c r="H17" s="190" t="s">
        <v>1244</v>
      </c>
      <c r="I17" s="190">
        <v>47282694</v>
      </c>
      <c r="J17" s="190" t="s">
        <v>37</v>
      </c>
      <c r="K17" s="296" t="s">
        <v>38</v>
      </c>
      <c r="L17" s="190">
        <v>425825</v>
      </c>
      <c r="M17" s="199">
        <v>900000</v>
      </c>
      <c r="N17" s="297" t="s">
        <v>1157</v>
      </c>
      <c r="O17" s="200"/>
    </row>
    <row r="18" spans="1:15" s="173" customFormat="1" ht="27.75" customHeight="1">
      <c r="A18" s="187">
        <v>12</v>
      </c>
      <c r="B18" s="295" t="s">
        <v>1245</v>
      </c>
      <c r="C18" s="189">
        <v>44411</v>
      </c>
      <c r="D18" s="296" t="s">
        <v>34</v>
      </c>
      <c r="E18" s="190">
        <v>820210728537044</v>
      </c>
      <c r="F18" s="191" t="s">
        <v>63</v>
      </c>
      <c r="G18" s="296"/>
      <c r="H18" s="190" t="s">
        <v>1246</v>
      </c>
      <c r="I18" s="190">
        <v>210803117183</v>
      </c>
      <c r="J18" s="190" t="s">
        <v>37</v>
      </c>
      <c r="K18" s="296" t="s">
        <v>38</v>
      </c>
      <c r="L18" s="190">
        <v>425259</v>
      </c>
      <c r="M18" s="199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295" t="s">
        <v>1247</v>
      </c>
      <c r="C19" s="189">
        <v>44411</v>
      </c>
      <c r="D19" s="296" t="s">
        <v>34</v>
      </c>
      <c r="E19" s="190">
        <v>820210802843229</v>
      </c>
      <c r="F19" s="191" t="s">
        <v>48</v>
      </c>
      <c r="G19" s="296"/>
      <c r="H19" s="190" t="s">
        <v>1248</v>
      </c>
      <c r="I19" s="190">
        <v>47290952</v>
      </c>
      <c r="J19" s="190" t="s">
        <v>37</v>
      </c>
      <c r="K19" s="296" t="s">
        <v>38</v>
      </c>
      <c r="L19" s="190">
        <v>425259</v>
      </c>
      <c r="M19" s="199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295" t="s">
        <v>1070</v>
      </c>
      <c r="C20" s="189">
        <v>44411</v>
      </c>
      <c r="D20" s="296" t="s">
        <v>34</v>
      </c>
      <c r="E20" s="190">
        <v>820210802904572</v>
      </c>
      <c r="F20" s="191" t="s">
        <v>815</v>
      </c>
      <c r="G20" s="296"/>
      <c r="H20" s="190" t="s">
        <v>1249</v>
      </c>
      <c r="I20" s="190">
        <v>961560062303</v>
      </c>
      <c r="J20" s="190" t="s">
        <v>37</v>
      </c>
      <c r="K20" s="296" t="s">
        <v>38</v>
      </c>
      <c r="L20" s="190">
        <v>425259</v>
      </c>
      <c r="M20" s="199">
        <v>2000000</v>
      </c>
      <c r="N20" s="203" t="s">
        <v>250</v>
      </c>
      <c r="O20" s="200"/>
    </row>
    <row r="21" spans="1:15" s="173" customFormat="1" ht="27.75" customHeight="1">
      <c r="A21" s="187">
        <v>15</v>
      </c>
      <c r="B21" s="295" t="s">
        <v>1250</v>
      </c>
      <c r="C21" s="189">
        <v>44411</v>
      </c>
      <c r="D21" s="296" t="s">
        <v>34</v>
      </c>
      <c r="E21" s="190">
        <v>820210802921841</v>
      </c>
      <c r="F21" s="191" t="s">
        <v>48</v>
      </c>
      <c r="G21" s="296"/>
      <c r="H21" s="190" t="s">
        <v>1251</v>
      </c>
      <c r="I21" s="190">
        <v>47272976</v>
      </c>
      <c r="J21" s="190" t="s">
        <v>37</v>
      </c>
      <c r="K21" s="296" t="s">
        <v>38</v>
      </c>
      <c r="L21" s="190">
        <v>425259</v>
      </c>
      <c r="M21" s="199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295" t="s">
        <v>1252</v>
      </c>
      <c r="C22" s="189">
        <v>44411</v>
      </c>
      <c r="D22" s="296" t="s">
        <v>34</v>
      </c>
      <c r="E22" s="190">
        <v>820210802929661</v>
      </c>
      <c r="F22" s="191" t="s">
        <v>35</v>
      </c>
      <c r="G22" s="296"/>
      <c r="H22" s="190" t="s">
        <v>1253</v>
      </c>
      <c r="I22" s="190">
        <v>498254106913</v>
      </c>
      <c r="J22" s="190" t="s">
        <v>37</v>
      </c>
      <c r="K22" s="296" t="s">
        <v>38</v>
      </c>
      <c r="L22" s="190">
        <v>425259</v>
      </c>
      <c r="M22" s="199">
        <v>1000000</v>
      </c>
      <c r="N22" s="203" t="s">
        <v>1</v>
      </c>
      <c r="O22" s="204"/>
    </row>
    <row r="23" spans="1:15" s="173" customFormat="1" ht="27.75" customHeight="1">
      <c r="A23" s="187">
        <v>17</v>
      </c>
      <c r="B23" s="295" t="s">
        <v>1254</v>
      </c>
      <c r="C23" s="189">
        <v>44412</v>
      </c>
      <c r="D23" s="296" t="s">
        <v>34</v>
      </c>
      <c r="E23" s="190">
        <v>820210803058428</v>
      </c>
      <c r="F23" s="191" t="s">
        <v>35</v>
      </c>
      <c r="G23" s="296"/>
      <c r="H23" s="190" t="s">
        <v>1255</v>
      </c>
      <c r="I23" s="190">
        <v>916527</v>
      </c>
      <c r="J23" s="190" t="s">
        <v>37</v>
      </c>
      <c r="K23" s="296" t="s">
        <v>38</v>
      </c>
      <c r="L23" s="190">
        <v>425259</v>
      </c>
      <c r="M23" s="199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295" t="s">
        <v>1256</v>
      </c>
      <c r="C24" s="189">
        <v>44412</v>
      </c>
      <c r="D24" s="296" t="s">
        <v>34</v>
      </c>
      <c r="E24" s="190">
        <v>820210804080717</v>
      </c>
      <c r="F24" s="191" t="s">
        <v>43</v>
      </c>
      <c r="G24" s="296"/>
      <c r="H24" s="190" t="s">
        <v>1257</v>
      </c>
      <c r="I24" s="190">
        <v>578943</v>
      </c>
      <c r="J24" s="190" t="s">
        <v>37</v>
      </c>
      <c r="K24" s="296" t="s">
        <v>38</v>
      </c>
      <c r="L24" s="190">
        <v>425259</v>
      </c>
      <c r="M24" s="19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295" t="s">
        <v>1258</v>
      </c>
      <c r="C25" s="189">
        <v>44413</v>
      </c>
      <c r="D25" s="296" t="s">
        <v>34</v>
      </c>
      <c r="E25" s="190">
        <v>820210804123038</v>
      </c>
      <c r="F25" s="191" t="s">
        <v>48</v>
      </c>
      <c r="G25" s="296"/>
      <c r="H25" s="190" t="s">
        <v>1259</v>
      </c>
      <c r="I25" s="190">
        <v>47324969</v>
      </c>
      <c r="J25" s="190" t="s">
        <v>37</v>
      </c>
      <c r="K25" s="296" t="s">
        <v>38</v>
      </c>
      <c r="L25" s="190">
        <v>425259</v>
      </c>
      <c r="M25" s="19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295" t="s">
        <v>1260</v>
      </c>
      <c r="C26" s="189">
        <v>44413</v>
      </c>
      <c r="D26" s="296" t="s">
        <v>34</v>
      </c>
      <c r="E26" s="190">
        <v>820210804175796</v>
      </c>
      <c r="F26" s="191" t="s">
        <v>35</v>
      </c>
      <c r="G26" s="296"/>
      <c r="H26" s="190" t="s">
        <v>1261</v>
      </c>
      <c r="I26" s="190">
        <v>638386082988</v>
      </c>
      <c r="J26" s="190" t="s">
        <v>37</v>
      </c>
      <c r="K26" s="296" t="s">
        <v>38</v>
      </c>
      <c r="L26" s="190">
        <v>425259</v>
      </c>
      <c r="M26" s="199">
        <v>1000000</v>
      </c>
      <c r="N26" s="203" t="s">
        <v>0</v>
      </c>
      <c r="O26" s="200"/>
    </row>
    <row r="27" spans="1:15" s="173" customFormat="1" ht="27.75" customHeight="1">
      <c r="A27" s="187">
        <v>21</v>
      </c>
      <c r="B27" s="295" t="s">
        <v>1262</v>
      </c>
      <c r="C27" s="189">
        <v>44413</v>
      </c>
      <c r="D27" s="296" t="s">
        <v>34</v>
      </c>
      <c r="E27" s="190">
        <v>820210805197407</v>
      </c>
      <c r="F27" s="191" t="s">
        <v>48</v>
      </c>
      <c r="G27" s="296"/>
      <c r="H27" s="190" t="s">
        <v>1263</v>
      </c>
      <c r="I27" s="190">
        <v>47343097</v>
      </c>
      <c r="J27" s="190" t="s">
        <v>37</v>
      </c>
      <c r="K27" s="296" t="s">
        <v>38</v>
      </c>
      <c r="L27" s="190">
        <v>425259</v>
      </c>
      <c r="M27" s="199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295" t="s">
        <v>1264</v>
      </c>
      <c r="C28" s="189">
        <v>44413</v>
      </c>
      <c r="D28" s="296" t="s">
        <v>34</v>
      </c>
      <c r="E28" s="190">
        <v>820210805211727</v>
      </c>
      <c r="F28" s="191" t="s">
        <v>35</v>
      </c>
      <c r="G28" s="296"/>
      <c r="H28" s="190" t="s">
        <v>1265</v>
      </c>
      <c r="I28" s="190">
        <v>595014053611</v>
      </c>
      <c r="J28" s="190" t="s">
        <v>37</v>
      </c>
      <c r="K28" s="296" t="s">
        <v>38</v>
      </c>
      <c r="L28" s="190">
        <v>425259</v>
      </c>
      <c r="M28" s="199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295" t="s">
        <v>1266</v>
      </c>
      <c r="C29" s="189">
        <v>44414</v>
      </c>
      <c r="D29" s="296" t="s">
        <v>34</v>
      </c>
      <c r="E29" s="190">
        <v>820210802886239</v>
      </c>
      <c r="F29" s="191" t="s">
        <v>35</v>
      </c>
      <c r="G29" s="296"/>
      <c r="H29" s="190" t="s">
        <v>1267</v>
      </c>
      <c r="I29" s="190">
        <v>910178386741</v>
      </c>
      <c r="J29" s="190" t="s">
        <v>37</v>
      </c>
      <c r="K29" s="296" t="s">
        <v>38</v>
      </c>
      <c r="L29" s="190">
        <v>425259</v>
      </c>
      <c r="M29" s="19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295" t="s">
        <v>1268</v>
      </c>
      <c r="C30" s="189">
        <v>44414</v>
      </c>
      <c r="D30" s="296" t="s">
        <v>34</v>
      </c>
      <c r="E30" s="190">
        <v>820210802886442</v>
      </c>
      <c r="F30" s="191" t="s">
        <v>35</v>
      </c>
      <c r="G30" s="296"/>
      <c r="H30" s="190" t="s">
        <v>1269</v>
      </c>
      <c r="I30" s="190">
        <v>570194386088</v>
      </c>
      <c r="J30" s="190" t="s">
        <v>37</v>
      </c>
      <c r="K30" s="296" t="s">
        <v>38</v>
      </c>
      <c r="L30" s="190">
        <v>425259</v>
      </c>
      <c r="M30" s="199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295" t="s">
        <v>1270</v>
      </c>
      <c r="C31" s="189">
        <v>44414</v>
      </c>
      <c r="D31" s="296" t="s">
        <v>34</v>
      </c>
      <c r="E31" s="190">
        <v>820210802888127</v>
      </c>
      <c r="F31" s="191" t="s">
        <v>35</v>
      </c>
      <c r="G31" s="296"/>
      <c r="H31" s="190" t="s">
        <v>1271</v>
      </c>
      <c r="I31" s="190">
        <v>290808387052</v>
      </c>
      <c r="J31" s="190" t="s">
        <v>37</v>
      </c>
      <c r="K31" s="296" t="s">
        <v>38</v>
      </c>
      <c r="L31" s="190">
        <v>425259</v>
      </c>
      <c r="M31" s="199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295" t="s">
        <v>1005</v>
      </c>
      <c r="C32" s="189">
        <v>44417</v>
      </c>
      <c r="D32" s="296" t="s">
        <v>34</v>
      </c>
      <c r="E32" s="190">
        <v>820210806367636</v>
      </c>
      <c r="F32" s="191" t="s">
        <v>35</v>
      </c>
      <c r="G32" s="296"/>
      <c r="H32" s="190" t="s">
        <v>1272</v>
      </c>
      <c r="I32" s="190">
        <v>942402098669</v>
      </c>
      <c r="J32" s="190" t="s">
        <v>37</v>
      </c>
      <c r="K32" s="296" t="s">
        <v>38</v>
      </c>
      <c r="L32" s="190">
        <v>425259</v>
      </c>
      <c r="M32" s="199">
        <v>2000000</v>
      </c>
      <c r="N32" s="203" t="s">
        <v>250</v>
      </c>
      <c r="O32" s="200"/>
    </row>
    <row r="33" spans="1:15" s="173" customFormat="1" ht="27.75" customHeight="1">
      <c r="A33" s="187">
        <v>27</v>
      </c>
      <c r="B33" s="295" t="s">
        <v>1005</v>
      </c>
      <c r="C33" s="189">
        <v>44417</v>
      </c>
      <c r="D33" s="296" t="s">
        <v>34</v>
      </c>
      <c r="E33" s="190">
        <v>820210806367648</v>
      </c>
      <c r="F33" s="191" t="s">
        <v>35</v>
      </c>
      <c r="G33" s="296"/>
      <c r="H33" s="190" t="s">
        <v>1273</v>
      </c>
      <c r="I33" s="190">
        <v>83804085733</v>
      </c>
      <c r="J33" s="190" t="s">
        <v>37</v>
      </c>
      <c r="K33" s="296" t="s">
        <v>38</v>
      </c>
      <c r="L33" s="190">
        <v>425259</v>
      </c>
      <c r="M33" s="199">
        <v>2000000</v>
      </c>
      <c r="N33" s="203" t="s">
        <v>250</v>
      </c>
      <c r="O33" s="200"/>
    </row>
    <row r="34" spans="1:15" s="173" customFormat="1" ht="27.75" customHeight="1">
      <c r="A34" s="187">
        <v>28</v>
      </c>
      <c r="B34" s="295" t="s">
        <v>1274</v>
      </c>
      <c r="C34" s="189">
        <v>44417</v>
      </c>
      <c r="D34" s="296" t="s">
        <v>34</v>
      </c>
      <c r="E34" s="190">
        <v>820210807381864</v>
      </c>
      <c r="F34" s="191" t="s">
        <v>35</v>
      </c>
      <c r="G34" s="296"/>
      <c r="H34" s="190" t="s">
        <v>1275</v>
      </c>
      <c r="I34" s="190">
        <v>334810055123</v>
      </c>
      <c r="J34" s="190" t="s">
        <v>37</v>
      </c>
      <c r="K34" s="296" t="s">
        <v>38</v>
      </c>
      <c r="L34" s="190">
        <v>425259</v>
      </c>
      <c r="M34" s="199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295" t="s">
        <v>1276</v>
      </c>
      <c r="C35" s="189">
        <v>44417</v>
      </c>
      <c r="D35" s="296" t="s">
        <v>34</v>
      </c>
      <c r="E35" s="190">
        <v>820210808441258</v>
      </c>
      <c r="F35" s="191" t="s">
        <v>43</v>
      </c>
      <c r="G35" s="296"/>
      <c r="H35" s="190" t="s">
        <v>1277</v>
      </c>
      <c r="I35" s="190">
        <v>23166</v>
      </c>
      <c r="J35" s="190" t="s">
        <v>37</v>
      </c>
      <c r="K35" s="296" t="s">
        <v>38</v>
      </c>
      <c r="L35" s="190">
        <v>425259</v>
      </c>
      <c r="M35" s="199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295" t="s">
        <v>1278</v>
      </c>
      <c r="C36" s="189">
        <v>44417</v>
      </c>
      <c r="D36" s="296" t="s">
        <v>34</v>
      </c>
      <c r="E36" s="190">
        <v>820210809488531</v>
      </c>
      <c r="F36" s="191" t="s">
        <v>48</v>
      </c>
      <c r="G36" s="296"/>
      <c r="H36" s="190" t="s">
        <v>1279</v>
      </c>
      <c r="I36" s="190">
        <v>47486346</v>
      </c>
      <c r="J36" s="190" t="s">
        <v>37</v>
      </c>
      <c r="K36" s="296" t="s">
        <v>38</v>
      </c>
      <c r="L36" s="190">
        <v>425825</v>
      </c>
      <c r="M36" s="199">
        <v>2000000</v>
      </c>
      <c r="N36" s="298" t="s">
        <v>1156</v>
      </c>
      <c r="O36" s="200"/>
    </row>
    <row r="37" spans="1:15" s="173" customFormat="1" ht="27.75" customHeight="1">
      <c r="A37" s="187">
        <v>31</v>
      </c>
      <c r="B37" s="295" t="s">
        <v>1278</v>
      </c>
      <c r="C37" s="189">
        <v>44417</v>
      </c>
      <c r="D37" s="296" t="s">
        <v>34</v>
      </c>
      <c r="E37" s="190">
        <v>820210809488531</v>
      </c>
      <c r="F37" s="191" t="s">
        <v>48</v>
      </c>
      <c r="G37" s="296"/>
      <c r="H37" s="190" t="s">
        <v>1279</v>
      </c>
      <c r="I37" s="190">
        <v>47486346</v>
      </c>
      <c r="J37" s="190" t="s">
        <v>37</v>
      </c>
      <c r="K37" s="296" t="s">
        <v>38</v>
      </c>
      <c r="L37" s="190">
        <v>425825</v>
      </c>
      <c r="M37" s="199">
        <v>2000000</v>
      </c>
      <c r="N37" s="298" t="s">
        <v>1157</v>
      </c>
      <c r="O37" s="200"/>
    </row>
    <row r="38" spans="1:15" s="173" customFormat="1" ht="29">
      <c r="A38" s="187">
        <v>32</v>
      </c>
      <c r="B38" s="295" t="s">
        <v>1280</v>
      </c>
      <c r="C38" s="189">
        <v>44418</v>
      </c>
      <c r="D38" s="296" t="s">
        <v>34</v>
      </c>
      <c r="E38" s="190">
        <v>820210809515303</v>
      </c>
      <c r="F38" s="191" t="s">
        <v>35</v>
      </c>
      <c r="G38" s="296"/>
      <c r="H38" s="190" t="s">
        <v>1281</v>
      </c>
      <c r="I38" s="190">
        <v>194292082012</v>
      </c>
      <c r="J38" s="190" t="s">
        <v>37</v>
      </c>
      <c r="K38" s="296" t="s">
        <v>38</v>
      </c>
      <c r="L38" s="190">
        <v>425259</v>
      </c>
      <c r="M38" s="199">
        <v>5000000</v>
      </c>
      <c r="N38" s="298" t="s">
        <v>6</v>
      </c>
      <c r="O38" s="200"/>
    </row>
    <row r="39" spans="1:15" s="173" customFormat="1" ht="27.75" customHeight="1">
      <c r="A39" s="187">
        <v>33</v>
      </c>
      <c r="B39" s="295" t="s">
        <v>1282</v>
      </c>
      <c r="C39" s="189">
        <v>44418</v>
      </c>
      <c r="D39" s="296" t="s">
        <v>34</v>
      </c>
      <c r="E39" s="190">
        <v>820210810557480</v>
      </c>
      <c r="F39" s="191" t="s">
        <v>35</v>
      </c>
      <c r="G39" s="296"/>
      <c r="H39" s="190" t="s">
        <v>1283</v>
      </c>
      <c r="I39" s="190">
        <v>664640020846</v>
      </c>
      <c r="J39" s="190" t="s">
        <v>37</v>
      </c>
      <c r="K39" s="296" t="s">
        <v>38</v>
      </c>
      <c r="L39" s="190">
        <v>425259</v>
      </c>
      <c r="M39" s="199">
        <v>1000000</v>
      </c>
      <c r="N39" s="206" t="s">
        <v>0</v>
      </c>
      <c r="O39" s="200"/>
    </row>
    <row r="40" spans="1:15" s="173" customFormat="1" ht="27.75" customHeight="1">
      <c r="A40" s="187">
        <v>34</v>
      </c>
      <c r="B40" s="295" t="s">
        <v>1284</v>
      </c>
      <c r="C40" s="189">
        <v>44418</v>
      </c>
      <c r="D40" s="296" t="s">
        <v>34</v>
      </c>
      <c r="E40" s="190">
        <v>820210810601387</v>
      </c>
      <c r="F40" s="191" t="s">
        <v>35</v>
      </c>
      <c r="G40" s="296"/>
      <c r="H40" s="190" t="s">
        <v>1285</v>
      </c>
      <c r="I40" s="190">
        <v>272472040654</v>
      </c>
      <c r="J40" s="190" t="s">
        <v>37</v>
      </c>
      <c r="K40" s="296" t="s">
        <v>38</v>
      </c>
      <c r="L40" s="190">
        <v>425259</v>
      </c>
      <c r="M40" s="199">
        <v>1000000</v>
      </c>
      <c r="N40" s="206" t="s">
        <v>1</v>
      </c>
      <c r="O40" s="200"/>
    </row>
    <row r="41" spans="1:15" s="173" customFormat="1" ht="27.75" customHeight="1">
      <c r="A41" s="187">
        <v>35</v>
      </c>
      <c r="B41" s="295" t="s">
        <v>1286</v>
      </c>
      <c r="C41" s="189">
        <v>44420</v>
      </c>
      <c r="D41" s="296" t="s">
        <v>34</v>
      </c>
      <c r="E41" s="190">
        <v>820210809488952</v>
      </c>
      <c r="F41" s="191" t="s">
        <v>35</v>
      </c>
      <c r="G41" s="296"/>
      <c r="H41" s="190" t="s">
        <v>1287</v>
      </c>
      <c r="I41" s="190">
        <v>596683</v>
      </c>
      <c r="J41" s="190" t="s">
        <v>37</v>
      </c>
      <c r="K41" s="296" t="s">
        <v>38</v>
      </c>
      <c r="L41" s="190">
        <v>425825</v>
      </c>
      <c r="M41" s="199">
        <v>2000000</v>
      </c>
      <c r="N41" s="298" t="s">
        <v>1156</v>
      </c>
      <c r="O41" s="200"/>
    </row>
    <row r="42" spans="1:15" s="173" customFormat="1" ht="27.75" customHeight="1">
      <c r="A42" s="187">
        <v>36</v>
      </c>
      <c r="B42" s="295" t="s">
        <v>1286</v>
      </c>
      <c r="C42" s="189">
        <v>44420</v>
      </c>
      <c r="D42" s="296" t="s">
        <v>34</v>
      </c>
      <c r="E42" s="190">
        <v>820210809488952</v>
      </c>
      <c r="F42" s="191" t="s">
        <v>35</v>
      </c>
      <c r="G42" s="296"/>
      <c r="H42" s="190" t="s">
        <v>1287</v>
      </c>
      <c r="I42" s="190">
        <v>596683</v>
      </c>
      <c r="J42" s="190" t="s">
        <v>37</v>
      </c>
      <c r="K42" s="296" t="s">
        <v>38</v>
      </c>
      <c r="L42" s="190">
        <v>425825</v>
      </c>
      <c r="M42" s="199">
        <v>2000000</v>
      </c>
      <c r="N42" s="298" t="s">
        <v>1157</v>
      </c>
      <c r="O42" s="200"/>
    </row>
    <row r="43" spans="1:15" s="173" customFormat="1" ht="27.75" customHeight="1">
      <c r="A43" s="187">
        <v>37</v>
      </c>
      <c r="B43" s="295" t="s">
        <v>1288</v>
      </c>
      <c r="C43" s="189">
        <v>44420</v>
      </c>
      <c r="D43" s="296" t="s">
        <v>34</v>
      </c>
      <c r="E43" s="190">
        <v>820210810589066</v>
      </c>
      <c r="F43" s="191" t="s">
        <v>447</v>
      </c>
      <c r="G43" s="296"/>
      <c r="H43" s="190" t="s">
        <v>1289</v>
      </c>
      <c r="I43" s="190">
        <v>31228633740</v>
      </c>
      <c r="J43" s="190" t="s">
        <v>37</v>
      </c>
      <c r="K43" s="296" t="s">
        <v>38</v>
      </c>
      <c r="L43" s="190">
        <v>425825</v>
      </c>
      <c r="M43" s="199">
        <v>1224000</v>
      </c>
      <c r="N43" s="298" t="s">
        <v>1156</v>
      </c>
      <c r="O43" s="200"/>
    </row>
    <row r="44" spans="1:15" s="173" customFormat="1" ht="27.75" customHeight="1">
      <c r="A44" s="187">
        <v>38</v>
      </c>
      <c r="B44" s="295" t="s">
        <v>1288</v>
      </c>
      <c r="C44" s="189">
        <v>44420</v>
      </c>
      <c r="D44" s="296" t="s">
        <v>34</v>
      </c>
      <c r="E44" s="190">
        <v>820210810589066</v>
      </c>
      <c r="F44" s="191" t="s">
        <v>447</v>
      </c>
      <c r="G44" s="296"/>
      <c r="H44" s="190" t="s">
        <v>1289</v>
      </c>
      <c r="I44" s="190">
        <v>31228633740</v>
      </c>
      <c r="J44" s="190" t="s">
        <v>37</v>
      </c>
      <c r="K44" s="296" t="s">
        <v>38</v>
      </c>
      <c r="L44" s="190">
        <v>425825</v>
      </c>
      <c r="M44" s="199">
        <v>1224000</v>
      </c>
      <c r="N44" s="298" t="s">
        <v>1157</v>
      </c>
      <c r="O44" s="200"/>
    </row>
    <row r="45" spans="1:15" s="173" customFormat="1" ht="27.75" customHeight="1">
      <c r="A45" s="187">
        <v>39</v>
      </c>
      <c r="B45" s="295" t="s">
        <v>1290</v>
      </c>
      <c r="C45" s="189">
        <v>44420</v>
      </c>
      <c r="D45" s="296" t="s">
        <v>34</v>
      </c>
      <c r="E45" s="190">
        <v>820210810627202</v>
      </c>
      <c r="F45" s="191" t="s">
        <v>35</v>
      </c>
      <c r="G45" s="296"/>
      <c r="H45" s="190" t="s">
        <v>1291</v>
      </c>
      <c r="I45" s="190">
        <v>629296</v>
      </c>
      <c r="J45" s="190" t="s">
        <v>37</v>
      </c>
      <c r="K45" s="296" t="s">
        <v>38</v>
      </c>
      <c r="L45" s="190">
        <v>425259</v>
      </c>
      <c r="M45" s="199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295" t="s">
        <v>1292</v>
      </c>
      <c r="C46" s="189">
        <v>44420</v>
      </c>
      <c r="D46" s="296" t="s">
        <v>34</v>
      </c>
      <c r="E46" s="190">
        <v>820210810651125</v>
      </c>
      <c r="F46" s="191" t="s">
        <v>35</v>
      </c>
      <c r="G46" s="296"/>
      <c r="H46" s="190" t="s">
        <v>1293</v>
      </c>
      <c r="I46" s="190">
        <v>878118053454</v>
      </c>
      <c r="J46" s="190" t="s">
        <v>37</v>
      </c>
      <c r="K46" s="296" t="s">
        <v>38</v>
      </c>
      <c r="L46" s="190">
        <v>425259</v>
      </c>
      <c r="M46" s="19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295" t="s">
        <v>1294</v>
      </c>
      <c r="C47" s="189">
        <v>44420</v>
      </c>
      <c r="D47" s="296" t="s">
        <v>34</v>
      </c>
      <c r="E47" s="190">
        <v>820210811658102</v>
      </c>
      <c r="F47" s="191" t="s">
        <v>43</v>
      </c>
      <c r="G47" s="296"/>
      <c r="H47" s="190" t="s">
        <v>1295</v>
      </c>
      <c r="I47" s="190">
        <v>446092</v>
      </c>
      <c r="J47" s="190" t="s">
        <v>37</v>
      </c>
      <c r="K47" s="296" t="s">
        <v>38</v>
      </c>
      <c r="L47" s="190">
        <v>425259</v>
      </c>
      <c r="M47" s="199">
        <v>1000000</v>
      </c>
      <c r="N47" s="203" t="s">
        <v>0</v>
      </c>
      <c r="O47" s="200"/>
    </row>
    <row r="48" spans="1:15" s="173" customFormat="1" ht="27.75" customHeight="1">
      <c r="A48" s="187">
        <v>42</v>
      </c>
      <c r="B48" s="295" t="s">
        <v>1296</v>
      </c>
      <c r="C48" s="189">
        <v>44420</v>
      </c>
      <c r="D48" s="296" t="s">
        <v>34</v>
      </c>
      <c r="E48" s="190">
        <v>820210812688850</v>
      </c>
      <c r="F48" s="191" t="s">
        <v>48</v>
      </c>
      <c r="G48" s="296"/>
      <c r="H48" s="190" t="s">
        <v>1297</v>
      </c>
      <c r="I48" s="190">
        <v>47662462</v>
      </c>
      <c r="J48" s="190" t="s">
        <v>37</v>
      </c>
      <c r="K48" s="296" t="s">
        <v>38</v>
      </c>
      <c r="L48" s="190">
        <v>425259</v>
      </c>
      <c r="M48" s="19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295" t="s">
        <v>1298</v>
      </c>
      <c r="C49" s="189">
        <v>44421</v>
      </c>
      <c r="D49" s="296" t="s">
        <v>34</v>
      </c>
      <c r="E49" s="190">
        <v>820210809543012</v>
      </c>
      <c r="F49" s="191" t="s">
        <v>43</v>
      </c>
      <c r="G49" s="296"/>
      <c r="H49" s="190" t="s">
        <v>1299</v>
      </c>
      <c r="I49" s="190">
        <v>784808</v>
      </c>
      <c r="J49" s="190" t="s">
        <v>37</v>
      </c>
      <c r="K49" s="296" t="s">
        <v>38</v>
      </c>
      <c r="L49" s="190">
        <v>425259</v>
      </c>
      <c r="M49" s="19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295" t="s">
        <v>1300</v>
      </c>
      <c r="C50" s="189">
        <v>44421</v>
      </c>
      <c r="D50" s="296" t="s">
        <v>34</v>
      </c>
      <c r="E50" s="190">
        <v>820210812745550</v>
      </c>
      <c r="F50" s="191" t="s">
        <v>48</v>
      </c>
      <c r="G50" s="296"/>
      <c r="H50" s="190" t="s">
        <v>1301</v>
      </c>
      <c r="I50" s="190">
        <v>47677981</v>
      </c>
      <c r="J50" s="190" t="s">
        <v>37</v>
      </c>
      <c r="K50" s="296" t="s">
        <v>38</v>
      </c>
      <c r="L50" s="190">
        <v>425259</v>
      </c>
      <c r="M50" s="19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295" t="s">
        <v>1302</v>
      </c>
      <c r="C51" s="189">
        <v>44421</v>
      </c>
      <c r="D51" s="296" t="s">
        <v>34</v>
      </c>
      <c r="E51" s="190">
        <v>820210813776804</v>
      </c>
      <c r="F51" s="191" t="s">
        <v>35</v>
      </c>
      <c r="G51" s="296"/>
      <c r="H51" s="190" t="s">
        <v>1303</v>
      </c>
      <c r="I51" s="190">
        <v>358338051859</v>
      </c>
      <c r="J51" s="190" t="s">
        <v>37</v>
      </c>
      <c r="K51" s="296" t="s">
        <v>38</v>
      </c>
      <c r="L51" s="190">
        <v>425259</v>
      </c>
      <c r="M51" s="19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295" t="s">
        <v>1304</v>
      </c>
      <c r="C52" s="189">
        <v>44421</v>
      </c>
      <c r="D52" s="296" t="s">
        <v>34</v>
      </c>
      <c r="E52" s="190">
        <v>820210813780568</v>
      </c>
      <c r="F52" s="191" t="s">
        <v>35</v>
      </c>
      <c r="G52" s="296"/>
      <c r="H52" s="190" t="s">
        <v>1305</v>
      </c>
      <c r="I52" s="190">
        <v>942789064130</v>
      </c>
      <c r="J52" s="190" t="s">
        <v>37</v>
      </c>
      <c r="K52" s="296" t="s">
        <v>38</v>
      </c>
      <c r="L52" s="190">
        <v>425825</v>
      </c>
      <c r="M52" s="199">
        <v>2000000</v>
      </c>
      <c r="N52" s="298" t="s">
        <v>1156</v>
      </c>
      <c r="O52" s="200"/>
    </row>
    <row r="53" spans="1:15" s="173" customFormat="1" ht="27.75" customHeight="1">
      <c r="A53" s="187">
        <v>47</v>
      </c>
      <c r="B53" s="295" t="s">
        <v>1304</v>
      </c>
      <c r="C53" s="189">
        <v>44421</v>
      </c>
      <c r="D53" s="296" t="s">
        <v>34</v>
      </c>
      <c r="E53" s="190">
        <v>820210813780568</v>
      </c>
      <c r="F53" s="191" t="s">
        <v>35</v>
      </c>
      <c r="G53" s="296"/>
      <c r="H53" s="190" t="s">
        <v>1305</v>
      </c>
      <c r="I53" s="190">
        <v>942789064130</v>
      </c>
      <c r="J53" s="190" t="s">
        <v>37</v>
      </c>
      <c r="K53" s="296" t="s">
        <v>38</v>
      </c>
      <c r="L53" s="190">
        <v>425825</v>
      </c>
      <c r="M53" s="199">
        <v>2000000</v>
      </c>
      <c r="N53" s="298" t="s">
        <v>1157</v>
      </c>
      <c r="O53" s="200"/>
    </row>
    <row r="54" spans="1:15" s="173" customFormat="1" ht="27.75" customHeight="1">
      <c r="A54" s="187">
        <v>48</v>
      </c>
      <c r="B54" s="295" t="s">
        <v>1306</v>
      </c>
      <c r="C54" s="189">
        <v>44424</v>
      </c>
      <c r="D54" s="296" t="s">
        <v>34</v>
      </c>
      <c r="E54" s="190">
        <v>820210812722458</v>
      </c>
      <c r="F54" s="191" t="s">
        <v>35</v>
      </c>
      <c r="G54" s="296"/>
      <c r="H54" s="190" t="s">
        <v>1307</v>
      </c>
      <c r="I54" s="190">
        <v>851470021174</v>
      </c>
      <c r="J54" s="190" t="s">
        <v>37</v>
      </c>
      <c r="K54" s="296" t="s">
        <v>38</v>
      </c>
      <c r="L54" s="190">
        <v>425825</v>
      </c>
      <c r="M54" s="199">
        <v>2000000</v>
      </c>
      <c r="N54" s="298" t="s">
        <v>1156</v>
      </c>
      <c r="O54" s="200"/>
    </row>
    <row r="55" spans="1:15" s="173" customFormat="1" ht="27.75" customHeight="1">
      <c r="A55" s="187">
        <v>49</v>
      </c>
      <c r="B55" s="295" t="s">
        <v>1306</v>
      </c>
      <c r="C55" s="189">
        <v>44424</v>
      </c>
      <c r="D55" s="296" t="s">
        <v>34</v>
      </c>
      <c r="E55" s="190">
        <v>820210812722458</v>
      </c>
      <c r="F55" s="191" t="s">
        <v>35</v>
      </c>
      <c r="G55" s="296"/>
      <c r="H55" s="190" t="s">
        <v>1307</v>
      </c>
      <c r="I55" s="190">
        <v>851470021174</v>
      </c>
      <c r="J55" s="190" t="s">
        <v>37</v>
      </c>
      <c r="K55" s="296" t="s">
        <v>38</v>
      </c>
      <c r="L55" s="190">
        <v>425825</v>
      </c>
      <c r="M55" s="199">
        <v>2000000</v>
      </c>
      <c r="N55" s="298" t="s">
        <v>1157</v>
      </c>
      <c r="O55" s="200"/>
    </row>
    <row r="56" spans="1:15" s="173" customFormat="1" ht="27.75" customHeight="1">
      <c r="A56" s="187">
        <v>50</v>
      </c>
      <c r="B56" s="295" t="s">
        <v>1308</v>
      </c>
      <c r="C56" s="189">
        <v>44424</v>
      </c>
      <c r="D56" s="296" t="s">
        <v>34</v>
      </c>
      <c r="E56" s="190">
        <v>820210813824275</v>
      </c>
      <c r="F56" s="191" t="s">
        <v>35</v>
      </c>
      <c r="G56" s="296"/>
      <c r="H56" s="190" t="s">
        <v>1309</v>
      </c>
      <c r="I56" s="190">
        <v>940987009307</v>
      </c>
      <c r="J56" s="190" t="s">
        <v>37</v>
      </c>
      <c r="K56" s="296" t="s">
        <v>38</v>
      </c>
      <c r="L56" s="190">
        <v>425259</v>
      </c>
      <c r="M56" s="19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295" t="s">
        <v>1310</v>
      </c>
      <c r="C57" s="189">
        <v>44424</v>
      </c>
      <c r="D57" s="296" t="s">
        <v>34</v>
      </c>
      <c r="E57" s="190">
        <v>820210813828631</v>
      </c>
      <c r="F57" s="191" t="s">
        <v>35</v>
      </c>
      <c r="G57" s="296"/>
      <c r="H57" s="190" t="s">
        <v>1311</v>
      </c>
      <c r="I57" s="190">
        <v>511372033806</v>
      </c>
      <c r="J57" s="190" t="s">
        <v>37</v>
      </c>
      <c r="K57" s="296" t="s">
        <v>38</v>
      </c>
      <c r="L57" s="190">
        <v>425259</v>
      </c>
      <c r="M57" s="199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295" t="s">
        <v>1312</v>
      </c>
      <c r="C58" s="189">
        <v>44424</v>
      </c>
      <c r="D58" s="296" t="s">
        <v>34</v>
      </c>
      <c r="E58" s="190">
        <v>820210813843492</v>
      </c>
      <c r="F58" s="191" t="s">
        <v>60</v>
      </c>
      <c r="G58" s="296"/>
      <c r="H58" s="190" t="s">
        <v>1313</v>
      </c>
      <c r="I58" s="190">
        <v>897577542</v>
      </c>
      <c r="J58" s="190" t="s">
        <v>37</v>
      </c>
      <c r="K58" s="296" t="s">
        <v>38</v>
      </c>
      <c r="L58" s="190">
        <v>425259</v>
      </c>
      <c r="M58" s="19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295" t="s">
        <v>1314</v>
      </c>
      <c r="C59" s="189">
        <v>44424</v>
      </c>
      <c r="D59" s="296" t="s">
        <v>34</v>
      </c>
      <c r="E59" s="190">
        <v>820210814889931</v>
      </c>
      <c r="F59" s="191" t="s">
        <v>375</v>
      </c>
      <c r="G59" s="296"/>
      <c r="H59" s="190" t="s">
        <v>1315</v>
      </c>
      <c r="I59" s="190">
        <v>210027021350</v>
      </c>
      <c r="J59" s="190" t="s">
        <v>37</v>
      </c>
      <c r="K59" s="296" t="s">
        <v>38</v>
      </c>
      <c r="L59" s="190">
        <v>425259</v>
      </c>
      <c r="M59" s="19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295" t="s">
        <v>1316</v>
      </c>
      <c r="C60" s="189">
        <v>44426</v>
      </c>
      <c r="D60" s="296" t="s">
        <v>34</v>
      </c>
      <c r="E60" s="190">
        <v>820210816008161</v>
      </c>
      <c r="F60" s="191" t="s">
        <v>57</v>
      </c>
      <c r="G60" s="296"/>
      <c r="H60" s="190" t="s">
        <v>1317</v>
      </c>
      <c r="I60" s="190">
        <v>122772010885</v>
      </c>
      <c r="J60" s="190" t="s">
        <v>37</v>
      </c>
      <c r="K60" s="296" t="s">
        <v>38</v>
      </c>
      <c r="L60" s="190">
        <v>425259</v>
      </c>
      <c r="M60" s="199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295" t="s">
        <v>373</v>
      </c>
      <c r="C61" s="189">
        <v>44426</v>
      </c>
      <c r="D61" s="296" t="s">
        <v>34</v>
      </c>
      <c r="E61" s="190">
        <v>820210816995987</v>
      </c>
      <c r="F61" s="191" t="s">
        <v>375</v>
      </c>
      <c r="G61" s="296"/>
      <c r="H61" s="190" t="s">
        <v>1318</v>
      </c>
      <c r="I61" s="190">
        <v>210027044100</v>
      </c>
      <c r="J61" s="190" t="s">
        <v>37</v>
      </c>
      <c r="K61" s="296" t="s">
        <v>38</v>
      </c>
      <c r="L61" s="190">
        <v>425259</v>
      </c>
      <c r="M61" s="199">
        <v>1000000</v>
      </c>
      <c r="N61" s="203" t="s">
        <v>1</v>
      </c>
      <c r="O61" s="200"/>
    </row>
    <row r="62" spans="1:15" s="173" customFormat="1" ht="27.75" customHeight="1">
      <c r="A62" s="187">
        <v>56</v>
      </c>
      <c r="B62" s="295" t="s">
        <v>1319</v>
      </c>
      <c r="C62" s="189">
        <v>44426</v>
      </c>
      <c r="D62" s="296" t="s">
        <v>34</v>
      </c>
      <c r="E62" s="190">
        <v>820210818048986</v>
      </c>
      <c r="F62" s="191" t="s">
        <v>35</v>
      </c>
      <c r="G62" s="296"/>
      <c r="H62" s="190" t="s">
        <v>1320</v>
      </c>
      <c r="I62" s="190">
        <v>658479950197</v>
      </c>
      <c r="J62" s="190" t="s">
        <v>37</v>
      </c>
      <c r="K62" s="296" t="s">
        <v>38</v>
      </c>
      <c r="L62" s="190">
        <v>425259</v>
      </c>
      <c r="M62" s="199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295" t="s">
        <v>1321</v>
      </c>
      <c r="C63" s="189">
        <v>44426</v>
      </c>
      <c r="D63" s="296" t="s">
        <v>34</v>
      </c>
      <c r="E63" s="190">
        <v>820210818067219</v>
      </c>
      <c r="F63" s="191" t="s">
        <v>63</v>
      </c>
      <c r="G63" s="296"/>
      <c r="H63" s="190" t="s">
        <v>1322</v>
      </c>
      <c r="I63" s="190">
        <v>210818729906</v>
      </c>
      <c r="J63" s="190" t="s">
        <v>37</v>
      </c>
      <c r="K63" s="296" t="s">
        <v>38</v>
      </c>
      <c r="L63" s="190">
        <v>425259</v>
      </c>
      <c r="M63" s="199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295" t="s">
        <v>1323</v>
      </c>
      <c r="C64" s="189">
        <v>44427</v>
      </c>
      <c r="D64" s="296" t="s">
        <v>34</v>
      </c>
      <c r="E64" s="190">
        <v>820210816006215</v>
      </c>
      <c r="F64" s="191" t="s">
        <v>48</v>
      </c>
      <c r="G64" s="296"/>
      <c r="H64" s="190" t="s">
        <v>1324</v>
      </c>
      <c r="I64" s="190">
        <v>47798163</v>
      </c>
      <c r="J64" s="190" t="s">
        <v>37</v>
      </c>
      <c r="K64" s="296" t="s">
        <v>38</v>
      </c>
      <c r="L64" s="190">
        <v>425259</v>
      </c>
      <c r="M64" s="199">
        <v>3000000</v>
      </c>
      <c r="N64" s="207" t="s">
        <v>3</v>
      </c>
      <c r="O64" s="200"/>
    </row>
    <row r="65" spans="1:19" s="173" customFormat="1" ht="27.75" customHeight="1">
      <c r="A65" s="187">
        <v>59</v>
      </c>
      <c r="B65" s="295" t="s">
        <v>1325</v>
      </c>
      <c r="C65" s="189">
        <v>44427</v>
      </c>
      <c r="D65" s="296" t="s">
        <v>34</v>
      </c>
      <c r="E65" s="190">
        <v>820210818107946</v>
      </c>
      <c r="F65" s="191" t="s">
        <v>43</v>
      </c>
      <c r="G65" s="296"/>
      <c r="H65" s="190" t="s">
        <v>1326</v>
      </c>
      <c r="I65" s="190">
        <v>610932</v>
      </c>
      <c r="J65" s="190" t="s">
        <v>37</v>
      </c>
      <c r="K65" s="296" t="s">
        <v>38</v>
      </c>
      <c r="L65" s="190">
        <v>425825</v>
      </c>
      <c r="M65" s="199">
        <v>1122000</v>
      </c>
      <c r="N65" s="207" t="s">
        <v>1156</v>
      </c>
      <c r="O65" s="200"/>
    </row>
    <row r="66" spans="1:19" s="173" customFormat="1" ht="27.75" customHeight="1">
      <c r="A66" s="187">
        <v>60</v>
      </c>
      <c r="B66" s="295" t="s">
        <v>1325</v>
      </c>
      <c r="C66" s="189">
        <v>44427</v>
      </c>
      <c r="D66" s="296" t="s">
        <v>34</v>
      </c>
      <c r="E66" s="190">
        <v>820210818107946</v>
      </c>
      <c r="F66" s="191" t="s">
        <v>43</v>
      </c>
      <c r="G66" s="296"/>
      <c r="H66" s="190" t="s">
        <v>1326</v>
      </c>
      <c r="I66" s="190">
        <v>610932</v>
      </c>
      <c r="J66" s="190" t="s">
        <v>37</v>
      </c>
      <c r="K66" s="296" t="s">
        <v>38</v>
      </c>
      <c r="L66" s="190">
        <v>425825</v>
      </c>
      <c r="M66" s="199">
        <v>1122000</v>
      </c>
      <c r="N66" s="207" t="s">
        <v>1157</v>
      </c>
      <c r="O66" s="200"/>
    </row>
    <row r="67" spans="1:19" s="173" customFormat="1" ht="27.75" customHeight="1">
      <c r="A67" s="187">
        <v>61</v>
      </c>
      <c r="B67" s="295" t="s">
        <v>1327</v>
      </c>
      <c r="C67" s="189">
        <v>44428</v>
      </c>
      <c r="D67" s="296" t="s">
        <v>34</v>
      </c>
      <c r="E67" s="190">
        <v>820210816961948</v>
      </c>
      <c r="F67" s="299" t="s">
        <v>406</v>
      </c>
      <c r="G67" s="296"/>
      <c r="H67" s="190" t="s">
        <v>1328</v>
      </c>
      <c r="I67" s="190" t="s">
        <v>1329</v>
      </c>
      <c r="J67" s="190" t="s">
        <v>37</v>
      </c>
      <c r="K67" s="296" t="s">
        <v>38</v>
      </c>
      <c r="L67" s="190">
        <v>425259</v>
      </c>
      <c r="M67" s="199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295" t="s">
        <v>1330</v>
      </c>
      <c r="C68" s="189">
        <v>44428</v>
      </c>
      <c r="D68" s="296" t="s">
        <v>34</v>
      </c>
      <c r="E68" s="190">
        <v>820210818108611</v>
      </c>
      <c r="F68" s="191" t="s">
        <v>35</v>
      </c>
      <c r="G68" s="296"/>
      <c r="H68" s="190" t="s">
        <v>1331</v>
      </c>
      <c r="I68" s="190">
        <v>52305477805</v>
      </c>
      <c r="J68" s="190" t="s">
        <v>37</v>
      </c>
      <c r="K68" s="296" t="s">
        <v>38</v>
      </c>
      <c r="L68" s="190">
        <v>425825</v>
      </c>
      <c r="M68" s="199">
        <v>2040000</v>
      </c>
      <c r="N68" s="207" t="s">
        <v>1156</v>
      </c>
      <c r="O68" s="200"/>
      <c r="S68" s="173" t="s">
        <v>905</v>
      </c>
    </row>
    <row r="69" spans="1:19" s="173" customFormat="1" ht="27.75" customHeight="1">
      <c r="A69" s="187">
        <v>63</v>
      </c>
      <c r="B69" s="295" t="s">
        <v>1330</v>
      </c>
      <c r="C69" s="189">
        <v>44428</v>
      </c>
      <c r="D69" s="296" t="s">
        <v>34</v>
      </c>
      <c r="E69" s="190">
        <v>820210818108611</v>
      </c>
      <c r="F69" s="191" t="s">
        <v>35</v>
      </c>
      <c r="G69" s="296"/>
      <c r="H69" s="190" t="s">
        <v>1331</v>
      </c>
      <c r="I69" s="190">
        <v>52305477805</v>
      </c>
      <c r="J69" s="190" t="s">
        <v>37</v>
      </c>
      <c r="K69" s="296" t="s">
        <v>38</v>
      </c>
      <c r="L69" s="190">
        <v>425825</v>
      </c>
      <c r="M69" s="199">
        <v>2040000</v>
      </c>
      <c r="N69" s="207" t="s">
        <v>1157</v>
      </c>
      <c r="O69" s="200"/>
    </row>
    <row r="70" spans="1:19" s="173" customFormat="1" ht="27.75" customHeight="1">
      <c r="A70" s="187">
        <v>64</v>
      </c>
      <c r="B70" s="295" t="s">
        <v>1332</v>
      </c>
      <c r="C70" s="189">
        <v>44428</v>
      </c>
      <c r="D70" s="296" t="s">
        <v>34</v>
      </c>
      <c r="E70" s="190">
        <v>820210819227294</v>
      </c>
      <c r="F70" s="191" t="s">
        <v>35</v>
      </c>
      <c r="G70" s="296"/>
      <c r="H70" s="190" t="s">
        <v>1333</v>
      </c>
      <c r="I70" s="190">
        <v>557655042590</v>
      </c>
      <c r="J70" s="190" t="s">
        <v>37</v>
      </c>
      <c r="K70" s="296" t="s">
        <v>38</v>
      </c>
      <c r="L70" s="190">
        <v>425259</v>
      </c>
      <c r="M70" s="199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295" t="s">
        <v>1334</v>
      </c>
      <c r="C71" s="189">
        <v>44428</v>
      </c>
      <c r="D71" s="296" t="s">
        <v>34</v>
      </c>
      <c r="E71" s="190">
        <v>820210819244074</v>
      </c>
      <c r="F71" s="191" t="s">
        <v>48</v>
      </c>
      <c r="G71" s="296"/>
      <c r="H71" s="190" t="s">
        <v>1335</v>
      </c>
      <c r="I71" s="190">
        <v>47825026</v>
      </c>
      <c r="J71" s="190" t="s">
        <v>37</v>
      </c>
      <c r="K71" s="296" t="s">
        <v>38</v>
      </c>
      <c r="L71" s="190">
        <v>425259</v>
      </c>
      <c r="M71" s="199">
        <v>1000000</v>
      </c>
      <c r="N71" s="203" t="s">
        <v>1</v>
      </c>
      <c r="O71" s="200"/>
    </row>
    <row r="72" spans="1:19" s="173" customFormat="1" ht="27.75" customHeight="1">
      <c r="A72" s="187">
        <v>66</v>
      </c>
      <c r="B72" s="295" t="s">
        <v>1336</v>
      </c>
      <c r="C72" s="189">
        <v>44431</v>
      </c>
      <c r="D72" s="296" t="s">
        <v>34</v>
      </c>
      <c r="E72" s="190">
        <v>820210818100319</v>
      </c>
      <c r="F72" s="191" t="s">
        <v>60</v>
      </c>
      <c r="G72" s="296"/>
      <c r="H72" s="190" t="s">
        <v>1337</v>
      </c>
      <c r="I72" s="190">
        <v>897582171</v>
      </c>
      <c r="J72" s="190" t="s">
        <v>37</v>
      </c>
      <c r="K72" s="296" t="s">
        <v>38</v>
      </c>
      <c r="L72" s="190">
        <v>425259</v>
      </c>
      <c r="M72" s="199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295" t="s">
        <v>1338</v>
      </c>
      <c r="C73" s="189">
        <v>44431</v>
      </c>
      <c r="D73" s="296" t="s">
        <v>34</v>
      </c>
      <c r="E73" s="190">
        <v>820210819210689</v>
      </c>
      <c r="F73" s="191" t="s">
        <v>48</v>
      </c>
      <c r="G73" s="296"/>
      <c r="H73" s="190" t="s">
        <v>1339</v>
      </c>
      <c r="I73" s="190">
        <v>47838539</v>
      </c>
      <c r="J73" s="190" t="s">
        <v>37</v>
      </c>
      <c r="K73" s="296" t="s">
        <v>38</v>
      </c>
      <c r="L73" s="190">
        <v>425825</v>
      </c>
      <c r="M73" s="199">
        <v>1000000</v>
      </c>
      <c r="N73" s="207" t="s">
        <v>1114</v>
      </c>
      <c r="O73" s="200"/>
    </row>
    <row r="74" spans="1:19" s="173" customFormat="1" ht="27.75" customHeight="1">
      <c r="A74" s="187">
        <v>68</v>
      </c>
      <c r="B74" s="295" t="s">
        <v>1338</v>
      </c>
      <c r="C74" s="189">
        <v>44431</v>
      </c>
      <c r="D74" s="296" t="s">
        <v>34</v>
      </c>
      <c r="E74" s="190">
        <v>820210819211590</v>
      </c>
      <c r="F74" s="191" t="s">
        <v>48</v>
      </c>
      <c r="G74" s="296"/>
      <c r="H74" s="190" t="s">
        <v>1340</v>
      </c>
      <c r="I74" s="190">
        <v>47838425</v>
      </c>
      <c r="J74" s="190" t="s">
        <v>37</v>
      </c>
      <c r="K74" s="296" t="s">
        <v>38</v>
      </c>
      <c r="L74" s="190">
        <v>425259</v>
      </c>
      <c r="M74" s="199">
        <v>1000000</v>
      </c>
      <c r="N74" s="203" t="s">
        <v>1</v>
      </c>
      <c r="O74" s="200"/>
      <c r="S74" s="173" t="s">
        <v>917</v>
      </c>
    </row>
    <row r="75" spans="1:19" s="173" customFormat="1" ht="27.75" customHeight="1">
      <c r="A75" s="187">
        <v>69</v>
      </c>
      <c r="B75" s="295" t="s">
        <v>1341</v>
      </c>
      <c r="C75" s="189">
        <v>44431</v>
      </c>
      <c r="D75" s="296" t="s">
        <v>34</v>
      </c>
      <c r="E75" s="190">
        <v>820210820404143</v>
      </c>
      <c r="F75" s="191" t="s">
        <v>48</v>
      </c>
      <c r="G75" s="296"/>
      <c r="H75" s="190" t="s">
        <v>1342</v>
      </c>
      <c r="I75" s="190">
        <v>47859814</v>
      </c>
      <c r="J75" s="190" t="s">
        <v>37</v>
      </c>
      <c r="K75" s="296" t="s">
        <v>38</v>
      </c>
      <c r="L75" s="190">
        <v>425259</v>
      </c>
      <c r="M75" s="199">
        <v>10000000</v>
      </c>
      <c r="N75" s="207" t="s">
        <v>7</v>
      </c>
      <c r="O75" s="200"/>
    </row>
    <row r="76" spans="1:19" s="173" customFormat="1" ht="27.75" customHeight="1">
      <c r="A76" s="187">
        <v>70</v>
      </c>
      <c r="B76" s="295" t="s">
        <v>1343</v>
      </c>
      <c r="C76" s="189">
        <v>44431</v>
      </c>
      <c r="D76" s="296" t="s">
        <v>34</v>
      </c>
      <c r="E76" s="190">
        <v>820210822487066</v>
      </c>
      <c r="F76" s="191" t="s">
        <v>35</v>
      </c>
      <c r="G76" s="296"/>
      <c r="H76" s="190" t="s">
        <v>1344</v>
      </c>
      <c r="I76" s="190">
        <v>773426006423</v>
      </c>
      <c r="J76" s="190" t="s">
        <v>37</v>
      </c>
      <c r="K76" s="296" t="s">
        <v>38</v>
      </c>
      <c r="L76" s="190">
        <v>425259</v>
      </c>
      <c r="M76" s="199">
        <v>1000000</v>
      </c>
      <c r="N76" s="203" t="s">
        <v>0</v>
      </c>
      <c r="O76" s="200"/>
    </row>
    <row r="77" spans="1:19" s="173" customFormat="1" ht="27.75" customHeight="1">
      <c r="A77" s="187">
        <v>71</v>
      </c>
      <c r="B77" s="295" t="s">
        <v>1345</v>
      </c>
      <c r="C77" s="189">
        <v>44431</v>
      </c>
      <c r="D77" s="296" t="s">
        <v>34</v>
      </c>
      <c r="E77" s="190">
        <v>820210823547687</v>
      </c>
      <c r="F77" s="191" t="s">
        <v>48</v>
      </c>
      <c r="G77" s="296"/>
      <c r="H77" s="190" t="s">
        <v>1346</v>
      </c>
      <c r="I77" s="190">
        <v>47863181</v>
      </c>
      <c r="J77" s="190" t="s">
        <v>37</v>
      </c>
      <c r="K77" s="296" t="s">
        <v>38</v>
      </c>
      <c r="L77" s="190">
        <v>425259</v>
      </c>
      <c r="M77" s="19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295" t="s">
        <v>1347</v>
      </c>
      <c r="C78" s="189">
        <v>44432</v>
      </c>
      <c r="D78" s="296" t="s">
        <v>34</v>
      </c>
      <c r="E78" s="190">
        <v>820210820406205</v>
      </c>
      <c r="F78" s="191" t="s">
        <v>35</v>
      </c>
      <c r="G78" s="296"/>
      <c r="H78" s="190" t="s">
        <v>1348</v>
      </c>
      <c r="I78" s="190">
        <v>314809399425</v>
      </c>
      <c r="J78" s="190" t="s">
        <v>37</v>
      </c>
      <c r="K78" s="296" t="s">
        <v>38</v>
      </c>
      <c r="L78" s="190">
        <v>425825</v>
      </c>
      <c r="M78" s="199">
        <v>102000</v>
      </c>
      <c r="N78" s="207" t="s">
        <v>1156</v>
      </c>
      <c r="O78" s="200"/>
    </row>
    <row r="79" spans="1:19" s="173" customFormat="1" ht="27.75" customHeight="1">
      <c r="A79" s="187">
        <v>73</v>
      </c>
      <c r="B79" s="295" t="s">
        <v>1347</v>
      </c>
      <c r="C79" s="189">
        <v>44432</v>
      </c>
      <c r="D79" s="296" t="s">
        <v>34</v>
      </c>
      <c r="E79" s="190">
        <v>820210820406205</v>
      </c>
      <c r="F79" s="191" t="s">
        <v>35</v>
      </c>
      <c r="G79" s="296"/>
      <c r="H79" s="190" t="s">
        <v>1348</v>
      </c>
      <c r="I79" s="190">
        <v>314809399425</v>
      </c>
      <c r="J79" s="190" t="s">
        <v>37</v>
      </c>
      <c r="K79" s="296" t="s">
        <v>38</v>
      </c>
      <c r="L79" s="190">
        <v>425825</v>
      </c>
      <c r="M79" s="199">
        <v>102000</v>
      </c>
      <c r="N79" s="207" t="s">
        <v>1157</v>
      </c>
      <c r="O79" s="200"/>
    </row>
    <row r="80" spans="1:19" s="173" customFormat="1" ht="27.75" customHeight="1">
      <c r="A80" s="187">
        <v>74</v>
      </c>
      <c r="B80" s="295" t="s">
        <v>1349</v>
      </c>
      <c r="C80" s="189">
        <v>44432</v>
      </c>
      <c r="D80" s="296" t="s">
        <v>34</v>
      </c>
      <c r="E80" s="190">
        <v>820210823559673</v>
      </c>
      <c r="F80" s="191" t="s">
        <v>63</v>
      </c>
      <c r="G80" s="296"/>
      <c r="H80" s="190" t="s">
        <v>1350</v>
      </c>
      <c r="I80" s="190">
        <v>210824898793</v>
      </c>
      <c r="J80" s="190" t="s">
        <v>37</v>
      </c>
      <c r="K80" s="296" t="s">
        <v>38</v>
      </c>
      <c r="L80" s="190">
        <v>425259</v>
      </c>
      <c r="M80" s="199">
        <v>1000000</v>
      </c>
      <c r="N80" s="203" t="s">
        <v>1</v>
      </c>
      <c r="O80" s="200"/>
    </row>
    <row r="81" spans="1:15" s="173" customFormat="1" ht="27.75" customHeight="1">
      <c r="A81" s="187">
        <v>75</v>
      </c>
      <c r="B81" s="295" t="s">
        <v>1351</v>
      </c>
      <c r="C81" s="189">
        <v>44432</v>
      </c>
      <c r="D81" s="296" t="s">
        <v>34</v>
      </c>
      <c r="E81" s="190">
        <v>820210823568655</v>
      </c>
      <c r="F81" s="191" t="s">
        <v>35</v>
      </c>
      <c r="G81" s="296"/>
      <c r="H81" s="190" t="s">
        <v>1352</v>
      </c>
      <c r="I81" s="190">
        <v>743178031102</v>
      </c>
      <c r="J81" s="190" t="s">
        <v>37</v>
      </c>
      <c r="K81" s="296" t="s">
        <v>38</v>
      </c>
      <c r="L81" s="190">
        <v>425259</v>
      </c>
      <c r="M81" s="199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295" t="s">
        <v>1353</v>
      </c>
      <c r="C82" s="189">
        <v>44432</v>
      </c>
      <c r="D82" s="296" t="s">
        <v>34</v>
      </c>
      <c r="E82" s="190">
        <v>820210823572798</v>
      </c>
      <c r="F82" s="191" t="s">
        <v>35</v>
      </c>
      <c r="G82" s="296"/>
      <c r="H82" s="190" t="s">
        <v>1354</v>
      </c>
      <c r="I82" s="190">
        <v>809640034953</v>
      </c>
      <c r="J82" s="190" t="s">
        <v>37</v>
      </c>
      <c r="K82" s="296" t="s">
        <v>38</v>
      </c>
      <c r="L82" s="190">
        <v>425259</v>
      </c>
      <c r="M82" s="199">
        <v>3000000</v>
      </c>
      <c r="N82" s="306" t="s">
        <v>3</v>
      </c>
      <c r="O82" s="200"/>
    </row>
    <row r="83" spans="1:15" s="173" customFormat="1" ht="27.75" customHeight="1">
      <c r="A83" s="187">
        <v>77</v>
      </c>
      <c r="B83" s="295" t="s">
        <v>1355</v>
      </c>
      <c r="C83" s="189">
        <v>44432</v>
      </c>
      <c r="D83" s="296" t="s">
        <v>34</v>
      </c>
      <c r="E83" s="190">
        <v>820210823587428</v>
      </c>
      <c r="F83" s="191" t="s">
        <v>35</v>
      </c>
      <c r="G83" s="296"/>
      <c r="H83" s="190" t="s">
        <v>1356</v>
      </c>
      <c r="I83" s="190">
        <v>175608771328</v>
      </c>
      <c r="J83" s="190" t="s">
        <v>37</v>
      </c>
      <c r="K83" s="296" t="s">
        <v>38</v>
      </c>
      <c r="L83" s="190">
        <v>425259</v>
      </c>
      <c r="M83" s="199">
        <v>1000000</v>
      </c>
      <c r="N83" s="203" t="s">
        <v>1</v>
      </c>
      <c r="O83" s="200"/>
    </row>
    <row r="84" spans="1:15" s="173" customFormat="1" ht="27.75" customHeight="1">
      <c r="A84" s="300">
        <v>78</v>
      </c>
      <c r="B84" s="301" t="s">
        <v>1357</v>
      </c>
      <c r="C84" s="302">
        <v>44432</v>
      </c>
      <c r="D84" s="303" t="s">
        <v>34</v>
      </c>
      <c r="E84" s="304">
        <v>820210823594261</v>
      </c>
      <c r="F84" s="305" t="s">
        <v>35</v>
      </c>
      <c r="G84" s="303"/>
      <c r="H84" s="304" t="s">
        <v>1358</v>
      </c>
      <c r="I84" s="304">
        <v>471607739649</v>
      </c>
      <c r="J84" s="304" t="s">
        <v>37</v>
      </c>
      <c r="K84" s="303" t="s">
        <v>38</v>
      </c>
      <c r="L84" s="304">
        <v>425825</v>
      </c>
      <c r="M84" s="307">
        <v>306000</v>
      </c>
      <c r="N84" s="308" t="s">
        <v>1156</v>
      </c>
      <c r="O84" s="210"/>
    </row>
    <row r="85" spans="1:15" s="173" customFormat="1" ht="27.75" customHeight="1">
      <c r="A85" s="300">
        <v>79</v>
      </c>
      <c r="B85" s="301" t="s">
        <v>1357</v>
      </c>
      <c r="C85" s="302">
        <v>44432</v>
      </c>
      <c r="D85" s="303" t="s">
        <v>34</v>
      </c>
      <c r="E85" s="304">
        <v>820210823594261</v>
      </c>
      <c r="F85" s="305" t="s">
        <v>35</v>
      </c>
      <c r="G85" s="303"/>
      <c r="H85" s="304" t="s">
        <v>1358</v>
      </c>
      <c r="I85" s="304">
        <v>471607739649</v>
      </c>
      <c r="J85" s="304" t="s">
        <v>37</v>
      </c>
      <c r="K85" s="303" t="s">
        <v>38</v>
      </c>
      <c r="L85" s="304">
        <v>425825</v>
      </c>
      <c r="M85" s="307">
        <v>306000</v>
      </c>
      <c r="N85" s="308" t="s">
        <v>1157</v>
      </c>
      <c r="O85" s="210"/>
    </row>
    <row r="86" spans="1:15" s="173" customFormat="1" ht="27.75" customHeight="1">
      <c r="A86" s="187">
        <v>80</v>
      </c>
      <c r="B86" s="295" t="s">
        <v>1359</v>
      </c>
      <c r="C86" s="189">
        <v>44432</v>
      </c>
      <c r="D86" s="296" t="s">
        <v>34</v>
      </c>
      <c r="E86" s="190">
        <v>820210823598847</v>
      </c>
      <c r="F86" s="191" t="s">
        <v>35</v>
      </c>
      <c r="G86" s="296"/>
      <c r="H86" s="190" t="s">
        <v>1360</v>
      </c>
      <c r="I86" s="190">
        <v>153874044293</v>
      </c>
      <c r="J86" s="190" t="s">
        <v>37</v>
      </c>
      <c r="K86" s="296" t="s">
        <v>38</v>
      </c>
      <c r="L86" s="190">
        <v>425259</v>
      </c>
      <c r="M86" s="199">
        <v>1000000</v>
      </c>
      <c r="N86" s="203" t="s">
        <v>1</v>
      </c>
      <c r="O86" s="200"/>
    </row>
    <row r="87" spans="1:15" s="173" customFormat="1" ht="27.75" customHeight="1">
      <c r="A87" s="187">
        <v>81</v>
      </c>
      <c r="B87" s="295" t="s">
        <v>1361</v>
      </c>
      <c r="C87" s="189">
        <v>44432</v>
      </c>
      <c r="D87" s="296" t="s">
        <v>34</v>
      </c>
      <c r="E87" s="190">
        <v>820210824631219</v>
      </c>
      <c r="F87" s="191" t="s">
        <v>35</v>
      </c>
      <c r="G87" s="296"/>
      <c r="H87" s="190" t="s">
        <v>1362</v>
      </c>
      <c r="I87" s="190">
        <v>25331728459</v>
      </c>
      <c r="J87" s="190" t="s">
        <v>37</v>
      </c>
      <c r="K87" s="296" t="s">
        <v>38</v>
      </c>
      <c r="L87" s="190">
        <v>425259</v>
      </c>
      <c r="M87" s="199">
        <v>1000000</v>
      </c>
      <c r="N87" s="203" t="s">
        <v>1</v>
      </c>
      <c r="O87" s="200"/>
    </row>
    <row r="88" spans="1:15" s="173" customFormat="1" ht="27.75" customHeight="1">
      <c r="A88" s="187">
        <v>82</v>
      </c>
      <c r="B88" s="295" t="s">
        <v>1363</v>
      </c>
      <c r="C88" s="189">
        <v>44433</v>
      </c>
      <c r="D88" s="296" t="s">
        <v>34</v>
      </c>
      <c r="E88" s="190">
        <v>820210818068695</v>
      </c>
      <c r="F88" s="191" t="s">
        <v>35</v>
      </c>
      <c r="G88" s="296"/>
      <c r="H88" s="190" t="s">
        <v>1364</v>
      </c>
      <c r="I88" s="190">
        <v>341631010683</v>
      </c>
      <c r="J88" s="190" t="s">
        <v>37</v>
      </c>
      <c r="K88" s="296" t="s">
        <v>38</v>
      </c>
      <c r="L88" s="190">
        <v>425259</v>
      </c>
      <c r="M88" s="199">
        <v>1000000</v>
      </c>
      <c r="N88" s="203" t="s">
        <v>1</v>
      </c>
      <c r="O88" s="200"/>
    </row>
    <row r="89" spans="1:15" s="173" customFormat="1" ht="27.75" customHeight="1">
      <c r="A89" s="187">
        <v>83</v>
      </c>
      <c r="B89" s="295" t="s">
        <v>1365</v>
      </c>
      <c r="C89" s="189">
        <v>44433</v>
      </c>
      <c r="D89" s="296" t="s">
        <v>34</v>
      </c>
      <c r="E89" s="190">
        <v>820210823561301</v>
      </c>
      <c r="F89" s="190" t="s">
        <v>43</v>
      </c>
      <c r="G89" s="296"/>
      <c r="H89" s="190" t="s">
        <v>1366</v>
      </c>
      <c r="I89" s="190">
        <v>503192</v>
      </c>
      <c r="J89" s="190" t="s">
        <v>37</v>
      </c>
      <c r="K89" s="296" t="s">
        <v>38</v>
      </c>
      <c r="L89" s="190">
        <v>425259</v>
      </c>
      <c r="M89" s="19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295" t="s">
        <v>1367</v>
      </c>
      <c r="C90" s="189">
        <v>44433</v>
      </c>
      <c r="D90" s="296" t="s">
        <v>34</v>
      </c>
      <c r="E90" s="190">
        <v>820210823563746</v>
      </c>
      <c r="F90" s="190" t="s">
        <v>48</v>
      </c>
      <c r="G90" s="296"/>
      <c r="H90" s="190" t="s">
        <v>1368</v>
      </c>
      <c r="I90" s="190">
        <v>47894800</v>
      </c>
      <c r="J90" s="190" t="s">
        <v>37</v>
      </c>
      <c r="K90" s="296" t="s">
        <v>38</v>
      </c>
      <c r="L90" s="190">
        <v>425259</v>
      </c>
      <c r="M90" s="199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295" t="s">
        <v>1369</v>
      </c>
      <c r="C91" s="189">
        <v>44433</v>
      </c>
      <c r="D91" s="296" t="s">
        <v>34</v>
      </c>
      <c r="E91" s="190">
        <v>820210823574572</v>
      </c>
      <c r="F91" s="190" t="s">
        <v>406</v>
      </c>
      <c r="G91" s="296"/>
      <c r="H91" s="190" t="s">
        <v>1370</v>
      </c>
      <c r="I91" s="190" t="s">
        <v>1371</v>
      </c>
      <c r="J91" s="190" t="s">
        <v>37</v>
      </c>
      <c r="K91" s="296" t="s">
        <v>38</v>
      </c>
      <c r="L91" s="190">
        <v>425825</v>
      </c>
      <c r="M91" s="199">
        <v>2040000</v>
      </c>
      <c r="N91" s="297" t="s">
        <v>1156</v>
      </c>
      <c r="O91" s="200"/>
    </row>
    <row r="92" spans="1:15" s="173" customFormat="1" ht="27.75" customHeight="1">
      <c r="A92" s="187">
        <v>86</v>
      </c>
      <c r="B92" s="295" t="s">
        <v>1369</v>
      </c>
      <c r="C92" s="189">
        <v>44433</v>
      </c>
      <c r="D92" s="296" t="s">
        <v>34</v>
      </c>
      <c r="E92" s="190">
        <v>820210823574572</v>
      </c>
      <c r="F92" s="190" t="s">
        <v>406</v>
      </c>
      <c r="G92" s="296"/>
      <c r="H92" s="190" t="s">
        <v>1370</v>
      </c>
      <c r="I92" s="190" t="s">
        <v>1371</v>
      </c>
      <c r="J92" s="190" t="s">
        <v>37</v>
      </c>
      <c r="K92" s="296" t="s">
        <v>38</v>
      </c>
      <c r="L92" s="190">
        <v>425825</v>
      </c>
      <c r="M92" s="199">
        <v>2040000</v>
      </c>
      <c r="N92" s="297" t="s">
        <v>1157</v>
      </c>
      <c r="O92" s="200"/>
    </row>
    <row r="93" spans="1:15" s="173" customFormat="1" ht="27.75" customHeight="1">
      <c r="A93" s="187">
        <v>87</v>
      </c>
      <c r="B93" s="295" t="s">
        <v>1372</v>
      </c>
      <c r="C93" s="189">
        <v>44433</v>
      </c>
      <c r="D93" s="296" t="s">
        <v>34</v>
      </c>
      <c r="E93" s="190">
        <v>820210825759331</v>
      </c>
      <c r="F93" s="191" t="s">
        <v>35</v>
      </c>
      <c r="G93" s="296"/>
      <c r="H93" s="190" t="s">
        <v>1373</v>
      </c>
      <c r="I93" s="190">
        <v>286144039662</v>
      </c>
      <c r="J93" s="190" t="s">
        <v>37</v>
      </c>
      <c r="K93" s="296" t="s">
        <v>38</v>
      </c>
      <c r="L93" s="190">
        <v>425259</v>
      </c>
      <c r="M93" s="199">
        <v>1000000</v>
      </c>
      <c r="N93" s="203" t="s">
        <v>0</v>
      </c>
      <c r="O93" s="200"/>
    </row>
    <row r="94" spans="1:15" s="173" customFormat="1" ht="27.75" customHeight="1">
      <c r="A94" s="187">
        <v>88</v>
      </c>
      <c r="B94" s="295" t="s">
        <v>1374</v>
      </c>
      <c r="C94" s="189">
        <v>44434</v>
      </c>
      <c r="D94" s="296" t="s">
        <v>34</v>
      </c>
      <c r="E94" s="190">
        <v>820210823590125</v>
      </c>
      <c r="F94" s="191" t="s">
        <v>63</v>
      </c>
      <c r="G94" s="296"/>
      <c r="H94" s="190" t="s">
        <v>1375</v>
      </c>
      <c r="I94" s="190">
        <v>210825962714</v>
      </c>
      <c r="J94" s="190" t="s">
        <v>37</v>
      </c>
      <c r="K94" s="296" t="s">
        <v>38</v>
      </c>
      <c r="L94" s="190">
        <v>425259</v>
      </c>
      <c r="M94" s="199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295" t="s">
        <v>1376</v>
      </c>
      <c r="C95" s="189">
        <v>44434</v>
      </c>
      <c r="D95" s="296" t="s">
        <v>34</v>
      </c>
      <c r="E95" s="190">
        <v>820210825800706</v>
      </c>
      <c r="F95" s="191" t="s">
        <v>48</v>
      </c>
      <c r="G95" s="296"/>
      <c r="H95" s="190" t="s">
        <v>1377</v>
      </c>
      <c r="I95" s="190">
        <v>47911389</v>
      </c>
      <c r="J95" s="190" t="s">
        <v>37</v>
      </c>
      <c r="K95" s="296" t="s">
        <v>38</v>
      </c>
      <c r="L95" s="190">
        <v>425259</v>
      </c>
      <c r="M95" s="199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295" t="s">
        <v>970</v>
      </c>
      <c r="C96" s="189">
        <v>44434</v>
      </c>
      <c r="D96" s="296" t="s">
        <v>34</v>
      </c>
      <c r="E96" s="190">
        <v>820210825816652</v>
      </c>
      <c r="F96" s="191" t="s">
        <v>35</v>
      </c>
      <c r="G96" s="296"/>
      <c r="H96" s="190" t="s">
        <v>1378</v>
      </c>
      <c r="I96" s="190">
        <v>40885060257</v>
      </c>
      <c r="J96" s="190" t="s">
        <v>37</v>
      </c>
      <c r="K96" s="296" t="s">
        <v>38</v>
      </c>
      <c r="L96" s="190">
        <v>425825</v>
      </c>
      <c r="M96" s="199">
        <v>1000000</v>
      </c>
      <c r="N96" s="207" t="s">
        <v>1114</v>
      </c>
      <c r="O96" s="200"/>
    </row>
    <row r="97" spans="1:19" s="173" customFormat="1" ht="27.75" customHeight="1">
      <c r="A97" s="187">
        <v>91</v>
      </c>
      <c r="B97" s="295" t="s">
        <v>968</v>
      </c>
      <c r="C97" s="189">
        <v>44434</v>
      </c>
      <c r="D97" s="296" t="s">
        <v>34</v>
      </c>
      <c r="E97" s="190">
        <v>820210825824620</v>
      </c>
      <c r="F97" s="191" t="s">
        <v>35</v>
      </c>
      <c r="G97" s="296"/>
      <c r="H97" s="190" t="s">
        <v>1379</v>
      </c>
      <c r="I97" s="190">
        <v>51227010563</v>
      </c>
      <c r="J97" s="190" t="s">
        <v>37</v>
      </c>
      <c r="K97" s="296" t="s">
        <v>38</v>
      </c>
      <c r="L97" s="190">
        <v>425825</v>
      </c>
      <c r="M97" s="199">
        <v>1000000</v>
      </c>
      <c r="N97" s="207" t="s">
        <v>1114</v>
      </c>
      <c r="O97" s="200"/>
    </row>
    <row r="98" spans="1:19" s="173" customFormat="1" ht="27.75" customHeight="1">
      <c r="A98" s="187">
        <v>92</v>
      </c>
      <c r="B98" s="295" t="s">
        <v>1380</v>
      </c>
      <c r="C98" s="189">
        <v>44434</v>
      </c>
      <c r="D98" s="296" t="s">
        <v>34</v>
      </c>
      <c r="E98" s="190">
        <v>820210825831847</v>
      </c>
      <c r="F98" s="191" t="s">
        <v>43</v>
      </c>
      <c r="G98" s="296"/>
      <c r="H98" s="190" t="s">
        <v>1381</v>
      </c>
      <c r="I98" s="190">
        <v>488988</v>
      </c>
      <c r="J98" s="190" t="s">
        <v>37</v>
      </c>
      <c r="K98" s="296" t="s">
        <v>38</v>
      </c>
      <c r="L98" s="190">
        <v>425259</v>
      </c>
      <c r="M98" s="19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295" t="s">
        <v>1382</v>
      </c>
      <c r="C99" s="189">
        <v>44434</v>
      </c>
      <c r="D99" s="296" t="s">
        <v>34</v>
      </c>
      <c r="E99" s="190">
        <v>820210826857650</v>
      </c>
      <c r="F99" s="191" t="s">
        <v>35</v>
      </c>
      <c r="G99" s="296"/>
      <c r="H99" s="190" t="s">
        <v>1383</v>
      </c>
      <c r="I99" s="190">
        <v>136925055307</v>
      </c>
      <c r="J99" s="190" t="s">
        <v>37</v>
      </c>
      <c r="K99" s="296" t="s">
        <v>38</v>
      </c>
      <c r="L99" s="190">
        <v>425259</v>
      </c>
      <c r="M99" s="19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295" t="s">
        <v>1384</v>
      </c>
      <c r="C100" s="189">
        <v>44435</v>
      </c>
      <c r="D100" s="296" t="s">
        <v>34</v>
      </c>
      <c r="E100" s="190">
        <v>820210820401333</v>
      </c>
      <c r="F100" s="191" t="s">
        <v>48</v>
      </c>
      <c r="G100" s="296"/>
      <c r="H100" s="190" t="s">
        <v>1385</v>
      </c>
      <c r="I100" s="190">
        <v>47929552</v>
      </c>
      <c r="J100" s="190" t="s">
        <v>37</v>
      </c>
      <c r="K100" s="296" t="s">
        <v>38</v>
      </c>
      <c r="L100" s="190">
        <v>425825</v>
      </c>
      <c r="M100" s="199">
        <v>204000</v>
      </c>
      <c r="N100" s="207" t="s">
        <v>1156</v>
      </c>
      <c r="O100" s="200"/>
    </row>
    <row r="101" spans="1:19" s="173" customFormat="1" ht="27.75" customHeight="1">
      <c r="A101" s="187">
        <v>95</v>
      </c>
      <c r="B101" s="295" t="s">
        <v>1384</v>
      </c>
      <c r="C101" s="189">
        <v>44435</v>
      </c>
      <c r="D101" s="296" t="s">
        <v>34</v>
      </c>
      <c r="E101" s="190">
        <v>820210820401333</v>
      </c>
      <c r="F101" s="191" t="s">
        <v>48</v>
      </c>
      <c r="G101" s="296"/>
      <c r="H101" s="190" t="s">
        <v>1385</v>
      </c>
      <c r="I101" s="190">
        <v>47929552</v>
      </c>
      <c r="J101" s="190" t="s">
        <v>37</v>
      </c>
      <c r="K101" s="296" t="s">
        <v>38</v>
      </c>
      <c r="L101" s="190">
        <v>425825</v>
      </c>
      <c r="M101" s="199">
        <v>204000</v>
      </c>
      <c r="N101" s="207" t="s">
        <v>1157</v>
      </c>
      <c r="O101" s="200"/>
    </row>
    <row r="102" spans="1:19" s="173" customFormat="1" ht="27.75" customHeight="1">
      <c r="A102" s="187">
        <v>96</v>
      </c>
      <c r="B102" s="295" t="s">
        <v>1386</v>
      </c>
      <c r="C102" s="189">
        <v>44435</v>
      </c>
      <c r="D102" s="296" t="s">
        <v>34</v>
      </c>
      <c r="E102" s="190">
        <v>820210823519727</v>
      </c>
      <c r="F102" s="191" t="s">
        <v>43</v>
      </c>
      <c r="G102" s="296"/>
      <c r="H102" s="190" t="s">
        <v>1387</v>
      </c>
      <c r="I102" s="190">
        <v>650543</v>
      </c>
      <c r="J102" s="190" t="s">
        <v>37</v>
      </c>
      <c r="K102" s="296" t="s">
        <v>38</v>
      </c>
      <c r="L102" s="190">
        <v>425825</v>
      </c>
      <c r="M102" s="199">
        <v>306000</v>
      </c>
      <c r="N102" s="207" t="s">
        <v>1156</v>
      </c>
      <c r="O102" s="200"/>
    </row>
    <row r="103" spans="1:19" s="173" customFormat="1" ht="27.75" customHeight="1">
      <c r="A103" s="187">
        <v>97</v>
      </c>
      <c r="B103" s="295" t="s">
        <v>1386</v>
      </c>
      <c r="C103" s="189">
        <v>44435</v>
      </c>
      <c r="D103" s="296" t="s">
        <v>34</v>
      </c>
      <c r="E103" s="190">
        <v>820210823519727</v>
      </c>
      <c r="F103" s="191" t="s">
        <v>43</v>
      </c>
      <c r="G103" s="296"/>
      <c r="H103" s="190" t="s">
        <v>1387</v>
      </c>
      <c r="I103" s="190">
        <v>650543</v>
      </c>
      <c r="J103" s="190" t="s">
        <v>37</v>
      </c>
      <c r="K103" s="296" t="s">
        <v>38</v>
      </c>
      <c r="L103" s="190">
        <v>425825</v>
      </c>
      <c r="M103" s="199">
        <v>306000</v>
      </c>
      <c r="N103" s="207" t="s">
        <v>1157</v>
      </c>
      <c r="O103" s="200"/>
    </row>
    <row r="104" spans="1:19" s="173" customFormat="1" ht="27.75" customHeight="1">
      <c r="A104" s="187">
        <v>98</v>
      </c>
      <c r="B104" s="295" t="s">
        <v>1388</v>
      </c>
      <c r="C104" s="189">
        <v>44435</v>
      </c>
      <c r="D104" s="296" t="s">
        <v>34</v>
      </c>
      <c r="E104" s="190">
        <v>820210825835155</v>
      </c>
      <c r="F104" s="191" t="s">
        <v>48</v>
      </c>
      <c r="G104" s="296"/>
      <c r="H104" s="190" t="s">
        <v>1389</v>
      </c>
      <c r="I104" s="190">
        <v>47925008</v>
      </c>
      <c r="J104" s="190" t="s">
        <v>37</v>
      </c>
      <c r="K104" s="296" t="s">
        <v>38</v>
      </c>
      <c r="L104" s="190">
        <v>425259</v>
      </c>
      <c r="M104" s="199">
        <v>1000000</v>
      </c>
      <c r="N104" s="203" t="s">
        <v>1</v>
      </c>
      <c r="O104" s="200"/>
    </row>
    <row r="105" spans="1:19" s="173" customFormat="1" ht="27.75" customHeight="1">
      <c r="A105" s="187">
        <v>99</v>
      </c>
      <c r="B105" s="295" t="s">
        <v>1390</v>
      </c>
      <c r="C105" s="189">
        <v>44435</v>
      </c>
      <c r="D105" s="296" t="s">
        <v>34</v>
      </c>
      <c r="E105" s="190">
        <v>820210825836944</v>
      </c>
      <c r="F105" s="191" t="s">
        <v>1220</v>
      </c>
      <c r="G105" s="296"/>
      <c r="H105" s="190" t="s">
        <v>1391</v>
      </c>
      <c r="I105" s="190">
        <v>210827000008</v>
      </c>
      <c r="J105" s="190" t="s">
        <v>37</v>
      </c>
      <c r="K105" s="296" t="s">
        <v>38</v>
      </c>
      <c r="L105" s="190">
        <v>425259</v>
      </c>
      <c r="M105" s="199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295" t="s">
        <v>1392</v>
      </c>
      <c r="C106" s="189">
        <v>44435</v>
      </c>
      <c r="D106" s="296" t="s">
        <v>34</v>
      </c>
      <c r="E106" s="190">
        <v>820210825836994</v>
      </c>
      <c r="F106" s="191" t="s">
        <v>1220</v>
      </c>
      <c r="G106" s="296"/>
      <c r="H106" s="190" t="s">
        <v>1393</v>
      </c>
      <c r="I106" s="190">
        <v>210827000006</v>
      </c>
      <c r="J106" s="190" t="s">
        <v>37</v>
      </c>
      <c r="K106" s="296" t="s">
        <v>38</v>
      </c>
      <c r="L106" s="190">
        <v>425259</v>
      </c>
      <c r="M106" s="199">
        <v>1000000</v>
      </c>
      <c r="N106" s="203" t="s">
        <v>1</v>
      </c>
      <c r="O106" s="200"/>
    </row>
    <row r="107" spans="1:19" s="173" customFormat="1" ht="27.75" customHeight="1">
      <c r="A107" s="187">
        <v>101</v>
      </c>
      <c r="B107" s="295" t="s">
        <v>1394</v>
      </c>
      <c r="C107" s="189">
        <v>44435</v>
      </c>
      <c r="D107" s="296" t="s">
        <v>34</v>
      </c>
      <c r="E107" s="190">
        <v>820210825837911</v>
      </c>
      <c r="F107" s="191" t="s">
        <v>1220</v>
      </c>
      <c r="G107" s="296"/>
      <c r="H107" s="190" t="s">
        <v>1395</v>
      </c>
      <c r="I107" s="190">
        <v>210827000001</v>
      </c>
      <c r="J107" s="190" t="s">
        <v>37</v>
      </c>
      <c r="K107" s="296" t="s">
        <v>38</v>
      </c>
      <c r="L107" s="190">
        <v>425259</v>
      </c>
      <c r="M107" s="199">
        <v>1000000</v>
      </c>
      <c r="N107" s="203" t="s">
        <v>1</v>
      </c>
      <c r="O107" s="200"/>
      <c r="S107" s="173" t="s">
        <v>905</v>
      </c>
    </row>
    <row r="108" spans="1:19" s="173" customFormat="1" ht="27.75" customHeight="1">
      <c r="A108" s="187">
        <v>102</v>
      </c>
      <c r="B108" s="295" t="s">
        <v>1396</v>
      </c>
      <c r="C108" s="189">
        <v>44435</v>
      </c>
      <c r="D108" s="296" t="s">
        <v>34</v>
      </c>
      <c r="E108" s="190">
        <v>820210825838060</v>
      </c>
      <c r="F108" s="191" t="s">
        <v>1220</v>
      </c>
      <c r="G108" s="296"/>
      <c r="H108" s="190" t="s">
        <v>1397</v>
      </c>
      <c r="I108" s="190">
        <v>210827000007</v>
      </c>
      <c r="J108" s="190" t="s">
        <v>37</v>
      </c>
      <c r="K108" s="296" t="s">
        <v>38</v>
      </c>
      <c r="L108" s="190">
        <v>425259</v>
      </c>
      <c r="M108" s="199">
        <v>1000000</v>
      </c>
      <c r="N108" s="203" t="s">
        <v>1</v>
      </c>
      <c r="O108" s="200"/>
    </row>
    <row r="109" spans="1:19" s="173" customFormat="1" ht="27.75" customHeight="1">
      <c r="A109" s="187">
        <v>103</v>
      </c>
      <c r="B109" s="295" t="s">
        <v>1398</v>
      </c>
      <c r="C109" s="189">
        <v>44435</v>
      </c>
      <c r="D109" s="296" t="s">
        <v>34</v>
      </c>
      <c r="E109" s="190">
        <v>820210825838093</v>
      </c>
      <c r="F109" s="191" t="s">
        <v>1220</v>
      </c>
      <c r="G109" s="296"/>
      <c r="H109" s="190" t="s">
        <v>1399</v>
      </c>
      <c r="I109" s="190">
        <v>210827000010</v>
      </c>
      <c r="J109" s="190" t="s">
        <v>37</v>
      </c>
      <c r="K109" s="296" t="s">
        <v>38</v>
      </c>
      <c r="L109" s="190">
        <v>425259</v>
      </c>
      <c r="M109" s="199">
        <v>1000000</v>
      </c>
      <c r="N109" s="203" t="s">
        <v>1</v>
      </c>
      <c r="O109" s="200"/>
    </row>
    <row r="110" spans="1:19" s="173" customFormat="1" ht="27.75" customHeight="1">
      <c r="A110" s="187">
        <v>104</v>
      </c>
      <c r="B110" s="295" t="s">
        <v>1400</v>
      </c>
      <c r="C110" s="189">
        <v>44435</v>
      </c>
      <c r="D110" s="296" t="s">
        <v>34</v>
      </c>
      <c r="E110" s="190">
        <v>820210825838218</v>
      </c>
      <c r="F110" s="191" t="s">
        <v>1220</v>
      </c>
      <c r="G110" s="296"/>
      <c r="H110" s="190" t="s">
        <v>1401</v>
      </c>
      <c r="I110" s="190">
        <v>210827000009</v>
      </c>
      <c r="J110" s="190" t="s">
        <v>37</v>
      </c>
      <c r="K110" s="296" t="s">
        <v>38</v>
      </c>
      <c r="L110" s="190">
        <v>425259</v>
      </c>
      <c r="M110" s="199">
        <v>1000000</v>
      </c>
      <c r="N110" s="203" t="s">
        <v>1</v>
      </c>
      <c r="O110" s="200"/>
    </row>
    <row r="111" spans="1:19" s="173" customFormat="1" ht="27.75" customHeight="1">
      <c r="A111" s="187">
        <v>105</v>
      </c>
      <c r="B111" s="295" t="s">
        <v>1402</v>
      </c>
      <c r="C111" s="189">
        <v>44435</v>
      </c>
      <c r="D111" s="296" t="s">
        <v>34</v>
      </c>
      <c r="E111" s="190">
        <v>820210826900948</v>
      </c>
      <c r="F111" s="191" t="s">
        <v>375</v>
      </c>
      <c r="G111" s="296"/>
      <c r="H111" s="190" t="s">
        <v>1403</v>
      </c>
      <c r="I111" s="190">
        <v>310027099752</v>
      </c>
      <c r="J111" s="190" t="s">
        <v>37</v>
      </c>
      <c r="K111" s="296" t="s">
        <v>38</v>
      </c>
      <c r="L111" s="190">
        <v>425259</v>
      </c>
      <c r="M111" s="199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295" t="s">
        <v>1404</v>
      </c>
      <c r="C112" s="189">
        <v>44435</v>
      </c>
      <c r="D112" s="296" t="s">
        <v>34</v>
      </c>
      <c r="E112" s="190">
        <v>820210826929767</v>
      </c>
      <c r="F112" s="191" t="s">
        <v>35</v>
      </c>
      <c r="G112" s="296"/>
      <c r="H112" s="190" t="s">
        <v>1405</v>
      </c>
      <c r="I112" s="190">
        <v>788553085153</v>
      </c>
      <c r="J112" s="190" t="s">
        <v>37</v>
      </c>
      <c r="K112" s="296" t="s">
        <v>38</v>
      </c>
      <c r="L112" s="190">
        <v>425259</v>
      </c>
      <c r="M112" s="199">
        <v>1000000</v>
      </c>
      <c r="N112" s="203" t="s">
        <v>1</v>
      </c>
      <c r="O112" s="200"/>
    </row>
    <row r="113" spans="1:15" s="173" customFormat="1" ht="27.75" customHeight="1">
      <c r="A113" s="187">
        <v>107</v>
      </c>
      <c r="B113" s="295" t="s">
        <v>1406</v>
      </c>
      <c r="C113" s="189">
        <v>44435</v>
      </c>
      <c r="D113" s="296" t="s">
        <v>34</v>
      </c>
      <c r="E113" s="190">
        <v>820210826946665</v>
      </c>
      <c r="F113" s="191" t="s">
        <v>35</v>
      </c>
      <c r="G113" s="296"/>
      <c r="H113" s="190" t="s">
        <v>1407</v>
      </c>
      <c r="I113" s="190">
        <v>192966041426</v>
      </c>
      <c r="J113" s="190" t="s">
        <v>37</v>
      </c>
      <c r="K113" s="296" t="s">
        <v>38</v>
      </c>
      <c r="L113" s="190">
        <v>425259</v>
      </c>
      <c r="M113" s="199">
        <v>3000000</v>
      </c>
      <c r="N113" s="207" t="s">
        <v>3</v>
      </c>
      <c r="O113" s="200"/>
    </row>
    <row r="114" spans="1:15" s="173" customFormat="1" ht="27.75" customHeight="1">
      <c r="A114" s="187">
        <v>108</v>
      </c>
      <c r="B114" s="295" t="s">
        <v>1408</v>
      </c>
      <c r="C114" s="189">
        <v>44439</v>
      </c>
      <c r="D114" s="3" t="s">
        <v>34</v>
      </c>
      <c r="E114" s="190">
        <v>820210830253073</v>
      </c>
      <c r="F114" s="191" t="s">
        <v>48</v>
      </c>
      <c r="G114" s="3"/>
      <c r="H114" s="190" t="s">
        <v>1409</v>
      </c>
      <c r="I114" s="190">
        <v>47971170</v>
      </c>
      <c r="J114" s="3" t="s">
        <v>37</v>
      </c>
      <c r="K114" s="3" t="s">
        <v>38</v>
      </c>
      <c r="L114" s="190">
        <v>425259</v>
      </c>
      <c r="M114" s="199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295" t="s">
        <v>1408</v>
      </c>
      <c r="C115" s="189">
        <v>44439</v>
      </c>
      <c r="D115" s="3" t="s">
        <v>34</v>
      </c>
      <c r="E115" s="190">
        <v>820210830253169</v>
      </c>
      <c r="F115" s="191" t="s">
        <v>48</v>
      </c>
      <c r="G115" s="3"/>
      <c r="H115" s="190" t="s">
        <v>1410</v>
      </c>
      <c r="I115" s="190">
        <v>47971357</v>
      </c>
      <c r="J115" s="3" t="s">
        <v>37</v>
      </c>
      <c r="K115" s="3" t="s">
        <v>38</v>
      </c>
      <c r="L115" s="190">
        <v>425825</v>
      </c>
      <c r="M115" s="199">
        <v>1000000</v>
      </c>
      <c r="N115" s="207" t="s">
        <v>1114</v>
      </c>
      <c r="O115" s="200"/>
    </row>
    <row r="116" spans="1:15" s="173" customFormat="1" ht="27.75" customHeight="1">
      <c r="A116" s="187">
        <v>110</v>
      </c>
      <c r="B116" s="295" t="s">
        <v>1411</v>
      </c>
      <c r="C116" s="189">
        <v>44439</v>
      </c>
      <c r="D116" s="3" t="s">
        <v>34</v>
      </c>
      <c r="E116" s="190">
        <v>820210830259708</v>
      </c>
      <c r="F116" s="191" t="s">
        <v>48</v>
      </c>
      <c r="G116" s="3"/>
      <c r="H116" s="190" t="s">
        <v>1412</v>
      </c>
      <c r="I116" s="190">
        <v>47987879</v>
      </c>
      <c r="J116" s="3" t="s">
        <v>37</v>
      </c>
      <c r="K116" s="3" t="s">
        <v>38</v>
      </c>
      <c r="L116" s="190">
        <v>425259</v>
      </c>
      <c r="M116" s="199">
        <v>1000000</v>
      </c>
      <c r="N116" s="203" t="s">
        <v>1</v>
      </c>
      <c r="O116" s="200"/>
    </row>
    <row r="117" spans="1:15" s="173" customFormat="1" ht="27.75" customHeight="1">
      <c r="A117" s="187">
        <v>111</v>
      </c>
      <c r="B117" s="295" t="s">
        <v>1413</v>
      </c>
      <c r="C117" s="189">
        <v>44439</v>
      </c>
      <c r="D117" s="3" t="s">
        <v>34</v>
      </c>
      <c r="E117" s="190">
        <v>820210830267855</v>
      </c>
      <c r="F117" s="191" t="s">
        <v>35</v>
      </c>
      <c r="G117" s="3"/>
      <c r="H117" s="190" t="s">
        <v>1414</v>
      </c>
      <c r="I117" s="190">
        <v>645124092441</v>
      </c>
      <c r="J117" s="3" t="s">
        <v>37</v>
      </c>
      <c r="K117" s="3" t="s">
        <v>38</v>
      </c>
      <c r="L117" s="190">
        <v>425259</v>
      </c>
      <c r="M117" s="199">
        <v>1000000</v>
      </c>
      <c r="N117" s="203" t="s">
        <v>1</v>
      </c>
      <c r="O117" s="200"/>
    </row>
    <row r="118" spans="1:15" s="173" customFormat="1" ht="27.75" customHeight="1">
      <c r="A118" s="187">
        <v>112</v>
      </c>
      <c r="B118" s="295" t="s">
        <v>1415</v>
      </c>
      <c r="C118" s="189">
        <v>44439</v>
      </c>
      <c r="D118" s="3" t="s">
        <v>34</v>
      </c>
      <c r="E118" s="190">
        <v>820210830269144</v>
      </c>
      <c r="F118" s="191" t="s">
        <v>48</v>
      </c>
      <c r="G118" s="3"/>
      <c r="H118" s="190" t="s">
        <v>1416</v>
      </c>
      <c r="I118" s="190">
        <v>47972874</v>
      </c>
      <c r="J118" s="3" t="s">
        <v>37</v>
      </c>
      <c r="K118" s="3" t="s">
        <v>38</v>
      </c>
      <c r="L118" s="190">
        <v>425259</v>
      </c>
      <c r="M118" s="199">
        <v>1000000</v>
      </c>
      <c r="N118" s="207" t="s">
        <v>0</v>
      </c>
      <c r="O118" s="200"/>
    </row>
    <row r="119" spans="1:15" s="173" customFormat="1" ht="27.75" customHeight="1">
      <c r="A119" s="187">
        <v>113</v>
      </c>
      <c r="B119" s="295" t="s">
        <v>1417</v>
      </c>
      <c r="C119" s="189">
        <v>44439</v>
      </c>
      <c r="D119" s="3" t="s">
        <v>34</v>
      </c>
      <c r="E119" s="190">
        <v>820210830291312</v>
      </c>
      <c r="F119" s="191" t="s">
        <v>43</v>
      </c>
      <c r="G119" s="3"/>
      <c r="H119" s="190" t="s">
        <v>1418</v>
      </c>
      <c r="I119" s="190">
        <v>31787</v>
      </c>
      <c r="J119" s="3" t="s">
        <v>37</v>
      </c>
      <c r="K119" s="3" t="s">
        <v>38</v>
      </c>
      <c r="L119" s="190">
        <v>425259</v>
      </c>
      <c r="M119" s="199">
        <v>1000000</v>
      </c>
      <c r="N119" s="203" t="s">
        <v>1</v>
      </c>
      <c r="O119" s="200"/>
    </row>
    <row r="120" spans="1:15" s="173" customFormat="1" ht="27.75" customHeight="1">
      <c r="A120" s="187">
        <v>114</v>
      </c>
      <c r="B120" s="295" t="s">
        <v>1419</v>
      </c>
      <c r="C120" s="189">
        <v>44439</v>
      </c>
      <c r="D120" s="3" t="s">
        <v>34</v>
      </c>
      <c r="E120" s="190">
        <v>820210831317502</v>
      </c>
      <c r="F120" s="191" t="s">
        <v>43</v>
      </c>
      <c r="G120" s="3"/>
      <c r="H120" s="190" t="s">
        <v>1420</v>
      </c>
      <c r="I120" s="190">
        <v>502556</v>
      </c>
      <c r="J120" s="190" t="s">
        <v>37</v>
      </c>
      <c r="K120" s="296" t="s">
        <v>38</v>
      </c>
      <c r="L120" s="190">
        <v>425825</v>
      </c>
      <c r="M120" s="199">
        <v>306000</v>
      </c>
      <c r="N120" s="207" t="s">
        <v>1156</v>
      </c>
      <c r="O120" s="200"/>
    </row>
    <row r="121" spans="1:15" s="173" customFormat="1" ht="27.75" customHeight="1">
      <c r="A121" s="187">
        <v>115</v>
      </c>
      <c r="B121" s="295" t="s">
        <v>1419</v>
      </c>
      <c r="C121" s="189">
        <v>44439</v>
      </c>
      <c r="D121" s="3" t="s">
        <v>34</v>
      </c>
      <c r="E121" s="190">
        <v>820210831317502</v>
      </c>
      <c r="F121" s="191" t="s">
        <v>43</v>
      </c>
      <c r="G121" s="3"/>
      <c r="H121" s="190" t="s">
        <v>1420</v>
      </c>
      <c r="I121" s="190">
        <v>502556</v>
      </c>
      <c r="J121" s="190" t="s">
        <v>37</v>
      </c>
      <c r="K121" s="296" t="s">
        <v>38</v>
      </c>
      <c r="L121" s="190">
        <v>425825</v>
      </c>
      <c r="M121" s="199">
        <v>306000</v>
      </c>
      <c r="N121" s="207" t="s">
        <v>1157</v>
      </c>
      <c r="O121" s="200"/>
    </row>
    <row r="122" spans="1:15" s="173" customFormat="1" ht="27.75" customHeight="1">
      <c r="A122" s="187">
        <v>116</v>
      </c>
      <c r="B122" s="295" t="s">
        <v>1421</v>
      </c>
      <c r="C122" s="189">
        <v>44439</v>
      </c>
      <c r="D122" s="3" t="s">
        <v>34</v>
      </c>
      <c r="E122" s="190">
        <v>820210831322828</v>
      </c>
      <c r="F122" s="191" t="s">
        <v>35</v>
      </c>
      <c r="G122" s="3"/>
      <c r="H122" s="190" t="s">
        <v>1422</v>
      </c>
      <c r="I122" s="190">
        <v>490067717109</v>
      </c>
      <c r="J122" s="190" t="s">
        <v>37</v>
      </c>
      <c r="K122" s="296" t="s">
        <v>38</v>
      </c>
      <c r="L122" s="190">
        <v>425259</v>
      </c>
      <c r="M122" s="199">
        <v>1000000</v>
      </c>
      <c r="N122" s="203" t="s">
        <v>1</v>
      </c>
      <c r="O122" s="200"/>
    </row>
    <row r="123" spans="1:15" s="175" customFormat="1" ht="27.75" customHeight="1">
      <c r="A123" s="211"/>
      <c r="B123" s="783" t="s">
        <v>123</v>
      </c>
      <c r="C123" s="784"/>
      <c r="D123" s="784"/>
      <c r="E123" s="784"/>
      <c r="F123" s="784"/>
      <c r="G123" s="784"/>
      <c r="H123" s="784"/>
      <c r="I123" s="784"/>
      <c r="J123" s="784"/>
      <c r="K123" s="784"/>
      <c r="L123" s="785"/>
      <c r="M123" s="280">
        <f>SUM(M7:M122)</f>
        <v>143100000</v>
      </c>
      <c r="N123" s="281"/>
      <c r="O123" s="282"/>
    </row>
    <row r="125" spans="1:15">
      <c r="A125" s="212" t="s">
        <v>17</v>
      </c>
      <c r="B125" s="213" t="s">
        <v>124</v>
      </c>
      <c r="C125" s="214"/>
      <c r="D125" s="215"/>
      <c r="E125" s="216" t="s">
        <v>125</v>
      </c>
      <c r="F125" s="216"/>
      <c r="G125" s="216" t="s">
        <v>126</v>
      </c>
      <c r="H125" s="217" t="s">
        <v>127</v>
      </c>
      <c r="I125" s="283"/>
      <c r="J125" s="283"/>
    </row>
    <row r="126" spans="1:15">
      <c r="A126" s="218"/>
      <c r="B126" s="219" t="s">
        <v>11</v>
      </c>
      <c r="C126" s="220"/>
      <c r="D126" s="221"/>
      <c r="E126" s="222"/>
      <c r="F126" s="222"/>
      <c r="G126" s="222"/>
      <c r="H126" s="223"/>
      <c r="I126" s="283"/>
      <c r="J126" s="283"/>
    </row>
    <row r="127" spans="1:15">
      <c r="A127" s="224"/>
      <c r="B127" s="766" t="s">
        <v>128</v>
      </c>
      <c r="C127" s="767"/>
      <c r="D127" s="768"/>
      <c r="E127" s="225"/>
      <c r="F127" s="225"/>
      <c r="G127" s="226"/>
      <c r="H127" s="227"/>
      <c r="I127" s="284"/>
      <c r="J127" s="284"/>
    </row>
    <row r="128" spans="1:15">
      <c r="A128" s="228">
        <v>1</v>
      </c>
      <c r="B128" s="775" t="s">
        <v>0</v>
      </c>
      <c r="C128" s="776"/>
      <c r="D128" s="777"/>
      <c r="E128" s="229">
        <f>COUNTIF($N$7:$N$163,"Izin Akuntan Publik")</f>
        <v>6</v>
      </c>
      <c r="F128" s="229"/>
      <c r="G128" s="230">
        <v>1000000</v>
      </c>
      <c r="H128" s="231">
        <f t="shared" ref="H128:H134" si="0">E128*G128</f>
        <v>6000000</v>
      </c>
      <c r="I128" s="285"/>
      <c r="J128" s="286"/>
    </row>
    <row r="129" spans="1:14">
      <c r="A129" s="228">
        <v>2</v>
      </c>
      <c r="B129" s="769" t="s">
        <v>1</v>
      </c>
      <c r="C129" s="770"/>
      <c r="D129" s="771"/>
      <c r="E129" s="229">
        <f>COUNTIF($N$7:$N$163,"Perpanjangan Izin Akuntan Publik")</f>
        <v>64</v>
      </c>
      <c r="F129" s="229"/>
      <c r="G129" s="230">
        <v>1000000</v>
      </c>
      <c r="H129" s="231">
        <f t="shared" si="0"/>
        <v>64000000</v>
      </c>
      <c r="I129" s="285"/>
      <c r="J129" s="286"/>
    </row>
    <row r="130" spans="1:14">
      <c r="A130" s="228">
        <v>3</v>
      </c>
      <c r="B130" s="769" t="s">
        <v>129</v>
      </c>
      <c r="C130" s="770"/>
      <c r="D130" s="771"/>
      <c r="E130" s="229"/>
      <c r="F130" s="229"/>
      <c r="G130" s="230"/>
      <c r="H130" s="232"/>
      <c r="I130" s="285"/>
      <c r="J130" s="286"/>
      <c r="L130" s="287"/>
    </row>
    <row r="131" spans="1:14">
      <c r="A131" s="228"/>
      <c r="B131" s="769" t="s">
        <v>130</v>
      </c>
      <c r="C131" s="770"/>
      <c r="D131" s="771"/>
      <c r="E131" s="229">
        <f>COUNTIF($N$7:$N$163,"Izin Usaha KAP Perseorangan")</f>
        <v>0</v>
      </c>
      <c r="F131" s="229"/>
      <c r="G131" s="230">
        <v>1500000</v>
      </c>
      <c r="H131" s="231">
        <f t="shared" si="0"/>
        <v>0</v>
      </c>
      <c r="I131" s="285"/>
      <c r="J131" s="286"/>
    </row>
    <row r="132" spans="1:14">
      <c r="A132" s="228"/>
      <c r="B132" s="769" t="s">
        <v>131</v>
      </c>
      <c r="C132" s="770"/>
      <c r="D132" s="771"/>
      <c r="E132" s="229">
        <f>COUNTIF($N$7:$N$163,"Izin Usaha KAP Jumlah Rekan 2-4 orang")</f>
        <v>3</v>
      </c>
      <c r="F132" s="229"/>
      <c r="G132" s="230">
        <v>3000000</v>
      </c>
      <c r="H132" s="231">
        <f t="shared" si="0"/>
        <v>9000000</v>
      </c>
      <c r="I132" s="285"/>
      <c r="J132" s="286"/>
    </row>
    <row r="133" spans="1:14">
      <c r="A133" s="228"/>
      <c r="B133" s="769" t="s">
        <v>132</v>
      </c>
      <c r="C133" s="770"/>
      <c r="D133" s="771"/>
      <c r="E133" s="229">
        <f>COUNTIF($N$7:$N$163,"Izin Usaha KAP Jumlah Rekan 5 orang atau lebih")</f>
        <v>0</v>
      </c>
      <c r="F133" s="229"/>
      <c r="G133" s="230">
        <v>6000000</v>
      </c>
      <c r="H133" s="232">
        <f t="shared" si="0"/>
        <v>0</v>
      </c>
      <c r="I133" s="285"/>
      <c r="J133" s="286"/>
    </row>
    <row r="134" spans="1:14">
      <c r="A134" s="233">
        <v>4</v>
      </c>
      <c r="B134" s="772" t="s">
        <v>5</v>
      </c>
      <c r="C134" s="773"/>
      <c r="D134" s="774"/>
      <c r="E134" s="229">
        <f>COUNTIF($N$7:$N$163,"Izin Pendirian Cabang Kantor Akuntan Publik")</f>
        <v>3</v>
      </c>
      <c r="F134" s="234"/>
      <c r="G134" s="235">
        <v>2000000</v>
      </c>
      <c r="H134" s="231">
        <f t="shared" si="0"/>
        <v>6000000</v>
      </c>
      <c r="I134" s="285"/>
      <c r="J134" s="286"/>
    </row>
    <row r="135" spans="1:14">
      <c r="A135" s="236"/>
      <c r="B135" s="763" t="s">
        <v>133</v>
      </c>
      <c r="C135" s="764"/>
      <c r="D135" s="765"/>
      <c r="E135" s="237"/>
      <c r="F135" s="237"/>
      <c r="G135" s="238"/>
      <c r="H135" s="239">
        <f>SUM(H128:H134)</f>
        <v>85000000</v>
      </c>
      <c r="I135" s="288"/>
      <c r="J135" s="289"/>
    </row>
    <row r="136" spans="1:14">
      <c r="A136" s="240"/>
      <c r="B136" s="766" t="s">
        <v>134</v>
      </c>
      <c r="C136" s="767"/>
      <c r="D136" s="768"/>
      <c r="E136" s="241"/>
      <c r="F136" s="241"/>
      <c r="G136" s="242"/>
      <c r="H136" s="243"/>
      <c r="I136" s="290"/>
      <c r="J136" s="291"/>
    </row>
    <row r="137" spans="1:14" ht="15" customHeight="1">
      <c r="A137" s="228">
        <v>5</v>
      </c>
      <c r="B137" s="745" t="s">
        <v>6</v>
      </c>
      <c r="C137" s="746"/>
      <c r="D137" s="747"/>
      <c r="E137" s="229">
        <f>COUNTIF($N$7:$N$163,"Persetujuan Pencantuman Nama KAPA atau OAA Bersama-Sama dengan nama KAP")</f>
        <v>1</v>
      </c>
      <c r="F137" s="229"/>
      <c r="G137" s="230">
        <v>5000000</v>
      </c>
      <c r="H137" s="231">
        <f>E137*G137</f>
        <v>5000000</v>
      </c>
      <c r="I137" s="290"/>
      <c r="J137" s="286"/>
    </row>
    <row r="138" spans="1:14">
      <c r="A138" s="233">
        <v>6</v>
      </c>
      <c r="B138" s="760" t="s">
        <v>7</v>
      </c>
      <c r="C138" s="761"/>
      <c r="D138" s="762"/>
      <c r="E138" s="244">
        <f>COUNTIF($N$7:$N$163,"Persetujuan Pendaftaran KAPA atau OAA")</f>
        <v>1</v>
      </c>
      <c r="F138" s="244"/>
      <c r="G138" s="235">
        <v>10000000</v>
      </c>
      <c r="H138" s="245">
        <f>E138*G138</f>
        <v>10000000</v>
      </c>
      <c r="I138" s="290"/>
      <c r="J138" s="286"/>
    </row>
    <row r="139" spans="1:14">
      <c r="A139" s="246"/>
      <c r="B139" s="763" t="s">
        <v>135</v>
      </c>
      <c r="C139" s="764"/>
      <c r="D139" s="765"/>
      <c r="E139" s="247"/>
      <c r="F139" s="247"/>
      <c r="G139" s="248"/>
      <c r="H139" s="239">
        <f>SUM(H137:H138)</f>
        <v>15000000</v>
      </c>
      <c r="I139" s="288"/>
      <c r="J139" s="289"/>
    </row>
    <row r="140" spans="1:14">
      <c r="A140" s="236"/>
      <c r="B140" s="763" t="s">
        <v>136</v>
      </c>
      <c r="C140" s="764"/>
      <c r="D140" s="765"/>
      <c r="E140" s="237"/>
      <c r="F140" s="237"/>
      <c r="G140" s="238"/>
      <c r="H140" s="239">
        <f>H135+H139</f>
        <v>100000000</v>
      </c>
      <c r="I140" s="288"/>
      <c r="J140" s="289"/>
    </row>
    <row r="141" spans="1:14">
      <c r="A141" s="249"/>
      <c r="B141" s="250" t="s">
        <v>13</v>
      </c>
      <c r="C141" s="251"/>
      <c r="D141" s="252"/>
      <c r="E141" s="253"/>
      <c r="F141" s="253"/>
      <c r="G141" s="254"/>
      <c r="H141" s="255"/>
      <c r="I141" s="288"/>
      <c r="J141" s="289"/>
      <c r="N141" s="292">
        <f>M123-104828000</f>
        <v>38272000</v>
      </c>
    </row>
    <row r="142" spans="1:14">
      <c r="A142" s="240"/>
      <c r="B142" s="766" t="s">
        <v>137</v>
      </c>
      <c r="C142" s="767"/>
      <c r="D142" s="768"/>
      <c r="E142" s="241"/>
      <c r="F142" s="241"/>
      <c r="G142" s="242"/>
      <c r="H142" s="256"/>
      <c r="I142" s="290"/>
      <c r="J142" s="291"/>
    </row>
    <row r="143" spans="1:14" ht="31" customHeight="1">
      <c r="A143" s="228">
        <v>7</v>
      </c>
      <c r="B143" s="745" t="s">
        <v>8</v>
      </c>
      <c r="C143" s="746"/>
      <c r="D143" s="747"/>
      <c r="E143" s="229">
        <v>4</v>
      </c>
      <c r="F143" s="229"/>
      <c r="G143" s="230">
        <v>0</v>
      </c>
      <c r="H143" s="231">
        <v>4000000</v>
      </c>
      <c r="I143" s="290"/>
      <c r="J143" s="286"/>
    </row>
    <row r="144" spans="1:14" ht="29" customHeight="1">
      <c r="A144" s="228">
        <v>8</v>
      </c>
      <c r="B144" s="745" t="s">
        <v>9</v>
      </c>
      <c r="C144" s="746"/>
      <c r="D144" s="747"/>
      <c r="E144" s="229">
        <v>34</v>
      </c>
      <c r="F144" s="229"/>
      <c r="G144" s="257" t="s">
        <v>138</v>
      </c>
      <c r="H144" s="231">
        <v>39100000</v>
      </c>
      <c r="I144" s="290"/>
      <c r="J144" s="286"/>
    </row>
    <row r="145" spans="1:10" ht="31" customHeight="1">
      <c r="A145" s="233">
        <v>9</v>
      </c>
      <c r="B145" s="748" t="s">
        <v>10</v>
      </c>
      <c r="C145" s="749"/>
      <c r="D145" s="750"/>
      <c r="E145" s="234">
        <v>0</v>
      </c>
      <c r="F145" s="234"/>
      <c r="G145" s="258" t="s">
        <v>138</v>
      </c>
      <c r="H145" s="231">
        <v>0</v>
      </c>
      <c r="I145" s="290"/>
      <c r="J145" s="286"/>
    </row>
    <row r="146" spans="1:10" ht="30" customHeight="1">
      <c r="A146" s="236"/>
      <c r="B146" s="751" t="s">
        <v>139</v>
      </c>
      <c r="C146" s="752"/>
      <c r="D146" s="753"/>
      <c r="E146" s="237"/>
      <c r="F146" s="237"/>
      <c r="G146" s="259"/>
      <c r="H146" s="260">
        <f>SUM(H143:H145)</f>
        <v>43100000</v>
      </c>
      <c r="I146" s="288"/>
      <c r="J146" s="289"/>
    </row>
    <row r="147" spans="1:10" ht="30" customHeight="1">
      <c r="A147" s="261">
        <v>10</v>
      </c>
      <c r="B147" s="754" t="s">
        <v>140</v>
      </c>
      <c r="C147" s="755"/>
      <c r="D147" s="756"/>
      <c r="E147" s="262">
        <v>0</v>
      </c>
      <c r="F147" s="263"/>
      <c r="G147" s="264" t="s">
        <v>138</v>
      </c>
      <c r="H147" s="262"/>
      <c r="I147" s="290"/>
      <c r="J147" s="291"/>
    </row>
    <row r="148" spans="1:10" ht="30" customHeight="1">
      <c r="A148" s="265">
        <v>11</v>
      </c>
      <c r="B148" s="757" t="s">
        <v>577</v>
      </c>
      <c r="C148" s="758"/>
      <c r="D148" s="759"/>
      <c r="E148" s="263">
        <v>0</v>
      </c>
      <c r="F148" s="266"/>
      <c r="G148" s="267"/>
      <c r="H148" s="263"/>
      <c r="I148" s="290"/>
      <c r="J148" s="291"/>
    </row>
    <row r="149" spans="1:10" ht="30" customHeight="1">
      <c r="A149" s="265">
        <v>12</v>
      </c>
      <c r="B149" s="734" t="s">
        <v>1039</v>
      </c>
      <c r="C149" s="735"/>
      <c r="D149" s="736"/>
      <c r="E149" s="263">
        <v>0</v>
      </c>
      <c r="F149" s="266"/>
      <c r="G149" s="267"/>
      <c r="H149" s="263"/>
      <c r="I149" s="290"/>
      <c r="J149" s="291"/>
    </row>
    <row r="150" spans="1:10" ht="33" customHeight="1">
      <c r="A150" s="268">
        <v>13</v>
      </c>
      <c r="B150" s="737" t="s">
        <v>141</v>
      </c>
      <c r="C150" s="738"/>
      <c r="D150" s="739"/>
      <c r="E150" s="269">
        <v>0</v>
      </c>
      <c r="F150" s="270"/>
      <c r="G150" s="271"/>
      <c r="H150" s="269"/>
      <c r="I150" s="290"/>
      <c r="J150" s="291"/>
    </row>
    <row r="151" spans="1:10">
      <c r="A151" s="740" t="s">
        <v>142</v>
      </c>
      <c r="B151" s="741"/>
      <c r="C151" s="741"/>
      <c r="D151" s="742"/>
      <c r="E151" s="272">
        <f>SUM(E128:E147)</f>
        <v>116</v>
      </c>
      <c r="F151" s="272"/>
      <c r="G151" s="273"/>
      <c r="H151" s="274">
        <f>SUM(H147:H150)</f>
        <v>0</v>
      </c>
      <c r="I151" s="293"/>
      <c r="J151" s="294"/>
    </row>
    <row r="152" spans="1:10">
      <c r="A152" s="743" t="s">
        <v>143</v>
      </c>
      <c r="B152" s="744"/>
      <c r="C152" s="744"/>
      <c r="D152" s="742"/>
      <c r="E152" s="216">
        <f>SUM(E128:E147)</f>
        <v>116</v>
      </c>
      <c r="F152" s="216"/>
      <c r="G152" s="273"/>
      <c r="H152" s="260">
        <f>H140+H146+H151</f>
        <v>143100000</v>
      </c>
      <c r="I152" s="293"/>
      <c r="J152" s="294"/>
    </row>
    <row r="153" spans="1:10">
      <c r="I153" s="284"/>
      <c r="J153" s="183"/>
    </row>
    <row r="154" spans="1:10">
      <c r="B154" s="786" t="s">
        <v>11</v>
      </c>
      <c r="C154" s="787"/>
      <c r="D154" s="790"/>
      <c r="E154" s="788"/>
      <c r="F154" s="789"/>
      <c r="G154" s="275"/>
      <c r="H154" s="276">
        <f>H140</f>
        <v>100000000</v>
      </c>
      <c r="I154" s="284"/>
      <c r="J154" s="183"/>
    </row>
    <row r="155" spans="1:10">
      <c r="B155" s="786" t="s">
        <v>13</v>
      </c>
      <c r="C155" s="787"/>
      <c r="D155" s="788"/>
      <c r="E155" s="788"/>
      <c r="F155" s="789"/>
      <c r="G155" s="275"/>
      <c r="H155" s="276">
        <f t="shared" ref="H155:H159" si="1">H146</f>
        <v>43100000</v>
      </c>
      <c r="I155" s="284"/>
      <c r="J155" s="183"/>
    </row>
    <row r="156" spans="1:10">
      <c r="B156" s="786" t="s">
        <v>1228</v>
      </c>
      <c r="C156" s="787"/>
      <c r="D156" s="790"/>
      <c r="E156" s="788"/>
      <c r="F156" s="789"/>
      <c r="G156" s="275"/>
      <c r="H156" s="276">
        <f t="shared" si="1"/>
        <v>0</v>
      </c>
      <c r="I156" s="284"/>
      <c r="J156" s="183"/>
    </row>
    <row r="157" spans="1:10">
      <c r="B157" s="786" t="s">
        <v>12</v>
      </c>
      <c r="C157" s="787"/>
      <c r="D157" s="790"/>
      <c r="E157" s="788"/>
      <c r="F157" s="789"/>
      <c r="G157" s="275"/>
      <c r="H157" s="276">
        <f t="shared" si="1"/>
        <v>0</v>
      </c>
      <c r="I157" s="284"/>
      <c r="J157" s="183"/>
    </row>
    <row r="158" spans="1:10">
      <c r="B158" s="786" t="s">
        <v>1040</v>
      </c>
      <c r="C158" s="787"/>
      <c r="D158" s="790"/>
      <c r="E158" s="788"/>
      <c r="F158" s="789"/>
      <c r="G158" s="275"/>
      <c r="H158" s="276">
        <f t="shared" si="1"/>
        <v>0</v>
      </c>
      <c r="I158" s="284"/>
      <c r="J158" s="183"/>
    </row>
    <row r="159" spans="1:10">
      <c r="B159" s="786" t="s">
        <v>1229</v>
      </c>
      <c r="C159" s="787"/>
      <c r="D159" s="790"/>
      <c r="E159" s="788"/>
      <c r="F159" s="789"/>
      <c r="G159" s="275"/>
      <c r="H159" s="276">
        <f t="shared" si="1"/>
        <v>0</v>
      </c>
      <c r="I159" s="284"/>
      <c r="J159" s="183"/>
    </row>
    <row r="160" spans="1:10">
      <c r="B160" s="277" t="s">
        <v>234</v>
      </c>
      <c r="C160" s="278"/>
      <c r="D160" s="278"/>
      <c r="E160" s="279"/>
      <c r="F160" s="279"/>
      <c r="G160" s="275"/>
      <c r="H160" s="276">
        <f>SUM(H154:H159)</f>
        <v>143100000</v>
      </c>
    </row>
  </sheetData>
  <autoFilter ref="A6:Q123" xr:uid="{00000000-0009-0000-0000-000008000000}"/>
  <mergeCells count="35">
    <mergeCell ref="A1:N1"/>
    <mergeCell ref="A2:N2"/>
    <mergeCell ref="A3:N3"/>
    <mergeCell ref="B123:L123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A151:D151"/>
    <mergeCell ref="A152:D152"/>
    <mergeCell ref="B154:F154"/>
    <mergeCell ref="B155:F155"/>
    <mergeCell ref="B156:F156"/>
    <mergeCell ref="B157:F157"/>
    <mergeCell ref="B158:F158"/>
    <mergeCell ref="B159:F159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Kategori</vt:lpstr>
      <vt:lpstr>Jan</vt:lpstr>
      <vt:lpstr>Feb</vt:lpstr>
      <vt:lpstr>Maret</vt:lpstr>
      <vt:lpstr>April</vt:lpstr>
      <vt:lpstr>Mei</vt:lpstr>
      <vt:lpstr>Juni</vt:lpstr>
      <vt:lpstr>Juli</vt:lpstr>
      <vt:lpstr>Agustus</vt:lpstr>
      <vt:lpstr>September</vt:lpstr>
      <vt:lpstr>Rekapitulasi PNBP</vt:lpstr>
      <vt:lpstr>Rekapitulasi Denda PNBP</vt:lpstr>
      <vt:lpstr>Target Realisasi </vt:lpstr>
      <vt:lpstr>Matriks</vt:lpstr>
      <vt:lpstr>Sheet1</vt:lpstr>
      <vt:lpstr>Matriks!OLE_LINK1</vt:lpstr>
      <vt:lpstr>Agustus!Print_Area</vt:lpstr>
      <vt:lpstr>April!Print_Area</vt:lpstr>
      <vt:lpstr>Feb!Print_Area</vt:lpstr>
      <vt:lpstr>Jan!Print_Area</vt:lpstr>
      <vt:lpstr>Juli!Print_Area</vt:lpstr>
      <vt:lpstr>Juni!Print_Area</vt:lpstr>
      <vt:lpstr>Matriks!Print_Area</vt:lpstr>
      <vt:lpstr>Mei!Print_Area</vt:lpstr>
      <vt:lpstr>'Rekapitulasi PNBP'!Print_Area</vt:lpstr>
      <vt:lpstr>September!Print_Area</vt:lpstr>
      <vt:lpstr>'Target Realisasi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Agee Fonzi Miradz</dc:creator>
  <cp:lastModifiedBy>Dany Pribadi</cp:lastModifiedBy>
  <cp:lastPrinted>2021-07-02T06:33:00Z</cp:lastPrinted>
  <dcterms:created xsi:type="dcterms:W3CDTF">2021-06-03T08:07:00Z</dcterms:created>
  <dcterms:modified xsi:type="dcterms:W3CDTF">2021-10-10T06:50:09Z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DE03B09B64F046EDAD21A77B23E44B02</vt:lpwstr>
  </property>
</Properties>
</file>