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bookViews>
    <workbookView xWindow="0" yWindow="0" windowWidth="23040" windowHeight="9972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B21" i="1"/>
  <c r="B20" i="1"/>
  <c r="B19" i="1"/>
  <c r="B32" i="1"/>
  <c r="C32" i="1"/>
  <c r="D32" i="1"/>
  <c r="A32" i="1"/>
  <c r="B18" i="1"/>
  <c r="B15" i="1"/>
  <c r="K16" i="1"/>
  <c r="K15" i="1"/>
  <c r="K14" i="1"/>
  <c r="K13" i="1"/>
  <c r="K5" i="1"/>
  <c r="N8" i="1" s="1"/>
  <c r="K11" i="1"/>
  <c r="K10" i="1"/>
  <c r="K9" i="1"/>
  <c r="K8" i="1"/>
  <c r="N5" i="1" l="1"/>
  <c r="N6" i="1"/>
  <c r="N7" i="1"/>
  <c r="K17" i="1"/>
  <c r="B14" i="1" s="1"/>
  <c r="K24" i="1" s="1"/>
  <c r="K6" i="1"/>
  <c r="K20" i="1" l="1"/>
  <c r="K21" i="1"/>
  <c r="K22" i="1"/>
  <c r="K19" i="1"/>
  <c r="K23" i="1" l="1"/>
  <c r="K25" i="1" s="1"/>
  <c r="K27" i="1"/>
  <c r="A29" i="1" l="1"/>
  <c r="K28" i="1"/>
  <c r="K29" i="1" s="1"/>
  <c r="C29" i="1" s="1"/>
  <c r="K30" i="1" l="1"/>
  <c r="K31" i="1" s="1"/>
  <c r="B29" i="1" s="1"/>
  <c r="K32" i="1" l="1"/>
  <c r="K33" i="1" s="1"/>
  <c r="D29" i="1" s="1"/>
  <c r="K35" i="1" l="1"/>
  <c r="N10" i="1" s="1"/>
  <c r="N11" i="1" l="1"/>
  <c r="A33" i="1" s="1"/>
  <c r="N12" i="1" l="1"/>
  <c r="N13" i="1" l="1"/>
  <c r="B33" i="1" s="1"/>
  <c r="N14" i="1" l="1"/>
  <c r="N15" i="1" s="1"/>
  <c r="C33" i="1" s="1"/>
  <c r="N16" i="1" l="1"/>
  <c r="N17" i="1" s="1"/>
  <c r="D33" i="1" s="1"/>
  <c r="N18" i="1" l="1"/>
  <c r="B25" i="1" l="1"/>
  <c r="B24" i="1" s="1"/>
</calcChain>
</file>

<file path=xl/comments1.xml><?xml version="1.0" encoding="utf-8"?>
<comments xmlns="http://schemas.openxmlformats.org/spreadsheetml/2006/main">
  <authors>
    <author>Chris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Stat 1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Stat 2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 xml:space="preserve">Stat 3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Stat 4</t>
        </r>
      </text>
    </comment>
  </commentList>
</comments>
</file>

<file path=xl/sharedStrings.xml><?xml version="1.0" encoding="utf-8"?>
<sst xmlns="http://schemas.openxmlformats.org/spreadsheetml/2006/main" count="91" uniqueCount="75">
  <si>
    <t>General</t>
  </si>
  <si>
    <t>Quality</t>
  </si>
  <si>
    <t>Current Ups</t>
  </si>
  <si>
    <t>Max Ups</t>
  </si>
  <si>
    <t>Resistances</t>
  </si>
  <si>
    <t>Generic</t>
  </si>
  <si>
    <t>Poison</t>
  </si>
  <si>
    <t>Fire</t>
  </si>
  <si>
    <t>Electric</t>
  </si>
  <si>
    <t>Stats</t>
  </si>
  <si>
    <t>Mythical</t>
  </si>
  <si>
    <t>Transcendent</t>
  </si>
  <si>
    <t>Supreme</t>
  </si>
  <si>
    <t>Ultimate</t>
  </si>
  <si>
    <t>Ultimate+</t>
  </si>
  <si>
    <t>Ultimate++</t>
  </si>
  <si>
    <t>Hero Attack</t>
  </si>
  <si>
    <t>Hero Cast Rate</t>
  </si>
  <si>
    <t>Hero Ability 1</t>
  </si>
  <si>
    <t>Hero Ability 2</t>
  </si>
  <si>
    <t>Armor calcs</t>
  </si>
  <si>
    <t>quality</t>
  </si>
  <si>
    <t>quality.maxRes</t>
  </si>
  <si>
    <t>res.IsSoftCap1</t>
  </si>
  <si>
    <t>res.IsSoftCap2</t>
  </si>
  <si>
    <t>res.IsSoftCap3</t>
  </si>
  <si>
    <t>res.IsSoftCap4</t>
  </si>
  <si>
    <t>Starting Res</t>
  </si>
  <si>
    <t>Upgrades to soft cap</t>
  </si>
  <si>
    <t>res.SoftCapCalc1</t>
  </si>
  <si>
    <t>res.SoftCapCalc2</t>
  </si>
  <si>
    <t>res.SoftCapCalc3</t>
  </si>
  <si>
    <t>res.SoftCapCalc4</t>
  </si>
  <si>
    <t>Soft Cap</t>
  </si>
  <si>
    <t>Current Ups:</t>
  </si>
  <si>
    <t>Reistances</t>
  </si>
  <si>
    <t>ΣresCalc</t>
  </si>
  <si>
    <t>res.RemainingUps</t>
  </si>
  <si>
    <t>res.UpsPerStat1</t>
  </si>
  <si>
    <t>res.UpsPerStat2</t>
  </si>
  <si>
    <t>res.UpsPerStat3</t>
  </si>
  <si>
    <t>res.UpsPerStat4</t>
  </si>
  <si>
    <t>Current ups</t>
  </si>
  <si>
    <t>Max ups</t>
  </si>
  <si>
    <t>Hero Hp</t>
  </si>
  <si>
    <t>Outputs</t>
  </si>
  <si>
    <t>Max</t>
  </si>
  <si>
    <r>
      <t>res.</t>
    </r>
    <r>
      <rPr>
        <sz val="11"/>
        <color theme="1"/>
        <rFont val="Calibri"/>
        <family val="2"/>
      </rPr>
      <t>ΣUpstoMax</t>
    </r>
  </si>
  <si>
    <t>res.CanMax</t>
  </si>
  <si>
    <t>res.MaxGeneric</t>
  </si>
  <si>
    <t>res.Remaining1</t>
  </si>
  <si>
    <t>res.MaxFire</t>
  </si>
  <si>
    <t>res.Remaining2</t>
  </si>
  <si>
    <t>res.MaxPoison</t>
  </si>
  <si>
    <t>res.Remaining3</t>
  </si>
  <si>
    <t>res.MaxElec</t>
  </si>
  <si>
    <t>stats.StatCap1</t>
  </si>
  <si>
    <t>stats.StatCap2</t>
  </si>
  <si>
    <t>stats.StatCap3</t>
  </si>
  <si>
    <t>stats.StatCap4</t>
  </si>
  <si>
    <t>res.TotalUpsUsed</t>
  </si>
  <si>
    <t>stats.UpsAvail</t>
  </si>
  <si>
    <t>stats.Max1</t>
  </si>
  <si>
    <t>stats.Remaining1</t>
  </si>
  <si>
    <t>stats.Max2</t>
  </si>
  <si>
    <t>stats.Remaining2</t>
  </si>
  <si>
    <t>stats.Max3</t>
  </si>
  <si>
    <t>stats.Remaining3</t>
  </si>
  <si>
    <t>stats.Max4</t>
  </si>
  <si>
    <t>Upgrades left</t>
  </si>
  <si>
    <t>stats.Remaining4</t>
  </si>
  <si>
    <t>F9 to Activate Calcs</t>
  </si>
  <si>
    <t>Sheet upgrade order:</t>
  </si>
  <si>
    <t>Caimen0</t>
  </si>
  <si>
    <t>Created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</si>
</sst>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/>
    <xf numFmtId="0" fontId="0" fillId="0" borderId="15" xfId="0" applyBorder="1"/>
    <xf numFmtId="0" fontId="0" fillId="0" borderId="0" xfId="0" applyFont="1"/>
    <xf numFmtId="0" fontId="0" fillId="0" borderId="0" xfId="0" applyFill="1" applyBorder="1"/>
    <xf numFmtId="0" fontId="3" fillId="0" borderId="0" xfId="0" applyFont="1"/>
    <xf numFmtId="0" fontId="0" fillId="0" borderId="4" xfId="0" applyBorder="1" applyAlignment="1"/>
    <xf numFmtId="0" fontId="0" fillId="0" borderId="5" xfId="0" applyBorder="1" applyAlignment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10" xfId="0" applyFont="1" applyFill="1" applyBorder="1"/>
    <xf numFmtId="0" fontId="2" fillId="3" borderId="5" xfId="0" applyFont="1" applyFill="1" applyBorder="1"/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sqref="A1:D1"/>
    </sheetView>
  </sheetViews>
  <sheetFormatPr defaultRowHeight="14.4" x14ac:dyDescent="0.3"/>
  <cols>
    <col min="1" max="4" width="13.33203125" bestFit="1" customWidth="1"/>
    <col min="6" max="9" width="8.88671875" hidden="1" customWidth="1"/>
    <col min="10" max="10" width="13.44140625" hidden="1" customWidth="1"/>
    <col min="11" max="22" width="8.88671875" hidden="1" customWidth="1"/>
  </cols>
  <sheetData>
    <row r="1" spans="1:22" ht="15" thickBot="1" x14ac:dyDescent="0.35">
      <c r="A1" s="23" t="s">
        <v>0</v>
      </c>
      <c r="B1" s="24"/>
      <c r="C1" s="24"/>
      <c r="D1" s="25"/>
      <c r="E1" t="s">
        <v>74</v>
      </c>
      <c r="F1" t="s">
        <v>10</v>
      </c>
      <c r="G1" t="s">
        <v>44</v>
      </c>
      <c r="J1" t="s">
        <v>20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</row>
    <row r="2" spans="1:22" ht="15" thickBot="1" x14ac:dyDescent="0.35">
      <c r="A2" s="17" t="s">
        <v>1</v>
      </c>
      <c r="B2" s="2"/>
      <c r="C2" s="18" t="s">
        <v>2</v>
      </c>
      <c r="D2" s="3"/>
      <c r="E2" s="13" t="s">
        <v>73</v>
      </c>
      <c r="F2" t="s">
        <v>11</v>
      </c>
      <c r="G2" t="s">
        <v>16</v>
      </c>
      <c r="K2">
        <v>15</v>
      </c>
      <c r="L2">
        <v>17</v>
      </c>
      <c r="M2">
        <v>19</v>
      </c>
      <c r="N2">
        <v>21</v>
      </c>
      <c r="O2" s="11">
        <v>24</v>
      </c>
      <c r="P2">
        <v>25</v>
      </c>
      <c r="Q2">
        <v>26</v>
      </c>
      <c r="R2">
        <v>27</v>
      </c>
      <c r="S2">
        <v>28</v>
      </c>
      <c r="T2">
        <v>29</v>
      </c>
      <c r="U2">
        <v>30</v>
      </c>
      <c r="V2">
        <v>31</v>
      </c>
    </row>
    <row r="3" spans="1:22" ht="15" thickBot="1" x14ac:dyDescent="0.35">
      <c r="A3" s="7"/>
      <c r="B3" s="8"/>
      <c r="C3" s="19" t="s">
        <v>3</v>
      </c>
      <c r="D3" s="9"/>
      <c r="F3" t="s">
        <v>12</v>
      </c>
      <c r="G3" t="s">
        <v>17</v>
      </c>
      <c r="J3">
        <v>14</v>
      </c>
      <c r="K3">
        <v>16</v>
      </c>
      <c r="L3">
        <v>18</v>
      </c>
      <c r="M3">
        <v>20</v>
      </c>
      <c r="N3" s="11">
        <v>23</v>
      </c>
      <c r="O3">
        <v>24</v>
      </c>
      <c r="P3">
        <v>25</v>
      </c>
      <c r="Q3">
        <v>26</v>
      </c>
      <c r="R3">
        <v>27</v>
      </c>
      <c r="S3">
        <v>28</v>
      </c>
      <c r="T3">
        <v>29</v>
      </c>
      <c r="U3">
        <v>30</v>
      </c>
      <c r="V3">
        <v>31</v>
      </c>
    </row>
    <row r="4" spans="1:22" x14ac:dyDescent="0.3">
      <c r="A4" s="1"/>
      <c r="B4" s="2"/>
      <c r="C4" s="2"/>
      <c r="D4" s="3"/>
      <c r="F4" t="s">
        <v>13</v>
      </c>
      <c r="G4" t="s">
        <v>18</v>
      </c>
    </row>
    <row r="5" spans="1:22" x14ac:dyDescent="0.3">
      <c r="A5" s="30" t="s">
        <v>4</v>
      </c>
      <c r="B5" s="31"/>
      <c r="C5" s="31"/>
      <c r="D5" s="32"/>
      <c r="F5" t="s">
        <v>14</v>
      </c>
      <c r="G5" t="s">
        <v>19</v>
      </c>
      <c r="J5" t="s">
        <v>21</v>
      </c>
      <c r="K5" t="str">
        <f>IF(B$2="Mythical",360,IF(B$2="Transcendent",420,IF(B$2="Supreme",500,IF(B$2="Ultimate",600,IF(B$2="Ultimate+",700,IF(B$2="Ultimate++",999,"U wot m8"))))))</f>
        <v>U wot m8</v>
      </c>
      <c r="M5" t="s">
        <v>56</v>
      </c>
      <c r="N5" t="e">
        <f>K5-A11</f>
        <v>#VALUE!</v>
      </c>
    </row>
    <row r="6" spans="1:22" x14ac:dyDescent="0.3">
      <c r="A6" s="17" t="s">
        <v>5</v>
      </c>
      <c r="B6" s="18" t="s">
        <v>6</v>
      </c>
      <c r="C6" s="18" t="s">
        <v>7</v>
      </c>
      <c r="D6" s="20" t="s">
        <v>8</v>
      </c>
      <c r="F6" t="s">
        <v>15</v>
      </c>
      <c r="J6" t="s">
        <v>22</v>
      </c>
      <c r="K6" t="str">
        <f>IF(B$2="Mythical",31,IF(B$2="Transcendent",31,IF(B$2="Supreme",30,IF(B$2="Ultimate",29,IF(B$2="Ultimate+",29,IF(B$2="Ultimate++",29,"U wot m8"))))))</f>
        <v>U wot m8</v>
      </c>
      <c r="M6" t="s">
        <v>57</v>
      </c>
      <c r="N6" t="e">
        <f>K5-B11</f>
        <v>#VALUE!</v>
      </c>
      <c r="Q6" t="s">
        <v>27</v>
      </c>
      <c r="R6" t="s">
        <v>28</v>
      </c>
    </row>
    <row r="7" spans="1:22" x14ac:dyDescent="0.3">
      <c r="A7" s="7"/>
      <c r="B7" s="8"/>
      <c r="C7" s="8"/>
      <c r="D7" s="9"/>
      <c r="M7" t="s">
        <v>58</v>
      </c>
      <c r="N7" t="e">
        <f>K5-C11</f>
        <v>#VALUE!</v>
      </c>
      <c r="Q7">
        <v>-18</v>
      </c>
      <c r="R7">
        <v>35</v>
      </c>
    </row>
    <row r="8" spans="1:22" x14ac:dyDescent="0.3">
      <c r="A8" s="1"/>
      <c r="B8" s="2"/>
      <c r="C8" s="2"/>
      <c r="D8" s="3"/>
      <c r="J8" t="s">
        <v>23</v>
      </c>
      <c r="K8">
        <f>IF(A7&gt;22,1,0)</f>
        <v>0</v>
      </c>
      <c r="M8" t="s">
        <v>59</v>
      </c>
      <c r="N8" t="e">
        <f>K5-D11</f>
        <v>#VALUE!</v>
      </c>
      <c r="Q8">
        <v>-17</v>
      </c>
      <c r="R8">
        <v>34</v>
      </c>
    </row>
    <row r="9" spans="1:22" x14ac:dyDescent="0.3">
      <c r="A9" s="30" t="s">
        <v>9</v>
      </c>
      <c r="B9" s="31"/>
      <c r="C9" s="31"/>
      <c r="D9" s="32"/>
      <c r="J9" t="s">
        <v>24</v>
      </c>
      <c r="K9">
        <f>IF(B7&gt;22,1,0)</f>
        <v>0</v>
      </c>
      <c r="Q9">
        <v>-16</v>
      </c>
      <c r="R9">
        <v>33</v>
      </c>
    </row>
    <row r="10" spans="1:22" x14ac:dyDescent="0.3">
      <c r="A10" s="17"/>
      <c r="B10" s="18"/>
      <c r="C10" s="18"/>
      <c r="D10" s="20"/>
      <c r="J10" t="s">
        <v>25</v>
      </c>
      <c r="K10">
        <f>IF(C7&gt;22,1,0)</f>
        <v>0</v>
      </c>
      <c r="M10" t="s">
        <v>61</v>
      </c>
      <c r="N10" t="e">
        <f>D3-(D2+K35)</f>
        <v>#VALUE!</v>
      </c>
      <c r="Q10">
        <v>-15</v>
      </c>
      <c r="R10">
        <v>32</v>
      </c>
    </row>
    <row r="11" spans="1:22" ht="15" thickBot="1" x14ac:dyDescent="0.35">
      <c r="A11" s="4"/>
      <c r="B11" s="5"/>
      <c r="C11" s="5"/>
      <c r="D11" s="6"/>
      <c r="J11" t="s">
        <v>26</v>
      </c>
      <c r="K11">
        <f>IF(D7&gt;22,1,0)</f>
        <v>0</v>
      </c>
      <c r="M11" t="s">
        <v>62</v>
      </c>
      <c r="N11" t="e">
        <f>IF((N10-N5)&gt;0,N5,N10)</f>
        <v>#VALUE!</v>
      </c>
      <c r="Q11">
        <v>-14</v>
      </c>
      <c r="R11">
        <v>31</v>
      </c>
    </row>
    <row r="12" spans="1:22" ht="15" thickBot="1" x14ac:dyDescent="0.35">
      <c r="M12" t="s">
        <v>63</v>
      </c>
      <c r="N12" t="e">
        <f>N10-N11</f>
        <v>#VALUE!</v>
      </c>
      <c r="Q12">
        <v>-13</v>
      </c>
      <c r="R12">
        <v>30</v>
      </c>
    </row>
    <row r="13" spans="1:22" x14ac:dyDescent="0.3">
      <c r="A13" s="23" t="s">
        <v>33</v>
      </c>
      <c r="B13" s="25"/>
      <c r="C13" s="33" t="s">
        <v>45</v>
      </c>
      <c r="D13" s="34"/>
      <c r="J13" t="s">
        <v>29</v>
      </c>
      <c r="K13">
        <f>VLOOKUP(A7,Q7:R43,2,FALSE)</f>
        <v>0</v>
      </c>
      <c r="M13" t="s">
        <v>64</v>
      </c>
      <c r="N13" t="e">
        <f>IF((N12-N6)&gt;0,N6,N12)</f>
        <v>#VALUE!</v>
      </c>
      <c r="Q13">
        <v>-12</v>
      </c>
      <c r="R13">
        <v>29</v>
      </c>
    </row>
    <row r="14" spans="1:22" x14ac:dyDescent="0.3">
      <c r="A14" s="17" t="s">
        <v>34</v>
      </c>
      <c r="B14" s="3">
        <f>(K17+D2)</f>
        <v>0</v>
      </c>
      <c r="C14" s="35" t="s">
        <v>71</v>
      </c>
      <c r="D14" s="36"/>
      <c r="J14" t="s">
        <v>30</v>
      </c>
      <c r="K14">
        <f>VLOOKUP(B7,Q7:R43,2,FALSE)</f>
        <v>0</v>
      </c>
      <c r="M14" t="s">
        <v>65</v>
      </c>
      <c r="N14" t="e">
        <f>N12-N13</f>
        <v>#VALUE!</v>
      </c>
      <c r="Q14">
        <v>-11</v>
      </c>
      <c r="R14">
        <v>28</v>
      </c>
    </row>
    <row r="15" spans="1:22" x14ac:dyDescent="0.3">
      <c r="A15" s="17" t="s">
        <v>3</v>
      </c>
      <c r="B15" s="3">
        <f>D3</f>
        <v>0</v>
      </c>
      <c r="C15" s="26" t="s">
        <v>72</v>
      </c>
      <c r="D15" s="3" t="s">
        <v>5</v>
      </c>
      <c r="J15" t="s">
        <v>31</v>
      </c>
      <c r="K15" s="12">
        <f>VLOOKUP(C7,Q7:R43,2,FALSE)</f>
        <v>0</v>
      </c>
      <c r="M15" t="s">
        <v>66</v>
      </c>
      <c r="N15" t="e">
        <f>IF((N14-N7)&gt;0,N7,N14)</f>
        <v>#VALUE!</v>
      </c>
      <c r="Q15">
        <v>-10</v>
      </c>
      <c r="R15">
        <v>27</v>
      </c>
    </row>
    <row r="16" spans="1:22" x14ac:dyDescent="0.3">
      <c r="A16" s="15"/>
      <c r="B16" s="16"/>
      <c r="C16" s="26"/>
      <c r="D16" s="16" t="s">
        <v>7</v>
      </c>
      <c r="J16" t="s">
        <v>32</v>
      </c>
      <c r="K16">
        <f>VLOOKUP(D7,Q7:R43,2,FALSE)</f>
        <v>0</v>
      </c>
      <c r="M16" t="s">
        <v>67</v>
      </c>
      <c r="N16" t="e">
        <f>N14-N15</f>
        <v>#VALUE!</v>
      </c>
      <c r="Q16">
        <v>-9</v>
      </c>
      <c r="R16">
        <v>26</v>
      </c>
    </row>
    <row r="17" spans="1:18" x14ac:dyDescent="0.3">
      <c r="A17" s="27" t="s">
        <v>35</v>
      </c>
      <c r="B17" s="29"/>
      <c r="C17" s="2"/>
      <c r="D17" s="3" t="s">
        <v>6</v>
      </c>
      <c r="J17" s="14" t="s">
        <v>36</v>
      </c>
      <c r="K17">
        <f>SUM(K13:K16)</f>
        <v>0</v>
      </c>
      <c r="M17" t="s">
        <v>68</v>
      </c>
      <c r="N17" t="e">
        <f>IF((N16-N8)&gt;0,N8,N16)</f>
        <v>#VALUE!</v>
      </c>
      <c r="Q17">
        <v>-8</v>
      </c>
      <c r="R17">
        <v>25</v>
      </c>
    </row>
    <row r="18" spans="1:18" x14ac:dyDescent="0.3">
      <c r="A18" s="21" t="s">
        <v>5</v>
      </c>
      <c r="B18" s="3">
        <f>IF(A7=17,24,IF(A7=15,24,23))</f>
        <v>23</v>
      </c>
      <c r="C18" s="2"/>
      <c r="D18" s="3" t="s">
        <v>8</v>
      </c>
      <c r="M18" t="s">
        <v>70</v>
      </c>
      <c r="N18" t="e">
        <f>N16-N17</f>
        <v>#VALUE!</v>
      </c>
      <c r="Q18">
        <v>-7</v>
      </c>
      <c r="R18">
        <v>24</v>
      </c>
    </row>
    <row r="19" spans="1:18" x14ac:dyDescent="0.3">
      <c r="A19" s="21" t="s">
        <v>6</v>
      </c>
      <c r="B19" s="3">
        <f>IF(B7=17,24,IF(B7=15,24,23))</f>
        <v>23</v>
      </c>
      <c r="C19" s="2"/>
      <c r="D19" s="3"/>
      <c r="J19" t="s">
        <v>38</v>
      </c>
      <c r="K19" t="e">
        <f>(K$6-B18)</f>
        <v>#VALUE!</v>
      </c>
      <c r="Q19">
        <v>-6</v>
      </c>
      <c r="R19">
        <v>23</v>
      </c>
    </row>
    <row r="20" spans="1:18" x14ac:dyDescent="0.3">
      <c r="A20" s="21" t="s">
        <v>7</v>
      </c>
      <c r="B20" s="3">
        <f>IF(C7=17,24,IF(C7=15,24,23))</f>
        <v>23</v>
      </c>
      <c r="C20" s="10"/>
      <c r="D20" s="16"/>
      <c r="J20" t="s">
        <v>39</v>
      </c>
      <c r="K20" t="e">
        <f>(K$6-B19)</f>
        <v>#VALUE!</v>
      </c>
      <c r="Q20">
        <v>-5</v>
      </c>
      <c r="R20">
        <v>22</v>
      </c>
    </row>
    <row r="21" spans="1:18" ht="15" thickBot="1" x14ac:dyDescent="0.35">
      <c r="A21" s="22" t="s">
        <v>8</v>
      </c>
      <c r="B21" s="6">
        <f>IF(D7=17,24,IF(D7=15,24,23))</f>
        <v>23</v>
      </c>
      <c r="C21" s="2"/>
      <c r="D21" s="3"/>
      <c r="J21" t="s">
        <v>40</v>
      </c>
      <c r="K21" t="e">
        <f>(K$6-B20)</f>
        <v>#VALUE!</v>
      </c>
      <c r="Q21">
        <v>-4</v>
      </c>
      <c r="R21">
        <v>21</v>
      </c>
    </row>
    <row r="22" spans="1:18" ht="15" thickBot="1" x14ac:dyDescent="0.35">
      <c r="A22" s="1"/>
      <c r="B22" s="2"/>
      <c r="C22" s="2"/>
      <c r="D22" s="3" t="s">
        <v>46</v>
      </c>
      <c r="J22" t="s">
        <v>41</v>
      </c>
      <c r="K22" t="e">
        <f>(K$6-B21)</f>
        <v>#VALUE!</v>
      </c>
      <c r="Q22">
        <v>-3</v>
      </c>
      <c r="R22">
        <v>20</v>
      </c>
    </row>
    <row r="23" spans="1:18" x14ac:dyDescent="0.3">
      <c r="A23" s="23" t="s">
        <v>0</v>
      </c>
      <c r="B23" s="24"/>
      <c r="C23" s="24"/>
      <c r="D23" s="25"/>
      <c r="J23" t="s">
        <v>47</v>
      </c>
      <c r="K23" t="e">
        <f>SUM(K19:K22)</f>
        <v>#VALUE!</v>
      </c>
      <c r="Q23">
        <v>-2</v>
      </c>
      <c r="R23">
        <v>19</v>
      </c>
    </row>
    <row r="24" spans="1:18" x14ac:dyDescent="0.3">
      <c r="A24" s="17" t="s">
        <v>42</v>
      </c>
      <c r="B24" s="2" t="e">
        <f>D24-(N18+B25)</f>
        <v>#VALUE!</v>
      </c>
      <c r="C24" s="18" t="s">
        <v>43</v>
      </c>
      <c r="D24" s="3">
        <f>D3</f>
        <v>0</v>
      </c>
      <c r="J24" t="s">
        <v>37</v>
      </c>
      <c r="K24">
        <f>ROUNDDOWN(ROUNDDOWN(B15-B14,0)/10,0)</f>
        <v>0</v>
      </c>
      <c r="Q24">
        <v>-1</v>
      </c>
      <c r="R24">
        <v>18</v>
      </c>
    </row>
    <row r="25" spans="1:18" x14ac:dyDescent="0.3">
      <c r="A25" s="17" t="s">
        <v>69</v>
      </c>
      <c r="B25" s="2" t="e">
        <f>N18+1</f>
        <v>#VALUE!</v>
      </c>
      <c r="C25" s="2"/>
      <c r="D25" s="3"/>
      <c r="J25" t="s">
        <v>48</v>
      </c>
      <c r="K25" t="e">
        <f>IF(K24&gt;=K23,TRUE,FALSE)</f>
        <v>#VALUE!</v>
      </c>
      <c r="Q25">
        <v>0</v>
      </c>
      <c r="R25">
        <v>0</v>
      </c>
    </row>
    <row r="26" spans="1:18" x14ac:dyDescent="0.3">
      <c r="A26" s="1"/>
      <c r="B26" s="2"/>
      <c r="C26" s="2"/>
      <c r="D26" s="3"/>
      <c r="Q26">
        <v>1</v>
      </c>
      <c r="R26">
        <v>17</v>
      </c>
    </row>
    <row r="27" spans="1:18" x14ac:dyDescent="0.3">
      <c r="A27" s="27" t="s">
        <v>4</v>
      </c>
      <c r="B27" s="28"/>
      <c r="C27" s="28"/>
      <c r="D27" s="29"/>
      <c r="J27" t="s">
        <v>49</v>
      </c>
      <c r="K27" t="e">
        <f>IF((K24-K19)&gt;0,K19,K24)</f>
        <v>#VALUE!</v>
      </c>
      <c r="Q27">
        <v>2</v>
      </c>
      <c r="R27">
        <v>16</v>
      </c>
    </row>
    <row r="28" spans="1:18" x14ac:dyDescent="0.3">
      <c r="A28" s="17" t="s">
        <v>5</v>
      </c>
      <c r="B28" s="18" t="s">
        <v>6</v>
      </c>
      <c r="C28" s="18" t="s">
        <v>7</v>
      </c>
      <c r="D28" s="20" t="s">
        <v>8</v>
      </c>
      <c r="J28" t="s">
        <v>50</v>
      </c>
      <c r="K28" t="e">
        <f>K24-K27</f>
        <v>#VALUE!</v>
      </c>
      <c r="Q28">
        <v>3</v>
      </c>
      <c r="R28">
        <v>15</v>
      </c>
    </row>
    <row r="29" spans="1:18" x14ac:dyDescent="0.3">
      <c r="A29" s="1" t="e">
        <f>B18+K27</f>
        <v>#VALUE!</v>
      </c>
      <c r="B29" s="2" t="e">
        <f>B19+K31</f>
        <v>#VALUE!</v>
      </c>
      <c r="C29" s="2" t="e">
        <f>B20+K29</f>
        <v>#VALUE!</v>
      </c>
      <c r="D29" s="3" t="e">
        <f>B21+K33</f>
        <v>#VALUE!</v>
      </c>
      <c r="J29" t="s">
        <v>51</v>
      </c>
      <c r="K29" t="e">
        <f>IF((K28-K21)&gt;0,K21,K28)</f>
        <v>#VALUE!</v>
      </c>
      <c r="Q29">
        <v>4</v>
      </c>
      <c r="R29">
        <v>14</v>
      </c>
    </row>
    <row r="30" spans="1:18" x14ac:dyDescent="0.3">
      <c r="A30" s="1"/>
      <c r="B30" s="2"/>
      <c r="C30" s="2"/>
      <c r="D30" s="3"/>
      <c r="J30" t="s">
        <v>52</v>
      </c>
      <c r="K30" t="e">
        <f>K28-K29</f>
        <v>#VALUE!</v>
      </c>
      <c r="Q30">
        <v>5</v>
      </c>
      <c r="R30">
        <v>13</v>
      </c>
    </row>
    <row r="31" spans="1:18" x14ac:dyDescent="0.3">
      <c r="A31" s="27" t="s">
        <v>9</v>
      </c>
      <c r="B31" s="28"/>
      <c r="C31" s="28"/>
      <c r="D31" s="29"/>
      <c r="J31" t="s">
        <v>53</v>
      </c>
      <c r="K31" t="e">
        <f>IF((K30-K20)&gt;0,K20,K30)</f>
        <v>#VALUE!</v>
      </c>
      <c r="Q31">
        <v>6</v>
      </c>
      <c r="R31">
        <v>12</v>
      </c>
    </row>
    <row r="32" spans="1:18" x14ac:dyDescent="0.3">
      <c r="A32" s="17" t="str">
        <f>PROPER(A10)</f>
        <v/>
      </c>
      <c r="B32" s="18" t="str">
        <f>PROPER(B10)</f>
        <v/>
      </c>
      <c r="C32" s="18" t="str">
        <f>PROPER(C10)</f>
        <v/>
      </c>
      <c r="D32" s="20" t="str">
        <f>PROPER(D10)</f>
        <v/>
      </c>
      <c r="J32" t="s">
        <v>54</v>
      </c>
      <c r="K32" t="e">
        <f>K30-K31</f>
        <v>#VALUE!</v>
      </c>
      <c r="Q32">
        <v>7</v>
      </c>
      <c r="R32">
        <v>11</v>
      </c>
    </row>
    <row r="33" spans="1:18" ht="15" thickBot="1" x14ac:dyDescent="0.35">
      <c r="A33" s="4" t="e">
        <f>A11+N11</f>
        <v>#VALUE!</v>
      </c>
      <c r="B33" s="5" t="e">
        <f>B11+N13</f>
        <v>#VALUE!</v>
      </c>
      <c r="C33" s="5" t="e">
        <f>C11+N15</f>
        <v>#VALUE!</v>
      </c>
      <c r="D33" s="6" t="e">
        <f>D11+N17</f>
        <v>#VALUE!</v>
      </c>
      <c r="J33" t="s">
        <v>55</v>
      </c>
      <c r="K33" t="e">
        <f>IF((K32-K22)&gt;0,K22,K32)</f>
        <v>#VALUE!</v>
      </c>
      <c r="Q33">
        <v>8</v>
      </c>
      <c r="R33">
        <v>10</v>
      </c>
    </row>
    <row r="34" spans="1:18" x14ac:dyDescent="0.3">
      <c r="Q34">
        <v>9</v>
      </c>
      <c r="R34">
        <v>9</v>
      </c>
    </row>
    <row r="35" spans="1:18" x14ac:dyDescent="0.3">
      <c r="J35" t="s">
        <v>60</v>
      </c>
      <c r="K35" t="e">
        <f>SUM(K17,K27+K29+K31+K33)</f>
        <v>#VALUE!</v>
      </c>
      <c r="Q35">
        <v>10</v>
      </c>
      <c r="R35">
        <v>8</v>
      </c>
    </row>
    <row r="36" spans="1:18" x14ac:dyDescent="0.3">
      <c r="Q36">
        <v>11</v>
      </c>
      <c r="R36">
        <v>7</v>
      </c>
    </row>
    <row r="37" spans="1:18" x14ac:dyDescent="0.3">
      <c r="Q37">
        <v>12</v>
      </c>
      <c r="R37">
        <v>6</v>
      </c>
    </row>
    <row r="38" spans="1:18" x14ac:dyDescent="0.3">
      <c r="Q38">
        <v>13</v>
      </c>
      <c r="R38">
        <v>5</v>
      </c>
    </row>
    <row r="39" spans="1:18" x14ac:dyDescent="0.3">
      <c r="Q39">
        <v>14</v>
      </c>
      <c r="R39">
        <v>4</v>
      </c>
    </row>
    <row r="40" spans="1:18" x14ac:dyDescent="0.3">
      <c r="Q40">
        <v>15</v>
      </c>
      <c r="R40">
        <v>4</v>
      </c>
    </row>
    <row r="41" spans="1:18" x14ac:dyDescent="0.3">
      <c r="Q41">
        <v>16</v>
      </c>
      <c r="R41">
        <v>3</v>
      </c>
    </row>
    <row r="42" spans="1:18" x14ac:dyDescent="0.3">
      <c r="Q42">
        <v>17</v>
      </c>
      <c r="R42">
        <v>3</v>
      </c>
    </row>
    <row r="43" spans="1:18" x14ac:dyDescent="0.3">
      <c r="Q43">
        <v>18</v>
      </c>
      <c r="R43">
        <v>2</v>
      </c>
    </row>
  </sheetData>
  <mergeCells count="11">
    <mergeCell ref="A23:D23"/>
    <mergeCell ref="C15:C16"/>
    <mergeCell ref="A31:D31"/>
    <mergeCell ref="A27:D27"/>
    <mergeCell ref="A1:D1"/>
    <mergeCell ref="A5:D5"/>
    <mergeCell ref="A9:D9"/>
    <mergeCell ref="A13:B13"/>
    <mergeCell ref="A17:B17"/>
    <mergeCell ref="C13:D13"/>
    <mergeCell ref="C14:D14"/>
  </mergeCells>
  <dataValidations count="2">
    <dataValidation type="list" allowBlank="1" showInputMessage="1" showErrorMessage="1" sqref="B2">
      <formula1>$F$1:$F$6</formula1>
    </dataValidation>
    <dataValidation type="list" allowBlank="1" showInputMessage="1" showErrorMessage="1" sqref="A10:D10">
      <formula1>$G$1:$G$5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2016-02-19T03:06:28Z</dcterms:created>
  <dcterms:modified xsi:type="dcterms:W3CDTF">2016-02-23T01:34:17Z</dcterms:modified>
</cp:coreProperties>
</file>