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19.png" ContentType="image/png"/>
  <Override PartName="/xl/media/image87.png" ContentType="image/png"/>
  <Override PartName="/xl/media/image19.png" ContentType="image/png"/>
  <Override PartName="/xl/media/image187.png" ContentType="image/png"/>
  <Override PartName="/xl/media/image118.png" ContentType="image/png"/>
  <Override PartName="/xl/media/image86.png" ContentType="image/png"/>
  <Override PartName="/xl/media/image18.png" ContentType="image/png"/>
  <Override PartName="/xl/media/image186.png" ContentType="image/png"/>
  <Override PartName="/xl/media/image109.png" ContentType="image/png"/>
  <Override PartName="/xl/media/image77.png" ContentType="image/png"/>
  <Override PartName="/xl/media/image177.png" ContentType="image/png"/>
  <Override PartName="/xl/media/image108.png" ContentType="image/png"/>
  <Override PartName="/xl/media/image76.png" ContentType="image/png"/>
  <Override PartName="/xl/media/image176.png" ContentType="image/png"/>
  <Override PartName="/xl/media/image99.png" ContentType="image/png"/>
  <Override PartName="/xl/media/image98.png" ContentType="image/png"/>
  <Override PartName="/xl/media/image97.png" ContentType="image/png"/>
  <Override PartName="/xl/media/image29.png" ContentType="image/png"/>
  <Override PartName="/xl/media/image129.png" ContentType="image/png"/>
  <Override PartName="/xl/media/image96.png" ContentType="image/png"/>
  <Override PartName="/xl/media/image28.png" ContentType="image/png"/>
  <Override PartName="/xl/media/image128.png" ContentType="image/png"/>
  <Override PartName="/xl/media/image95.png" ContentType="image/png"/>
  <Override PartName="/xl/media/image127.png" ContentType="image/png"/>
  <Override PartName="/xl/media/image27.png" ContentType="image/png"/>
  <Override PartName="/xl/media/image195.png" ContentType="image/png"/>
  <Override PartName="/xl/media/image89.png" ContentType="image/png"/>
  <Override PartName="/xl/media/image189.png" ContentType="image/png"/>
  <Override PartName="/xl/media/image88.png" ContentType="image/png"/>
  <Override PartName="/xl/media/image188.png" ContentType="image/png"/>
  <Override PartName="/xl/media/image85.png" ContentType="image/png"/>
  <Override PartName="/xl/media/image117.png" ContentType="image/png"/>
  <Override PartName="/xl/media/image17.png" ContentType="image/png"/>
  <Override PartName="/xl/media/image185.png" ContentType="image/png"/>
  <Override PartName="/xl/media/image79.png" ContentType="image/png"/>
  <Override PartName="/xl/media/image179.png" ContentType="image/png"/>
  <Override PartName="/xl/media/image126.png" ContentType="image/png"/>
  <Override PartName="/xl/media/image94.png" ContentType="image/png"/>
  <Override PartName="/xl/media/image26.png" ContentType="image/png"/>
  <Override PartName="/xl/media/image194.png" ContentType="image/png"/>
  <Override PartName="/xl/media/image78.png" ContentType="image/png"/>
  <Override PartName="/xl/media/image178.png" ContentType="image/png"/>
  <Override PartName="/xl/media/image125.png" ContentType="image/png"/>
  <Override PartName="/xl/media/image93.png" ContentType="image/png"/>
  <Override PartName="/xl/media/image25.png" ContentType="image/png"/>
  <Override PartName="/xl/media/image193.png" ContentType="image/png"/>
  <Override PartName="/xl/media/image124.png" ContentType="image/png"/>
  <Override PartName="/xl/media/image92.png" ContentType="image/png"/>
  <Override PartName="/xl/media/image24.png" ContentType="image/png"/>
  <Override PartName="/xl/media/image192.png" ContentType="image/png"/>
  <Override PartName="/xl/media/image123.png" ContentType="image/png"/>
  <Override PartName="/xl/media/image91.png" ContentType="image/png"/>
  <Override PartName="/xl/media/image23.png" ContentType="image/png"/>
  <Override PartName="/xl/media/image191.png" ContentType="image/png"/>
  <Override PartName="/xl/media/image75.png" ContentType="image/png"/>
  <Override PartName="/xl/media/image107.png" ContentType="image/png"/>
  <Override PartName="/xl/media/image175.png" ContentType="image/png"/>
  <Override PartName="/xl/media/image122.png" ContentType="image/png"/>
  <Override PartName="/xl/media/image90.png" ContentType="image/png"/>
  <Override PartName="/xl/media/image22.png" ContentType="image/png"/>
  <Override PartName="/xl/media/image190.png" ContentType="image/png"/>
  <Override PartName="/xl/media/image74.png" ContentType="image/png"/>
  <Override PartName="/xl/media/image106.png" ContentType="image/png"/>
  <Override PartName="/xl/media/image174.png" ContentType="image/png"/>
  <Override PartName="/xl/media/image121.png" ContentType="image/png"/>
  <Override PartName="/xl/media/image21.png" ContentType="image/png"/>
  <Override PartName="/xl/media/image133.png" ContentType="image/png"/>
  <Override PartName="/xl/media/image33.png" ContentType="image/png"/>
  <Override PartName="/xl/media/image1.png" ContentType="image/png"/>
  <Override PartName="/xl/media/image47.png" ContentType="image/png"/>
  <Override PartName="/xl/media/image147.png" ContentType="image/png"/>
  <Override PartName="/xl/media/image134.png" ContentType="image/png"/>
  <Override PartName="/xl/media/image34.png" ContentType="image/png"/>
  <Override PartName="/xl/media/image2.png" ContentType="image/png"/>
  <Override PartName="/xl/media/image153.png" ContentType="image/png"/>
  <Override PartName="/xl/media/image7.png" ContentType="image/png"/>
  <Override PartName="/xl/media/image53.png" ContentType="image/png"/>
  <Override PartName="/xl/media/image101.png" ContentType="image/png"/>
  <Override PartName="/xl/media/image48.png" ContentType="image/png"/>
  <Override PartName="/xl/media/image148.png" ContentType="image/png"/>
  <Override PartName="/xl/media/image3.png" ContentType="image/png"/>
  <Override PartName="/xl/media/image49.png" ContentType="image/png"/>
  <Override PartName="/xl/media/image149.png" ContentType="image/png"/>
  <Override PartName="/xl/media/image57.png" ContentType="image/png"/>
  <Override PartName="/xl/media/image157.png" ContentType="image/png"/>
  <Override PartName="/xl/media/image35.png" ContentType="image/png"/>
  <Override PartName="/xl/media/image135.png" ContentType="image/png"/>
  <Override PartName="/xl/media/image46.png" ContentType="image/png"/>
  <Override PartName="/xl/media/image146.png" ContentType="image/png"/>
  <Override PartName="/xl/media/image39.png" ContentType="image/png"/>
  <Override PartName="/xl/media/image139.png" ContentType="image/png"/>
  <Override PartName="/xl/media/image38.png" ContentType="image/png"/>
  <Override PartName="/xl/media/image138.png" ContentType="image/png"/>
  <Override PartName="/xl/media/image143.png" ContentType="image/png"/>
  <Override PartName="/xl/media/image43.png" ContentType="image/png"/>
  <Override PartName="/xl/media/image44.png" ContentType="image/png"/>
  <Override PartName="/xl/media/image144.png" ContentType="image/png"/>
  <Override PartName="/xl/media/image100.png" ContentType="image/png"/>
  <Override PartName="/xl/media/image142.png" ContentType="image/png"/>
  <Override PartName="/xl/media/image42.png" ContentType="image/png"/>
  <Override PartName="/xl/media/image56.png" ContentType="image/png"/>
  <Override PartName="/xl/media/image156.png" ContentType="image/png"/>
  <Override PartName="/xl/media/image55.png" ContentType="image/png"/>
  <Override PartName="/xl/media/image155.png" ContentType="image/png"/>
  <Override PartName="/xl/media/image9.png" ContentType="image/png"/>
  <Override PartName="/xl/media/image41.png" ContentType="image/png"/>
  <Override PartName="/xl/media/image141.png" ContentType="image/png"/>
  <Override PartName="/xl/media/image154.png" ContentType="image/png"/>
  <Override PartName="/xl/media/image54.png" ContentType="image/png"/>
  <Override PartName="/xl/media/image8.png" ContentType="image/png"/>
  <Override PartName="/xl/media/image40.png" ContentType="image/png"/>
  <Override PartName="/xl/media/image140.png" ContentType="image/png"/>
  <Override PartName="/xl/media/image130.png" ContentType="image/png"/>
  <Override PartName="/xl/media/image30.png" ContentType="image/png"/>
  <Override PartName="/xl/media/image132.png" ContentType="image/png"/>
  <Override PartName="/xl/media/image32.png" ContentType="image/png"/>
  <Override PartName="/xl/media/image131.png" ContentType="image/png"/>
  <Override PartName="/xl/media/image31.png" ContentType="image/png"/>
  <Override PartName="/xl/media/image45.png" ContentType="image/png"/>
  <Override PartName="/xl/media/image145.png" ContentType="image/png"/>
  <Override PartName="/xl/media/image136.png" ContentType="image/png"/>
  <Override PartName="/xl/media/image36.png" ContentType="image/png"/>
  <Override PartName="/xl/media/image150.png" ContentType="image/png"/>
  <Override PartName="/xl/media/image50.png" ContentType="image/png"/>
  <Override PartName="/xl/media/image4.png" ContentType="image/png"/>
  <Override PartName="/xl/media/image152.png" ContentType="image/png"/>
  <Override PartName="/xl/media/image52.png" ContentType="image/png"/>
  <Override PartName="/xl/media/image6.png" ContentType="image/png"/>
  <Override PartName="/xl/media/image37.png" ContentType="image/png"/>
  <Override PartName="/xl/media/image137.png" ContentType="image/png"/>
  <Override PartName="/xl/media/image151.png" ContentType="image/png"/>
  <Override PartName="/xl/media/image51.png" ContentType="image/png"/>
  <Override PartName="/xl/media/image5.png" ContentType="image/png"/>
  <Override PartName="/xl/media/image158.png" ContentType="image/png"/>
  <Override PartName="/xl/media/image58.png" ContentType="image/png"/>
  <Override PartName="/xl/media/image159.png" ContentType="image/png"/>
  <Override PartName="/xl/media/image59.png" ContentType="image/png"/>
  <Override PartName="/xl/media/image160.png" ContentType="image/png"/>
  <Override PartName="/xl/media/image60.png" ContentType="image/png"/>
  <Override PartName="/xl/media/image161.png" ContentType="image/png"/>
  <Override PartName="/xl/media/image61.png" ContentType="image/png"/>
  <Override PartName="/xl/media/image162.png" ContentType="image/png"/>
  <Override PartName="/xl/media/image62.png" ContentType="image/png"/>
  <Override PartName="/xl/media/image10.png" ContentType="image/png"/>
  <Override PartName="/xl/media/image110.png" ContentType="image/png"/>
  <Override PartName="/xl/media/image163.png" ContentType="image/png"/>
  <Override PartName="/xl/media/image63.png" ContentType="image/png"/>
  <Override PartName="/xl/media/image11.png" ContentType="image/png"/>
  <Override PartName="/xl/media/image111.png" ContentType="image/png"/>
  <Override PartName="/xl/media/image164.png" ContentType="image/png"/>
  <Override PartName="/xl/media/image64.png" ContentType="image/png"/>
  <Override PartName="/xl/media/image12.png" ContentType="image/png"/>
  <Override PartName="/xl/media/image80.png" ContentType="image/png"/>
  <Override PartName="/xl/media/image112.png" ContentType="image/png"/>
  <Override PartName="/xl/media/image180.png" ContentType="image/png"/>
  <Override PartName="/xl/media/image165.png" ContentType="image/png"/>
  <Override PartName="/xl/media/image65.png" ContentType="image/png"/>
  <Override PartName="/xl/media/image81.png" ContentType="image/png"/>
  <Override PartName="/xl/media/image13.png" ContentType="image/png"/>
  <Override PartName="/xl/media/image113.png" ContentType="image/png"/>
  <Override PartName="/xl/media/image181.png" ContentType="image/png"/>
  <Override PartName="/xl/media/image166.png" ContentType="image/png"/>
  <Override PartName="/xl/media/image66.png" ContentType="image/png"/>
  <Override PartName="/xl/media/image82.png" ContentType="image/png"/>
  <Override PartName="/xl/media/image14.png" ContentType="image/png"/>
  <Override PartName="/xl/media/image114.png" ContentType="image/png"/>
  <Override PartName="/xl/media/image182.png" ContentType="image/png"/>
  <Override PartName="/xl/media/image169.png" ContentType="image/png"/>
  <Override PartName="/xl/media/image69.png" ContentType="image/png"/>
  <Override PartName="/xl/media/image67.png" ContentType="image/png"/>
  <Override PartName="/xl/media/image167.png" ContentType="image/png"/>
  <Override PartName="/xl/media/image83.png" ContentType="image/png"/>
  <Override PartName="/xl/media/image15.png" ContentType="image/png"/>
  <Override PartName="/xl/media/image115.png" ContentType="image/png"/>
  <Override PartName="/xl/media/image183.png" ContentType="image/png"/>
  <Override PartName="/xl/media/image68.png" ContentType="image/png"/>
  <Override PartName="/xl/media/image168.png" ContentType="image/png"/>
  <Override PartName="/xl/media/image16.png" ContentType="image/png"/>
  <Override PartName="/xl/media/image84.png" ContentType="image/png"/>
  <Override PartName="/xl/media/image116.png" ContentType="image/png"/>
  <Override PartName="/xl/media/image184.png" ContentType="image/png"/>
  <Override PartName="/xl/media/image102.png" ContentType="image/png"/>
  <Override PartName="/xl/media/image170.png" ContentType="image/png"/>
  <Override PartName="/xl/media/image70.png" ContentType="image/png"/>
  <Override PartName="/xl/media/image103.png" ContentType="image/png"/>
  <Override PartName="/xl/media/image171.png" ContentType="image/png"/>
  <Override PartName="/xl/media/image71.png" ContentType="image/png"/>
  <Override PartName="/xl/media/image104.png" ContentType="image/png"/>
  <Override PartName="/xl/media/image172.png" ContentType="image/png"/>
  <Override PartName="/xl/media/image72.png" ContentType="image/png"/>
  <Override PartName="/xl/media/image120.png" ContentType="image/png"/>
  <Override PartName="/xl/media/image20.png" ContentType="image/png"/>
  <Override PartName="/xl/media/image73.png" ContentType="image/png"/>
  <Override PartName="/xl/media/image105.png" ContentType="image/png"/>
  <Override PartName="/xl/media/image17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G CHỦ" sheetId="1" state="visible" r:id="rId3"/>
    <sheet name="CHỌN ẤN → ĐỘI HÌNH" sheetId="2" state="visible" r:id="rId4"/>
    <sheet name="LÕI → CÁCH ĐÁNH" sheetId="3" state="visible" r:id="rId5"/>
    <sheet name="CHỌN ĐỘI HÌNH" sheetId="4" state="visible" r:id="rId6"/>
    <sheet name="HÌNH ẢNH ĐỘI HÌNH" sheetId="5" state="visible" r:id="rId7"/>
    <sheet name="TRỢ LÝ VÁN ĐẤU" sheetId="6" state="visible" r:id="rId8"/>
    <sheet name="LÊN ĐỒ" sheetId="7" state="visible" r:id="rId9"/>
    <sheet name="XẾP HẠNG ĐỘI HÌNH" sheetId="8" state="visible" r:id="rId10"/>
    <sheet name="MÁY CHỦ VN - TRUNG - HÀN" sheetId="9" state="visible" r:id="rId11"/>
    <sheet name="LÕI ĂN TOP 1" sheetId="10" state="visible" r:id="rId12"/>
    <sheet name="LÕI NÂNG CẤP" sheetId="11" state="visible" r:id="rId13"/>
    <sheet name="TỘC HỆ &amp; TƯỚNG" sheetId="12" state="visible" r:id="rId14"/>
    <sheet name="TINH LINH &amp; VÒNG ĐẤU" sheetId="13" state="visible" r:id="rId15"/>
    <sheet name="KINH TẾ &amp; CẤP" sheetId="14" state="visible" r:id="rId16"/>
    <sheet name="XẾP VỊ TRÍ" sheetId="15" state="visible" r:id="rId17"/>
    <sheet name="LỘ TRÌNH THÁCH ĐẤU" sheetId="16" state="visible" r:id="rId18"/>
    <sheet name="TỪ ĐIỂN THUẬT NGỮ" sheetId="17" state="visible" r:id="rId19"/>
    <sheet name="NGUỒN &amp; PHIÊN BẢN" sheetId="18" state="visible" r:id="rId20"/>
    <sheet name="DATA" sheetId="19" state="hidden" r:id="rId21"/>
    <sheet name="DATA_AN" sheetId="20" state="hidden" r:id="rId22"/>
  </sheets>
  <definedNames>
    <definedName function="false" hidden="false" localSheetId="1" name="_xlnm.Print_Area" vbProcedure="false">'CHỌN ẤN → ĐỘI HÌNH'!$A$1:$N$288</definedName>
    <definedName function="false" hidden="true" localSheetId="9" name="_xlnm._FilterDatabase" vbProcedure="false">'LÕI ĂN TOP 1'!$B$16:$J$35</definedName>
    <definedName function="false" hidden="true" localSheetId="10" name="_xlnm._FilterDatabase" vbProcedure="false">'LÕI NÂNG CẤP'!$B$14:$G$54</definedName>
    <definedName function="false" hidden="true" localSheetId="12" name="_xlnm._FilterDatabase" vbProcedure="false">'TINH LINH &amp; VÒNG ĐẤU'!$B$18:$G$37</definedName>
    <definedName function="false" hidden="true" localSheetId="7" name="_xlnm._FilterDatabase" vbProcedure="false">'XẾP HẠNG ĐỘI HÌNH'!$B$8:$L$27</definedName>
    <definedName function="false" hidden="false" name="DS_BanCon" vbProcedure="false">DATA!$EN$2:$EN$31</definedName>
    <definedName function="false" hidden="false" name="DS_Cap" vbProcedure="false">DATA!$EO$2:$EO$11</definedName>
    <definedName function="false" hidden="false" name="DS_ChienThuat" vbProcedure="false">DATA!$DV$2:$DV$6</definedName>
    <definedName function="false" hidden="false" name="DS_Chuoi" vbProcedure="false">DATA!$DY$2:$DY$4</definedName>
    <definedName function="false" hidden="false" name="DS_DoiHinh" vbProcedure="false">DATA!$A$2:$A$20</definedName>
    <definedName function="false" hidden="false" name="DS_Gia" vbProcedure="false">DATA!$EK$2:$EK$6</definedName>
    <definedName function="false" hidden="false" name="DS_GiaiDoan" vbProcedure="false">DATA!$DX$2:$DX$13</definedName>
    <definedName function="false" hidden="false" name="DS_Mau" vbProcedure="false">DATA!$EA$2:$EA$4</definedName>
    <definedName function="false" hidden="false" name="DS_ThanhPhan" vbProcedure="false">DATA!$BN$2:$BN$10</definedName>
    <definedName function="false" hidden="false" name="DS_Toc" vbProcedure="false">DATA!$EP$2:$EP$36</definedName>
    <definedName function="false" hidden="false" name="DS_TrangThai" vbProcedure="false">DATA!$ED$2:$ED$3</definedName>
    <definedName function="false" hidden="false" name="DS_Vang" vbProcedure="false">DATA!$EC$2:$EC$22</definedName>
    <definedName function="false" hidden="false" name="DS_ViTri" vbProcedure="false">DATA!$CD$2:$CD$6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<sst xmlns="http://schemas.openxmlformats.org/spreadsheetml/2006/main" count="7985" uniqueCount="4232">
  <si>
    <t xml:space="preserve">ĐẤU TRƯỜNG CHÂN LÝ</t>
  </si>
  <si>
    <t xml:space="preserve">HƯỚNG DẪN TOÀN DIỆN LÊN THÁCH ĐẤU</t>
  </si>
  <si>
    <t xml:space="preserve">Mùa 18 · Đại Ngàn Kỳ Bí · Đội hình mạnh – Lên đồ – Lõi – Tinh Linh – Kinh tế – Xếp vị trí</t>
  </si>
  <si>
    <t xml:space="preserve">TÀI LIỆU v1.8  ·  CẬP NHẬT 06/10/2026  ·  BẢN 18.3b + XEM TRƯỚC 18.4</t>
  </si>
  <si>
    <t xml:space="preserve">  CÁCH DÙNG – CHỈ CẦN BẤM CHỌN</t>
  </si>
  <si>
    <t xml:space="preserve">BƯỚC 1</t>
  </si>
  <si>
    <t xml:space="preserve">BƯỚC 2</t>
  </si>
  <si>
    <t xml:space="preserve">BƯỚC 3</t>
  </si>
  <si>
    <t xml:space="preserve">Tìm ô VÀNG viền vàng</t>
  </si>
  <si>
    <t xml:space="preserve">Chọn đội hình / tình huống</t>
  </si>
  <si>
    <t xml:space="preserve">Làm theo &amp; tự chấm</t>
  </si>
  <si>
    <t xml:space="preserve">Mọi ô màu vàng đều có nút ▼ – bấm vào để chọn, không cần gõ.</t>
  </si>
  <si>
    <t xml:space="preserve">Trang CHỌN ĐỘI HÌNH &amp; TRỢ LÝ VÁN ĐẤU tự hiện lộ trình, đồ, vị trí.</t>
  </si>
  <si>
    <t xml:space="preserve">Theo khuyến nghị từng vòng; chấm thói quen ở LỘ TRÌNH THÁCH ĐẤU.</t>
  </si>
  <si>
    <t xml:space="preserve">  MỤC LỤC (bấm để mở)</t>
  </si>
  <si>
    <t xml:space="preserve">🏳  CHỌN ẤN → ĐỘI HÌNH</t>
  </si>
  <si>
    <t xml:space="preserve">MỚI: chọn 3 Ấn → ra đội hình mạnh nhất + người đeo + đồ</t>
  </si>
  <si>
    <t xml:space="preserve">🧠  LÕI → CÁCH ĐÁNH</t>
  </si>
  <si>
    <t xml:space="preserve">MỚI: lõi cho Vàng / Đồ / Ấn… → cách đánh tối ưu</t>
  </si>
  <si>
    <t xml:space="preserve">🖼  HÌNH ẢNH ĐỘI HÌNH</t>
  </si>
  <si>
    <t xml:space="preserve">Hình ảnh các đội hình: tướng, trang bị, lõi</t>
  </si>
  <si>
    <t xml:space="preserve">🎯  CHỌN ĐỘI HÌNH</t>
  </si>
  <si>
    <t xml:space="preserve">Chọn đội hình mạnh: lộ trình, đội hình cuối, lên đồ chuẩn, vị trí</t>
  </si>
  <si>
    <t xml:space="preserve">🧭  TRỢ LÝ VÁN ĐẤU</t>
  </si>
  <si>
    <t xml:space="preserve">Trợ lý: đang ở vòng nào, nên lên cấp hay đổi tướng?</t>
  </si>
  <si>
    <t xml:space="preserve">⚔️  LÊN ĐỒ</t>
  </si>
  <si>
    <t xml:space="preserve">Ghép 2 mảnh đồ, đồ khởi đầu → hướng đội hình, Tạo Tác</t>
  </si>
  <si>
    <t xml:space="preserve">🏆  XẾP HẠNG ĐỘI HÌNH</t>
  </si>
  <si>
    <t xml:space="preserve">Xếp hạng đội hình S/A/B/C (có lọc)</t>
  </si>
  <si>
    <t xml:space="preserve">🇻🇳  MÁY CHỦ VN - TRUNG - HÀN</t>
  </si>
  <si>
    <t xml:space="preserve">Số liệu máy chủ VIỆT NAM + Trung/Hàn &amp; cách build</t>
  </si>
  <si>
    <t xml:space="preserve">🏆  LÕI ĂN TOP 1</t>
  </si>
  <si>
    <t xml:space="preserve">LÕI ĂN TOP 1: lõi phải ép + cách chơi ngay</t>
  </si>
  <si>
    <t xml:space="preserve">✨  LÕI NÂNG CẤP</t>
  </si>
  <si>
    <t xml:space="preserve">Quy tắc chọn Lõi 2-1 / 3-2 / 4-2 + lõi mạnh</t>
  </si>
  <si>
    <t xml:space="preserve">🌿  TỘC HỆ &amp; TƯỚNG</t>
  </si>
  <si>
    <t xml:space="preserve">Tra cứu tộc/hệ, mốc kích hoạt, 65 tướng</t>
  </si>
  <si>
    <t xml:space="preserve">🔮  TINH LINH &amp; VÒNG ĐẤU</t>
  </si>
  <si>
    <t xml:space="preserve">Tinh Linh (cơ chế mùa) + bản đồ vòng đấu</t>
  </si>
  <si>
    <t xml:space="preserve">💰  KINH TẾ &amp; CẤP</t>
  </si>
  <si>
    <t xml:space="preserve">Tỉ lệ cửa hàng, máy tính đổi tướng, kinh tế, lộ trình cấp</t>
  </si>
  <si>
    <t xml:space="preserve">🗺️  XẾP VỊ TRÍ</t>
  </si>
  <si>
    <t xml:space="preserve">Sơ đồ bàn cờ mẫu + 10 nguyên tắc triển khai</t>
  </si>
  <si>
    <t xml:space="preserve">🚀  LỘ TRÌNH THÁCH ĐẤU</t>
  </si>
  <si>
    <t xml:space="preserve">20 thói quen Thách Đấu, lỗi thường gặp, kế hoạch rank</t>
  </si>
  <si>
    <t xml:space="preserve">📖  TỪ ĐIỂN THUẬT NGỮ</t>
  </si>
  <si>
    <t xml:space="preserve">Giải thích các từ lóng hay gặp khi xem hướng dẫn</t>
  </si>
  <si>
    <t xml:space="preserve">📚  NGUỒN &amp; PHIÊN BẢN</t>
  </si>
  <si>
    <t xml:space="preserve">Nguồn dữ liệu &amp; nhật ký phiên bản</t>
  </si>
  <si>
    <t xml:space="preserve">  TOP ĐỘI HÌNH 18.3b (tổng hợp quốc tế) – số liệu riêng VN xem trang MÁY CHỦ VN · chọn theo Ấn xem trang CHỌN ẤN</t>
  </si>
  <si>
    <t xml:space="preserve">#</t>
  </si>
  <si>
    <t xml:space="preserve">Hạng</t>
  </si>
  <si>
    <t xml:space="preserve">Đội hình</t>
  </si>
  <si>
    <t xml:space="preserve">Lối chơi</t>
  </si>
  <si>
    <t xml:space="preserve">Chủ lực chính</t>
  </si>
  <si>
    <t xml:space="preserve">Lõi nên tìm</t>
  </si>
  <si>
    <t xml:space="preserve">S</t>
  </si>
  <si>
    <t xml:space="preserve">Đao Phủ Azir – Soraka &amp; Zyra (Thực Vật)</t>
  </si>
  <si>
    <t xml:space="preserve">Lên 8 nhanh</t>
  </si>
  <si>
    <t xml:space="preserve">Soraka</t>
  </si>
  <si>
    <t xml:space="preserve">Thực Vật Hấp Thụ</t>
  </si>
  <si>
    <t xml:space="preserve">Nidalee &amp; Aphelios Mặt Trăng</t>
  </si>
  <si>
    <t xml:space="preserve">Aphelios</t>
  </si>
  <si>
    <t xml:space="preserve">Thợ Rèn Kiếm</t>
  </si>
  <si>
    <t xml:space="preserve">Sivir &amp; Nidalee Nguyên Sinh</t>
  </si>
  <si>
    <t xml:space="preserve">Sivir</t>
  </si>
  <si>
    <t xml:space="preserve">A</t>
  </si>
  <si>
    <t xml:space="preserve">Kha'Zix Khắc Tinh (Thần Rừng Đao Phủ)</t>
  </si>
  <si>
    <t xml:space="preserve">Săn 3 sao 3 vàng (đổi tướng ở cấp 7)</t>
  </si>
  <si>
    <t xml:space="preserve">Kha'Zix</t>
  </si>
  <si>
    <t xml:space="preserve">Kiếm Tai Ương (Tạo Tác)</t>
  </si>
  <si>
    <t xml:space="preserve">Ahri &amp; Morgana Thuật Sĩ</t>
  </si>
  <si>
    <t xml:space="preserve">Ahri</t>
  </si>
  <si>
    <t xml:space="preserve">Ấn Thuật Sĩ (lên S+)</t>
  </si>
  <si>
    <t xml:space="preserve">Ashe Hoa Linh Lên 9</t>
  </si>
  <si>
    <t xml:space="preserve">Lên 9 nhanh</t>
  </si>
  <si>
    <t xml:space="preserve">Ashe</t>
  </si>
  <si>
    <t xml:space="preserve">Tinh Linh Hoàn Tiền (tốt nhất)</t>
  </si>
  <si>
    <t xml:space="preserve">Rồng Ngàn Tuổi Quái Rừng</t>
  </si>
  <si>
    <t xml:space="preserve">Rồng Ngàn Tuổi</t>
  </si>
  <si>
    <t xml:space="preserve">Thăng Cấp.</t>
  </si>
  <si>
    <t xml:space="preserve">Draven Lên 9 (Thần Rừng Đao Phủ)</t>
  </si>
  <si>
    <t xml:space="preserve">Draven</t>
  </si>
  <si>
    <t xml:space="preserve">Thăng Tiến Cuối Trận (+2 bậc)</t>
  </si>
  <si>
    <t xml:space="preserve">B</t>
  </si>
  <si>
    <t xml:space="preserve">Caitlyn Dũng Sĩ Thợ Săn</t>
  </si>
  <si>
    <t xml:space="preserve">Săn 3 sao 2 vàng (đổi tướng từ từ ở cấp 6)</t>
  </si>
  <si>
    <t xml:space="preserve">Caitlyn</t>
  </si>
  <si>
    <t xml:space="preserve">Tăng Vốn I</t>
  </si>
  <si>
    <t xml:space="preserve">  10 NGUYÊN TẮC VÀNG ĐỂ VÀO TOP</t>
  </si>
  <si>
    <t xml:space="preserve">  01. Top 4 đều đặn quan trọng hơn thỉnh thoảng top 1.</t>
  </si>
  <si>
    <t xml:space="preserve">  02. Giữ mốc lãi 50 vàng – vàng là sức mạnh cuối game.</t>
  </si>
  <si>
    <t xml:space="preserve">  03. Chọn đội hình theo ĐỒ + LÕI, không theo sở thích.</t>
  </si>
  <si>
    <t xml:space="preserve">  04. Ghép đồ sớm, giữ máu, giữ chuỗi.</t>
  </si>
  <si>
    <t xml:space="preserve">  05. Đổi tướng đúng mốc: lên 8 nhanh thì dồn ở 4-2.</t>
  </si>
  <si>
    <t xml:space="preserve">  06. Xem bàn đối thủ mỗi vòng: né đội bị tranh.</t>
  </si>
  <si>
    <t xml:space="preserve">  07. Tinh Linh 0 vàng: gần như luôn mua.</t>
  </si>
  <si>
    <t xml:space="preserve">  08. Xếp vị trí chống người mạnh nhất.</t>
  </si>
  <si>
    <t xml:space="preserve">  09. Máu &lt; 40: dồn tất cả vào sức mạnh ngay.</t>
  </si>
  <si>
    <t xml:space="preserve">  10. Sau mỗi ván: ghi lại 1 lỗi, sửa ở ván sau.</t>
  </si>
  <si>
    <t xml:space="preserve">  CÓ GÌ MỚI · BẢN 18.4 (07/10/2026) + META VIỆT NAM HIỆN TẠI</t>
  </si>
  <si>
    <t xml:space="preserve">🗓 Bản 18.4 – 07/10/2026</t>
  </si>
  <si>
    <t xml:space="preserve">Bản 18.4 ra ngày 07/10/2026 (số liệu từ máy chủ thử nghiệm, có thể chỉnh nhẹ khi ra chính thức). Hiện tại máy chủ VN vẫn là 18.3b.</t>
  </si>
  <si>
    <t xml:space="preserve">⚠ 18.4 giảm tướng</t>
  </si>
  <si>
    <t xml:space="preserve">Ashe: Năng Lượng khởi đầu 20 → 0 · Diana: Năng Lượng 30 → 40 · Maokai: Năng Lượng 90 → 100 · Master Yi: SMCK 62 → 60.</t>
  </si>
  <si>
    <t xml:space="preserve">⚠ 18.4 giảm tộc/hệ</t>
  </si>
  <si>
    <t xml:space="preserve">Đao Phủ chảy máu (30/40% → 25/35%) · Dũng Sĩ 3 (45% → 42%) · Thợ Săn 4 (65% → 60%) · Hỏa Ngục 3/4 · Liên Kích 3/4 · Vệ Quân 6 (120 → 115) · Tiên Linh hồi máu · Mặt Trời 3 sao (15 → 12 Giáp/KP).</t>
  </si>
  <si>
    <t xml:space="preserve">✅ 18.4 tăng tộc/hệ</t>
  </si>
  <si>
    <t xml:space="preserve">Thuật Sĩ hồi Năng Lượng mọi mốc (2/3/5 → 3/4/6) · Mặt Trăng Tốc Độ Đánh (10/14/18% → 12/16/20%) · Hoa Linh 3/4 (45/50% → 50/55%) · Tiên Hắc Ám nhiều Tinh Chất hơn · Quái Rừng 3 (5% → 6%) · Thiên Thực 8 giây · Mặt Trời 4 cần 7 tướng 3 sao (thay vì 8).</t>
  </si>
  <si>
    <t xml:space="preserve">✨ 18.4 lõi</t>
  </si>
  <si>
    <t xml:space="preserve">Lõi mới: thua trận nhận 2 vàng + 1 lượt đổi miễn phí; 2 bản cùng tướng nhận +25% SMCK/SMPT &amp; +25 Giáp/KP. Quái Rừng Omega tăng. Lõi 'Búp Bê Lồng Nhau' bị xoá.</t>
  </si>
  <si>
    <t xml:space="preserve">🔮 18.4 Tinh Linh</t>
  </si>
  <si>
    <t xml:space="preserve">Thêm 4 Tinh Linh mới (hồi Năng Lượng cả đội, Giáp cho tướng nhiều Máu nhất, Hình Nộm Tập Luyện, quà cho cả 2 người chơi). Chuột Nhắt Lan Tràn bị XOÁ. Gánh Hàng Rong rẻ hơn.</t>
  </si>
  <si>
    <t xml:space="preserve">🏆 Mạnh nhất VN (18.3b)</t>
  </si>
  <si>
    <t xml:space="preserve">Đao Phủ Azir 2.69 · top 4 84,8% (đội bạn hay đánh) · Dũng Sĩ Ashe 2.77 · Thuật Sư Veigar 3.09 · Thần Rừng Kha'Zix 3.09 (589.544 ván / 24 giờ, OP.GG VN).</t>
  </si>
  <si>
    <t xml:space="preserve">📈 18.4 dự báo lên</t>
  </si>
  <si>
    <t xml:space="preserve">Thuật Sư Veigar, Triệu Hồi Vi/Azir (không bị đụng), Thuật Sĩ Ahri &amp; Morgana, Mặt Trăng Nidalee/Kayle, Tiên Phong Alune, Quái Rừng thuần.</t>
  </si>
  <si>
    <t xml:space="preserve">📉 18.4 dự báo xuống</t>
  </si>
  <si>
    <t xml:space="preserve">Dũng Sĩ Ashe, Draven + Maokai (cả 2 bản), Thợ Săn Sivir. Đao Phủ Azir giảm NHẸ – vẫn rất mạnh.</t>
  </si>
  <si>
    <t xml:space="preserve">v1.8 · 06/10/2026 · Mùa 18 · Đại Ngàn Kỳ Bí · Bản vá 18.3b (đang chạy) · 18.4 ra 07/10/2026  ·  Tổng hợp từ GGMeo, TFT Academy, BunnyMuffins, TFT Flow, TFTactics, Mobalytics, Riot Games (xem trang NGUỒN)</t>
  </si>
  <si>
    <t xml:space="preserve">🌿 CHỌN ẤN → ĐỘI HÌNH MẠNH NHẤT</t>
  </si>
  <si>
    <t xml:space="preserve">v1.8 · 06/10/2026</t>
  </si>
  <si>
    <t xml:space="preserve">Chọn tối đa 3 Ấn bạn đang có + loại đồ → file tự xếp hạng 19 đội hình, chỉ rõ chủ lực, đỡ đòn, đồ và ai đeo Ấn nào</t>
  </si>
  <si>
    <t xml:space="preserve">Bản 18.3b · 18.4 ra 07/10</t>
  </si>
  <si>
    <t xml:space="preserve">◄ Về Trang Chủ</t>
  </si>
  <si>
    <t xml:space="preserve">  BƯỚC 1 – CHỌN ẤN BẠN ĐANG CÓ (từ lõi, Tinh Linh, vòng đi chợ hoặc tự ghép Xẻng / Chảo)</t>
  </si>
  <si>
    <t xml:space="preserve">Bấm ô vàng ▼ để chọn. Không có ấn thì để “— Không có —”. Chọn 2 ấn giống nhau = bạn có 2 ấn cùng loại. Ô cuối: loại đồ bạn đang cầm nhiều nhất.</t>
  </si>
  <si>
    <t xml:space="preserve">🏳 Ấn thứ 1</t>
  </si>
  <si>
    <t xml:space="preserve">Ấn Đao Phủ</t>
  </si>
  <si>
    <t xml:space="preserve">🏳 Ấn thứ 2</t>
  </si>
  <si>
    <t xml:space="preserve">Ấn Mặt Trăng</t>
  </si>
  <si>
    <t xml:space="preserve">🏳 Ấn thứ 3</t>
  </si>
  <si>
    <t xml:space="preserve">— Không có —</t>
  </si>
  <si>
    <t xml:space="preserve">⚔ Đồ bạn đang có nghiêng về</t>
  </si>
  <si>
    <t xml:space="preserve">Chưa rõ / cân bằng</t>
  </si>
  <si>
    <t xml:space="preserve">Kiếm/Cung/Găng → ưu tiên đội chủ lực VẬT LÝ · Gậy/Nước Mắt → đội PHÉP · Giáp/Áo Choàng/Đai → đội cần đỡ đòn nhiều.</t>
  </si>
  <si>
    <t xml:space="preserve">  KẾT QUẢ – ĐỘI HÌNH MẠNH NHẤT VỚI ẤN CỦA BẠN (tự cập nhật khi đổi lựa chọn)</t>
  </si>
  <si>
    <t xml:space="preserve">🥇 TOP 1</t>
  </si>
  <si>
    <t xml:space="preserve">📊 Số liệu</t>
  </si>
  <si>
    <t xml:space="preserve">👥 Đội hình đủ</t>
  </si>
  <si>
    <t xml:space="preserve">🌿 Tộc/hệ bật</t>
  </si>
  <si>
    <t xml:space="preserve">⚔ Chủ lực chính</t>
  </si>
  <si>
    <t xml:space="preserve">🏹 Chủ lực phụ</t>
  </si>
  <si>
    <t xml:space="preserve">🛡 Đỡ đòn</t>
  </si>
  <si>
    <t xml:space="preserve">🏳 Ấn 1</t>
  </si>
  <si>
    <t xml:space="preserve">🏳 Ấn 2</t>
  </si>
  <si>
    <t xml:space="preserve">🏳 Ấn 3</t>
  </si>
  <si>
    <t xml:space="preserve">📈 Lên cấp</t>
  </si>
  <si>
    <t xml:space="preserve">🥈 TOP 2</t>
  </si>
  <si>
    <t xml:space="preserve">🏳 Đeo ấn</t>
  </si>
  <si>
    <t xml:space="preserve">🥉 TOP 3</t>
  </si>
  <si>
    <t xml:space="preserve">Cách tính điểm: sức mạnh đội hình theo số liệu máy chủ VN (đã cân cỡ mẫu) + dự báo bản 18.4 + điểm từ Ấn (mở được mốc tộc/hệ = điểm lớn; chỉ cộng chỉ số = điểm nhỏ; ấn vô dụng ≈ 0) + loại đồ bạn đang cầm. Ấn gần như không giúp đội nào (điểm ấn ≈ 0–1) → cứ chơi đội mạnh nhất, coi ấn như món chỉ số.</t>
  </si>
  <si>
    <t xml:space="preserve">  BẢNG XẾP HẠNG TẤT CẢ ĐỘI HÌNH VỚI ẤN ĐÃ CHỌN</t>
  </si>
  <si>
    <t xml:space="preserve">Tổng điểm</t>
  </si>
  <si>
    <t xml:space="preserve">Từ ấn</t>
  </si>
  <si>
    <t xml:space="preserve">Bản 18.4</t>
  </si>
  <si>
    <t xml:space="preserve">  BẢNG TRA ẤN – CÔNG THỨC · HIỆU ỨNG · AI ĐEO TỐT NHẤT · HỢP ĐỘI NÀO</t>
  </si>
  <si>
    <t xml:space="preserve">Ấn</t>
  </si>
  <si>
    <t xml:space="preserve">Công thức / Nguồn</t>
  </si>
  <si>
    <t xml:space="preserve">Hiệu ứng riêng của ấn</t>
  </si>
  <si>
    <t xml:space="preserve">Tướng đeo tốt nhất (hạng TB)</t>
  </si>
  <si>
    <t xml:space="preserve">Hạng TB</t>
  </si>
  <si>
    <t xml:space="preserve">Hợp nhất với</t>
  </si>
  <si>
    <t xml:space="preserve">Chảo Vàng + Găng Đấu Tập</t>
  </si>
  <si>
    <t xml:space="preserve">+20% Tỉ Lệ Chí Mạng, +8% Sát Thương Chí Mạng; kết liễu kẻ dưới 8% Máu</t>
  </si>
  <si>
    <t xml:space="preserve">Zyra 3.77 · Draven 3.94 · Ahri 4.09</t>
  </si>
  <si>
    <t xml:space="preserve">Đao Phủ Azir (Thực Vật · Tinh Nghịch)</t>
  </si>
  <si>
    <t xml:space="preserve">Ấn Liên Kích</t>
  </si>
  <si>
    <t xml:space="preserve">Chảo Vàng + Cung Gỗ</t>
  </si>
  <si>
    <t xml:space="preserve">+20% Tốc Độ Đánh; đòn đánh gây thêm 1% Máu tối đa mục tiêu (sát thương chuẩn)</t>
  </si>
  <si>
    <t xml:space="preserve">Draven 3.63 · LeBlanc 3.92 · Akali 4.58</t>
  </si>
  <si>
    <t xml:space="preserve">Mặt Trăng Kayle (Mặt Trời)</t>
  </si>
  <si>
    <t xml:space="preserve">Ấn Thần Rừng</t>
  </si>
  <si>
    <t xml:space="preserve">Xẻng Vàng + Giáp Lưới</t>
  </si>
  <si>
    <t xml:space="preserve">+25% Tốc Độ Đánh, +35 Giáp &amp; Kháng Phép</t>
  </si>
  <si>
    <t xml:space="preserve">Lillia 3.80 · Fiddlesticks 4.01 · Rakan 4.05</t>
  </si>
  <si>
    <t xml:space="preserve">Ấn Dũng Sĩ</t>
  </si>
  <si>
    <t xml:space="preserve">Không ghép được (lõi / rương / vòng đi chợ)</t>
  </si>
  <si>
    <t xml:space="preserve">+15 Năng Lượng mỗi khi 1 Dũng Sĩ chết</t>
  </si>
  <si>
    <t xml:space="preserve">Kennen 3.34 · Taric 3.55 · Lillia 3.85</t>
  </si>
  <si>
    <t xml:space="preserve">Ấn Tiên Phong</t>
  </si>
  <si>
    <t xml:space="preserve">Chảo Vàng + Giáp Lưới</t>
  </si>
  <si>
    <t xml:space="preserve">+25 Giáp &amp; Kháng Phép; trụ đủ 22 giây trong trận → +1 Máu người chơi</t>
  </si>
  <si>
    <t xml:space="preserve">Maokai 3.59 · Amumu 3.84 · Sett 4.02</t>
  </si>
  <si>
    <t xml:space="preserve">Draven Dũng Sĩ Thần Rừng (lên 9)</t>
  </si>
  <si>
    <t xml:space="preserve">Ấn Đấu Sĩ</t>
  </si>
  <si>
    <t xml:space="preserve">Chảo Vàng + Đai Khổng Lồ</t>
  </si>
  <si>
    <t xml:space="preserve">Đòn đánh gây thêm 2% Máu tối đa của người đeo (sát thương phép)</t>
  </si>
  <si>
    <t xml:space="preserve">Maokai 3.47 · Người Đá 3.86 · Master Yi 4.22</t>
  </si>
  <si>
    <t xml:space="preserve">Ấn Thực Vật</t>
  </si>
  <si>
    <t xml:space="preserve">+250 Máu, +2 Năng Lượng mỗi giây</t>
  </si>
  <si>
    <t xml:space="preserve">Zyra 4.21 · Veigar 4.33 · Cassiopeia 4.49</t>
  </si>
  <si>
    <t xml:space="preserve">Thuật Sư Veigar (săn 3 sao)</t>
  </si>
  <si>
    <t xml:space="preserve">Ấn Hỏa Ngục</t>
  </si>
  <si>
    <t xml:space="preserve">Xẻng Vàng + Cung Gỗ</t>
  </si>
  <si>
    <t xml:space="preserve">+40% Tốc Độ Đánh</t>
  </si>
  <si>
    <t xml:space="preserve">Ashe 3.62 · Draven 3.85 · Kayle 4.43</t>
  </si>
  <si>
    <t xml:space="preserve">Quái Rừng Draven &amp; Rồng (Maokai)</t>
  </si>
  <si>
    <t xml:space="preserve">Ấn Tiên Linh</t>
  </si>
  <si>
    <t xml:space="preserve">Xẻng Vàng + Kiếm BF</t>
  </si>
  <si>
    <t xml:space="preserve">+200 Máu, +10% SMCK, +10% SMPT</t>
  </si>
  <si>
    <t xml:space="preserve">Ashe 3.55 · Aphelios 3.88 · Sivir 4.09</t>
  </si>
  <si>
    <t xml:space="preserve">Dũng Sĩ Ashe (Thần Rừng · lên 9)</t>
  </si>
  <si>
    <t xml:space="preserve">Xẻng Vàng + Nước Mắt Nữ Thần</t>
  </si>
  <si>
    <t xml:space="preserve">+20% Tốc Độ Đánh, +3 Năng Lượng mỗi giây</t>
  </si>
  <si>
    <t xml:space="preserve">Kog'Maw 3.99 · Kayle 4.29 · Morgana 4.36</t>
  </si>
  <si>
    <t xml:space="preserve">Mặt Trăng Nidalee &amp; Aphelios</t>
  </si>
  <si>
    <t xml:space="preserve">Ấn Vệ Quân</t>
  </si>
  <si>
    <t xml:space="preserve">+30 Giáp &amp; Kháng Phép; +6% Tốc Độ Đánh cho mỗi đồng minh ở hàng đầu</t>
  </si>
  <si>
    <t xml:space="preserve">Rengar 3.91 · Alistar 4.04 · Amumu 4.05</t>
  </si>
  <si>
    <t xml:space="preserve">Ấn Thuật Sư</t>
  </si>
  <si>
    <t xml:space="preserve">Chảo Vàng + Gậy Quá Khổ</t>
  </si>
  <si>
    <t xml:space="preserve">+25% SMPT; +2 Năng Lượng mỗi khi đồng minh tung chiêu</t>
  </si>
  <si>
    <t xml:space="preserve">Lux 3.40 · Soraka 3.86 · Morgana 4.21</t>
  </si>
  <si>
    <t xml:space="preserve">Thần Rừng Kha'Zix</t>
  </si>
  <si>
    <t xml:space="preserve">Ấn Nguyên Sinh</t>
  </si>
  <si>
    <t xml:space="preserve">Xẻng Vàng + Găng Đấu Tập</t>
  </si>
  <si>
    <t xml:space="preserve">+35% Tốc Độ Đánh, +250 Máu, +20% Tỉ Lệ Chí Mạng</t>
  </si>
  <si>
    <t xml:space="preserve">Ashe 3.40 · Rengar 4.00 · Kog'Maw 4.30</t>
  </si>
  <si>
    <t xml:space="preserve">Triệu Hồi Vi / Azir</t>
  </si>
  <si>
    <t xml:space="preserve">Ấn Thuật Sĩ</t>
  </si>
  <si>
    <t xml:space="preserve">Chảo Vàng + Nước Mắt Nữ Thần</t>
  </si>
  <si>
    <t xml:space="preserve">Khi tung chiêu nhận SMPT = 8% Năng Lượng đã dùng</t>
  </si>
  <si>
    <t xml:space="preserve">Alune 3.69 · Ahri 4.27 · Cassiopeia 5.11</t>
  </si>
  <si>
    <t xml:space="preserve">Thuật Sĩ Ahri &amp; Morgana</t>
  </si>
  <si>
    <t xml:space="preserve">Ấn Thợ Săn</t>
  </si>
  <si>
    <t xml:space="preserve">Chảo Vàng + Kiếm BF</t>
  </si>
  <si>
    <t xml:space="preserve">+25% SMCK; mỗi lần hạ gục +18% SMCK</t>
  </si>
  <si>
    <t xml:space="preserve">Ivern 3.74 · Rồng Ngàn Tuổi 3.79 · Gnar 3.85</t>
  </si>
  <si>
    <t xml:space="preserve">Thợ Săn Sivir &amp; Ashe</t>
  </si>
  <si>
    <t xml:space="preserve">Ấn Tàn Phá</t>
  </si>
  <si>
    <t xml:space="preserve">Chảo Vàng + Áo Choàng Bạc</t>
  </si>
  <si>
    <t xml:space="preserve">Người đeo nhận tộc Tàn Phá (hút máu + sát thương lên kẻ thấp máu)</t>
  </si>
  <si>
    <t xml:space="preserve">Nidalee · Elise · Rengar</t>
  </si>
  <si>
    <t xml:space="preserve">Ấn Hoa Linh</t>
  </si>
  <si>
    <t xml:space="preserve">Xẻng Vàng + Gậy Quá Khổ</t>
  </si>
  <si>
    <t xml:space="preserve">+250 Máu, +10% SMCK, +10% SMPT</t>
  </si>
  <si>
    <t xml:space="preserve">Gnar 3.59 · Alune 3.98 · Sivir 4.42</t>
  </si>
  <si>
    <t xml:space="preserve">Ấn Tinh Nghịch</t>
  </si>
  <si>
    <t xml:space="preserve">Xẻng Vàng + Áo Choàng Bạc</t>
  </si>
  <si>
    <t xml:space="preserve">+10% Tốc Độ Đánh, +15 Giáp &amp; Kháng Phép; cưỡi Bạn Lông Xù thêm 20% Tốc Độ Đánh</t>
  </si>
  <si>
    <t xml:space="preserve">Fiddlesticks 4.42 · Rek'Sai 4.48 · Rengar 4.72</t>
  </si>
  <si>
    <t xml:space="preserve">Ấn Gai Đen</t>
  </si>
  <si>
    <t xml:space="preserve">Xẻng Vàng + Đai Khổng Lồ</t>
  </si>
  <si>
    <t xml:space="preserve">+250 Máu, +15% SMCK, +15% SMPT</t>
  </si>
  <si>
    <t xml:space="preserve">Kha'Zix 4.60 · Kobuko 4.89 · Zyra 4.62</t>
  </si>
  <si>
    <t xml:space="preserve">Ấn Tiên Hắc Ám</t>
  </si>
  <si>
    <t xml:space="preserve">+150 Máu – hiệu quả THẤP nhất trong các ấn</t>
  </si>
  <si>
    <t xml:space="preserve">Diana 4.99 · Hecarim 5.06 · Fiddlesticks 5.15</t>
  </si>
  <si>
    <t xml:space="preserve">Tiên Phong Alune</t>
  </si>
  <si>
    <t xml:space="preserve">Vương Miện Chiến Thuật</t>
  </si>
  <si>
    <t xml:space="preserve">Xẻng Vàng + Xẻng Vàng</t>
  </si>
  <si>
    <t xml:space="preserve">+1 giới hạn đội hình (ra sân thêm 1 tướng) – món mạnh nhất nếu có 2 Xẻng</t>
  </si>
  <si>
    <t xml:space="preserve">Mọi đội hình</t>
  </si>
  <si>
    <t xml:space="preserve">Xẻng Vàng ghép ra Ấn TỘC (Tiên Linh, Hỏa Ngục, Hoa Linh, Mặt Trăng, Thần Rừng, Tinh Nghịch, Gai Đen, Nguyên Sinh); Chảo Vàng ghép ra Ấn HỆ (Thợ Săn, Liên Kích, Thuật Sư, Thuật Sĩ, Tiên Phong, Tàn Phá, Đấu Sĩ, Đao Phủ). Xẻng + Xẻng = Vương Miện Chiến Thuật (+1 ô đội hình). Ấn Tiên Hắc Ám, Vệ Quân, Dũng Sĩ, Thực Vật không ghép được. Hạng TB = hạng trung bình của bàn có ấn đó (OP.GG/SeeMeta, bản 18.3) – càng thấp càng tốt.</t>
  </si>
  <si>
    <t xml:space="preserve">  THƯ VIỆN ĐỘI HÌNH – HÌNH TƯỚNG, ĐỒ CHỦ LỰC / ĐỠ ĐÒN, ẤN HỢP NHẤT</t>
  </si>
  <si>
    <t xml:space="preserve">  1. Đao Phủ Azir (Thực Vật · Tinh Nghịch)</t>
  </si>
  <si>
    <t xml:space="preserve">VN: 2.69 · top 4 84,8% · 1,15%</t>
  </si>
  <si>
    <t xml:space="preserve">👥</t>
  </si>
  <si>
    <t xml:space="preserve">Veigar</t>
  </si>
  <si>
    <t xml:space="preserve">Teemo</t>
  </si>
  <si>
    <t xml:space="preserve">Azir</t>
  </si>
  <si>
    <t xml:space="preserve">Fiddlesticks</t>
  </si>
  <si>
    <t xml:space="preserve">Rammus</t>
  </si>
  <si>
    <t xml:space="preserve">Zyra</t>
  </si>
  <si>
    <t xml:space="preserve">Kennen</t>
  </si>
  <si>
    <t xml:space="preserve">⚔ CHÍNH: Soraka
PHÉP</t>
  </si>
  <si>
    <t xml:space="preserve">Găng Bảo Thạch</t>
  </si>
  <si>
    <t xml:space="preserve">Nanh Nashor</t>
  </si>
  <si>
    <t xml:space="preserve">Mũ Phù Thủy Rabadon</t>
  </si>
  <si>
    <t xml:space="preserve">🏹 PHỤ: Zyra
PHÉP</t>
  </si>
  <si>
    <t xml:space="preserve">Trượng Hư Vô</t>
  </si>
  <si>
    <t xml:space="preserve">Ngọn Giáo Shojin</t>
  </si>
  <si>
    <t xml:space="preserve">🛡 ĐỠ ĐÒN: Rammus</t>
  </si>
  <si>
    <t xml:space="preserve">Thú Tượng Thạch Giáp</t>
  </si>
  <si>
    <t xml:space="preserve">Vương Miện Hoàng Gia</t>
  </si>
  <si>
    <t xml:space="preserve">Áo Choàng Gai</t>
  </si>
  <si>
    <t xml:space="preserve">🏳 Ấn hợp nhất</t>
  </si>
  <si>
    <t xml:space="preserve">Ấn Đao Phủ → Zyra · Đao Phủ 3 → 4 ✅ mở mốc 4   |   Vương Miện Chiến Thuật → +1 ô đội hình → ra sân thêm Malphite   |   Ấn Thuật Sĩ → Soraka · Thuật Sĩ 1 → 2 ✅ mở mốc 2</t>
  </si>
  <si>
    <t xml:space="preserve">📈 Lên cấp · 18.4</t>
  </si>
  <si>
    <t xml:space="preserve">Cấp 7 ở 3-5 → lên 8 ở 4-2 đổi tướng tìm Soraka + Zyra 2 sao → 9 thêm Malphite   ·   ↘ 18.4: Đao Phủ chảy máu giảm (40% → 35%) – giảm NHẸ, vẫn là đội tốt nhất VN</t>
  </si>
  <si>
    <t xml:space="preserve">▲ Về kết quả</t>
  </si>
  <si>
    <t xml:space="preserve">  2. Dũng Sĩ Ashe (Thần Rừng · lên 9)</t>
  </si>
  <si>
    <t xml:space="preserve">VN: 2.77 · top 4 79,3% · 0,54%</t>
  </si>
  <si>
    <t xml:space="preserve">Rakan</t>
  </si>
  <si>
    <t xml:space="preserve">Vi</t>
  </si>
  <si>
    <t xml:space="preserve">Amumu</t>
  </si>
  <si>
    <t xml:space="preserve">Ivern</t>
  </si>
  <si>
    <t xml:space="preserve">Maokai</t>
  </si>
  <si>
    <t xml:space="preserve">Taric</t>
  </si>
  <si>
    <t xml:space="preserve">⚔ CHÍNH: Ashe
VẬT LÝ</t>
  </si>
  <si>
    <t xml:space="preserve">Bùa Đỏ</t>
  </si>
  <si>
    <t xml:space="preserve">Cung Xanh</t>
  </si>
  <si>
    <t xml:space="preserve">🏹 PHỤ: Sivir
VẬT LÝ</t>
  </si>
  <si>
    <t xml:space="preserve">Vô Cực Kiếm</t>
  </si>
  <si>
    <t xml:space="preserve">Kiếm Tử Thần</t>
  </si>
  <si>
    <t xml:space="preserve">Bùa Xanh</t>
  </si>
  <si>
    <t xml:space="preserve">🛡 ĐỠ ĐÒN: Maokai</t>
  </si>
  <si>
    <t xml:space="preserve">Giáp Máu Warmog</t>
  </si>
  <si>
    <t xml:space="preserve">Giáp Tâm Linh</t>
  </si>
  <si>
    <t xml:space="preserve">Ấn Hỏa Ngục → Ashe · Hỏa Ngục 2 → 3 ✅ mở mốc 3   |   Ấn Thợ Săn → Ivern · Thợ Săn 2 → 3 ✅ mở mốc 3   |   Vương Miện Chiến Thuật → +1 ô đội hình → ra sân thêm Gnar</t>
  </si>
  <si>
    <t xml:space="preserve">Tham vàng: 8 ở 4-2 (đổi tướng ít) → 9 ở 5-1 → đổi tướng tìm Ashe/Maokai   ·   ↓ 18.4: Ashe mất 20 Năng Lượng khởi đầu, Maokai +10 Năng Lượng, Dũng Sĩ 3 giảm – GIẢM RÕ</t>
  </si>
  <si>
    <t xml:space="preserve">  3. Thuật Sư Veigar (săn 3 sao)</t>
  </si>
  <si>
    <t xml:space="preserve">VN: 3.09 · top 4 77,9% · 0,65%</t>
  </si>
  <si>
    <t xml:space="preserve">Ornn</t>
  </si>
  <si>
    <t xml:space="preserve">Rek'Sai</t>
  </si>
  <si>
    <t xml:space="preserve">Alistar</t>
  </si>
  <si>
    <t xml:space="preserve">LeBlanc</t>
  </si>
  <si>
    <t xml:space="preserve">Cassiopeia</t>
  </si>
  <si>
    <t xml:space="preserve">Alune</t>
  </si>
  <si>
    <t xml:space="preserve">⚔ CHÍNH: Veigar
PHÉP</t>
  </si>
  <si>
    <t xml:space="preserve">🏹 PHỤ: Ahri
PHÉP</t>
  </si>
  <si>
    <t xml:space="preserve">Chùy Đoản Côn</t>
  </si>
  <si>
    <t xml:space="preserve">🛡 ĐỠ ĐÒN: Rek'Sai</t>
  </si>
  <si>
    <t xml:space="preserve">Áo Choàng Lửa</t>
  </si>
  <si>
    <t xml:space="preserve">Vương Miện Chiến Thuật → +1 ô đội hình → ra sân thêm Karma   |   Ấn Thực Vật → Veigar · Thực Vật 1 → 2 ✅ mở mốc 2   |   Ấn Mặt Trăng → Veigar · Mặt Trăng 1 → 2 ✅ mở mốc 2</t>
  </si>
  <si>
    <t xml:space="preserve">Cấp 6–7, giữ trên 50 vàng đổi tướng phần dư tới khi Veigar 3 sao → lên 8–9   ·   → 18.4: không bị đụng tới, các đội khác bị giảm → TƯƠNG ĐỐI MẠNH LÊN</t>
  </si>
  <si>
    <t xml:space="preserve">  4. Thần Rừng Kha'Zix</t>
  </si>
  <si>
    <t xml:space="preserve">VN: 3.09 · top 4 78,0% · 0,33%</t>
  </si>
  <si>
    <t xml:space="preserve">Diana</t>
  </si>
  <si>
    <t xml:space="preserve">Hecarim</t>
  </si>
  <si>
    <t xml:space="preserve">Ezreal</t>
  </si>
  <si>
    <t xml:space="preserve">⚔ CHÍNH: Kha'Zix
LAI (vật lý + phép)</t>
  </si>
  <si>
    <t xml:space="preserve">Áo Choàng Bóng Tối</t>
  </si>
  <si>
    <t xml:space="preserve">Bàn Tay Công Lý</t>
  </si>
  <si>
    <t xml:space="preserve">🏹 PHỤ: Aphelios
VẬT LÝ</t>
  </si>
  <si>
    <t xml:space="preserve">Cuồng Đao Guinsoo</t>
  </si>
  <si>
    <t xml:space="preserve">Thịnh Nộ Thủy Quái</t>
  </si>
  <si>
    <t xml:space="preserve">🛡 ĐỠ ĐÒN: Hecarim</t>
  </si>
  <si>
    <t xml:space="preserve">Ấn Đao Phủ → Kha'Zix · Đao Phủ 2 → 3 ✅ mở mốc 3   |   Ấn Mặt Trăng → Kha'Zix · Mặt Trăng 2 → 3 ✅ mở mốc 3   |   Vương Miện Chiến Thuật → +1 ô đội hình → ra sân thêm LeBlanc</t>
  </si>
  <si>
    <t xml:space="preserve">4 → 5 → 6 → 7 (3-5) đổi tướng tìm Kha'Zix 2 sao → 8 ở 4-2   ·   → 18.4: Diana chậm hơn chút, Mặt Trăng (Aphelios) tăng – cân bằng</t>
  </si>
  <si>
    <t xml:space="preserve">  5. Triệu Hồi Vi / Azir</t>
  </si>
  <si>
    <t xml:space="preserve">VN: 3.17 · top 4 77,3% · 0,47%</t>
  </si>
  <si>
    <t xml:space="preserve">Yorick</t>
  </si>
  <si>
    <t xml:space="preserve">Yunara</t>
  </si>
  <si>
    <t xml:space="preserve">Sett</t>
  </si>
  <si>
    <t xml:space="preserve">⚔ CHÍNH: Azir
PHÉP</t>
  </si>
  <si>
    <t xml:space="preserve">Kiếm Súng Hextech</t>
  </si>
  <si>
    <t xml:space="preserve">Quyền Trượng Thiên Thần</t>
  </si>
  <si>
    <t xml:space="preserve">🛡 ĐỠ ĐÒN: Vi</t>
  </si>
  <si>
    <t xml:space="preserve">Ấn Đao Phủ → Zyra · Đao Phủ 2 → 3 ✅ mở mốc 3   |   Vương Miện Chiến Thuật → +1 ô đội hình → ra sân thêm Malphite   |   Ấn Nguyên Sinh → Azir · Nguyên Sinh 1 → 2 ✅ mở mốc 2</t>
  </si>
  <si>
    <t xml:space="preserve">Cấp 7 ở 3-5, đổi tướng tìm Azir + Vi 3 sao rồi mới lên 8   ·   → 18.4: không bị đụng tới → TƯƠNG ĐỐI MẠNH LÊN</t>
  </si>
  <si>
    <t xml:space="preserve">  6. Draven Dũng Sĩ Thần Rừng (lên 9)</t>
  </si>
  <si>
    <t xml:space="preserve">VN: 3.17 · top 4 73,4% · 1,26%</t>
  </si>
  <si>
    <t xml:space="preserve">Gnar</t>
  </si>
  <si>
    <t xml:space="preserve">⚔ CHÍNH: Draven
VẬT LÝ</t>
  </si>
  <si>
    <t xml:space="preserve">🏹 PHỤ: Ezreal
VẬT LÝ</t>
  </si>
  <si>
    <t xml:space="preserve">Ấn Hỏa Ngục → Draven · Hỏa Ngục 2 → 3 ✅ mở mốc 3   |   Ấn Đao Phủ → Draven · Đao Phủ 2 → 3 ✅ mở mốc 3   |   Vương Miện Chiến Thuật → +1 ô đội hình → ra sân thêm Rồng Ngàn Tuổi</t>
  </si>
  <si>
    <t xml:space="preserve">Tham vàng: 8 ở 4-2 → 9 ở 5-1, đổi tướng tìm tướng 5 vàng   ·   ↓ 18.4: Maokai chậm hơn, Dũng Sĩ 3 giảm – GIẢM</t>
  </si>
  <si>
    <t xml:space="preserve">  7. Quái Rừng Draven &amp; Rồng (Maokai)</t>
  </si>
  <si>
    <t xml:space="preserve">VN: 3.18 · top 4 71,9% · 3,51%</t>
  </si>
  <si>
    <t xml:space="preserve">Người Đá</t>
  </si>
  <si>
    <t xml:space="preserve">🏹 PHỤ: Rồng Ngàn Tuổi
VẬT LÝ</t>
  </si>
  <si>
    <t xml:space="preserve">Móng Vuốt Sterak</t>
  </si>
  <si>
    <t xml:space="preserve">Ấn Hỏa Ngục → Draven · Hỏa Ngục 2 → 3 ✅ mở mốc 3   |   Vương Miện Chiến Thuật → +1 ô đội hình → ra sân thêm Gnar   |   Ấn Đao Phủ → Draven · Đao Phủ 1 → 2 ✅ mở mốc 2</t>
  </si>
  <si>
    <t xml:space="preserve">Tham vàng lên 9; cần Draven + Rồng Ngàn Tuổi 2 sao   ·   ↓ 18.4: Maokai + Hỏa Ngục giảm (Quái Rừng 3 tăng nhẹ) – GIẢM, lại BỊ TRANH NHIỀU NHẤT VN</t>
  </si>
  <si>
    <t xml:space="preserve">  8. Vệ Quân Cassiopeia</t>
  </si>
  <si>
    <t xml:space="preserve">VN: 3.50 · top 4 72,2% · 0,39%</t>
  </si>
  <si>
    <t xml:space="preserve">Leona</t>
  </si>
  <si>
    <t xml:space="preserve">Shen</t>
  </si>
  <si>
    <t xml:space="preserve">Lillia</t>
  </si>
  <si>
    <t xml:space="preserve">⚔ CHÍNH: Cassiopeia
PHÉP</t>
  </si>
  <si>
    <t xml:space="preserve">🏹 PHỤ: Soraka
PHÉP</t>
  </si>
  <si>
    <t xml:space="preserve">Vương Miện Chiến Thuật → +1 ô đội hình → ra sân thêm Taric   |   Ấn Đao Phủ → Cassiopeia · Đao Phủ 1 → 2 ✅ mở mốc 2   |   Ấn Tiên Linh → Cassiopeia · Tiên Linh 1 → 2 ✅ mở mốc 2</t>
  </si>
  <si>
    <t xml:space="preserve">Cấp 7 ở 3-5, đổi tướng phần dư trên 50 vàng tìm Cassiopeia/Rammus 3 sao   ·   ↘ 18.4: Vệ Quân 6 giảm nhẹ (120 → 115) – gần như không đổi</t>
  </si>
  <si>
    <t xml:space="preserve">  9. Tiên Phong Alune</t>
  </si>
  <si>
    <t xml:space="preserve">VN: 3.62 · top 4 65,2% · 0,64%</t>
  </si>
  <si>
    <t xml:space="preserve">Elise</t>
  </si>
  <si>
    <t xml:space="preserve">Morgana</t>
  </si>
  <si>
    <t xml:space="preserve">⚔ CHÍNH: Alune
PHÉP</t>
  </si>
  <si>
    <t xml:space="preserve">🏹 PHỤ: Morgana
PHÉP</t>
  </si>
  <si>
    <t xml:space="preserve">Quỷ Thư Morello</t>
  </si>
  <si>
    <t xml:space="preserve">🛡 ĐỠ ĐÒN: Người Đá</t>
  </si>
  <si>
    <t xml:space="preserve">Lời Thề Hộ Vệ</t>
  </si>
  <si>
    <t xml:space="preserve">Ấn Thuật Sĩ → Alune · Thuật Sĩ 2 → 3 ✅ mở mốc 3   |   Ấn Mặt Trăng → Morgana · Mặt Trăng 2 → 3 ✅ mở mốc 3   |   Ấn Tiên Hắc Ám → Diana · Tiên Hắc Ám 3 → 4 ✅ mở mốc 4</t>
  </si>
  <si>
    <t xml:space="preserve">Lên 8 ở 4-2 đổi tướng tìm Alune; ưu tiên Ấn Thuật Sĩ cho Alune   ·   ↗ 18.4: Mặt Trăng + Tiên Hắc Ám + Thuật Sĩ (ấn cho Alune) tăng – MẠNH LÊN</t>
  </si>
  <si>
    <t xml:space="preserve">  10. Mặt Trăng Nidalee &amp; Aphelios</t>
  </si>
  <si>
    <t xml:space="preserve">VN: 3.94 · top 4 63,1% · 3,87%</t>
  </si>
  <si>
    <t xml:space="preserve">Varus</t>
  </si>
  <si>
    <t xml:space="preserve">Kog'Maw</t>
  </si>
  <si>
    <t xml:space="preserve">Nidalee</t>
  </si>
  <si>
    <t xml:space="preserve">⚔ CHÍNH: Aphelios
VẬT LÝ</t>
  </si>
  <si>
    <t xml:space="preserve">🏹 PHỤ: Nidalee
VẬT LÝ</t>
  </si>
  <si>
    <t xml:space="preserve">🛡 ĐỠ ĐÒN: Amumu</t>
  </si>
  <si>
    <t xml:space="preserve">Ấn Mặt Trăng → Kog'Maw · Mặt Trăng 2 → 3 ✅ mở mốc 3   |   Ấn Liên Kích → Nidalee · Liên Kích 2 → 3 ✅ mở mốc 3   |   Ấn Hỏa Ngục → Aphelios · Hỏa Ngục 2 → 3 ✅ mở mốc 3</t>
  </si>
  <si>
    <t xml:space="preserve">Lên 8 ở 4-2, đổi tướng tìm Aphelios + Nidalee 2 sao   ·   ↗ 18.4: Mặt Trăng tăng Tốc Độ Đánh mọi mốc – MẠNH LÊN (nhưng đông người chơi)</t>
  </si>
  <si>
    <t xml:space="preserve">  11. Mặt Trăng Kayle (Mặt Trời)</t>
  </si>
  <si>
    <t xml:space="preserve">VN: 2.67 · top 4 84,9% · 0,12%</t>
  </si>
  <si>
    <t xml:space="preserve">Kayle</t>
  </si>
  <si>
    <t xml:space="preserve">Sejuani</t>
  </si>
  <si>
    <t xml:space="preserve">⚔ CHÍNH: Kayle
PHÉP</t>
  </si>
  <si>
    <t xml:space="preserve">🛡 ĐỠ ĐÒN: Sejuani</t>
  </si>
  <si>
    <t xml:space="preserve">Ấn Mặt Trăng → Kayle · Mặt Trăng 3 → 4 ✅ mở mốc 4   |   Ấn Liên Kích → Alune · Liên Kích 3 → 4 ✅ mở mốc 4   |   Ấn Hỏa Ngục → Kayle · Hỏa Ngục 2 → 3 ✅ mở mốc 3</t>
  </si>
  <si>
    <t xml:space="preserve">Cấp 6, đổi tướng phần dư trên 50 vàng tìm Kayle 3 sao → lên 8   ·   ↗ 18.4: Mặt Trăng tăng, Mặt Trời dễ lên bậc 4 hơn (8 → 7) – MẠNH LÊN · mẫu số liệu nhỏ</t>
  </si>
  <si>
    <t xml:space="preserve">  12. Quái Rừng thuần (Rồng Ngàn Tuổi)</t>
  </si>
  <si>
    <t xml:space="preserve">VN: 2.63 · top 4 84,3% · 0,05%</t>
  </si>
  <si>
    <t xml:space="preserve">Sỏi</t>
  </si>
  <si>
    <t xml:space="preserve">Sói Hắc Ám</t>
  </si>
  <si>
    <t xml:space="preserve">Quái Đá Krug</t>
  </si>
  <si>
    <t xml:space="preserve">Bụi Gai Đỏ</t>
  </si>
  <si>
    <t xml:space="preserve">⚔ CHÍNH: Rồng Ngàn Tuổi
VẬT LÝ</t>
  </si>
  <si>
    <t xml:space="preserve">🏹 PHỤ: Bụi Gai Đỏ
VẬT LÝ</t>
  </si>
  <si>
    <t xml:space="preserve">Áo Choàng Thủy Ngân</t>
  </si>
  <si>
    <t xml:space="preserve">Ấn Thuật Sĩ → Rồng Ngàn Tuổi · Thuật Sĩ 2 → 3 ✅ mở mốc 3   |   Vương Miện Chiến Thuật → +1 ô đội hình → ra sân thêm Cua Kỳ Cục   |   Ấn Thực Vật → Rồng Ngàn Tuổi · Thực Vật 0 → 1 ✅ mở mốc 1</t>
  </si>
  <si>
    <t xml:space="preserve">Lên 9 nhanh: 8 ở 4-2 → 9 ở 5-1 → tìm Rồng Ngàn Tuổi 2 sao   ·   ↗ 18.4: Quái Rừng 3 + lõi Quái Rừng Omega tăng – MẠNH LÊN · mẫu số liệu rất nhỏ</t>
  </si>
  <si>
    <t xml:space="preserve">  13. Thích Ứng Rengar &amp; Master Yi</t>
  </si>
  <si>
    <t xml:space="preserve">VN: 3.24 · top 4 76,9% · 0,1%</t>
  </si>
  <si>
    <t xml:space="preserve">Master Yi</t>
  </si>
  <si>
    <t xml:space="preserve">Rengar</t>
  </si>
  <si>
    <t xml:space="preserve">⚔ CHÍNH: Rengar
VẬT LÝ</t>
  </si>
  <si>
    <t xml:space="preserve">Quyền Năng Khổng Lồ</t>
  </si>
  <si>
    <t xml:space="preserve">🏹 PHỤ: Master Yi
VẬT LÝ</t>
  </si>
  <si>
    <t xml:space="preserve">🛡 ĐỠ ĐÒN: Sett</t>
  </si>
  <si>
    <t xml:space="preserve">Vương Miện Chiến Thuật → +1 ô đội hình → ra sân thêm Gnar   |   Ấn Thuật Sĩ → Rengar · Thuật Sĩ 1 → 2 ✅ mở mốc 2   |   Ấn Thực Vật → Rengar · Thực Vật 0 → 1 ✅ mở mốc 1</t>
  </si>
  <si>
    <t xml:space="preserve">Cấp 7 ở 3-5, đổi tướng tìm Rengar + Yi 3 sao   ·   ↘ 18.4: Master Yi giảm SMCK (62 → 60) – giảm nhẹ</t>
  </si>
  <si>
    <t xml:space="preserve">  14. Hoa Linh Ahri &amp; Ashe (lên 9)</t>
  </si>
  <si>
    <t xml:space="preserve">VN: 3.75 · top 4 65,9% · 0,14%</t>
  </si>
  <si>
    <t xml:space="preserve">Karma</t>
  </si>
  <si>
    <t xml:space="preserve">⚔ CHÍNH: Ahri
PHÉP</t>
  </si>
  <si>
    <t xml:space="preserve">🏹 PHỤ: Ashe
VẬT LÝ</t>
  </si>
  <si>
    <t xml:space="preserve">Vuốt Rồng</t>
  </si>
  <si>
    <t xml:space="preserve">Ấn Thợ Săn → Gnar · Thợ Săn 2 → 3 ✅ mở mốc 3   |   Vương Miện Chiến Thuật → +1 ô đội hình → ra sân thêm Alune   |   Ấn Thực Vật → Zyra · Thực Vật 0 → 1 ✅ mở mốc 1</t>
  </si>
  <si>
    <t xml:space="preserve">Lên 9 nhanh: mua mọi Tinh Linh kinh tế, 8 ở 4-2 → 9 ở 5-1   ·   ↗ 18.4: Hoa Linh 3/4 tăng (45% → 50%/55%), Ashe giảm – nhỉnh lên</t>
  </si>
  <si>
    <t xml:space="preserve">  15. Thần Rừng Ezreal</t>
  </si>
  <si>
    <t xml:space="preserve">VN: 3.73 · top 4 64,5% · 0,74%</t>
  </si>
  <si>
    <t xml:space="preserve">Xayah</t>
  </si>
  <si>
    <t xml:space="preserve">⚔ CHÍNH: Ezreal
VẬT LÝ</t>
  </si>
  <si>
    <t xml:space="preserve">Ấn Đao Phủ → Xayah · Đao Phủ 2 → 3 ✅ mở mốc 3   |   Vương Miện Chiến Thuật → +1 ô đội hình → ra sân thêm Ivern   |   Ấn Liên Kích → LeBlanc · Liên Kích 1 → 2 ✅ mở mốc 2</t>
  </si>
  <si>
    <t xml:space="preserve">Lên 8 ở 4-2, đổi tướng tìm Ezreal 2 sao; lên 9 thêm Ivern   ·   → 18.4: không đổi</t>
  </si>
  <si>
    <t xml:space="preserve">  16. Gai Đen Warwick (săn 3 sao)</t>
  </si>
  <si>
    <t xml:space="preserve">VN: 3.55 · top 4 73,8% · 0,21%</t>
  </si>
  <si>
    <t xml:space="preserve">Warwick</t>
  </si>
  <si>
    <t xml:space="preserve">Malphite</t>
  </si>
  <si>
    <t xml:space="preserve">⚔ CHÍNH: Warwick
VẬT LÝ</t>
  </si>
  <si>
    <t xml:space="preserve">Huyết Kiếm</t>
  </si>
  <si>
    <t xml:space="preserve">🛡 ĐỠ ĐÒN: Malphite</t>
  </si>
  <si>
    <t xml:space="preserve">Vương Miện Chiến Thuật → +1 ô đội hình → ra sân thêm Veigar   |   Ấn Đao Phủ → Warwick · Đao Phủ 1 → 2 ✅ mở mốc 2   |   Ấn Mặt Trăng → Warwick · Mặt Trăng 1 → 2 ✅ mở mốc 2</t>
  </si>
  <si>
    <t xml:space="preserve">Cấp 5–6, đổi tướng từ từ trên 50 vàng tới Warwick 3 sao → lên 8   ·   → 18.4: không đổi</t>
  </si>
  <si>
    <t xml:space="preserve">  17. Thợ Săn Sivir &amp; Ashe</t>
  </si>
  <si>
    <t xml:space="preserve">VN: 3.60 · top 4 — · 0,3%</t>
  </si>
  <si>
    <t xml:space="preserve">Tristana</t>
  </si>
  <si>
    <t xml:space="preserve">⚔ CHÍNH: Sivir
VẬT LÝ</t>
  </si>
  <si>
    <t xml:space="preserve">Ấn Thợ Săn → Ivern · Thợ Săn 3 → 4 ✅ mở mốc 4   |   Vương Miện Chiến Thuật → +1 ô đội hình → ra sân thêm Caitlyn   |   Ấn Đao Phủ → Sivir · Đao Phủ 1 → 2 ✅ mở mốc 2</t>
  </si>
  <si>
    <t xml:space="preserve">Lên 8 ở 4-2 đổi tướng tìm Sivir 2 sao   ·   ↓ 18.4: Thợ Săn 4 giảm (65% → 60%) + Ashe giảm – GIẢM</t>
  </si>
  <si>
    <t xml:space="preserve">  18. Thuật Sĩ Ahri &amp; Morgana</t>
  </si>
  <si>
    <t xml:space="preserve">VN: 4.25 · top 4 55,0% · 1,24%</t>
  </si>
  <si>
    <t xml:space="preserve">Ấn Thuật Sĩ → Ahri · Thuật Sĩ 3 → 4 ✅ mở mốc 4   |   Vương Miện Chiến Thuật → +1 ô đội hình → ra sân thêm Kog'Maw   |   Ấn Thực Vật → Ahri · Thực Vật 0 → 1 ✅ mở mốc 1</t>
  </si>
  <si>
    <t xml:space="preserve">Lên 8 ở 4-2, đổi tướng tìm Ahri + Morgana 2 sao   ·   ↑ 18.4: Thuật Sĩ hồi Năng Lượng tăng MỌI mốc (2/3/5 → 3/4/6) – MẠNH LÊN RÕ</t>
  </si>
  <si>
    <t xml:space="preserve">  19. Tiên Hắc Ám Cassiopeia / Elise</t>
  </si>
  <si>
    <t xml:space="preserve">VN: 5.46 · top 4 28,6% · 0,17%</t>
  </si>
  <si>
    <t xml:space="preserve">Camille</t>
  </si>
  <si>
    <t xml:space="preserve">Đá Hắc Hóa</t>
  </si>
  <si>
    <t xml:space="preserve">Ấn Thuật Sĩ → Cassiopeia · Thuật Sĩ 2 → 3 ✅ mở mốc 3   |   Vương Miện Chiến Thuật → +1 ô đội hình → ra sân thêm Alune   |   Ấn Thuật Sư → Morgana · Thuật Sư 1 → 2 ✅ mở mốc 2</t>
  </si>
  <si>
    <t xml:space="preserve">Cố tình thua đầu game tích Tinh Chất → đổi quà lớn giữa game   ·   ↗ 18.4: Tiên Hắc Ám nhận nhiều Tinh Chất hơn – có tăng nhưng VẪN YẾU ở VN</t>
  </si>
  <si>
    <t xml:space="preserve">🌿 LÕI → CÁCH ĐÁNH TỐI ƯU</t>
  </si>
  <si>
    <t xml:space="preserve">Chọn lõi vừa nhận cho bạn cái gì (Vàng, Đồ, Ấn…) + bậc + vòng + máu → kế hoạch lên cấp, đổi tướng, đội hình hợp nhất</t>
  </si>
  <si>
    <t xml:space="preserve">  BƯỚC 1 – LÕI VỪA NHẬN</t>
  </si>
  <si>
    <t xml:space="preserve">Bấm các ô vàng ▼. Không chắc lõi thuộc loại nào? Xem cột 'Ví dụ lõi' ở bảng tóm tắt phía dưới.</t>
  </si>
  <si>
    <t xml:space="preserve">✨ Lõi cho bạn cái gì?</t>
  </si>
  <si>
    <t xml:space="preserve">💰 Vàng / Kinh tế</t>
  </si>
  <si>
    <t xml:space="preserve">💎 Bậc lõi (màu khung)</t>
  </si>
  <si>
    <t xml:space="preserve">Vàng</t>
  </si>
  <si>
    <t xml:space="preserve">⏱ Nhận ở vòng</t>
  </si>
  <si>
    <t xml:space="preserve">2-1</t>
  </si>
  <si>
    <t xml:space="preserve">❤ Máu hiện tại</t>
  </si>
  <si>
    <t xml:space="preserve">Trên 70 máu</t>
  </si>
  <si>
    <t xml:space="preserve">  KẾ HOẠCH CHƠI CHO BẠN (tự đổi theo lựa chọn)</t>
  </si>
  <si>
    <t xml:space="preserve">🎁 Bạn nhận được</t>
  </si>
  <si>
    <t xml:space="preserve">📋 Lõi loại này (xếp hạng)</t>
  </si>
  <si>
    <t xml:space="preserve">💎 Theo bậc lõi</t>
  </si>
  <si>
    <t xml:space="preserve">⏱ Theo vòng nhận</t>
  </si>
  <si>
    <t xml:space="preserve">❤ Theo máu</t>
  </si>
  <si>
    <t xml:space="preserve">📈 Nhịp lên cấp</t>
  </si>
  <si>
    <t xml:space="preserve">🎲 Đổi tướng</t>
  </si>
  <si>
    <t xml:space="preserve">🔥 Chuỗi thắng / thua</t>
  </si>
  <si>
    <t xml:space="preserve">🏆 Đội hình hợp nhất</t>
  </si>
  <si>
    <t xml:space="preserve">✨ Lõi tiếp theo nên tìm</t>
  </si>
  <si>
    <t xml:space="preserve">⛔ Sai lầm cần tránh</t>
  </si>
  <si>
    <t xml:space="preserve">🖼 Xem hình đội hình</t>
  </si>
  <si>
    <t xml:space="preserve">  XẾP HẠNG LÕI TỘC HỆ (lõi gắn với 1 tộc/hệ) – bản 18.3b + thay đổi 18.4</t>
  </si>
  <si>
    <t xml:space="preserve">Lõi</t>
  </si>
  <si>
    <t xml:space="preserve">Tộc/Hệ</t>
  </si>
  <si>
    <t xml:space="preserve">Sức mạnh</t>
  </si>
  <si>
    <t xml:space="preserve">Cho bạn</t>
  </si>
  <si>
    <t xml:space="preserve">Đội hình hợp</t>
  </si>
  <si>
    <t xml:space="preserve">Cách đánh</t>
  </si>
  <si>
    <t xml:space="preserve">1. Tinh Linh Hoàn Tiền / Tinh Linh Hoàn Tiền+</t>
  </si>
  <si>
    <t xml:space="preserve">Hoa Linh</t>
  </si>
  <si>
    <t xml:space="preserve">Hoàn vàng khi mua Tinh Linh</t>
  </si>
  <si>
    <t xml:space="preserve">Hoa Linh Ahri &amp; Ashe</t>
  </si>
  <si>
    <t xml:space="preserve">Mua MỌI Tinh Linh, lên 9 nhanh</t>
  </si>
  <si>
    <t xml:space="preserve">↗ Hoa Linh 3/4 tăng</t>
  </si>
  <si>
    <t xml:space="preserve">2. Tiếng Gọi Hoa Linh</t>
  </si>
  <si>
    <t xml:space="preserve">Cường hoá tộc Hoa Linh / Tinh Linh</t>
  </si>
  <si>
    <t xml:space="preserve">Ra sân 5 Hoa Linh, lên 9</t>
  </si>
  <si>
    <t xml:space="preserve">↗ Hoa Linh tăng</t>
  </si>
  <si>
    <t xml:space="preserve">3. Thực Vật Hấp Thụ</t>
  </si>
  <si>
    <t xml:space="preserve">Thực Vật</t>
  </si>
  <si>
    <t xml:space="preserve">S (1 người/phòng)</t>
  </si>
  <si>
    <t xml:space="preserve">Cường hoá tộc Thực Vật</t>
  </si>
  <si>
    <t xml:space="preserve">Đao Phủ Azir / Thuật Sư Veigar</t>
  </si>
  <si>
    <t xml:space="preserve">Đi Đao Phủ Azir – đội tốt nhất VN</t>
  </si>
  <si>
    <t xml:space="preserve">↘ Đao Phủ giảm nhẹ</t>
  </si>
  <si>
    <t xml:space="preserve">4. Quái Thú Bên Trong (Nidalee / Sivir)</t>
  </si>
  <si>
    <t xml:space="preserve">Nguyên Sinh</t>
  </si>
  <si>
    <t xml:space="preserve">Biến Nidalee hoặc Sivir thành chủ lực siêu mạnh</t>
  </si>
  <si>
    <t xml:space="preserve">Mặt Trăng Nidalee / Thợ Săn Sivir</t>
  </si>
  <si>
    <t xml:space="preserve">Ép tướng được chọn lên 2 sao, dồn đồ</t>
  </si>
  <si>
    <t xml:space="preserve">↗ Nidalee (Mặt Trăng tăng) · ↘ Sivir (Thợ Săn giảm)</t>
  </si>
  <si>
    <t xml:space="preserve">5. Phân Nhánh / Phân Nhánh+</t>
  </si>
  <si>
    <t xml:space="preserve">Mọi tộc</t>
  </si>
  <si>
    <t xml:space="preserve">1 Ấn ngẫu nhiên (+ công cụ đổi)</t>
  </si>
  <si>
    <t xml:space="preserve">Theo Ấn → trang CHỌN ẤN</t>
  </si>
  <si>
    <t xml:space="preserve">Nhập Ấn vào trang CHỌN ẤN</t>
  </si>
  <si>
    <t xml:space="preserve">→</t>
  </si>
  <si>
    <t xml:space="preserve">6. Cắm Rễ Phân Tán</t>
  </si>
  <si>
    <t xml:space="preserve">Thần Rừng / Ấn</t>
  </si>
  <si>
    <t xml:space="preserve">Thêm Ấn / tộc</t>
  </si>
  <si>
    <t xml:space="preserve">Thần Rừng Kha'Zix / Ezreal</t>
  </si>
  <si>
    <t xml:space="preserve">Đẩy Thần Rừng lên mốc cao</t>
  </si>
  <si>
    <t xml:space="preserve">7. Quái Rừng Omega</t>
  </si>
  <si>
    <t xml:space="preserve">Quái Rừng</t>
  </si>
  <si>
    <t xml:space="preserve">A → S</t>
  </si>
  <si>
    <t xml:space="preserve">Cường hoá Quái Rừng Đầu Đàn</t>
  </si>
  <si>
    <t xml:space="preserve">Quái Rừng thuần (Rồng Ngàn Tuổi)</t>
  </si>
  <si>
    <t xml:space="preserve">Ra sân 6–7 Quái Rừng, lên 9</t>
  </si>
  <si>
    <t xml:space="preserve">↑ 18.4: +15% Máu, +12% Tốc Độ Đánh</t>
  </si>
  <si>
    <t xml:space="preserve">8. Tín Đồ Tiên Hắc Ám</t>
  </si>
  <si>
    <t xml:space="preserve">Tiên Hắc Ám</t>
  </si>
  <si>
    <t xml:space="preserve">A (1 người/phòng)</t>
  </si>
  <si>
    <t xml:space="preserve">Đổi Tinh Chất lấy quà lớn</t>
  </si>
  <si>
    <t xml:space="preserve">Tiên Phong Alune / Tiên Hắc Ám</t>
  </si>
  <si>
    <t xml:space="preserve">Thua đầu game tích Tinh Chất</t>
  </si>
  <si>
    <t xml:space="preserve">↗ 18.4: nhận Tinh Chất nhiều hơn</t>
  </si>
  <si>
    <t xml:space="preserve">9. Tà Thuật</t>
  </si>
  <si>
    <t xml:space="preserve">⚠ kiểm tra</t>
  </si>
  <si>
    <t xml:space="preserve">Tinh Chất → SMPT</t>
  </si>
  <si>
    <t xml:space="preserve">Tiên Hắc Ám Cassiopeia</t>
  </si>
  <si>
    <t xml:space="preserve">Bị TẮT ở 18.3b – xem trong game đã bật lại chưa</t>
  </si>
  <si>
    <t xml:space="preserve">?</t>
  </si>
  <si>
    <t xml:space="preserve">10. Tôi Thăng Cấp Một Mình</t>
  </si>
  <si>
    <t xml:space="preserve">Khắc Tinh</t>
  </si>
  <si>
    <t xml:space="preserve">S (có điều kiện)</t>
  </si>
  <si>
    <t xml:space="preserve">Rengar gánh một mình</t>
  </si>
  <si>
    <t xml:space="preserve">Thích Ứng Rengar</t>
  </si>
  <si>
    <t xml:space="preserve">Săn Rengar 3 sao</t>
  </si>
  <si>
    <t xml:space="preserve">↘ Yi giảm nhẹ</t>
  </si>
  <si>
    <t xml:space="preserve">11. Không Đối Thủ</t>
  </si>
  <si>
    <t xml:space="preserve">Mở khoá</t>
  </si>
  <si>
    <t xml:space="preserve">Ra sân cả Kha'Zix + Rengar</t>
  </si>
  <si>
    <t xml:space="preserve">Thêm Rengar làm chủ lực phụ</t>
  </si>
  <si>
    <t xml:space="preserve">12. Sơ Đồ Tuyến Sau</t>
  </si>
  <si>
    <t xml:space="preserve">Tướng + Ấn</t>
  </si>
  <si>
    <t xml:space="preserve">Tướng 3 vàng hàng sau + Ấn của nó</t>
  </si>
  <si>
    <t xml:space="preserve">Linh hoạt</t>
  </si>
  <si>
    <t xml:space="preserve">Xây đội quanh tướng nhận được</t>
  </si>
  <si>
    <t xml:space="preserve">  BẢNG TÓM TẮT – 9 LOẠI LÕI VÀ CÁCH ĐÁNH</t>
  </si>
  <si>
    <t xml:space="preserve">Loại lõi</t>
  </si>
  <si>
    <t xml:space="preserve">Ví dụ lõi (xếp hạng)</t>
  </si>
  <si>
    <t xml:space="preserve">Nhịp lên cấp</t>
  </si>
  <si>
    <t xml:space="preserve">Đội hình hợp nhất</t>
  </si>
  <si>
    <t xml:space="preserve">Kỷ Nguyên / Kỷ Nguyên+ (S) · Vượt Thời Gian / Định Hướng Tương Lai (S) · Kỳ Vọng Bất Ngờ (S) · Tăng Vốn I / II (A) · 🆕 18.4: lõi mới 'thua trận nhận 2 vàng + 1 lượt đổi miễn phí' (tên Việt chưa có)</t>
  </si>
  <si>
    <t xml:space="preserve">Lên 8 sớm (3-5 hoặc 4-1) → lên 9 ở 5-1 nếu máu trên 50.</t>
  </si>
  <si>
    <t xml:space="preserve">Draven Dũng Sĩ Thần Rừng (lên 9)  ·  Hoa Linh Ahri &amp; Ashe (lên 9)  ·  Quái Rừng thuần (Rồng Ngàn Tuổi)</t>
  </si>
  <si>
    <t xml:space="preserve">📈 Kinh nghiệm / Lên cấp</t>
  </si>
  <si>
    <t xml:space="preserve">Sinh Nhật Đoàn Tụ (S) · Thăng Tiến Cuối Trận (S có điều kiện) · Thăng Cấp. / Quà Sinh Nhật (A)</t>
  </si>
  <si>
    <t xml:space="preserve">Sớm hơn bình thường 1 vòng: cấp 7 ở 3-2, cấp 8 ở 4-1, cấp 9 ở 4-5 / 5-1.</t>
  </si>
  <si>
    <t xml:space="preserve">Draven Dũng Sĩ Thần Rừng (lên 9)  ·  Quái Rừng Draven &amp; Rồng (Maokai)  ·  Dũng Sĩ Ashe (Thần Rừng · lên 9)</t>
  </si>
  <si>
    <t xml:space="preserve">🎲 Lượt đổi tướng</t>
  </si>
  <si>
    <t xml:space="preserve">Xúc Xắc Hoành Tráng / Xúc Xắc Vô Tận (A) · Tinh Linh 'Số 7 May Mắn' (7 lượt đổi)</t>
  </si>
  <si>
    <t xml:space="preserve">Giữ cấp hợp đội: cấp 6–7 cho đội săn 3 sao, cấp 8 cho đội tướng 4 vàng.</t>
  </si>
  <si>
    <t xml:space="preserve">Thuật Sư Veigar (săn 3 sao)  ·  Triệu Hồi Vi / Azir  ·  Gai Đen Warwick (săn 3 sao)</t>
  </si>
  <si>
    <t xml:space="preserve">🧩 Mảnh trang bị</t>
  </si>
  <si>
    <t xml:space="preserve">Kho Báu Chôn Giấu (S) · Túi Đồ Siêu Hùng (S) · Túi Đồ Cỡ Đại (A) · Đam Mê Đai Lưng (A)</t>
  </si>
  <si>
    <t xml:space="preserve">Chuẩn: 4 → 5 → 6 → 7 (3-5) → 8 (4-2).</t>
  </si>
  <si>
    <t xml:space="preserve">Đao Phủ Azir (Thực Vật · Tinh Nghịch)  ·  Mặt Trăng Nidalee &amp; Aphelios  ·  Tiên Phong Alune</t>
  </si>
  <si>
    <t xml:space="preserve">⚔ Đồ hoàn chỉnh / Đồ Ánh Sáng</t>
  </si>
  <si>
    <t xml:space="preserve">Thợ Rèn Kiếm / Đam Mê Kiếm (S+ có điều kiện) · Đam Mê Gậy / Thợ Rèn Gậy / Trượng Đại Thiên Sứ (A) · Băng Trộm (S – Găng Đạo Tặc)</t>
  </si>
  <si>
    <t xml:space="preserve">Chuẩn lên 8 ở 4-2; đồ mạnh → có thể chơi chuỗi thắng lên 8 ở 4-1.</t>
  </si>
  <si>
    <t xml:space="preserve">Mặt Trăng Nidalee &amp; Aphelios  ·  Đao Phủ Azir (Thực Vật · Tinh Nghịch)  ·  Thuật Sư Veigar (săn 3 sao)</t>
  </si>
  <si>
    <t xml:space="preserve">🔨 Tạo Tác (Ornn)</t>
  </si>
  <si>
    <t xml:space="preserve">Nồi Nấu Ăn / Lò Rèn Thần Thoại (A)</t>
  </si>
  <si>
    <t xml:space="preserve">Chuẩn lên 8 ở 4-2.</t>
  </si>
  <si>
    <t xml:space="preserve">Thần Rừng Kha'Zix  ·  Thuật Sư Veigar (săn 3 sao)  ·  Mặt Trăng Nidalee &amp; Aphelios</t>
  </si>
  <si>
    <t xml:space="preserve">🏳 Ấn / Xẻng / Chảo / Tộc hệ</t>
  </si>
  <si>
    <t xml:space="preserve">Phân Nhánh / Phân Nhánh+ (S – 1 Ấn ngẫu nhiên) · Cắm Rễ Phân Tán (S) · Sơ Đồ Tuyến Sau (A – tướng + Ấn) · lõi tộc: xem bảng XẾP HẠNG LÕI TỘC HỆ bên dưới</t>
  </si>
  <si>
    <t xml:space="preserve">Theo đội hình mà Ấn mở ra (xem trang CHỌN ẤN).</t>
  </si>
  <si>
    <t xml:space="preserve">Đao Phủ Azir (Thực Vật · Tinh Nghịch)  ·  Mặt Trăng Nidalee &amp; Aphelios  ·  Mặt Trăng Kayle (Mặt Trời)</t>
  </si>
  <si>
    <t xml:space="preserve">🧑 Tướng</t>
  </si>
  <si>
    <t xml:space="preserve">Hàng Chờ Pandora / Bài Học Sơ Khai (A) · Sơ Đồ Tuyến Sau (A) · Tinh Linh 'Ba Chúng Tôi', 'Đại Cao Thủ'</t>
  </si>
  <si>
    <t xml:space="preserve">Lên cấp theo tướng nhận được: tướng 4–5 vàng → lên 8 sớm.</t>
  </si>
  <si>
    <t xml:space="preserve">Triệu Hồi Vi / Azir  ·  Đao Phủ Azir (Thực Vật · Tinh Nghịch)  ·  Thần Rừng Kha'Zix</t>
  </si>
  <si>
    <t xml:space="preserve">🛡 Chỉ số giao tranh</t>
  </si>
  <si>
    <t xml:space="preserve">Giữ Vững Hàng Ngũ (S) · Thép Mạ Vàng (S – vật lý) · Khiên Đơn Đấu (S) · Hang Ổ Baron / To Lớn &amp; Mạnh Mẽ (S) · Khảm Bảo Thạch (A – phép) · Linh Hồn Chuộc Tội (A)</t>
  </si>
  <si>
    <t xml:space="preserve">Chuẩn; bàn mạnh → có thể lên 8 sớm ở 4-1.</t>
  </si>
  <si>
    <t xml:space="preserve">Đao Phủ Azir (Thực Vật · Tinh Nghịch)  ·  Dũng Sĩ Ashe (Thần Rừng · lên 9)  ·  Vệ Quân Cassiopeia</t>
  </si>
  <si>
    <t xml:space="preserve">Quy tắc chung: 2-1 ưu tiên lõi Vàng / Mảnh đồ (linh hoạt) · 3-2 chọn lõi khớp đội đang đi (Ấn, Đồ, Tộc) · 4-2 ưu tiên lõi Chỉ số giao tranh. Máu thấp luôn ưu tiên sức mạnh ngay. Tên lõi theo bản tiếng Việt của game; lõi mới 18.4 chưa có tên Việt chính thức nên mô tả theo hiệu ứng.</t>
  </si>
  <si>
    <t xml:space="preserve">🌿 CHỌN ĐỘI HÌNH MẠNH</t>
  </si>
  <si>
    <t xml:space="preserve">Bấm ô vàng → chọn đội hình → lộ trình, lên đồ, xếp vị trí tự hiện ra</t>
  </si>
  <si>
    <t xml:space="preserve">① CHỌN ĐỘI HÌNH  ▶</t>
  </si>
  <si>
    <t xml:space="preserve">HẠNG</t>
  </si>
  <si>
    <t xml:space="preserve">LỐI CHƠI</t>
  </si>
  <si>
    <t xml:space="preserve">ĐỘ KHÓ</t>
  </si>
  <si>
    <t xml:space="preserve">NHÓM TƯỚNG CHỦ LỰC</t>
  </si>
  <si>
    <t xml:space="preserve">THỨ HẠNG HIỆN TẠI</t>
  </si>
  <si>
    <t xml:space="preserve">  TỔNG QUAN</t>
  </si>
  <si>
    <t xml:space="preserve">Tộc / Hệ kích hoạt</t>
  </si>
  <si>
    <t xml:space="preserve">  LỘ TRÌNH TRẬN ĐẤU</t>
  </si>
  <si>
    <t xml:space="preserve">📈 Lên cấp &amp; đổi tướng</t>
  </si>
  <si>
    <t xml:space="preserve">🌱 Mở màn (Giai đoạn 2)</t>
  </si>
  <si>
    <t xml:space="preserve">⚙️ Giữa trận (Giai đoạn 3–4)</t>
  </si>
  <si>
    <t xml:space="preserve">  ĐỘI HÌNH CUỐI (CẤP 8 – 9)</t>
  </si>
  <si>
    <t xml:space="preserve">Tướng</t>
  </si>
  <si>
    <t xml:space="preserve">Giá</t>
  </si>
  <si>
    <t xml:space="preserve">Tộc / Hệ</t>
  </si>
  <si>
    <t xml:space="preserve">Vai trò trong đội</t>
  </si>
  <si>
    <t xml:space="preserve">  LÊN ĐỒ CHUẨN · dòng chữ nhỏ = công thức ghép</t>
  </si>
  <si>
    <t xml:space="preserve">Vai trò</t>
  </si>
  <si>
    <t xml:space="preserve">Món 1</t>
  </si>
  <si>
    <t xml:space="preserve">Món 2</t>
  </si>
  <si>
    <t xml:space="preserve">Món 3</t>
  </si>
  <si>
    <t xml:space="preserve">Thay thế / Tạo Tác</t>
  </si>
  <si>
    <t xml:space="preserve">🛡 Đỡ đòn chính</t>
  </si>
  <si>
    <t xml:space="preserve">🔧 Ưu tiên mảnh đồ</t>
  </si>
  <si>
    <t xml:space="preserve">✨ Lõi nâng cấp khuyên dùng</t>
  </si>
  <si>
    <t xml:space="preserve">🎯 Khi nào nên chơi</t>
  </si>
  <si>
    <t xml:space="preserve">  TRIỂN KHAI &amp; XẾP VỊ TRÍ</t>
  </si>
  <si>
    <t xml:space="preserve">🗺 Xếp vị trí</t>
  </si>
  <si>
    <t xml:space="preserve">💡 Mẹo leo hạng</t>
  </si>
  <si>
    <t xml:space="preserve">⚠️ Điểm yếu / khắc chế</t>
  </si>
  <si>
    <t xml:space="preserve">Mẫu bàn cờ gợi ý</t>
  </si>
  <si>
    <t xml:space="preserve">▲ PHÍA ĐỐI THỦ ▲</t>
  </si>
  <si>
    <t xml:space="preserve">Hàng 1</t>
  </si>
  <si>
    <t xml:space="preserve">Hàng 2</t>
  </si>
  <si>
    <t xml:space="preserve">Hàng 3</t>
  </si>
  <si>
    <t xml:space="preserve">Hàng 4</t>
  </si>
  <si>
    <t xml:space="preserve">▼ HÀNG SAU CỦA BẠN ▼</t>
  </si>
  <si>
    <t xml:space="preserve">🌿 HÌNH ẢNH ĐỘI HÌNH</t>
  </si>
  <si>
    <t xml:space="preserve">Nhìn hình để nhận biết tướng, trang bị và lõi của các đội hình mạnh – bấm tên đội ở trang XẾP HẠNG để nhảy tới</t>
  </si>
  <si>
    <t xml:space="preserve">  #1  Đao Phủ Azir – Soraka &amp; Zyra (Thực Vật)</t>
  </si>
  <si>
    <t xml:space="preserve">Lên 8 nhanh · Trung bình</t>
  </si>
  <si>
    <t xml:space="preserve">ĐỘI HÌNH
CUỐI</t>
  </si>
  <si>
    <t xml:space="preserve">⚔ chủ lực chính · 🏹 chủ lực phụ · 🛡 đỡ đòn chính
Màu ô tên = giá tướng (xám 1 · xanh lá 2 · xanh dương 3 · tím 4 · vàng 5)
Tộc/Hệ: 4 Đao Phủ (có Ấn) · 3 Tinh Nghịch · 2 Thực Vật · 2 Triệu Hồi · 2 Gai Đen · 2 Thuật Sư · 2 Vệ Quân · Vườn Gai</t>
  </si>
  <si>
    <t xml:space="preserve">🛡 Rammus</t>
  </si>
  <si>
    <t xml:space="preserve">⚔ Soraka</t>
  </si>
  <si>
    <t xml:space="preserve">🏹 Zyra</t>
  </si>
  <si>
    <t xml:space="preserve">Mũ Thích Nghi thay Rabadon · Tạo Tác: Lõi Bình Minh, Kiếm Tai Ương</t>
  </si>
  <si>
    <t xml:space="preserve">Ấn Đao Phủ đeo cho Zyra = mở Đao Phủ 4 (tốt nhất)</t>
  </si>
  <si>
    <t xml:space="preserve">Fiddlesticks: Nỏ Sét / Áo Choàng Lửa · Malphite (cấp 9): Giáp Máu Warmog</t>
  </si>
  <si>
    <t xml:space="preserve">✨ Lõi nên chọn</t>
  </si>
  <si>
    <t xml:space="preserve">Khiên Đơn Đấu</t>
  </si>
  <si>
    <t xml:space="preserve">Đam Mê Gậy</t>
  </si>
  <si>
    <t xml:space="preserve">Giữ Vững Hàng Ngũ</t>
  </si>
  <si>
    <t xml:space="preserve">Khác: Ấn Đao Phủ</t>
  </si>
  <si>
    <t xml:space="preserve">  #2  Nidalee &amp; Aphelios Mặt Trăng</t>
  </si>
  <si>
    <t xml:space="preserve">⚔ chủ lực chính · 🏹 chủ lực phụ · 🛡 đỡ đòn chính
Màu ô tên = giá tướng (xám 1 · xanh lá 2 · xanh dương 3 · tím 4 · vàng 5)
Tộc/Hệ: 2 Mặt Trăng · 2 Liên Kích · 2 Nguyên Sinh · 2 Thích Ứng · 2 Dũng Sĩ · 2 Tiên Phong · 2 Hỏa Ngục · Ăn Mòn</t>
  </si>
  <si>
    <t xml:space="preserve">🛡 Amumu</t>
  </si>
  <si>
    <t xml:space="preserve">⚔ Aphelios</t>
  </si>
  <si>
    <t xml:space="preserve">🏹 Nidalee</t>
  </si>
  <si>
    <t xml:space="preserve">Thay thế: Kiếm Tử Thần, Cung Xanh · Tạo Tác: Đại Bác Hải Tặc</t>
  </si>
  <si>
    <t xml:space="preserve">Thay thế: Áo Choàng Bóng Tối + Áo Choàng Thủy Ngân + Vô Cực Kiếm · Tạo Tác: Chùy Bạch Ngân</t>
  </si>
  <si>
    <t xml:space="preserve">Người Đá: 2–3 Lời Thề Hộ Vệ, Áo Choàng Lửa</t>
  </si>
  <si>
    <t xml:space="preserve">Đam Mê Kiếm</t>
  </si>
  <si>
    <t xml:space="preserve">Thép Mạ Vàng</t>
  </si>
  <si>
    <t xml:space="preserve">Quái Thú Bên Trong</t>
  </si>
  <si>
    <t xml:space="preserve">  #3  Sivir &amp; Nidalee Nguyên Sinh</t>
  </si>
  <si>
    <t xml:space="preserve">⚔ chủ lực chính · 🏹 chủ lực phụ · 🛡 đỡ đòn chính
Màu ô tên = giá tướng (xám 1 · xanh lá 2 · xanh dương 3 · tím 4 · vàng 5)
Tộc/Hệ: 3 Thợ Săn · 3 Quái Rừng · 2 Nguyên Sinh · 2 Thích Ứng · 2 Gai Đen · 2 Đấu Sĩ · 2 Thuật Sĩ · Cự Thạch</t>
  </si>
  <si>
    <t xml:space="preserve">Mầm Non</t>
  </si>
  <si>
    <t xml:space="preserve">🛡 Malphite</t>
  </si>
  <si>
    <t xml:space="preserve">⚔ Sivir</t>
  </si>
  <si>
    <t xml:space="preserve">Ngọn Giáo Shojin thay Bùa Xanh; Chùy Đoản Côn / Bùa Đỏ</t>
  </si>
  <si>
    <t xml:space="preserve">Bàn Tay Công Lý thay Móng Vuốt Sterak</t>
  </si>
  <si>
    <t xml:space="preserve">Tạo Tác: Huy Hiệu Thánh Khiên / Khiên Hừng Đông (lên hạng S)</t>
  </si>
  <si>
    <t xml:space="preserve">Đam Mê Kiếm (+2 bậc)</t>
  </si>
  <si>
    <t xml:space="preserve">Xúc Xắc Hoành Tráng</t>
  </si>
  <si>
    <t xml:space="preserve">Xúc Xắc Vô Tận</t>
  </si>
  <si>
    <t xml:space="preserve">Khác: Ấn Thợ Săn / Nguyên Sinh</t>
  </si>
  <si>
    <t xml:space="preserve">  #4  Kha'Zix Khắc Tinh (Thần Rừng Đao Phủ)</t>
  </si>
  <si>
    <t xml:space="preserve">Săn 3 sao 3 vàng (đổi tướng ở cấp 7) · Trung bình</t>
  </si>
  <si>
    <t xml:space="preserve">⚔ chủ lực chính · 🏹 chủ lực phụ · 🛡 đỡ đòn chính
Màu ô tên = giá tướng (xám 1 · xanh lá 2 · xanh dương 3 · tím 4 · vàng 5)
Tộc/Hệ: 3 Đao Phủ · 3 Thần Rừng · 2 Thực Vật · 2 Vệ Quân · 2 Mặt Trăng · Khắc Tinh</t>
  </si>
  <si>
    <t xml:space="preserve">🛡 Hecarim</t>
  </si>
  <si>
    <t xml:space="preserve">⚔ Kha'Zix</t>
  </si>
  <si>
    <t xml:space="preserve">🏹 Aphelios</t>
  </si>
  <si>
    <t xml:space="preserve">Tạo Tác Kiếm Tai Ương là đồ chuẩn số 1 (đẩy đội lên mức cao nhất) · Thay thế: Găng Bảo Thạch, Chùy Đoản Côn</t>
  </si>
  <si>
    <t xml:space="preserve">Chủ lực phụ; Ezreal cũng cầm được đồ dư (Ngọn Giáo Shojin, Cung Xanh)</t>
  </si>
  <si>
    <t xml:space="preserve">Ornn: Áo Choàng Gai, Giáp Tâm Linh · Cây Thần Rừng lấp tuyến trước</t>
  </si>
  <si>
    <t xml:space="preserve">Không Đối Thủ</t>
  </si>
  <si>
    <t xml:space="preserve">Nồi Nấu Ăn</t>
  </si>
  <si>
    <t xml:space="preserve">Khác: Kiếm Tai Ương (Tạo Tác), Ấn Đao Phủ</t>
  </si>
  <si>
    <t xml:space="preserve">  #5  Ahri &amp; Morgana Thuật Sĩ</t>
  </si>
  <si>
    <t xml:space="preserve">⚔ chủ lực chính · 🏹 chủ lực phụ · 🛡 đỡ đòn chính
Màu ô tên = giá tướng (xám 1 · xanh lá 2 · xanh dương 3 · tím 4 · vàng 5)
Tộc/Hệ: 3 Thuật Sĩ · 3 Hoa Linh · 3 Quái Rừng · 2 Thuật Sư · 2 Đấu Sĩ · 2 Tiên Phong</t>
  </si>
  <si>
    <t xml:space="preserve">⚔ Ahri</t>
  </si>
  <si>
    <t xml:space="preserve">🏹 Morgana</t>
  </si>
  <si>
    <t xml:space="preserve">🛡 Người Đá</t>
  </si>
  <si>
    <t xml:space="preserve">Lux</t>
  </si>
  <si>
    <t xml:space="preserve">Thay thế: Nanh Nashor · Tạo Tác: Khế Ước Vĩnh Hằng</t>
  </si>
  <si>
    <t xml:space="preserve">Bắt buộc có Quỷ Thư Morello + Trượng Hư Vô · Tạo Tác: Đá Hắc Hóa</t>
  </si>
  <si>
    <t xml:space="preserve">Sett: Giáp Máu Warmog, Thú Tượng Thạch Giáp, Giáp Tâm Linh</t>
  </si>
  <si>
    <t xml:space="preserve">Sinh Nhật Đoàn Tụ</t>
  </si>
  <si>
    <t xml:space="preserve">Kỳ Vọng Bất Ngờ</t>
  </si>
  <si>
    <t xml:space="preserve">Khác: Ấn Thuật Sĩ (lên S+)</t>
  </si>
  <si>
    <t xml:space="preserve">  #6  Ashe Hoa Linh Lên 9</t>
  </si>
  <si>
    <t xml:space="preserve">Lên 9 nhanh · Khó</t>
  </si>
  <si>
    <t xml:space="preserve">⚔ chủ lực chính · 🏹 chủ lực phụ · 🛡 đỡ đòn chính
Màu ô tên = giá tướng (xám 1 · xanh lá 2 · xanh dương 3 · tím 4 · vàng 5)
Tộc/Hệ: 5 Hoa Linh · 2 Thuật Sư · 2 Đấu Sĩ · 2 Dũng Sĩ · Tiên Phong</t>
  </si>
  <si>
    <t xml:space="preserve">🏹 Ahri</t>
  </si>
  <si>
    <t xml:space="preserve">🛡 Sett</t>
  </si>
  <si>
    <t xml:space="preserve">⚔ Ashe</t>
  </si>
  <si>
    <t xml:space="preserve">Bùa Xanh thay Ngọn Giáo · Bùa Đỏ Ánh Sáng là đồ tốt nhất</t>
  </si>
  <si>
    <t xml:space="preserve">Ngọn Giáo Shojin / Bùa Xanh thay Nanh Nashor</t>
  </si>
  <si>
    <t xml:space="preserve">Maokai: Thú Tượng Thạch Giáp, Giáp Máu Warmog, Giáp Tâm Linh</t>
  </si>
  <si>
    <t xml:space="preserve">Tiếng Gọi Hoa Linh</t>
  </si>
  <si>
    <t xml:space="preserve">Thăng Tiến Cuối Trận</t>
  </si>
  <si>
    <t xml:space="preserve">Kỷ Nguyên</t>
  </si>
  <si>
    <t xml:space="preserve">  #7  Rồng Ngàn Tuổi Quái Rừng</t>
  </si>
  <si>
    <t xml:space="preserve">⚔ chủ lực chính · 🏹 chủ lực phụ · 🛡 đỡ đòn chính
Màu ô tên = giá tướng (xám 1 · xanh lá 2 · xanh dương 3 · tím 4 · vàng 5)
Tộc/Hệ: 7 Quái Rừng · Bá Chủ · 2 Tàn Phá · 2 Đấu Sĩ · 2 Tiên Phong · 2 Thuật Sĩ</t>
  </si>
  <si>
    <t xml:space="preserve">🏹 Bụi Gai Đỏ</t>
  </si>
  <si>
    <t xml:space="preserve">⚔ Rồng Ngàn Tuổi</t>
  </si>
  <si>
    <t xml:space="preserve">Cung Xanh / Chùy Đoản Côn thay thế</t>
  </si>
  <si>
    <t xml:space="preserve">Diệt Khổng Lồ thay Móng Vuốt (cần 2/3 món)</t>
  </si>
  <si>
    <t xml:space="preserve">Quái Đá Krug: Thú Tượng Thạch Giáp, Giáp Máu Warmog</t>
  </si>
  <si>
    <t xml:space="preserve">Quà Sinh Nhật</t>
  </si>
  <si>
    <t xml:space="preserve">Quái Rừng Omega</t>
  </si>
  <si>
    <t xml:space="preserve">  #8  Draven Lên 9 (Thần Rừng Đao Phủ)</t>
  </si>
  <si>
    <t xml:space="preserve">⚔ chủ lực chính · 🏹 chủ lực phụ · 🛡 đỡ đòn chính
Màu ô tên = giá tướng (xám 1 · xanh lá 2 · xanh dương 3 · tím 4 · vàng 5)
Tộc/Hệ: 3 Thần Rừng · 2 Đao Phủ · 2 Đấu Sĩ · 2 Dũng Sĩ · 2 Hỏa Ngục · Săn Thưởng · Cổ Thụ · Thụ Thần · Lục Bảo</t>
  </si>
  <si>
    <t xml:space="preserve">🏹 Ezreal</t>
  </si>
  <si>
    <t xml:space="preserve">⚔ Draven</t>
  </si>
  <si>
    <t xml:space="preserve">🛡 Maokai</t>
  </si>
  <si>
    <t xml:space="preserve">Diệt Khổng Lồ thay Kiếm Tử Thần · Cuồng Đao Guinsoo gần như bắt buộc</t>
  </si>
  <si>
    <t xml:space="preserve">Thay thế: Kiếm Tử Thần, Bùa Xanh</t>
  </si>
  <si>
    <t xml:space="preserve">Áo Choàng Gai / Lời Thề Hộ Vệ đều tốt</t>
  </si>
  <si>
    <t xml:space="preserve">  #9  Caitlyn Dũng Sĩ Thợ Săn</t>
  </si>
  <si>
    <t xml:space="preserve">Săn 3 sao 2 vàng (đổi tướng từ từ ở cấp 6) · Dễ</t>
  </si>
  <si>
    <t xml:space="preserve">⚔ chủ lực chính · 🏹 chủ lực phụ · 🛡 đỡ đòn chính
Màu ô tên = giá tướng (xám 1 · xanh lá 2 · xanh dương 3 · tím 4 · vàng 5)
Tộc/Hệ: 4 Dũng Sĩ · 4 Thợ Săn · 2 Nguyên Sinh · 2 Tiên Linh</t>
  </si>
  <si>
    <t xml:space="preserve">⚔ Caitlyn</t>
  </si>
  <si>
    <t xml:space="preserve">🛡 Cua Kỳ Cục</t>
  </si>
  <si>
    <t xml:space="preserve">🏹 Sivir</t>
  </si>
  <si>
    <t xml:space="preserve">Diệt Khổng Lồ</t>
  </si>
  <si>
    <t xml:space="preserve">Cuồng Đao Guinsoo là bắt buộc · KHÔNG dùng đồ Năng Lượng · Tạo Tác: Đao Chớp</t>
  </si>
  <si>
    <t xml:space="preserve">Chủ lực phụ, giữ đồ tiện ích</t>
  </si>
  <si>
    <t xml:space="preserve">Cua Kỳ Cục</t>
  </si>
  <si>
    <t xml:space="preserve">Sejuani: Thú Tượng Thạch Giáp, Áo Choàng Lửa</t>
  </si>
  <si>
    <t xml:space="preserve">Băng Trộm</t>
  </si>
  <si>
    <t xml:space="preserve">  #10  Veigar Thực Vật Hấp Thụ (Tinh Nghịch)</t>
  </si>
  <si>
    <t xml:space="preserve">Săn 3 sao 1 vàng (đổi tướng từ từ ở cấp 5) · Dễ</t>
  </si>
  <si>
    <t xml:space="preserve">⚔ chủ lực chính · 🏹 chủ lực phụ · 🛡 đỡ đòn chính
Màu ô tên = giá tướng (xám 1 · xanh lá 2 · xanh dương 3 · tím 4 · vàng 5)
Tộc/Hệ: 5 Tinh Nghịch · 4 Đấu Sĩ · 2 Thuật Sư · 2 Gai Đen · 2 Vệ Quân · Thực Vật</t>
  </si>
  <si>
    <t xml:space="preserve">Kobuko</t>
  </si>
  <si>
    <t xml:space="preserve">🛡 Rek'Sai</t>
  </si>
  <si>
    <t xml:space="preserve">⚔ Veigar</t>
  </si>
  <si>
    <t xml:space="preserve">🏹 Teemo</t>
  </si>
  <si>
    <t xml:space="preserve">Ngọn Giáo Shojin thay Bùa Xanh · Tạo Tác: Kiếm Tai Ương / Lõi Bình Minh / Khế Ước Vĩnh Hằng</t>
  </si>
  <si>
    <t xml:space="preserve">Chủ lực phép phụ</t>
  </si>
  <si>
    <t xml:space="preserve">—</t>
  </si>
  <si>
    <t xml:space="preserve">Thực Vật Hấp Thụ (bắt buộc</t>
  </si>
  <si>
    <t xml:space="preserve">Lò Rèn Thần Thoại</t>
  </si>
  <si>
    <t xml:space="preserve">Khác: 1 người/phòng), Ấn Thực Vật</t>
  </si>
  <si>
    <t xml:space="preserve">  #11  Yunara Mặt Trời (săn 3 sao)</t>
  </si>
  <si>
    <t xml:space="preserve">Săn 3 sao 2 vàng · Trung bình</t>
  </si>
  <si>
    <t xml:space="preserve">⚔ chủ lực chính · 🏹 chủ lực phụ · 🛡 đỡ đòn chính
Màu ô tên = giá tướng (xám 1 · xanh lá 2 · xanh dương 3 · tím 4 · vàng 5)
Tộc/Hệ: 3 Mặt Trời · 3 Hoa Linh · 2 Đao Phủ · 2 Dũng Sĩ · 2 Thuật Sư · Triệu Hồi</t>
  </si>
  <si>
    <t xml:space="preserve">🛡 Sejuani</t>
  </si>
  <si>
    <t xml:space="preserve">⚔ Yunara</t>
  </si>
  <si>
    <t xml:space="preserve">🏹 Kayle</t>
  </si>
  <si>
    <t xml:space="preserve">Tạo Tác: Đại Bác Hải Tặc, Lõi Bình Minh (đẩy hạng lên cao)</t>
  </si>
  <si>
    <t xml:space="preserve">Chủ lực phụ khi có thêm 3 sao</t>
  </si>
  <si>
    <t xml:space="preserve">Leona: Áo Choàng Gai, Vuốt Rồng</t>
  </si>
  <si>
    <t xml:space="preserve">Hàng Chờ Pandora</t>
  </si>
  <si>
    <t xml:space="preserve">  #12  Azir Triệu Hồi (săn 3 sao)</t>
  </si>
  <si>
    <t xml:space="preserve">⚔ chủ lực chính · 🏹 chủ lực phụ · 🛡 đỡ đòn chính
Màu ô tên = giá tướng (xám 1 · xanh lá 2 · xanh dương 3 · tím 4 · vàng 5)
Tộc/Hệ: 3 Triệu Hồi · 3 Đao Phủ · 2 Hoa Linh · 2 Gai Đen · 2 Đấu Sĩ · 2 Dũng Sĩ</t>
  </si>
  <si>
    <t xml:space="preserve">⚔ Azir</t>
  </si>
  <si>
    <t xml:space="preserve">🛡 Vi</t>
  </si>
  <si>
    <t xml:space="preserve">Tạo Tác: Đao Chớp (rất mạnh), Kiếm Tai Ương</t>
  </si>
  <si>
    <t xml:space="preserve">Chủ lực phụ nhờ cây Triệu Hồi</t>
  </si>
  <si>
    <t xml:space="preserve">Rek'Sai: Áo Choàng Lửa, Giáp Tâm Linh</t>
  </si>
  <si>
    <t xml:space="preserve">Khác: Lõi kinh tế + 1 lõi trang bị, Khảm Bảo Thạch</t>
  </si>
  <si>
    <t xml:space="preserve">  #13  Cassiopeia Vệ Quân</t>
  </si>
  <si>
    <t xml:space="preserve">Săn 3 sao 3 vàng (đổi tướng từ từ ở cấp 7) · Trung bình</t>
  </si>
  <si>
    <t xml:space="preserve">⚔ chủ lực chính · 🏹 chủ lực phụ · 🛡 đỡ đòn chính
Màu ô tên = giá tướng (xám 1 · xanh lá 2 · xanh dương 3 · tím 4 · vàng 5)
Tộc/Hệ: 6 Vệ Quân · 2 Thuật Sư · 2 Thực Vật</t>
  </si>
  <si>
    <t xml:space="preserve">⚔ Cassiopeia</t>
  </si>
  <si>
    <t xml:space="preserve">🏹 Fiddlesticks</t>
  </si>
  <si>
    <t xml:space="preserve">Rabadon thay Quyền Trượng; Ngọn Giáo Shojin thay Bùa Xanh · Tạo Tác: Đá Hắc Hóa</t>
  </si>
  <si>
    <t xml:space="preserve">Nỏ Sét</t>
  </si>
  <si>
    <t xml:space="preserve">Fiddlesticks hồi máu cho cả đội</t>
  </si>
  <si>
    <t xml:space="preserve">Hang Ổ Baron</t>
  </si>
  <si>
    <t xml:space="preserve">To Lớn &amp; Mạnh Mẽ</t>
  </si>
  <si>
    <t xml:space="preserve">  #14  Mầm Non Quái Rừng</t>
  </si>
  <si>
    <t xml:space="preserve">⚔ chủ lực chính · 🏹 chủ lực phụ · 🛡 đỡ đòn chính
Màu ô tên = giá tướng (xám 1 · xanh lá 2 · xanh dương 3 · tím 4 · vàng 5)
Tộc/Hệ: 7 Quái Rừng · 2 Đấu Sĩ · 2 Tàn Phá</t>
  </si>
  <si>
    <t xml:space="preserve">⚔ Mầm Non</t>
  </si>
  <si>
    <t xml:space="preserve">🛡 Quái Đá Krug</t>
  </si>
  <si>
    <t xml:space="preserve">🏹 Sỏi</t>
  </si>
  <si>
    <t xml:space="preserve">Bùa Xanh thay Ngọn Giáo</t>
  </si>
  <si>
    <t xml:space="preserve">Rabadon thay Quyền Trượng</t>
  </si>
  <si>
    <t xml:space="preserve">Cua Kỳ Cục: Giáp Máu Warmog, Thú Tượng Thạch Giáp, Giáp Tâm Linh</t>
  </si>
  <si>
    <t xml:space="preserve">  #15  Master Yi &amp; Kog'Maw Thích Ứng</t>
  </si>
  <si>
    <t xml:space="preserve">⚔ chủ lực chính · 🏹 chủ lực phụ · 🛡 đỡ đòn chính
Màu ô tên = giá tướng (xám 1 · xanh lá 2 · xanh dương 3 · tím 4 · vàng 5)
Tộc/Hệ: 3 Thích Ứng · 3 Hoa Linh · 3 Đấu Sĩ · 2 Dũng Sĩ · 2 Nguyên Sinh · Ăn Mòn</t>
  </si>
  <si>
    <t xml:space="preserve">🏹 Kog'Maw</t>
  </si>
  <si>
    <t xml:space="preserve">⚔ Master Yi</t>
  </si>
  <si>
    <t xml:space="preserve">Yi vật lý: Áo Choàng Thủy Ngân + Áo Choàng Bóng Tối + Quyền Năng Khổng Lồ · Tạo Tác: Đao Tím, Rìu Hỏa Ngục</t>
  </si>
  <si>
    <t xml:space="preserve">Quái Đá Krug: Thú Tượng Thạch Giáp, Áo Choàng Lửa</t>
  </si>
  <si>
    <t xml:space="preserve">C</t>
  </si>
  <si>
    <t xml:space="preserve">  #16  Akali Mặt Trời</t>
  </si>
  <si>
    <t xml:space="preserve">Săn 3 sao 1 vàng · Dễ</t>
  </si>
  <si>
    <t xml:space="preserve">⚔ chủ lực chính · 🏹 chủ lực phụ · 🛡 đỡ đòn chính
Màu ô tên = giá tướng (xám 1 · xanh lá 2 · xanh dương 3 · tím 4 · vàng 5)
Tộc/Hệ: 3 Mặt Trời · 4 Tàn Phá · 2 Hỏa Ngục · 2 Vệ Quân</t>
  </si>
  <si>
    <t xml:space="preserve">⚔ Akali</t>
  </si>
  <si>
    <t xml:space="preserve">🏹 Camille</t>
  </si>
  <si>
    <t xml:space="preserve">Akali</t>
  </si>
  <si>
    <t xml:space="preserve">Tạo Tác ưu tiên: Kiếm Tai Ương (gần như chắc thắng)</t>
  </si>
  <si>
    <t xml:space="preserve">Bài Học Sơ Khai</t>
  </si>
  <si>
    <t xml:space="preserve">Khác: Chuột Nhắt Lan Tràn (Tinh Linh)</t>
  </si>
  <si>
    <t xml:space="preserve">  #17  Tristana &amp; Rengar Tiên Linh</t>
  </si>
  <si>
    <t xml:space="preserve">⚔ chủ lực chính · 🏹 chủ lực phụ · 🛡 đỡ đòn chính
Màu ô tên = giá tướng (xám 1 · xanh lá 2 · xanh dương 3 · tím 4 · vàng 5)
Tộc/Hệ: 4 Tiên Linh · 2 Thợ Săn · 2 Nguyên Sinh · 2 Dũng Sĩ · 2 Vệ Quân · Khắc Tinh</t>
  </si>
  <si>
    <t xml:space="preserve">⚔ Tristana</t>
  </si>
  <si>
    <t xml:space="preserve">🏹 Rengar</t>
  </si>
  <si>
    <t xml:space="preserve">Kiếm Súng Hextech thay Thịnh Nộ · Tạo Tác: Đao Chớp</t>
  </si>
  <si>
    <t xml:space="preserve">Bản Thợ Săn: Huyết Kiếm + Quyền Năng Khổng Lồ · Cuồng Đao Ánh Sáng</t>
  </si>
  <si>
    <t xml:space="preserve">Lillia: Thú Tượng Thạch Giáp, Giáp Tâm Linh, Giáp Máu Warmog</t>
  </si>
  <si>
    <t xml:space="preserve">U.R.F.</t>
  </si>
  <si>
    <t xml:space="preserve">Cắm Rễ Phân Tán</t>
  </si>
  <si>
    <t xml:space="preserve">Tôi Thăng Cấp Một Mình (Rengar)</t>
  </si>
  <si>
    <t xml:space="preserve">Khác: Ấn Tiên Linh / Tiên Phong</t>
  </si>
  <si>
    <t xml:space="preserve">  #18  Kayle Mặt Trời Liên Kích</t>
  </si>
  <si>
    <t xml:space="preserve">Săn 3 sao 1–2 vàng (đổi tướng từ từ ở cấp 6) · Trung bình</t>
  </si>
  <si>
    <t xml:space="preserve">⚔ chủ lực chính · 🏹 chủ lực phụ · 🛡 đỡ đòn chính
Màu ô tên = giá tướng (xám 1 · xanh lá 2 · xanh dương 3 · tím 4 · vàng 5)
Tộc/Hệ: 3 Mặt Trời · 3 Liên Kích · 3 Mặt Trăng · 2 Vệ Quân · 2 Hỏa Ngục (→ mở Thiên Thực)</t>
  </si>
  <si>
    <t xml:space="preserve">⚔ Kayle</t>
  </si>
  <si>
    <t xml:space="preserve">Có thể dùng 2 Cuồng Đao · Tạo Tác: Đao Chớp, Đao Tím</t>
  </si>
  <si>
    <t xml:space="preserve">Chủ lực vật lý phụ</t>
  </si>
  <si>
    <t xml:space="preserve">Vương Miện Hắc Hóa (lên S)</t>
  </si>
  <si>
    <t xml:space="preserve">  #19  Cassiopeia Tiên Hắc Ám (Tà Thuật – ĐANG TẮT)</t>
  </si>
  <si>
    <t xml:space="preserve">⚔ chủ lực chính · 🏹 chủ lực phụ · 🛡 đỡ đòn chính
Màu ô tên = giá tướng (xám 1 · xanh lá 2 · xanh dương 3 · tím 4 · vàng 5)
Tộc/Hệ: 3 Tiên Hắc Ám · 2 Thuật Sư · 2 Tiên Phong · 2 Mặt Trăng · 2 Thần Rừng · Thụ Thần · Hòa Hợp</t>
  </si>
  <si>
    <t xml:space="preserve">Tạo Tác thay thế: Lõi Bình Minh, Khế Ước Vĩnh Hằng, Thánh Kiếm Manazane (lên S+)</t>
  </si>
  <si>
    <t xml:space="preserve">Chủ lực phụ gây sát thương phép</t>
  </si>
  <si>
    <t xml:space="preserve">Hecarim: Thú Tượng Thạch Giáp, Giáp Máu Warmog</t>
  </si>
  <si>
    <t xml:space="preserve">Tà Thuật (ĐANG TẮT ở 18.3b)</t>
  </si>
  <si>
    <t xml:space="preserve">Tín Đồ Tiên Hắc Ám</t>
  </si>
  <si>
    <t xml:space="preserve">Khác: Kiên Nhẫn Học Tập</t>
  </si>
  <si>
    <t xml:space="preserve">🌿 TRỢ LÝ VÁN ĐẤU</t>
  </si>
  <si>
    <t xml:space="preserve">Chọn tình huống hiện tại → biết ngay nên LÊN CẤP, ĐỔI TƯỚNG hay GIỮ VÀNG</t>
  </si>
  <si>
    <t xml:space="preserve">① Lối chơi</t>
  </si>
  <si>
    <t xml:space="preserve">Lên 8 nhanh (tướng 4 vàng)</t>
  </si>
  <si>
    <t xml:space="preserve">② Giai đoạn (vòng)</t>
  </si>
  <si>
    <t xml:space="preserve">4-2</t>
  </si>
  <si>
    <t xml:space="preserve">③ Chuỗi hiện tại</t>
  </si>
  <si>
    <t xml:space="preserve">Đang THẮNG liên tiếp</t>
  </si>
  <si>
    <t xml:space="preserve">④ Máu hiện tại</t>
  </si>
  <si>
    <t xml:space="preserve">Từ 40 đến 70 máu</t>
  </si>
  <si>
    <t xml:space="preserve">⑤ Vàng đang có</t>
  </si>
  <si>
    <t xml:space="preserve">  KHUYẾN NGHỊ NGAY BÂY GIỜ</t>
  </si>
  <si>
    <t xml:space="preserve">CẤP MỤC TIÊU</t>
  </si>
  <si>
    <t xml:space="preserve">VÀNG MỤC TIÊU</t>
  </si>
  <si>
    <t xml:space="preserve">LÃI VÒNG TỚI</t>
  </si>
  <si>
    <t xml:space="preserve">CẦN THÊM ĐỂ LÊN MỐC LÃI</t>
  </si>
  <si>
    <t xml:space="preserve">🎯 HÀNH ĐỘNG CHÍNH</t>
  </si>
  <si>
    <t xml:space="preserve">📍 Sự kiện vòng này</t>
  </si>
  <si>
    <t xml:space="preserve">🔥 Theo chuỗi</t>
  </si>
  <si>
    <t xml:space="preserve">❤️ Theo máu</t>
  </si>
  <si>
    <t xml:space="preserve">💰 Kiểm tra vàng</t>
  </si>
  <si>
    <t xml:space="preserve">  TỈ LỆ RA TƯỚNG Ở CẤP MỤC TIÊU (mỗi ô cửa hàng)</t>
  </si>
  <si>
    <t xml:space="preserve">Cấp</t>
  </si>
  <si>
    <t xml:space="preserve">1 vàng</t>
  </si>
  <si>
    <t xml:space="preserve">2 vàng</t>
  </si>
  <si>
    <t xml:space="preserve">3 vàng</t>
  </si>
  <si>
    <t xml:space="preserve">4 vàng</t>
  </si>
  <si>
    <t xml:space="preserve">5 vàng</t>
  </si>
  <si>
    <t xml:space="preserve">  LỘ TRÌNH ĐẦY ĐỦ CỦA LỐI CHƠI ĐÃ CHỌN</t>
  </si>
  <si>
    <t xml:space="preserve">Vòng</t>
  </si>
  <si>
    <t xml:space="preserve">Việc cần làm</t>
  </si>
  <si>
    <t xml:space="preserve">1-x</t>
  </si>
  <si>
    <t xml:space="preserve">2-3</t>
  </si>
  <si>
    <t xml:space="preserve">2-5</t>
  </si>
  <si>
    <t xml:space="preserve">3-1</t>
  </si>
  <si>
    <t xml:space="preserve">3-2</t>
  </si>
  <si>
    <t xml:space="preserve">3-5</t>
  </si>
  <si>
    <t xml:space="preserve">4-1</t>
  </si>
  <si>
    <t xml:space="preserve">4-5</t>
  </si>
  <si>
    <t xml:space="preserve">5-1</t>
  </si>
  <si>
    <t xml:space="preserve">5-2+</t>
  </si>
  <si>
    <t xml:space="preserve">🌿 LÊN ĐỒ &amp; GHÉP TRANG BỊ</t>
  </si>
  <si>
    <t xml:space="preserve">Chọn 2 mảnh đồ → biết ngay món ghép ra, ai dùng, và đội hình nào hợp</t>
  </si>
  <si>
    <t xml:space="preserve">① Mảnh đồ thứ 1</t>
  </si>
  <si>
    <t xml:space="preserve">Kiếm BF</t>
  </si>
  <si>
    <t xml:space="preserve">KẾT QUẢ GHÉP</t>
  </si>
  <si>
    <t xml:space="preserve">② Mảnh đồ thứ 2</t>
  </si>
  <si>
    <t xml:space="preserve">Găng Đấu Tập</t>
  </si>
  <si>
    <t xml:space="preserve">Công thức ghép</t>
  </si>
  <si>
    <t xml:space="preserve">Dành cho</t>
  </si>
  <si>
    <t xml:space="preserve">Tác dụng</t>
  </si>
  <si>
    <t xml:space="preserve">Tướng nên cầm</t>
  </si>
  <si>
    <t xml:space="preserve">  ĐỒ KHỞI ĐẦU → NÊN ĐI HƯỚNG ĐỘI HÌNH NÀO?</t>
  </si>
  <si>
    <t xml:space="preserve">③ Mảnh đồ bạn có nhiều nhất</t>
  </si>
  <si>
    <t xml:space="preserve">Gậy Quá Khổ</t>
  </si>
  <si>
    <t xml:space="preserve">  BẢNG GHÉP ĐỒ 9 × 9 (ô vàng = cặp mảnh đồ bạn đang chọn)</t>
  </si>
  <si>
    <t xml:space="preserve">＋</t>
  </si>
  <si>
    <t xml:space="preserve">Cung Gỗ</t>
  </si>
  <si>
    <t xml:space="preserve">Gậy</t>
  </si>
  <si>
    <t xml:space="preserve">Nước Mắt</t>
  </si>
  <si>
    <t xml:space="preserve">Giáp Lưới</t>
  </si>
  <si>
    <t xml:space="preserve">Áo Choàng</t>
  </si>
  <si>
    <t xml:space="preserve">Đai</t>
  </si>
  <si>
    <t xml:space="preserve">Găng</t>
  </si>
  <si>
    <t xml:space="preserve">Xẻng</t>
  </si>
  <si>
    <t xml:space="preserve">Chỉ số của mảnh đồ</t>
  </si>
  <si>
    <t xml:space="preserve">Ấn tộc/hệ</t>
  </si>
  <si>
    <t xml:space="preserve">Kiếm BF → + SMCK (Sức Mạnh Công Kích)</t>
  </si>
  <si>
    <t xml:space="preserve">Cung Gỗ → + Tốc Độ Đánh</t>
  </si>
  <si>
    <t xml:space="preserve">Gậy Quá Khổ → + SMPT (Sức Mạnh Phép Thuật)</t>
  </si>
  <si>
    <t xml:space="preserve">Mũ Thích Nghi</t>
  </si>
  <si>
    <t xml:space="preserve">Nước Mắt Nữ Thần → + Năng Lượng</t>
  </si>
  <si>
    <t xml:space="preserve">Trái Tim Kiên Định</t>
  </si>
  <si>
    <t xml:space="preserve">Giáp Lưới → + Giáp</t>
  </si>
  <si>
    <t xml:space="preserve">Giáp Vai Nguyệt Thần</t>
  </si>
  <si>
    <t xml:space="preserve">Áo Choàng Bạc → + Kháng Phép</t>
  </si>
  <si>
    <t xml:space="preserve">Đai Khổng Lồ → + Máu</t>
  </si>
  <si>
    <t xml:space="preserve">Găng Đạo Tặc</t>
  </si>
  <si>
    <t xml:space="preserve">Găng Đấu Tập → + Tỉ Lệ Chí Mạng</t>
  </si>
  <si>
    <t xml:space="preserve">Xẻng Vàng → Dùng để ghép Ấn tộc/hệ</t>
  </si>
  <si>
    <t xml:space="preserve">  TẠO TÁC · ĐỒ ÁNH SÁNG · ĐỒ ĐẶC BIỆT NỔI BẬT (18.3b)</t>
  </si>
  <si>
    <t xml:space="preserve">Hình</t>
  </si>
  <si>
    <t xml:space="preserve">Tên</t>
  </si>
  <si>
    <t xml:space="preserve">Loại</t>
  </si>
  <si>
    <t xml:space="preserve">Tướng hợp nhất</t>
  </si>
  <si>
    <t xml:space="preserve">Ghi chú</t>
  </si>
  <si>
    <t xml:space="preserve">Đại Bác Hải Tặc</t>
  </si>
  <si>
    <t xml:space="preserve">Tạo Tác (Ornn)</t>
  </si>
  <si>
    <t xml:space="preserve">Aphelios, Nidalee, Yunara</t>
  </si>
  <si>
    <t xml:space="preserve">Kết liễu kẻ dưới 12% Máu, hạ gục có thể rơi vàng. ⚠ 18.3: giảm SMCK (40% → 35%) nhưng vẫn rất mạnh</t>
  </si>
  <si>
    <t xml:space="preserve">Kiếm Tai Ương</t>
  </si>
  <si>
    <t xml:space="preserve">Kha'Zix, Akali, Veigar</t>
  </si>
  <si>
    <t xml:space="preserve">Đồ chuẩn số 1 của Kha'Zix (18.3: Kha'Zix là đội mạnh nhất); Akali dạng phép có món này gần như chắc thắng</t>
  </si>
  <si>
    <t xml:space="preserve">Morgana, Cassiopeia, Aphelios</t>
  </si>
  <si>
    <t xml:space="preserve">Chủ lực phép xuyên kháng</t>
  </si>
  <si>
    <t xml:space="preserve">Lõi Bình Minh</t>
  </si>
  <si>
    <t xml:space="preserve">Veigar, Soraka, Yunara, Cassiopeia</t>
  </si>
  <si>
    <t xml:space="preserve">Chủ lực tung chiêu</t>
  </si>
  <si>
    <t xml:space="preserve">Khế Ước Vĩnh Hằng</t>
  </si>
  <si>
    <t xml:space="preserve">Ahri, Veigar, Cassiopeia</t>
  </si>
  <si>
    <t xml:space="preserve">Đồ chuẩn của Ahri</t>
  </si>
  <si>
    <t xml:space="preserve">Chùy Bạch Ngân</t>
  </si>
  <si>
    <t xml:space="preserve">Miễn choáng, đòn đánh gây choáng – đồ chuẩn Nidalee</t>
  </si>
  <si>
    <t xml:space="preserve">Đao Chớp</t>
  </si>
  <si>
    <t xml:space="preserve">Tristana, Caitlyn, Kayle</t>
  </si>
  <si>
    <t xml:space="preserve">Chủ lực đánh thường</t>
  </si>
  <si>
    <t xml:space="preserve">Đao Tím / Rìu Hỏa Ngục</t>
  </si>
  <si>
    <t xml:space="preserve">Master Yi, Kayle</t>
  </si>
  <si>
    <t xml:space="preserve">Chủ lực cận chiến / đánh thường</t>
  </si>
  <si>
    <t xml:space="preserve">Giáp Tay Seeker</t>
  </si>
  <si>
    <t xml:space="preserve">Kha'Zix, Kayle</t>
  </si>
  <si>
    <t xml:space="preserve">Chủ lực phép</t>
  </si>
  <si>
    <t xml:space="preserve">Huy Hiệu Thánh Khiên / Khiên Hừng Đông</t>
  </si>
  <si>
    <t xml:space="preserve">Tạo Tác phòng thủ</t>
  </si>
  <si>
    <t xml:space="preserve">Malphite, đỡ đòn chính</t>
  </si>
  <si>
    <t xml:space="preserve">Đẩy Sivir &amp; Nidalee lên hạng S</t>
  </si>
  <si>
    <t xml:space="preserve">Lõi đặc biệt</t>
  </si>
  <si>
    <t xml:space="preserve">Veigar săn 3 sao</t>
  </si>
  <si>
    <t xml:space="preserve">Điều kiện bắt buộc cho đội Veigar (từ 18.2 chỉ 1 người/phòng)</t>
  </si>
  <si>
    <t xml:space="preserve">Trang bị Ánh Sáng</t>
  </si>
  <si>
    <t xml:space="preserve">Đồ nâng cấp</t>
  </si>
  <si>
    <t xml:space="preserve">Chủ lực đã đủ đồ</t>
  </si>
  <si>
    <t xml:space="preserve">Cuồng Đao Ánh Sáng (Rengar), Ngọn Giáo/Bùa Xanh Ánh Sáng (Yunara, Quái Rừng), Bùa Đỏ Ánh Sáng (Ashe)</t>
  </si>
  <si>
    <t xml:space="preserve">  NGUYÊN TẮC LÊN ĐỒ CỦA THÁCH ĐẤU</t>
  </si>
  <si>
    <t xml:space="preserve">1. Ghép đồ sớm ở Giai đoạn 2 để giữ chuỗi – một món mạnh bây giờ giá trị hơn món hoàn hảo ở Giai đoạn 4.</t>
  </si>
  <si>
    <t xml:space="preserve">2. Ưu tiên đồ ĐỠ ĐÒN linh hoạt (Thú Tượng Thạch Giáp, Giáp Máu Warmog, Lời Thề Hộ Vệ, Áo Choàng Lửa): đỡ đòn nào cũng dùng được.</t>
  </si>
  <si>
    <t xml:space="preserve">3. Chủ lực đánh thường cần Cuồng Đao Guinsoo / Thịnh Nộ Thủy Quái; chủ lực tung chiêu cần Ngọn Giáo Shojin / Bùa Xanh / Găng Bảo Thạch.</t>
  </si>
  <si>
    <t xml:space="preserve">4. Mỗi đội cần ít nhất 1 nguồn Vết Thương (Bùa Đỏ / Quỷ Thư Morello / Áo Choàng Lửa) và 1 nguồn giảm Giáp/Kháng Phép (Cung Xanh / Trượng Hư Vô / Nỏ Sét) – trừ khi đội đã có sẵn (Kog'Maw, Hỏa Ngục).</t>
  </si>
  <si>
    <t xml:space="preserve">5. Đồ nằm sai tướng → dùng công cụ đổi đồ / Tinh Linh sửa đồ; chuyển đồ sang tướng đã lên 2 sao.</t>
  </si>
  <si>
    <t xml:space="preserve">6. Găng Đạo Tặc: rất tốt cho tướng tạm ở Giai đoạn 2–3 khi chưa chốt đội hình.</t>
  </si>
  <si>
    <t xml:space="preserve">  THƯ VIỆN HÌNH TRANG BỊ – NHÌN HÌNH ĐỂ NHẬN BIẾT</t>
  </si>
  <si>
    <t xml:space="preserve">Mảnh đồ</t>
  </si>
  <si>
    <t xml:space="preserve">Chỉ số</t>
  </si>
  <si>
    <t xml:space="preserve">+ SMCK (Sức Mạnh Công Kích)</t>
  </si>
  <si>
    <t xml:space="preserve">+ Tốc Độ Đánh</t>
  </si>
  <si>
    <t xml:space="preserve">+ SMPT (Sức Mạnh Phép Thuật)</t>
  </si>
  <si>
    <t xml:space="preserve">Nước Mắt Nữ Thần</t>
  </si>
  <si>
    <t xml:space="preserve">+ Năng Lượng</t>
  </si>
  <si>
    <t xml:space="preserve">+ Giáp</t>
  </si>
  <si>
    <t xml:space="preserve">Áo Choàng Bạc</t>
  </si>
  <si>
    <t xml:space="preserve">+ Kháng Phép</t>
  </si>
  <si>
    <t xml:space="preserve">Đai Khổng Lồ</t>
  </si>
  <si>
    <t xml:space="preserve">+ Máu</t>
  </si>
  <si>
    <t xml:space="preserve">+ Tỉ Lệ Chí Mạng</t>
  </si>
  <si>
    <t xml:space="preserve">Xẻng Vàng</t>
  </si>
  <si>
    <t xml:space="preserve">Dùng để ghép Ấn tộc/hệ</t>
  </si>
  <si>
    <t xml:space="preserve">Trang bị</t>
  </si>
  <si>
    <t xml:space="preserve">Mảnh 1</t>
  </si>
  <si>
    <t xml:space="preserve">Mảnh 2</t>
  </si>
  <si>
    <t xml:space="preserve">Công thức</t>
  </si>
  <si>
    <t xml:space="preserve">Cung Gỗ + Cung Gỗ</t>
  </si>
  <si>
    <t xml:space="preserve">Chủ lực</t>
  </si>
  <si>
    <t xml:space="preserve">Tốc Độ Đánh + gây Thiêu Đốt &amp; Vết Thương (giảm hồi máu).</t>
  </si>
  <si>
    <t xml:space="preserve">Ashe, Kog'Maw, Aphelios, Sivir</t>
  </si>
  <si>
    <t xml:space="preserve">Đai Khổng Lồ + Găng Đấu Tập</t>
  </si>
  <si>
    <t xml:space="preserve">Máu + Tỉ Lệ Chí Mạng; mỗi lần chí mạng cộng dồn Khuếch Đại Sát Thương.</t>
  </si>
  <si>
    <t xml:space="preserve">Ahri, Sivir, Rồng Ngàn Tuổi</t>
  </si>
  <si>
    <t xml:space="preserve">Kiếm BF + Cung Gỗ</t>
  </si>
  <si>
    <t xml:space="preserve">Gây thêm sát thương lên mục tiêu nhiều Máu – tốt khi gặp đội nhiều đỡ đòn.</t>
  </si>
  <si>
    <t xml:space="preserve">Tristana, Caitlyn, Draven</t>
  </si>
  <si>
    <t xml:space="preserve">Kiếm BF + Áo Choàng Bạc</t>
  </si>
  <si>
    <t xml:space="preserve">Hút Máu Toàn Phần + lá chắn khi Máu thấp (18.2: được tăng sức mạnh).</t>
  </si>
  <si>
    <t xml:space="preserve">Rengar (bản Thợ Săn), chủ lực vật lý cần trụ</t>
  </si>
  <si>
    <t xml:space="preserve">Nước Mắt Nữ Thần + Áo Choàng Bạc</t>
  </si>
  <si>
    <t xml:space="preserve">Chủ lực / Đỡ đòn</t>
  </si>
  <si>
    <t xml:space="preserve">Nhận chỉ số khác nhau tuỳ đứng hàng trước hay hàng sau.</t>
  </si>
  <si>
    <t xml:space="preserve">Morgana, Soraka</t>
  </si>
  <si>
    <t xml:space="preserve">Kiếm BF + Đai Khổng Lồ</t>
  </si>
  <si>
    <t xml:space="preserve">Chủ lực cận chiến</t>
  </si>
  <si>
    <t xml:space="preserve">Máu + SMCK, nhận thêm lá chắn/SMCK khi Máu thấp.</t>
  </si>
  <si>
    <t xml:space="preserve">Nidalee, Camille, Warwick, Rengar</t>
  </si>
  <si>
    <t xml:space="preserve">Cung Gỗ + Giáp Lưới</t>
  </si>
  <si>
    <t xml:space="preserve">Đánh/bị đánh cộng dồn SMCK và SMPT; đầy cộng dồn nhận Khuếch Đại Sát Thương + miễn khống chế.</t>
  </si>
  <si>
    <t xml:space="preserve">Rengar, Master Yi</t>
  </si>
  <si>
    <t xml:space="preserve">Kiếm BF + Giáp Lưới</t>
  </si>
  <si>
    <t xml:space="preserve">Khi Máu thấp (18.2: dưới 40%) tàng hình ngắn + tăng Tốc Độ Đánh.</t>
  </si>
  <si>
    <t xml:space="preserve">Akali, Master Yi, Rengar, Kha'Zix, Bụi Gai Đỏ</t>
  </si>
  <si>
    <t xml:space="preserve">Áo Choàng Bạc + Găng Đấu Tập</t>
  </si>
  <si>
    <t xml:space="preserve">Miễn khống chế đầu trận + Tốc Độ Đánh.</t>
  </si>
  <si>
    <t xml:space="preserve">Bụi Gai Đỏ, Camille, Master Yi (dạng vật lý)</t>
  </si>
  <si>
    <t xml:space="preserve">Nước Mắt Nữ Thần + Găng Đấu Tập</t>
  </si>
  <si>
    <t xml:space="preserve">Chủ lực lai</t>
  </si>
  <si>
    <t xml:space="preserve">SMCK + SMPT + Hút Máu Toàn Phần (18.2: được tăng sức mạnh).</t>
  </si>
  <si>
    <t xml:space="preserve">Akali, Kha'Zix, Rồng Ngàn Tuổi, Nidalee</t>
  </si>
  <si>
    <t xml:space="preserve">Kiếm BF + Gậy Quá Khổ</t>
  </si>
  <si>
    <t xml:space="preserve">Hút Máu Toàn Phần, hồi máu cho đồng minh yếu nhất.</t>
  </si>
  <si>
    <t xml:space="preserve">Cassiopeia, Aphelios</t>
  </si>
  <si>
    <t xml:space="preserve">Gậy Quá Khổ + Găng Đấu Tập</t>
  </si>
  <si>
    <t xml:space="preserve">Kỹ năng có thể chí mạng.</t>
  </si>
  <si>
    <t xml:space="preserve">Ahri, Soraka, Zyra, Veigar, Akali, Kayle, Nidalee (dạng phép)</t>
  </si>
  <si>
    <t xml:space="preserve">Gậy Quá Khổ + Gậy Quá Khổ</t>
  </si>
  <si>
    <t xml:space="preserve">Rất nhiều SMPT + Khuếch Đại Sát Thương.</t>
  </si>
  <si>
    <t xml:space="preserve">Soraka, Morgana, Kayle, Kha'Zix</t>
  </si>
  <si>
    <t xml:space="preserve">Cung Gỗ + Đai Khổng Lồ</t>
  </si>
  <si>
    <t xml:space="preserve">Tốc Độ Đánh + SMPT, tăng mạnh sau khi tung chiêu.</t>
  </si>
  <si>
    <t xml:space="preserve">Ahri, Soraka, Veigar, Teemo</t>
  </si>
  <si>
    <t xml:space="preserve">Gậy Quá Khổ + Nước Mắt Nữ Thần</t>
  </si>
  <si>
    <t xml:space="preserve">SMPT tăng dần theo thời gian giao tranh.</t>
  </si>
  <si>
    <t xml:space="preserve">Cassiopeia, Sỏi</t>
  </si>
  <si>
    <t xml:space="preserve">Cung Gỗ + Nước Mắt Nữ Thần</t>
  </si>
  <si>
    <t xml:space="preserve">Đòn đánh và kỹ năng giảm 30% Kháng Phép mục tiêu trong 5 giây. ✅ 18.3: cộng thêm SMPT → mạnh hơn.</t>
  </si>
  <si>
    <t xml:space="preserve">Morgana, Zyra, Cassiopeia</t>
  </si>
  <si>
    <t xml:space="preserve">Gậy Quá Khổ + Đai Khổng Lồ</t>
  </si>
  <si>
    <t xml:space="preserve">Chủ lực phép / tiện ích</t>
  </si>
  <si>
    <t xml:space="preserve">Kỹ năng gây Thiêu Đốt + Vết Thương.</t>
  </si>
  <si>
    <t xml:space="preserve">Morgana, Zyra</t>
  </si>
  <si>
    <t xml:space="preserve">Nước Mắt Nữ Thần + Nước Mắt Nữ Thần</t>
  </si>
  <si>
    <t xml:space="preserve">Giảm Năng Lượng tối đa → tung chiêu nhanh hơn.</t>
  </si>
  <si>
    <t xml:space="preserve">Veigar, Cassiopeia, Sivir, Mầm Non, Sỏi</t>
  </si>
  <si>
    <t xml:space="preserve">Kiếm BF + Nước Mắt Nữ Thần</t>
  </si>
  <si>
    <t xml:space="preserve">Đòn đánh hồi thêm Năng Lượng → tung chiêu liên tục.</t>
  </si>
  <si>
    <t xml:space="preserve">Ahri, Ashe, Nidalee, Ezreal, Zyra, Kog'Maw</t>
  </si>
  <si>
    <t xml:space="preserve">Cung Gỗ + Găng Đấu Tập</t>
  </si>
  <si>
    <t xml:space="preserve">Chủ lực vật lý</t>
  </si>
  <si>
    <t xml:space="preserve">Đòn chí mạng giảm Giáp mục tiêu – đồ tiện ích rất quan trọng.</t>
  </si>
  <si>
    <t xml:space="preserve">Ashe, Ezreal, Rồng Ngàn Tuổi, Mầm Non, Sivir</t>
  </si>
  <si>
    <t xml:space="preserve">Kiếm BF + Kiếm BF</t>
  </si>
  <si>
    <t xml:space="preserve">Nhiều SMCK + Khuếch Đại Sát Thương.</t>
  </si>
  <si>
    <t xml:space="preserve">Draven, Sivir, Aphelios, Ezreal</t>
  </si>
  <si>
    <t xml:space="preserve">Kiếm BF + Găng Đấu Tập</t>
  </si>
  <si>
    <t xml:space="preserve">Tỉ Lệ Chí Mạng + sát thương chí mạng; kỹ năng có thể chí mạng.</t>
  </si>
  <si>
    <t xml:space="preserve">Nidalee, Sivir, Aphelios, Rồng Ngàn Tuổi, Kog'Maw</t>
  </si>
  <si>
    <t xml:space="preserve">Cung Gỗ + Gậy Quá Khổ</t>
  </si>
  <si>
    <t xml:space="preserve">Tốc Độ Đánh tăng dần theo mỗi đòn đánh.</t>
  </si>
  <si>
    <t xml:space="preserve">Draven, Aphelios, Caitlyn, Tristana, Kayle, Master Yi, Rengar</t>
  </si>
  <si>
    <t xml:space="preserve">Cung Gỗ + Áo Choàng Bạc</t>
  </si>
  <si>
    <t xml:space="preserve">Mỗi đòn đánh cộng dồn SMCK (tối đa 15), đủ 15 đòn nhận thêm Tốc Độ Đánh.</t>
  </si>
  <si>
    <t xml:space="preserve">Draven, Aphelios, Caitlyn, Tristana</t>
  </si>
  <si>
    <t xml:space="preserve">Găng Đấu Tập + Găng Đấu Tập</t>
  </si>
  <si>
    <t xml:space="preserve">Đặc biệt</t>
  </si>
  <si>
    <t xml:space="preserve">Mỗi vòng nhận 2 trang bị ngẫu nhiên – tốt khi chưa chốt đội hình.</t>
  </si>
  <si>
    <t xml:space="preserve">Tướng tạm, đội săn 3 sao</t>
  </si>
  <si>
    <t xml:space="preserve">Xẻng + Xẻng: tăng giới hạn đội hình (kiểm tra mô tả trong game).</t>
  </si>
  <si>
    <t xml:space="preserve">Đai Khổng Lồ + Đai Khổng Lồ</t>
  </si>
  <si>
    <t xml:space="preserve">Đỡ đòn</t>
  </si>
  <si>
    <t xml:space="preserve">Lượng Máu cực lớn.</t>
  </si>
  <si>
    <t xml:space="preserve">Sett, Maokai, Malphite, Amumu, Cua Kỳ Cục</t>
  </si>
  <si>
    <t xml:space="preserve">Nước Mắt Nữ Thần + Đai Khổng Lồ</t>
  </si>
  <si>
    <t xml:space="preserve">Hồi Máu liên tục theo % Máu đã mất.</t>
  </si>
  <si>
    <t xml:space="preserve">Maokai, Sett, Amumu, Sejuani</t>
  </si>
  <si>
    <t xml:space="preserve">Nước Mắt Nữ Thần + Giáp Lưới</t>
  </si>
  <si>
    <t xml:space="preserve">Lá chắn + Giáp/Kháng Phép khi xuống thấp máu.</t>
  </si>
  <si>
    <t xml:space="preserve">Người Đá, Maokai, Amumu</t>
  </si>
  <si>
    <t xml:space="preserve">Giáp Lưới + Áo Choàng Bạc</t>
  </si>
  <si>
    <t xml:space="preserve">Giáp/Kháng Phép tăng theo số kẻ địch đang nhắm vào.</t>
  </si>
  <si>
    <t xml:space="preserve">Malphite, Sett, Rek'Sai, Amumu, Quái Đá Krug</t>
  </si>
  <si>
    <t xml:space="preserve">Áo Choàng Bạc + Áo Choàng Bạc</t>
  </si>
  <si>
    <t xml:space="preserve">Kháng Phép + hồi Máu định kỳ.</t>
  </si>
  <si>
    <t xml:space="preserve">Sett, đỡ đòn khi gặp đội phép</t>
  </si>
  <si>
    <t xml:space="preserve">Giáp Lưới + Giáp Lưới</t>
  </si>
  <si>
    <t xml:space="preserve">Giảm sát thương từ đòn đánh, phản sát thương.</t>
  </si>
  <si>
    <t xml:space="preserve">Sett, Rammus, Maokai</t>
  </si>
  <si>
    <t xml:space="preserve">Gậy Quá Khổ + Giáp Lưới</t>
  </si>
  <si>
    <t xml:space="preserve">Đỡ đòn / Chủ lực phép</t>
  </si>
  <si>
    <t xml:space="preserve">Vào trận nhận lá chắn 25% Máu trong 8 giây; hết lá chắn nhận 25% SMPT.</t>
  </si>
  <si>
    <t xml:space="preserve">Malphite, Rammus</t>
  </si>
  <si>
    <t xml:space="preserve">Giáp Lưới + Găng Đấu Tập</t>
  </si>
  <si>
    <t xml:space="preserve">Đỡ đòn / cận chiến</t>
  </si>
  <si>
    <t xml:space="preserve">Giảm sát thương nhận vào khi còn nhiều Máu.</t>
  </si>
  <si>
    <t xml:space="preserve">Amumu, đỡ đòn phụ</t>
  </si>
  <si>
    <t xml:space="preserve">Áo Choàng Bạc + Đai Khổng Lồ</t>
  </si>
  <si>
    <t xml:space="preserve">Đỡ đòn tiện ích</t>
  </si>
  <si>
    <t xml:space="preserve">Giảm 30% Giáp kẻ địch trong 2 ô; +15 Giáp/Kháng Phép 15 giây đầu trận.</t>
  </si>
  <si>
    <t xml:space="preserve">Đỡ đòn chính</t>
  </si>
  <si>
    <t xml:space="preserve">Gậy Quá Khổ + Áo Choàng Bạc</t>
  </si>
  <si>
    <t xml:space="preserve">Giảm Kháng Phép kẻ địch xung quanh, phạt tướng địch tung chiêu.</t>
  </si>
  <si>
    <t xml:space="preserve">Fiddlesticks, Lillia, Sett</t>
  </si>
  <si>
    <t xml:space="preserve">Giáp Lưới + Đai Khổng Lồ</t>
  </si>
  <si>
    <t xml:space="preserve">Thiêu Đốt + Vết Thương lan ra xung quanh.</t>
  </si>
  <si>
    <t xml:space="preserve">Người Đá, Rek'Sai, Rammus, Fiddlesticks</t>
  </si>
  <si>
    <t xml:space="preserve">🌿 XẾP HẠNG ĐỘI HÌNH · BẢN 18.3b</t>
  </si>
  <si>
    <t xml:space="preserve">Tổng hợp từ nhiều trang thống kê uy tín — bấm nút ▼ ở dòng tiêu đề để lọc   ·   Mùa 18 · Đại Ngàn Kỳ Bí · Bản vá 18.3b (đang chạy) · 18.4 ra 07/10/2026</t>
  </si>
  <si>
    <t xml:space="preserve">Hạng có thể tăng 1–2 bậc khi có lõi/Ấn/Tạo Tác phù hợp</t>
  </si>
  <si>
    <t xml:space="preserve">Độ khó</t>
  </si>
  <si>
    <t xml:space="preserve">Chủ lực phụ</t>
  </si>
  <si>
    <t xml:space="preserve">Khi nào nên chơi</t>
  </si>
  <si>
    <t xml:space="preserve">Trung bình</t>
  </si>
  <si>
    <t xml:space="preserve">4 Đao Phủ (có Ấn) · 3 Tinh Nghịch · 2 Thực Vật · 2 Triệu Hồi · 2 Gai Đen · 2 Thuật Sư · 2 Vệ Quân · Vườn Gai</t>
  </si>
  <si>
    <t xml:space="preserve">Có đồ phép + Găng; ít đội phép khác trong phòng. ⚠ 18.4 (07/10): Đao Phủ chảy máu giảm nhẹ (40% → 35%) – vẫn rất mạnh.</t>
  </si>
  <si>
    <t xml:space="preserve">2 Mặt Trăng · 2 Liên Kích · 2 Nguyên Sinh · 2 Thích Ứng · 2 Dũng Sĩ · 2 Tiên Phong · 2 Hỏa Ngục · Ăn Mòn</t>
  </si>
  <si>
    <t xml:space="preserve">Có nhiều Kiếm BF/Găng; có Tạo Tác Đại Bác Hải Tặc; không ai tranh Nidalee.</t>
  </si>
  <si>
    <t xml:space="preserve">3 Thợ Săn · 3 Quái Rừng · 2 Nguyên Sinh · 2 Thích Ứng · 2 Gai Đen · 2 Đấu Sĩ · 2 Thuật Sĩ · Cự Thạch</t>
  </si>
  <si>
    <t xml:space="preserve">Nhiều Kiếm BF; có Ấn Thợ Săn/Nguyên Sinh; ít người chơi Nidalee.</t>
  </si>
  <si>
    <t xml:space="preserve">3 Đao Phủ · 3 Thần Rừng · 2 Thực Vật · 2 Vệ Quân · 2 Mặt Trăng · Khắc Tinh</t>
  </si>
  <si>
    <t xml:space="preserve">Gặp Kha'Zix sớm (2-1 → 2-3) hoặc nhận Kha'Zix từ quả cầu; có Áo Choàng Bóng Tối.</t>
  </si>
  <si>
    <t xml:space="preserve">3 Thuật Sĩ · 3 Hoa Linh · 3 Quái Rừng · 2 Thuật Sư · 2 Đấu Sĩ · 2 Tiên Phong</t>
  </si>
  <si>
    <t xml:space="preserve">Đầu game nhận nhiều Gậy/Nước Mắt; có Ấn Thuật Sĩ; trong phòng ít người chơi đội phép.</t>
  </si>
  <si>
    <t xml:space="preserve">Khó</t>
  </si>
  <si>
    <t xml:space="preserve">5 Hoa Linh · 2 Thuật Sư · 2 Đấu Sĩ · 2 Dũng Sĩ · Tiên Phong</t>
  </si>
  <si>
    <t xml:space="preserve">Có Tiếng Gọi Hoa Linh / Tinh Linh Hoàn Tiền; nhiều Nước Mắt + Gậy; máu cao.</t>
  </si>
  <si>
    <t xml:space="preserve">7 Quái Rừng · Bá Chủ · 2 Tàn Phá · 2 Đấu Sĩ · 2 Tiên Phong · 2 Thuật Sĩ</t>
  </si>
  <si>
    <t xml:space="preserve">Có lõi kinh tế/kinh nghiệm, máu cao ở Giai đoạn 4; ít người cùng lên 9.</t>
  </si>
  <si>
    <t xml:space="preserve">3 Thần Rừng · 2 Đao Phủ · 2 Đấu Sĩ · 2 Dũng Sĩ · 2 Hỏa Ngục · Săn Thưởng · Cổ Thụ · Thụ Thần · Lục Bảo</t>
  </si>
  <si>
    <t xml:space="preserve">Có lõi KINH TẾ hoặc chuỗi thắng dài; máu &gt; 60 ở Giai đoạn 4. Không có lõi kinh tế thì gần như không lên 9 kịp.</t>
  </si>
  <si>
    <t xml:space="preserve">Dễ</t>
  </si>
  <si>
    <t xml:space="preserve">4 Dũng Sĩ · 4 Thợ Săn · 2 Nguyên Sinh · 2 Tiên Linh</t>
  </si>
  <si>
    <t xml:space="preserve">Có Cuồng Đao + Thịnh Nộ Thủy Quái sớm; có từ 3 Caitlyn ở Giai đoạn 2.</t>
  </si>
  <si>
    <t xml:space="preserve">Veigar Thực Vật Hấp Thụ (Tinh Nghịch)</t>
  </si>
  <si>
    <t xml:space="preserve">Săn 3 sao 1 vàng (đổi tướng từ từ ở cấp 5)</t>
  </si>
  <si>
    <t xml:space="preserve">5 Tinh Nghịch · 4 Đấu Sĩ · 2 Thuật Sư · 2 Gai Đen · 2 Vệ Quân · Thực Vật</t>
  </si>
  <si>
    <t xml:space="preserve">CHỈ chơi khi có Thực Vật Hấp Thụ hoặc sớm có Veigar 3 sao.</t>
  </si>
  <si>
    <t xml:space="preserve">Yunara Mặt Trời (săn 3 sao)</t>
  </si>
  <si>
    <t xml:space="preserve">Săn 3 sao 2 vàng</t>
  </si>
  <si>
    <t xml:space="preserve">3 Mặt Trời · 3 Hoa Linh · 2 Đao Phủ · 2 Dũng Sĩ · 2 Thuật Sư · Triệu Hồi</t>
  </si>
  <si>
    <t xml:space="preserve">Nhặt được nhiều Yunara sớm; có Tạo Tác cho Yunara.</t>
  </si>
  <si>
    <t xml:space="preserve">Azir Triệu Hồi (săn 3 sao)</t>
  </si>
  <si>
    <t xml:space="preserve">3 Triệu Hồi · 3 Đao Phủ · 2 Hoa Linh · 2 Gai Đen · 2 Đấu Sĩ · 2 Dũng Sĩ</t>
  </si>
  <si>
    <t xml:space="preserve">Gặp nhiều Azir từ Giai đoạn 2; có Gậy Quá Khổ sớm.</t>
  </si>
  <si>
    <t xml:space="preserve">Cassiopeia Vệ Quân</t>
  </si>
  <si>
    <t xml:space="preserve">Săn 3 sao 3 vàng (đổi tướng từ từ ở cấp 7)</t>
  </si>
  <si>
    <t xml:space="preserve">6 Vệ Quân · 2 Thuật Sư · 2 Thực Vật</t>
  </si>
  <si>
    <t xml:space="preserve">Có nhiều Cassiopeia sớm; phòng có nhiều đội vật lý đánh thường.</t>
  </si>
  <si>
    <t xml:space="preserve">Mầm Non Quái Rừng</t>
  </si>
  <si>
    <t xml:space="preserve">7 Quái Rừng · 2 Đấu Sĩ · 2 Tàn Phá</t>
  </si>
  <si>
    <t xml:space="preserve">Có lõi Quái Rừng; nhiều Mầm Non sớm.</t>
  </si>
  <si>
    <t xml:space="preserve">Master Yi &amp; Kog'Maw Thích Ứng</t>
  </si>
  <si>
    <t xml:space="preserve">3 Thích Ứng · 3 Hoa Linh · 3 Đấu Sĩ · 2 Dũng Sĩ · 2 Nguyên Sinh · Ăn Mòn</t>
  </si>
  <si>
    <t xml:space="preserve">Có Yi 2 sao sớm + Cuồng Đao Guinsoo; không ai tranh tướng 3 vàng.</t>
  </si>
  <si>
    <t xml:space="preserve">Akali Mặt Trời</t>
  </si>
  <si>
    <t xml:space="preserve">Săn 3 sao 1 vàng</t>
  </si>
  <si>
    <t xml:space="preserve">3 Mặt Trời · 4 Tàn Phá · 2 Hỏa Ngục · 2 Vệ Quân</t>
  </si>
  <si>
    <t xml:space="preserve">Đầu game có từ 3 Akali/Camille; ít người săn 3 sao 1 vàng; 18.2 tăng sức mạnh Akali &amp; Leona.</t>
  </si>
  <si>
    <t xml:space="preserve">Tristana &amp; Rengar Tiên Linh</t>
  </si>
  <si>
    <t xml:space="preserve">4 Tiên Linh · 2 Thợ Săn · 2 Nguyên Sinh · 2 Dũng Sĩ · 2 Vệ Quân · Khắc Tinh</t>
  </si>
  <si>
    <t xml:space="preserve">Có cặp Tristana/Rengar sớm; Ấn nhận được quyết định biến thể (Tinh Nghịch / Tiên Linh / Thợ Săn).</t>
  </si>
  <si>
    <t xml:space="preserve">Kayle Mặt Trời Liên Kích</t>
  </si>
  <si>
    <t xml:space="preserve">Săn 3 sao 1–2 vàng (đổi tướng từ từ ở cấp 6)</t>
  </si>
  <si>
    <t xml:space="preserve">3 Mặt Trời · 3 Liên Kích · 3 Mặt Trăng · 2 Vệ Quân · 2 Hỏa Ngục (→ mở Thiên Thực)</t>
  </si>
  <si>
    <t xml:space="preserve">Đầu game có từ 3 Kayle; nhận được Vương Miện Hắc Hóa.</t>
  </si>
  <si>
    <t xml:space="preserve">Cassiopeia Tiên Hắc Ám (Tà Thuật – ĐANG TẮT)</t>
  </si>
  <si>
    <t xml:space="preserve">3 Tiên Hắc Ám · 2 Thuật Sư · 2 Tiên Phong · 2 Mặt Trăng · 2 Thần Rừng · Thụ Thần · Hòa Hợp</t>
  </si>
  <si>
    <t xml:space="preserve">⛔ 18.3b: lõi Tà Thuật đang bị tắt nên chưa chơi được. Khi bật lại: nhận ở 2-1 hoặc 3-2 thì ép luôn.</t>
  </si>
  <si>
    <t xml:space="preserve">Mẹo: bấm tên đội hình để xem HÌNH ẢNH đội hình (tướng + đồ + lõi); muốn xem lộ trình chi tiết thì mở trang CHỌN ĐỘI HÌNH. Xếp hạng tổng hợp ngày 06/10/2026 – đội mạnh sẽ thay đổi sau mỗi phiên bản (~2 tuần).</t>
  </si>
  <si>
    <t xml:space="preserve">🌿 SỐ LIỆU VN · TRUNG · HÀN</t>
  </si>
  <si>
    <t xml:space="preserve">OP.GG lọc riêng máy chủ Việt Nam (18.3b, 06/10) + TopMeta Trung Quốc (18.3b) + OP.GG Hàn/quốc tế, kèm cách build từng bước   ·   Mùa 18 · Đại Ngàn Kỳ Bí · Bản vá 18.3b (đang chạy) · 18.4 ra 07/10/2026</t>
  </si>
  <si>
    <t xml:space="preserve">  ★ MÁY CHỦ VIỆT NAM (VN) – OP.GG, bản 18.3b, 589.544 ván / 24 giờ (06/10) – ĐỌC BẢNG NÀY TRƯỚC</t>
  </si>
  <si>
    <t xml:space="preserve">Bậc</t>
  </si>
  <si>
    <t xml:space="preserve">Top 4</t>
  </si>
  <si>
    <t xml:space="preserve">Tỉ lệ chơi</t>
  </si>
  <si>
    <t xml:space="preserve">Tướng chính</t>
  </si>
  <si>
    <t xml:space="preserve">Đao Phủ Azir (Thực Vật)</t>
  </si>
  <si>
    <t xml:space="preserve">2.69</t>
  </si>
  <si>
    <t xml:space="preserve">84,8%</t>
  </si>
  <si>
    <t xml:space="preserve">1,15%</t>
  </si>
  <si>
    <t xml:space="preserve">Veigar, Teemo, Azir, Fiddlesticks, Rammus, Soraka, Zyra, Kennen</t>
  </si>
  <si>
    <t xml:space="preserve">Dũng Sĩ Ashe</t>
  </si>
  <si>
    <t xml:space="preserve">2.77</t>
  </si>
  <si>
    <t xml:space="preserve">79,3%</t>
  </si>
  <si>
    <t xml:space="preserve">0,54%</t>
  </si>
  <si>
    <t xml:space="preserve">Rakan, Vi, Amumu, Sivir, Ashe, Ivern, Kennen, Maokai, Taric</t>
  </si>
  <si>
    <t xml:space="preserve">Thuật Sư Veigar</t>
  </si>
  <si>
    <t xml:space="preserve">3.09</t>
  </si>
  <si>
    <t xml:space="preserve">77,9%</t>
  </si>
  <si>
    <t xml:space="preserve">0,65%</t>
  </si>
  <si>
    <t xml:space="preserve">Ornn, Rek'Sai, Veigar, Alistar, LeBlanc, Cassiopeia, Fiddlesticks, Ahri, Alune</t>
  </si>
  <si>
    <t xml:space="preserve">78,0%</t>
  </si>
  <si>
    <t xml:space="preserve">0,33%</t>
  </si>
  <si>
    <t xml:space="preserve">Ornn, Diana, Fiddlesticks, Hecarim, Kha'Zix, Aphelios, Ezreal, Soraka</t>
  </si>
  <si>
    <t xml:space="preserve">Dũng Sĩ Draven (Thần Rừng)</t>
  </si>
  <si>
    <t xml:space="preserve">3.17</t>
  </si>
  <si>
    <t xml:space="preserve">73,4%</t>
  </si>
  <si>
    <t xml:space="preserve">1,26%</t>
  </si>
  <si>
    <t xml:space="preserve">Alistar, Amumu, Ezreal, Draven, Gnar, Ivern, Kennen, Maokai, Taric</t>
  </si>
  <si>
    <t xml:space="preserve">77,3%</t>
  </si>
  <si>
    <t xml:space="preserve">0,47%</t>
  </si>
  <si>
    <t xml:space="preserve">Rek'Sai, Yorick, Yunara, Azir, Kha'Zix, Vi, Sett, Zyra</t>
  </si>
  <si>
    <t xml:space="preserve">Quái Rừng Maokai (Draven + Rồng)</t>
  </si>
  <si>
    <t xml:space="preserve">3.18</t>
  </si>
  <si>
    <t xml:space="preserve">71,9%</t>
  </si>
  <si>
    <t xml:space="preserve">3,51%</t>
  </si>
  <si>
    <t xml:space="preserve">Amumu, Người Đá, Draven, Rồng Ngàn Tuổi, Ivern, Kennen, Maokai, Taric</t>
  </si>
  <si>
    <t xml:space="preserve">Vệ Quân Cassiopeia</t>
  </si>
  <si>
    <t xml:space="preserve">3.50</t>
  </si>
  <si>
    <t xml:space="preserve">72,2%</t>
  </si>
  <si>
    <t xml:space="preserve">0,39%</t>
  </si>
  <si>
    <t xml:space="preserve">Leona, Ornn, Shen, Cassiopeia, Fiddlesticks, Rammus, Lillia, Soraka</t>
  </si>
  <si>
    <t xml:space="preserve">3.62</t>
  </si>
  <si>
    <t xml:space="preserve">65,2%</t>
  </si>
  <si>
    <t xml:space="preserve">0,64%</t>
  </si>
  <si>
    <t xml:space="preserve">Elise, Cassiopeia, Diana, Morgana, Người Đá, Alune, Rồng Ngàn Tuổi, Taric</t>
  </si>
  <si>
    <t xml:space="preserve">Mặt Trăng Nidalee</t>
  </si>
  <si>
    <t xml:space="preserve">3.94</t>
  </si>
  <si>
    <t xml:space="preserve">63,1%</t>
  </si>
  <si>
    <t xml:space="preserve">3,87%</t>
  </si>
  <si>
    <t xml:space="preserve">Varus, Diana, Kog'Maw, Vi, Amumu, Aphelios, Nidalee, Người Đá</t>
  </si>
  <si>
    <t xml:space="preserve">Dũng Sĩ Zyra</t>
  </si>
  <si>
    <t xml:space="preserve">4.22</t>
  </si>
  <si>
    <t xml:space="preserve">54,7%</t>
  </si>
  <si>
    <t xml:space="preserve">2,08%</t>
  </si>
  <si>
    <t xml:space="preserve">Yorick, Cua Kỳ Cục, Sejuani, Vi, Amumu, Sivir, Zyra, Ashe, Maokai</t>
  </si>
  <si>
    <t xml:space="preserve">Hoa Linh Ahri (Thuật Sĩ)</t>
  </si>
  <si>
    <t xml:space="preserve">4.25</t>
  </si>
  <si>
    <t xml:space="preserve">55,0%</t>
  </si>
  <si>
    <t xml:space="preserve">1,24%</t>
  </si>
  <si>
    <t xml:space="preserve">Karma, Sỏi, Quái Đá Krug, Ahri, Morgana, Người Đá, Sett, Taric</t>
  </si>
  <si>
    <t xml:space="preserve">Đao Phủ Malphite</t>
  </si>
  <si>
    <t xml:space="preserve">4.29</t>
  </si>
  <si>
    <t xml:space="preserve">55,1%</t>
  </si>
  <si>
    <t xml:space="preserve">1,17%</t>
  </si>
  <si>
    <t xml:space="preserve">Yorick, Azir, Fiddlesticks, Amumu, Malphite, Soraka, Zyra, Kennen</t>
  </si>
  <si>
    <t xml:space="preserve">Nguồn: OP.GG lọc riêng MÁY CHỦ VIỆT NAM (VN), bản 18.3b, 589.544 ván trong 24 giờ (cập nhật 06/10/2026). Đây là số liệu sát với phòng bạn đánh nhất – nên ưu tiên đọc bảng này trước, hai bảng Trung Quốc và Hàn/quốc tế chỉ để tham khảo xu hướng.
GỢI Ý NHANH CHO MÁY CHỦ VIỆT NAM (06/10): (1) Đao Phủ Azir – chính là đội Azir + Rammus + Teemo + Fiddlesticks + Veigar + Zyra + Soraka bạn hay đánh: hạng TB 2.69, top 4 84,8% – TỐT NHẤT VN; 18.4 chỉ giảm nhẹ Đao Phủ. (2) Thuật Sư Veigar 3.09 / 77,9% – không bị đụng ở 18.4 → nên tập thêm. (3) Dũng Sĩ Ashe 2.77 đang rất tốt nhưng 18.4 bị giảm (Ashe + Maokai + Dũng Sĩ). (4) Tránh: Mặt Trăng Nidalee (3,87% người chơi, chỉ 3.94), Dũng Sĩ Zyra, Hoa Linh Ahri, Đao Phủ Malphite – đông người mà hạng thấp.</t>
  </si>
  <si>
    <t xml:space="preserve">  SO SÁNH VIỆT NAM – TRUNG QUỐC – HÀN QUỐC (hạng TB &amp; tỉ lệ chơi)</t>
  </si>
  <si>
    <t xml:space="preserve">VIỆT NAM</t>
  </si>
  <si>
    <t xml:space="preserve">HÀN / QUỐC TẾ</t>
  </si>
  <si>
    <t xml:space="preserve">TRUNG QUỐC</t>
  </si>
  <si>
    <t xml:space="preserve">3.09 (0,65%)</t>
  </si>
  <si>
    <t xml:space="preserve">3.08 (2,03%)</t>
  </si>
  <si>
    <t xml:space="preserve">4.29 (14,7%)</t>
  </si>
  <si>
    <t xml:space="preserve">→ Việt Nam &amp; Hàn đều tốt, ít người chơi. Trung Quốc quá đông nên tụt hẳn – bài học: đội tốt mà đông người là hỏng.</t>
  </si>
  <si>
    <t xml:space="preserve">3.17 (0,47%)</t>
  </si>
  <si>
    <t xml:space="preserve">2.97 (0,81%)</t>
  </si>
  <si>
    <t xml:space="preserve">→ Ở VN đã bớt người chơi (1,74% → 0,47%) → lại dễ ráp. Bản Azir Đao Phủ (Soraka, Zyra) còn tốt hơn: 2.69.</t>
  </si>
  <si>
    <t xml:space="preserve">2.77 (0,54%)</t>
  </si>
  <si>
    <t xml:space="preserve">2.84–3.64 (1,72%)</t>
  </si>
  <si>
    <t xml:space="preserve">4.24 (20,0%)</t>
  </si>
  <si>
    <t xml:space="preserve">→ Đang tốt nhưng 18.4 bị giảm (Ashe, Maokai, Dũng Sĩ) → đừng ép sau 07/10.</t>
  </si>
  <si>
    <t xml:space="preserve">3.50 (0,39%)</t>
  </si>
  <si>
    <t xml:space="preserve">3.29 (1,00%)</t>
  </si>
  <si>
    <t xml:space="preserve">4.30 (10,0%)</t>
  </si>
  <si>
    <t xml:space="preserve">→ Ít bị tranh nhất ở VN; 18.4 chỉ giảm rất nhẹ.</t>
  </si>
  <si>
    <t xml:space="preserve">4.22 (2,08%)</t>
  </si>
  <si>
    <t xml:space="preserve">2.94 (2,51%)</t>
  </si>
  <si>
    <t xml:space="preserve">→ Chênh lệch LỚN: ở Hàn rất mạnh nhưng ở VN lại kém – nhiều người chơi sai đồ/đội. Chỉ chơi khi thuộc bài.</t>
  </si>
  <si>
    <t xml:space="preserve">Draven (Dũng Sĩ / Quái Rừng)</t>
  </si>
  <si>
    <t xml:space="preserve">3.17–3.18 (1,3% + 3,5%)</t>
  </si>
  <si>
    <t xml:space="preserve">2.88–3.10 (2,1%)</t>
  </si>
  <si>
    <t xml:space="preserve">→ Nhánh bị tranh NHIỀU NHẤT VN, 18.4 lại giảm Maokai → hạn chế.</t>
  </si>
  <si>
    <t xml:space="preserve">Cách đọc: số trước là hạng trung bình (càng thấp càng tốt), số trong ngoặc là tỉ lệ người chơi (càng cao càng dễ bị tranh tướng).</t>
  </si>
  <si>
    <t xml:space="preserve">  MÁY CHỦ TRUNG QUỐC – TopMeta, bản 18.3b</t>
  </si>
  <si>
    <t xml:space="preserve">Alune Dũng Sĩ (Tiên Hắc Ám đổi quà)</t>
  </si>
  <si>
    <t xml:space="preserve">3.95</t>
  </si>
  <si>
    <t xml:space="preserve">58,5%</t>
  </si>
  <si>
    <t xml:space="preserve">22,6%</t>
  </si>
  <si>
    <t xml:space="preserve">Alune, Morgana, Taric, Cassiopeia, Diana, Elise</t>
  </si>
  <si>
    <t xml:space="preserve">Ashe (Dũng Sĩ / Đao Phủ)</t>
  </si>
  <si>
    <t xml:space="preserve">4.24</t>
  </si>
  <si>
    <t xml:space="preserve">53,1%</t>
  </si>
  <si>
    <t xml:space="preserve">20,0%</t>
  </si>
  <si>
    <t xml:space="preserve">Ashe, Kennen, Maokai, Sivir, Amumu, Ivern, Taric, Rakan</t>
  </si>
  <si>
    <t xml:space="preserve">Veigar Thuật Sư</t>
  </si>
  <si>
    <t xml:space="preserve">54,2%</t>
  </si>
  <si>
    <t xml:space="preserve">14,7%</t>
  </si>
  <si>
    <t xml:space="preserve">Veigar, Cassiopeia, LeBlanc, Alistar, Ornn, Fiddlesticks, Rek'Sai</t>
  </si>
  <si>
    <t xml:space="preserve">4.30</t>
  </si>
  <si>
    <t xml:space="preserve">54,5%</t>
  </si>
  <si>
    <t xml:space="preserve">10,0%</t>
  </si>
  <si>
    <t xml:space="preserve">Cassiopeia, Lillia, Fiddlesticks, Rammus, Shen, Ornn, Leona, Soraka</t>
  </si>
  <si>
    <t xml:space="preserve">Aphelios Mặt Trăng</t>
  </si>
  <si>
    <t xml:space="preserve">4.15</t>
  </si>
  <si>
    <t xml:space="preserve">58,8%</t>
  </si>
  <si>
    <t xml:space="preserve">9,3%</t>
  </si>
  <si>
    <t xml:space="preserve">Aphelios, Nidalee, Amumu, Kog'Maw, Diana, Vi, Varus</t>
  </si>
  <si>
    <t xml:space="preserve">  MÁY CHỦ HÀN / QUỐC TẾ – OP.GG (bản tiếng Hàn), bản 18.3, ~2,9 triệu ván / 24 giờ</t>
  </si>
  <si>
    <t xml:space="preserve">2.56</t>
  </si>
  <si>
    <t xml:space="preserve">82,0%</t>
  </si>
  <si>
    <t xml:space="preserve">1,10%</t>
  </si>
  <si>
    <t xml:space="preserve">Kha'Zix, Diana, Fiddlesticks, Hecarim, Ezreal, Ornn, Soraka</t>
  </si>
  <si>
    <t xml:space="preserve">Thần Rừng Draven</t>
  </si>
  <si>
    <t xml:space="preserve">2.88</t>
  </si>
  <si>
    <t xml:space="preserve">77,4%</t>
  </si>
  <si>
    <t xml:space="preserve">2,12%</t>
  </si>
  <si>
    <t xml:space="preserve">Draven, Alistar, Amumu, Maokai, Ezreal, Gnar, Taric</t>
  </si>
  <si>
    <t xml:space="preserve">2.94</t>
  </si>
  <si>
    <t xml:space="preserve">79,7%</t>
  </si>
  <si>
    <t xml:space="preserve">2,51%</t>
  </si>
  <si>
    <t xml:space="preserve">Zyra, Yorick, Cua Kỳ Cục, Rakan, Vi, Amumu, Maokai, Morgana, Alune</t>
  </si>
  <si>
    <t xml:space="preserve">2.97</t>
  </si>
  <si>
    <t xml:space="preserve">80,0%</t>
  </si>
  <si>
    <t xml:space="preserve">0,81%</t>
  </si>
  <si>
    <t xml:space="preserve">3.01</t>
  </si>
  <si>
    <t xml:space="preserve">80,7%</t>
  </si>
  <si>
    <t xml:space="preserve">Yorick, Cua Kỳ Cục, Rengar, Master Yi, Vi, Sett</t>
  </si>
  <si>
    <t xml:space="preserve">3.08</t>
  </si>
  <si>
    <t xml:space="preserve">77,5%</t>
  </si>
  <si>
    <t xml:space="preserve">2,03%</t>
  </si>
  <si>
    <t xml:space="preserve">Veigar, Rek'Sai, Ornn, LeBlanc, Alistar, Cassiopeia, Fiddlesticks, Soraka</t>
  </si>
  <si>
    <t xml:space="preserve">Thợ Săn Ashe</t>
  </si>
  <si>
    <t xml:space="preserve">73,7%</t>
  </si>
  <si>
    <t xml:space="preserve">0,38%</t>
  </si>
  <si>
    <t xml:space="preserve">Ashe, Vi, Sivir, Rồng Ngàn Tuổi, Maokai, Taric</t>
  </si>
  <si>
    <t xml:space="preserve">Người Đá + Rồng Ngàn Tuổi</t>
  </si>
  <si>
    <t xml:space="preserve">3.10</t>
  </si>
  <si>
    <t xml:space="preserve">73,2%</t>
  </si>
  <si>
    <t xml:space="preserve">Người Đá, Draven, Rồng Ngàn Tuổi, Maokai, Amumu, Taric</t>
  </si>
  <si>
    <t xml:space="preserve">Mặt Trời Yunara</t>
  </si>
  <si>
    <t xml:space="preserve">76,3%</t>
  </si>
  <si>
    <t xml:space="preserve">0,28%</t>
  </si>
  <si>
    <t xml:space="preserve">Leona, Yorick, Karma, Sejuani, Yunara, Kayle</t>
  </si>
  <si>
    <t xml:space="preserve">3.29</t>
  </si>
  <si>
    <t xml:space="preserve">75,9%</t>
  </si>
  <si>
    <t xml:space="preserve">1,00%</t>
  </si>
  <si>
    <t xml:space="preserve">Cassiopeia, Leona, Ornn, Shen, Rammus, Fiddlesticks, Lillia, Soraka</t>
  </si>
  <si>
    <t xml:space="preserve">Tiên Phong Morgana</t>
  </si>
  <si>
    <t xml:space="preserve">3.26</t>
  </si>
  <si>
    <t xml:space="preserve">71,5%</t>
  </si>
  <si>
    <t xml:space="preserve">1,16%</t>
  </si>
  <si>
    <t xml:space="preserve">Morgana, Elise, Diana, Cassiopeia, Người Đá, Hecarim</t>
  </si>
  <si>
    <t xml:space="preserve">Quái Rừng Sỏi</t>
  </si>
  <si>
    <t xml:space="preserve">3.33</t>
  </si>
  <si>
    <t xml:space="preserve">0,83%</t>
  </si>
  <si>
    <t xml:space="preserve">Sỏi, Sói Hắc Ám, Cua Kỳ Cục, Quái Đá Krug, Người Đá, Bụi Gai Đỏ</t>
  </si>
  <si>
    <t xml:space="preserve">Gai Đen Warwick</t>
  </si>
  <si>
    <t xml:space="preserve">3.47</t>
  </si>
  <si>
    <t xml:space="preserve">74,2%</t>
  </si>
  <si>
    <t xml:space="preserve">0,37%</t>
  </si>
  <si>
    <t xml:space="preserve">Rek'Sai, Sói Hắc Ám, Warwick, Diana, Veigar, Azir</t>
  </si>
  <si>
    <t xml:space="preserve">Hoa Linh Sett</t>
  </si>
  <si>
    <t xml:space="preserve">59,7%</t>
  </si>
  <si>
    <t xml:space="preserve">0,57%</t>
  </si>
  <si>
    <t xml:space="preserve">Yorick, Karma, Vi, Sett, Ahri, Ashe</t>
  </si>
  <si>
    <t xml:space="preserve">⚠ Cỡ mẫu: các đội hình có tỉ lệ chơi rất thấp (dưới 0,3%) chỉ dựa trên vài trăm ván → số liệu dao động mạnh, đừng coi là chắc chắn. Số liệu Trung Quốc: TopMeta, bản 18.3b, cập nhật mỗi 30 phút. Số liệu Hàn/quốc tế: OP.GG bản tiếng Hàn, bản 18.3, ~2,9 triệu ván trong 24 giờ. LƯU Ý: cả hai trang đều KHÔNG cho lọc riêng máy chủ Hàn Quốc hay riêng bậc Thách Đấu (OP.GG ghi rõ 'toàn bộ máy chủ'), nên đây là đội hình được chơi nhiều &amp; hiệu quả cao, không phải danh sách tài khoản tuyển thủ. Hạng TB thấp hơn = tốt hơn. Tỉ lệ chơi cao = dễ bị tranh tướng.</t>
  </si>
  <si>
    <t xml:space="preserve">  CÁCH BUILD TỪNG BƯỚC – TỪ ĐẦU VÁN TỚI KHI ĐỦ ĐỘI HÌNH</t>
  </si>
  <si>
    <t xml:space="preserve">  Triệu Hồi Azir / Vi</t>
  </si>
  <si>
    <t xml:space="preserve">Hàn: hạng TB 2.97 · top 4 80% · chỉ 0,81% người chơi</t>
  </si>
  <si>
    <t xml:space="preserve">🔑 Điều kiện cần</t>
  </si>
  <si>
    <t xml:space="preserve">Không cần lõi đặc biệt. Chỉ cần gặp Azir sớm + 1 bộ đồ phép. Đây là đội ÍT BỊ TRANH nhất trong nhóm mạnh.</t>
  </si>
  <si>
    <t xml:space="preserve">Giai đoạn 1 (băng chuyền)</t>
  </si>
  <si>
    <t xml:space="preserve">Ưu tiên nhặt Gậy Quá Khổ hoặc Nước Mắt Nữ Thần.</t>
  </si>
  <si>
    <t xml:space="preserve">Giai đoạn 2 (2-1 → 2-7)</t>
  </si>
  <si>
    <t xml:space="preserve">Ra sân Yorick + Rek'Sai + Karma; mua mọi bản Azir gặp được. Ghép sớm Găng Bảo Thạch hoặc Ngọn Giáo Shojin cho tướng tạm.</t>
  </si>
  <si>
    <t xml:space="preserve">Giai đoạn 3 (3-1 → 3-7)</t>
  </si>
  <si>
    <t xml:space="preserve">Lên cấp 6 ở 3-1, cấp 7 ở 3-5. Ra sân Yorick + Azir + Zyra để bật 3 Triệu Hồi. Giữ vàng trên 50.</t>
  </si>
  <si>
    <t xml:space="preserve">Giai đoạn 4 (4-1 → 4-7)</t>
  </si>
  <si>
    <t xml:space="preserve">Đổi tướng ở cấp 7 tới khi Azir + Vi 3 sao. Đủ 3 sao rồi mới lên 8.</t>
  </si>
  <si>
    <t xml:space="preserve">Giai đoạn 5 (5-1 trở đi)</t>
  </si>
  <si>
    <t xml:space="preserve">Lên 8: thêm Sett, Kha'Zix hoặc Yunara. Lên 9 nếu máu trên 50.</t>
  </si>
  <si>
    <t xml:space="preserve">✅ ĐỘI HÌNH ĐỦ</t>
  </si>
  <si>
    <t xml:space="preserve">Rek'Sai · Yorick · Yunara · Azir · Kha'Zix · Vi · Sett · Zyra</t>
  </si>
  <si>
    <t xml:space="preserve">⚔ Đồ chủ lực: Azir</t>
  </si>
  <si>
    <t xml:space="preserve">🛡 Đồ đỡ đòn: Vi</t>
  </si>
  <si>
    <t xml:space="preserve">💡 Mẹo</t>
  </si>
  <si>
    <t xml:space="preserve">Giữ ĐỦ 3 Triệu Hồi (Azir + Yorick + Zyra) – thiếu 1 là quân triệu hồi yếu hẳn. Đặt 1 tướng dư lên ô hiến tế Gai Đen để buff Azir.</t>
  </si>
  <si>
    <t xml:space="preserve">  Thuật Sư Veigar</t>
  </si>
  <si>
    <t xml:space="preserve">Hàn: 3.08 · top 4 77,5% · 2,03% · Trung Quốc: 14,7% người chơi</t>
  </si>
  <si>
    <t xml:space="preserve">Không cần lõi đặc biệt; toàn tướng 1–3 vàng nên rất dễ ráp. Có Tạo Tác cho Veigar (Kiếm Tai Ương / Lõi Bình Minh) thì lên hẳn một bậc.</t>
  </si>
  <si>
    <t xml:space="preserve">Giai đoạn 1</t>
  </si>
  <si>
    <t xml:space="preserve">Nhặt Nước Mắt Nữ Thần / Gậy Quá Khổ.</t>
  </si>
  <si>
    <t xml:space="preserve">Giai đoạn 2</t>
  </si>
  <si>
    <t xml:space="preserve">Ra sân Veigar + Rek'Sai + Ornn, mua mọi bản Veigar và LeBlanc. Ghép Bùa Xanh + Găng Bảo Thạch cho Veigar ngay.</t>
  </si>
  <si>
    <t xml:space="preserve">Giai đoạn 3</t>
  </si>
  <si>
    <t xml:space="preserve">Giữ cấp 5–6, tích đủ 50 vàng rồi đổi tướng phần vàng dư để tìm Veigar 3 sao.</t>
  </si>
  <si>
    <t xml:space="preserve">Giai đoạn 4</t>
  </si>
  <si>
    <t xml:space="preserve">Veigar 3 sao xong thì lên 7: thêm Cassiopeia, Fiddlesticks, Alistar cho đủ 4 Thuật Sư.</t>
  </si>
  <si>
    <t xml:space="preserve">Giai đoạn 5</t>
  </si>
  <si>
    <t xml:space="preserve">Lên 8: thêm Soraka hoặc Gnar. Dồn đồ phép dư cho Cassiopeia.</t>
  </si>
  <si>
    <t xml:space="preserve">Veigar · Rek'Sai · Ornn · LeBlanc · Alistar · Cassiopeia · Fiddlesticks · Soraka</t>
  </si>
  <si>
    <t xml:space="preserve">⚔ Đồ chủ lực: Veigar</t>
  </si>
  <si>
    <t xml:space="preserve">🛡 Đồ đỡ đòn: Rek'Sai</t>
  </si>
  <si>
    <t xml:space="preserve">⚠ Veigar bị giảm ở 18.3 nhưng đội vẫn mạnh nhờ 4 Thuật Sư. Nếu Veigar mãi không 3 sao, chuyển đồ sang Cassiopeia.</t>
  </si>
  <si>
    <t xml:space="preserve">  Cassiopeia Vệ Quân</t>
  </si>
  <si>
    <t xml:space="preserve">Hàn: 3.29 · top 4 75,9% · 1,00% · Trung Quốc: 10% người chơi</t>
  </si>
  <si>
    <t xml:space="preserve">Không cần lõi. Cassiopeia hiện KHÔNG bị tranh vì đội Tà Thuật đã bị tắt. Cassiopeia và Rammus, Lillia đều vừa được buff ở 18.3.</t>
  </si>
  <si>
    <t xml:space="preserve">Nhặt Gậy Quá Khổ / Nước Mắt Nữ Thần.</t>
  </si>
  <si>
    <t xml:space="preserve">Mở đầu Vệ Quân: Leona, Ornn, Shen. Mua mọi bản Cassiopeia.</t>
  </si>
  <si>
    <t xml:space="preserve">Lên cấp 6 (3-1) rồi cấp 7 (3-5). Ra sân 4 Vệ Quân để giữ máu.</t>
  </si>
  <si>
    <t xml:space="preserve">Đổi tướng từ từ ở cấp 7 (phần vàng trên 50) tìm Cassiopeia + Rammus + Fiddlesticks 3 sao.</t>
  </si>
  <si>
    <t xml:space="preserve">Lên 8 thêm Lillia và Soraka cho đủ 6 Vệ Quân + 2 Thực Vật.</t>
  </si>
  <si>
    <t xml:space="preserve">Cassiopeia · Leona · Ornn · Shen · Rammus · Fiddlesticks · Lillia · Soraka</t>
  </si>
  <si>
    <t xml:space="preserve">⚔ Đồ chủ lực: Cassiopeia</t>
  </si>
  <si>
    <t xml:space="preserve">🛡 Đồ đỡ đòn: Rammus</t>
  </si>
  <si>
    <t xml:space="preserve">Đặt Fiddlesticks ngoài rìa, Rammus đứng SÁT BÊN để khiêu khích kéo địch – Fiddlesticks hồi máu lâu hơn.</t>
  </si>
  <si>
    <t xml:space="preserve">  Dũng Sĩ Zyra</t>
  </si>
  <si>
    <t xml:space="preserve">Hàn: 2.94 · top 4 79,7% · 2,51% người chơi</t>
  </si>
  <si>
    <t xml:space="preserve">Cần Ấn Dũng Sĩ hoặc Ấn Đao Phủ để đủ 6 Dũng Sĩ là mạnh nhất (không có vẫn chơi được với 4). Cần 1 bộ đồ phép cho Zyra.</t>
  </si>
  <si>
    <t xml:space="preserve">Nhặt Nước Mắt Nữ Thần + Gậy Quá Khổ.</t>
  </si>
  <si>
    <t xml:space="preserve">Mở đầu bằng Yorick, Kobuko, Rek'Sai; ghép Ngọn Giáo Shojin sớm.</t>
  </si>
  <si>
    <t xml:space="preserve">Lên 6 rồi 7, gom dần Dũng Sĩ: Yorick, Cua Kỳ Cục, Rakan, Vi.</t>
  </si>
  <si>
    <t xml:space="preserve">Lên 8 ở 4-2 và đổi tướng tìm Zyra + Amumu 2 sao. Ra sân đủ 6 Dũng Sĩ.</t>
  </si>
  <si>
    <t xml:space="preserve">Giữ 50 vàng rồi lên 9: thêm Maokai, Morgana hoặc Alune.</t>
  </si>
  <si>
    <t xml:space="preserve">Cua Kỳ Cục · Yorick · Rakan · Maokai · Amumu · Vi · Morgana · Alune · Zyra</t>
  </si>
  <si>
    <t xml:space="preserve">⚔ Đồ chủ lực: Zyra</t>
  </si>
  <si>
    <t xml:space="preserve">🛡 Đồ đỡ đòn: Amumu</t>
  </si>
  <si>
    <t xml:space="preserve">Cây của Zyra là nguồn sát thương chính – giữ đủ 6 cây sống để tộc Vườn Gai lên 10% Chống Chịu.</t>
  </si>
  <si>
    <t xml:space="preserve">  Ashe Dũng Sĩ</t>
  </si>
  <si>
    <t xml:space="preserve">Hàn: 2.84–3.64 tuỳ biến thể · top 4 65–78% · Trung Quốc: 20% người chơi</t>
  </si>
  <si>
    <t xml:space="preserve">Đội KHÓ: cần lên cấp 8–9 và cần Ashe (5 vàng). Nên chơi khi có lõi kinh tế ở 2-1 và máu trên 60 ở Giai đoạn 4.</t>
  </si>
  <si>
    <t xml:space="preserve">Nhặt Kiếm BF / Nước Mắt Nữ Thần.</t>
  </si>
  <si>
    <t xml:space="preserve">Mở đầu đồ vật lý quanh Yunara; ghép Ngọn Giáo Shojin + đồ đỡ đòn để giữ chuỗi thắng.</t>
  </si>
  <si>
    <t xml:space="preserve">Lên cấp 6–7 theo chuỗi, gom Dũng Sĩ (Rakan, Vi, Amumu) và Đao Phủ.</t>
  </si>
  <si>
    <t xml:space="preserve">Lên 8 ở 4-2, đổi tướng tìm Sivir + 6 Dũng Sĩ. Ổn định rồi tích lại 50 vàng.</t>
  </si>
  <si>
    <t xml:space="preserve">Lên 9 ở 5-1 và đổi tướng tìm Ashe, Maokai, Taric, Ivern.</t>
  </si>
  <si>
    <t xml:space="preserve">Rakan · Vi · Amumu · Sivir · Ashe · Kennen · Maokai · Ivern · Taric</t>
  </si>
  <si>
    <t xml:space="preserve">⚔ Đồ chủ lực: Ashe</t>
  </si>
  <si>
    <t xml:space="preserve">Sivir cầm Vô Cực Kiếm + Chùy Đoản Côn + Ngọn Giáo Shojin, là chủ lực tạm trước khi có Ashe.</t>
  </si>
  <si>
    <t xml:space="preserve">  Alune Dũng Sĩ / Tiên Hắc Ám đổi quà</t>
  </si>
  <si>
    <t xml:space="preserve">Trung Quốc: 22,6% người chơi (đông nhất) · hạng TB 3.95 · top 4 58,5%</t>
  </si>
  <si>
    <t xml:space="preserve">Cần lõi tộc Tiên Hắc Ám (Tín Đồ Tiên Hắc Ám). ⚠ Đông người chơi ở máy chủ Trung Quốc → dễ bị tranh; ở Việt Nam thì thoáng hơn.</t>
  </si>
  <si>
    <t xml:space="preserve">Nhặt Gậy Quá Khổ / Nước Mắt Nữ Thần; ưu tiên Cassiopeia ở băng chuyền.</t>
  </si>
  <si>
    <t xml:space="preserve">Ra sân 3 Tiên Hắc Ám (Camille, Caitlyn, Elise) để bắt đầu tích Tinh Chất. THUA trận vẫn cho nhiều Tinh Chất → không cần cố thắng.</t>
  </si>
  <si>
    <t xml:space="preserve">Giữ chuỗi (thắng hoặc thua đều được), tích vàng, lên cấp 7 ở 3-5.</t>
  </si>
  <si>
    <t xml:space="preserve">Lên 8 ở 4-2, đổi vàng đổi tướng tìm Morgana 2 sao. Mục tiêu ~250 Tinh Chất rồi mới đổi quà.</t>
  </si>
  <si>
    <t xml:space="preserve">Lên 9: thêm Alune và Taric để chốt bàn.</t>
  </si>
  <si>
    <t xml:space="preserve">Alune · Morgana · Taric · Cassiopeia · Diana · Elise · Người Đá · Hecarim</t>
  </si>
  <si>
    <t xml:space="preserve">⚔ Đồ chủ lực: Morgana</t>
  </si>
  <si>
    <t xml:space="preserve">🛡 Đồ đỡ đòn: Người Đá</t>
  </si>
  <si>
    <t xml:space="preserve">Đừng đổi Tinh Chất lắt nhắt – tích tới mốc lớn mới đổi thì phần thưởng mạnh hơn nhiều.</t>
  </si>
  <si>
    <t xml:space="preserve">Lộ trình build ở trên do mình biên soạn dựa trên: đội hình + số liệu của TopMeta/OP.GG, hướng dẫn của TFT Academy &amp; TFT Flow cho các đội tương đương, và nguyên tắc kinh tế chung của mùa 18. Số liệu là của bản 18.3/18.3b – khi có bản mới hãy đối chiếu lại.</t>
  </si>
  <si>
    <t xml:space="preserve">🌿 LÕI ĂN TOP 1</t>
  </si>
  <si>
    <t xml:space="preserve">Lõi nhận được ở 2-1 / 3-2 quyết định cả ván – lấy đúng lõi rồi ép đúng đội là cách ăn top 1 dễ nhất   ·   Mùa 18 · Đại Ngàn Kỳ Bí · Bản vá 18.3b (đang chạy) · 18.4 ra 07/10/2026</t>
  </si>
  <si>
    <t xml:space="preserve">  NGUYÊN TẮC CHỌN LÕI ĐỂ ĂN TOP</t>
  </si>
  <si>
    <t xml:space="preserve">Thứ tự ưu tiên</t>
  </si>
  <si>
    <t xml:space="preserve">Lõi ĐỊNH HÌNH (ép đội hình) &gt; lõi KINH TẾ &gt; lõi chỉ số đơn thuần. Lõi định hình cho trần sức mạnh cao hơn hẳn.</t>
  </si>
  <si>
    <t xml:space="preserve">Lấy lõi định hình ở 2-1</t>
  </si>
  <si>
    <t xml:space="preserve">Nhận được thì ÉP luôn đội đó, kể cả khi chưa có tướng/đồ phù hợp – cả ván sau đó phục vụ lõi này.</t>
  </si>
  <si>
    <t xml:space="preserve">Đừng lấy 2 lõi định hình khác hướng</t>
  </si>
  <si>
    <t xml:space="preserve">Ví dụ đã lấy Tà Thuật thì ở 3-2 chọn lõi kinh tế/trang bị hỗ trợ, không lấy lõi ép sang tộc khác.</t>
  </si>
  <si>
    <t xml:space="preserve">Lõi độc quyền</t>
  </si>
  <si>
    <t xml:space="preserve">Tà Thuật, Tín Đồ Tiên Hắc Ám, Thực Vật Hấp Thụ chỉ 1 người/phòng được chọn → không bị tranh tướng, rất đáng ép.</t>
  </si>
  <si>
    <t xml:space="preserve">Không có lõi định hình</t>
  </si>
  <si>
    <t xml:space="preserve">Lấy nhóm kinh tế ở 2-1, chơi linh hoạt, tới 3-2 mới chốt đội theo đồ đang có – vẫn top 4 đều.</t>
  </si>
  <si>
    <t xml:space="preserve">Máu thấp (&lt; 40)</t>
  </si>
  <si>
    <t xml:space="preserve">Bỏ qua lõi kinh tế, chọn lõi giao tranh/trang bị dùng được NGAY để cầm máu, giữ top 4 trước đã.</t>
  </si>
  <si>
    <t xml:space="preserve">Mốc 4-2</t>
  </si>
  <si>
    <t xml:space="preserve">Chỉ chọn lõi tăng sức mạnh ngay (giao tranh, Ấn, Tạo Tác). Lõi kinh tế lúc này gần như vô nghĩa trừ khi đang lên 9.</t>
  </si>
  <si>
    <t xml:space="preserve">  DANH SÁCH LÕI QUYẾT ĐỊNH VÁN ĐẤU (bấm ▼ để lọc theo mức ưu tiên)</t>
  </si>
  <si>
    <t xml:space="preserve">Lõi nâng cấp</t>
  </si>
  <si>
    <t xml:space="preserve">Mức ưu tiên</t>
  </si>
  <si>
    <t xml:space="preserve">Hay gặp ở</t>
  </si>
  <si>
    <t xml:space="preserve">Ép đội hình nào</t>
  </si>
  <si>
    <t xml:space="preserve">Làm gì ngay sau khi lấy</t>
  </si>
  <si>
    <t xml:space="preserve">Kỳ vọng</t>
  </si>
  <si>
    <t xml:space="preserve">Tà Thuật</t>
  </si>
  <si>
    <t xml:space="preserve">⛔ ĐANG BỊ TẮT</t>
  </si>
  <si>
    <t xml:space="preserve">Chưa chơi được ở bản 18.3b</t>
  </si>
  <si>
    <t xml:space="preserve">Riot đã TẠM TẮT lõi này ở bản vá 18.3b (24/09) vì lỗi → hiện không xuất hiện khi chọn lõi. Khi Riot bật lại (dự kiến bản 18.4), đây vẫn là lõi ép mạnh nhất: chốt đội Cassiopeia Tiên Hắc Ám, tích Tinh Chất rồi đổi ở mốc lớn.</t>
  </si>
  <si>
    <t xml:space="preserve">Tạm thời chuyển sang Tín Đồ Tiên Hắc Ám hoặc đội khác</t>
  </si>
  <si>
    <t xml:space="preserve">BẮT BUỘC ÉP</t>
  </si>
  <si>
    <t xml:space="preserve">2-1 / 3-2</t>
  </si>
  <si>
    <t xml:space="preserve">Cassiopeia Tiên Hắc Ám / Ahri &amp; Morgana</t>
  </si>
  <si>
    <t xml:space="preserve">Lõi Tiên Hắc Ám duy nhất còn dùng được ở 18.3b. Nhặt Cassiopeia ở băng chuyền đầu, ra sân 3 Tiên Hắc Ám càng sớm càng tốt. Thua trận người chơi vẫn cho nhiều Tinh Chất → đầu game không cần cố thắng. Lên 8 khi còn trên 30 vàng rồi đổi tướng cho tới khi Cassiopeia + đỡ đòn 2 sao.</t>
  </si>
  <si>
    <t xml:space="preserve">Top 4 chắc, top 1 khi có thêm Tạo Tác cho Cassiopeia (chỉ 1 người/phòng nên không bị tranh)</t>
  </si>
  <si>
    <t xml:space="preserve">Chốt đội Veigar ngay. Giữ cấp 5, mua mọi bản Veigar, đổi tướng từ từ phần vàng trên 50 tới khi Veigar 3 sao. Ưu tiên Găng Bảo Thạch + Bùa Xanh; có Tạo Tác Lõi Bình Minh hay Kiếm Tai Ương thì mạnh hơn nữa.</t>
  </si>
  <si>
    <t xml:space="preserve">Top 1 nếu Veigar 3 sao trước 4-2 – đội đang LÊN ở 18.3b</t>
  </si>
  <si>
    <t xml:space="preserve">Vương Miện Hắc Hóa</t>
  </si>
  <si>
    <t xml:space="preserve">2-1 (Kim Cương)</t>
  </si>
  <si>
    <t xml:space="preserve">Kayle Mặt Trời / mọi đội săn 3 sao</t>
  </si>
  <si>
    <t xml:space="preserve">Được thêm ô đội hình → ra sân nhiều tướng 3 sao hơn. Đi hướng săn 3 sao. Chấp nhận mất máu giai đoạn đầu, dồn vàng đổi tướng đúng mốc; về sau bàn cờ đông tướng sẽ áp đảo.</t>
  </si>
  <si>
    <t xml:space="preserve">Top 1 – nhưng dễ tụt máu nếu hit chậm</t>
  </si>
  <si>
    <t xml:space="preserve">Kha'Zix &amp; Rengar Khắc Tinh</t>
  </si>
  <si>
    <t xml:space="preserve">⚠ 18.3b giảm sát thương Kha'Zix nên đội hạ nhiệt, nhưng lõi này vẫn rất mạnh. Cho phép ra sân CẢ Kha'Zix và Rengar. Mua cả hai từ 2-1, ghép Áo Choàng Bóng Tối sớm để sống sót, ưu tiên hạ gục liên tục cho Kha'Zix tiến hoá (mốc 8 / 30 / 60).</t>
  </si>
  <si>
    <t xml:space="preserve">Top 2 khi cả hai lên 3 sao</t>
  </si>
  <si>
    <t xml:space="preserve">Tôi Thăng Cấp Một Mình</t>
  </si>
  <si>
    <t xml:space="preserve">NÊN LẤY</t>
  </si>
  <si>
    <t xml:space="preserve">3-2 / 4-2</t>
  </si>
  <si>
    <t xml:space="preserve">Rengar gánh (Tristana &amp; Rengar)</t>
  </si>
  <si>
    <t xml:space="preserve">Dồn toàn bộ đồ vật lý cho Rengar, đội còn lại chỉ cần đỡ đòn. Đổi tướng từ từ ở cấp 7 tới khi Rengar 3 sao, sau đó lên 8 thêm đỡ đòn 4 vàng.</t>
  </si>
  <si>
    <t xml:space="preserve">Top 4 (18.3b: nhóm đội này đang yếu đi)</t>
  </si>
  <si>
    <t xml:space="preserve">Mầm Non Quái Rừng / Rồng Ngàn Tuổi</t>
  </si>
  <si>
    <t xml:space="preserve">Đi thuần Quái Rừng. Đổi tướng ở cấp 7 tìm 3 sao Mầm Non/Sỏi/Quái Đá Krug; đặt Dấu Ấn Đầu Đàn lên đỡ đòn 3 sao. Đủ 7 Quái Rừng thì cả đội tăng chỉ số liên tục trong trận.</t>
  </si>
  <si>
    <t xml:space="preserve">Top 1 khi đủ 7 Quái Rừng + 2 tướng 3 sao</t>
  </si>
  <si>
    <t xml:space="preserve">NÊN LẤY (18.3 giảm)</t>
  </si>
  <si>
    <t xml:space="preserve">Ashe Hoa Linh Lên 9 / Ahri Hoa Linh</t>
  </si>
  <si>
    <t xml:space="preserve">Giữ 3 Hoa Linh trên sân từ Giai đoạn 2 để Tinh Linh được nâng cấp. Mua Tinh Linh kinh tế, tham vàng, lên 8 rồi 9 sớm. Đồ ưu tiên: Ngọn Giáo Shojin + Găng Bảo Thạch.</t>
  </si>
  <si>
    <t xml:space="preserve">Top 4 – bản 18.3 cắt sức mạnh Tinh Linh nên không còn chắc top 1 như trước</t>
  </si>
  <si>
    <t xml:space="preserve">Tinh Linh Hoàn Tiền</t>
  </si>
  <si>
    <t xml:space="preserve">TỐT (18.3 giảm)</t>
  </si>
  <si>
    <t xml:space="preserve">Ashe / Ahri Hoa Linh</t>
  </si>
  <si>
    <t xml:space="preserve">Mua Tinh Linh được hoàn vàng → mua gần như mọi Tinh Linh kinh tế mà không tụt mốc lãi, lên 9 trước cả phòng.</t>
  </si>
  <si>
    <t xml:space="preserve">Top 4; chỉ mạnh khi đi kèm Tiếng Gọi Hoa Linh</t>
  </si>
  <si>
    <t xml:space="preserve">BẮT BUỘC ÉP (nếu định lên 9)</t>
  </si>
  <si>
    <t xml:space="preserve">Draven Lên 9 / Ashe Hoa Linh Lên 9</t>
  </si>
  <si>
    <t xml:space="preserve">Điều kiện gần như bắt buộc để lên cấp 9 nhanh. Tham kinh tế tối đa, không đổi tướng ở cấp 8, giữ trên 50 vàng, lên 9 ở 5-1 rồi mới dồn vàng tìm tướng 5 vàng.</t>
  </si>
  <si>
    <t xml:space="preserve">Top 1 nếu giữ được máu trên 50 tới Giai đoạn 5</t>
  </si>
  <si>
    <t xml:space="preserve">Tăng thẳng sức mạnh tộc Nguyên Sinh. Chọn Phúc Lành HỔ; dồn đồ vật lý cho Sivir/Nidalee; lên 8 ở 4-2 và đổi tướng tìm 2 sao.</t>
  </si>
  <si>
    <t xml:space="preserve">Top 2 – Sivir &amp; Nidalee đang là nhóm mạnh nhất 18.3b</t>
  </si>
  <si>
    <t xml:space="preserve">Ấn Thuật Sĩ (lõi cho Ấn)</t>
  </si>
  <si>
    <t xml:space="preserve">2-1 / 3-2 / 4-2</t>
  </si>
  <si>
    <t xml:space="preserve">Ấn Thuật Sĩ đặt lên Ahri đẩy đội lên nhóm mạnh nhất (tăng 2 bậc). Đi thẳng đội Ahri &amp; Morgana, gom đồ phép, lên 8 ở 4-2 và đổi tướng tìm Ahri/Morgana 2 sao.</t>
  </si>
  <si>
    <t xml:space="preserve">Top 1 khi Ahri có Ấn + Găng Bảo Thạch</t>
  </si>
  <si>
    <t xml:space="preserve">Thợ Rèn Kiếm / Đam Mê Kiếm</t>
  </si>
  <si>
    <t xml:space="preserve">Nidalee &amp; Aphelios / Sivir &amp; Nidalee</t>
  </si>
  <si>
    <t xml:space="preserve">Cho rất nhiều Kiếm BF → chốt hướng đội vật lý (đang mạnh nhất bản này). Ghép sớm Vô Cực Kiếm + Kiếm Tử Thần cho chủ lực, phần dư dồn cho chủ lực phụ. Lên 8 ở 4-1/4-2 và đổi tướng.</t>
  </si>
  <si>
    <t xml:space="preserve">Top 2 – tăng 2 bậc sức mạnh cho đội vật lý</t>
  </si>
  <si>
    <t xml:space="preserve">Đam Mê Gậy / Trượng Đại Thiên Sứ / Khiên Đơn Đấu</t>
  </si>
  <si>
    <t xml:space="preserve">Nhiều Gậy Quá Khổ → đi đội phép. Soraka nhận Găng Bảo Thạch + Nanh Nashor, Zyra nhận Trượng Hư Vô (18.3 được buff); Malphite gom đồ thủ.</t>
  </si>
  <si>
    <t xml:space="preserve">Top 2 khi có Ấn Đao Phủ</t>
  </si>
  <si>
    <t xml:space="preserve">Giữ Vững Hàng Ngũ / Khảm Bảo Thạch / Linh Hồn Chuộc Tội</t>
  </si>
  <si>
    <t xml:space="preserve">NÊN LẤY (18.3 buff)</t>
  </si>
  <si>
    <t xml:space="preserve">Đội đã chốt hướng, cần mạnh ngay</t>
  </si>
  <si>
    <t xml:space="preserve">Bản 18.3 tăng sức mạnh nhóm lõi giao tranh: Giữ Vững Hàng Ngũ (SMCK 9% → 11%), Khảm Bảo Thạch (chí mạng 10% → 15%), Linh Hồn Chuộc Tội (hồi máu 7.5% → 9%). Ở mốc 3-2 và 4-2, chọn nhóm này thay vì cố lấy thêm lõi kinh tế. (Ân Huệ Thách Đấu cũng được buff nhưng đang bị tắt ở 18.3b.)</t>
  </si>
  <si>
    <t xml:space="preserve">Top 4 chắc hơn – giữ máu tốt ở Giai đoạn 4</t>
  </si>
  <si>
    <t xml:space="preserve">Bài Học Sơ Khai / Hàng Chờ Pandora</t>
  </si>
  <si>
    <t xml:space="preserve">Akali Mặt Trời (săn 3 sao 1 vàng)</t>
  </si>
  <si>
    <t xml:space="preserve">Chốt hướng săn 3 sao tướng 1 vàng: giữ cấp 4–5, mua mọi bản Akali/Camille, dồn vàng đổi tướng ở 3-1. (Tinh Linh Chuột Nhắt Lan Tràn bị xoá ở 18.4.)</t>
  </si>
  <si>
    <t xml:space="preserve">Top 4 – 18.3b giảm Camille nên đội này yếu hơn trước</t>
  </si>
  <si>
    <t xml:space="preserve">Nồi Nấu Ăn / Lò Rèn Thần Thoại</t>
  </si>
  <si>
    <t xml:space="preserve">Bất kỳ đội có chủ lực rõ ràng</t>
  </si>
  <si>
    <t xml:space="preserve">Cho Tạo Tác – mạnh hơn hẳn đồ thường. Ưu tiên: Kiếm Tai Ương (Kha'Zix, Akali, Veigar), Đại Bác Hải Tặc (Aphelios/Nidalee), Lõi Bình Minh (Veigar/Yunara), Đá Hắc Hóa (Morgana/Cassiopeia).</t>
  </si>
  <si>
    <t xml:space="preserve">Top 1 khi Tạo Tác khớp chủ lực (có thể tăng tới 3 bậc)</t>
  </si>
  <si>
    <t xml:space="preserve">Sinh Nhật Đoàn Tụ / Kỷ Nguyên+ / Khởi Động Nhanh / Kỳ Vọng Bất Ngờ / Vượt Thời Gian / Định Hướng Tương Lai</t>
  </si>
  <si>
    <t xml:space="preserve">NÊN LẤY (nhóm kinh tế)</t>
  </si>
  <si>
    <t xml:space="preserve">Chưa chốt – mở đường lên 8/9 nhanh</t>
  </si>
  <si>
    <t xml:space="preserve">Nhóm lõi kinh tế mạnh nhất phiên bản. Lấy ở 2-1 rồi CHƠI LINH HOẠT: giữ chuỗi, tham vàng, tới 3-2 mới chốt đội theo đồ và lõi thứ hai. Đây là cách an toàn nhất để top 4 đều.</t>
  </si>
  <si>
    <t xml:space="preserve">Top 4 rất ổn định, top 1 khi ghép với 1 lõi định hình ở 3-2</t>
  </si>
  <si>
    <t xml:space="preserve">Băng Trộm / Kho Báu Chôn Giấu / Túi Đồ Siêu Hùng / Túi Đồ Cỡ Đại</t>
  </si>
  <si>
    <t xml:space="preserve">NÊN LẤY (nhóm trang bị)</t>
  </si>
  <si>
    <t xml:space="preserve">Đội cần đủ 3 món cho 2 chủ lực</t>
  </si>
  <si>
    <t xml:space="preserve">Cho nhiều mảnh đồ → chọn đội hình cần nhiều đồ (Nidalee &amp; Aphelios, Ahri &amp; Morgana). Ghép đồ sớm để giữ chuỗi thắng, đừng giữ mảnh chờ đồ hoàn hảo.</t>
  </si>
  <si>
    <t xml:space="preserve">Top 4 chắc; top 1 khi đồ khớp chủ lực chính</t>
  </si>
  <si>
    <t xml:space="preserve">Cách đọc: BẮT BUỘC ÉP = nhận được thì bỏ mọi kế hoạch khác, chơi đúng đội hình ghi trong bảng. NÊN LẤY = rất mạnh nhưng vẫn linh hoạt được. Tên lõi theo bản tiếng Việt của game; một số lõi mới chưa có hình riêng nên dùng biểu tượng tộc/hệ viền vàng. Điều kiện tăng bậc tổng hợp từ TFT Flow, TFT Academy, BunnyMuffins – cập nhật 06/10/2026 theo bản vá 18.3b.</t>
  </si>
  <si>
    <t xml:space="preserve">🌿 LÕI NÂNG CẤP</t>
  </si>
  <si>
    <t xml:space="preserve">Quy tắc chọn theo từng mốc + danh sách lõi mạnh mùa 18 (bấm ▼ để lọc theo Loại / Hạng)   ·   Mùa 18 · Đại Ngàn Kỳ Bí · Bản vá 18.3b (đang chạy) · 18.4 ra 07/10/2026</t>
  </si>
  <si>
    <t xml:space="preserve">  QUY TẮC CHỌN LÕI THEO MỐC</t>
  </si>
  <si>
    <t xml:space="preserve">2-1 (Lõi 1)</t>
  </si>
  <si>
    <t xml:space="preserve">Ưu tiên KINH TẾ hoặc TRANG BỊ. Chưa chốt đội hình → tránh lõi tộc hẹp. Máu cao + đầu game đẹp → lõi kinh tế dài hạn.</t>
  </si>
  <si>
    <t xml:space="preserve">3-2 (Lõi 2)</t>
  </si>
  <si>
    <t xml:space="preserve">Đã có hướng đội hình → chọn lõi tộc/Ấn/đồ khớp chủ lực. Đang thua liên tục, máu &lt; 50 → lõi giao tranh mạnh ngay.</t>
  </si>
  <si>
    <t xml:space="preserve">4-2 (Lõi 3)</t>
  </si>
  <si>
    <t xml:space="preserve">Chọn thứ tăng sức mạnh bàn cờ NGAY (giao tranh, Ấn, đồ Ánh Sáng). Lõi kinh tế lúc này chỉ khi đang lên 9 nhanh và máu cao.</t>
  </si>
  <si>
    <t xml:space="preserve">Đổi lõi</t>
  </si>
  <si>
    <t xml:space="preserve">3 lựa chọn đều kém: dùng nút đổi cho ô tệ nhất; giữ lại lõi hạng S đã thấy.</t>
  </si>
  <si>
    <t xml:space="preserve">Thực Vật Hấp Thụ, Tà Thuật, Tín Đồ Tiên Hắc Ám chỉ 1 người/phòng (18.2) → nếu được chọn thì rất đáng lấy vì không bị tranh.</t>
  </si>
  <si>
    <t xml:space="preserve">  DANH SÁCH LÕI MẠNH (BẢN 18.3b)</t>
  </si>
  <si>
    <t xml:space="preserve">Hợp với</t>
  </si>
  <si>
    <t xml:space="preserve">Kinh tế</t>
  </si>
  <si>
    <t xml:space="preserve">Mọi đội hình, nhất là lên 8/9 nhanh</t>
  </si>
  <si>
    <t xml:space="preserve">Một trong những lõi mạnh nhất</t>
  </si>
  <si>
    <t xml:space="preserve">Kỷ Nguyên / Kỷ Nguyên+</t>
  </si>
  <si>
    <t xml:space="preserve">Lên 8/9 nhanh</t>
  </si>
  <si>
    <t xml:space="preserve">Lõi mạnh nhất nhóm kinh tế</t>
  </si>
  <si>
    <t xml:space="preserve">Khởi Động Nhanh</t>
  </si>
  <si>
    <t xml:space="preserve">Muốn chuỗi thắng sớm</t>
  </si>
  <si>
    <t xml:space="preserve">Tăng nhịp độ đầu trận</t>
  </si>
  <si>
    <t xml:space="preserve">Túi Đồ Siêu Hùng</t>
  </si>
  <si>
    <t xml:space="preserve">Kinh tế / Trang bị</t>
  </si>
  <si>
    <t xml:space="preserve">Mọi đội hình; Tiên Hắc Ám, Tristana</t>
  </si>
  <si>
    <t xml:space="preserve">Túi mảnh đồ + tài nguyên</t>
  </si>
  <si>
    <t xml:space="preserve">Linh hoạt, lên 8 nhanh</t>
  </si>
  <si>
    <t xml:space="preserve">Được đánh giá rất mạnh</t>
  </si>
  <si>
    <t xml:space="preserve">Draven lên 9, Ashe Hoa Linh lên 9</t>
  </si>
  <si>
    <t xml:space="preserve">Tăng 2 bậc sức mạnh cho đội lên 9 nhanh</t>
  </si>
  <si>
    <t xml:space="preserve">Thăng Cấp. / Quà Sinh Nhật</t>
  </si>
  <si>
    <t xml:space="preserve">Kinh tế (kinh nghiệm)</t>
  </si>
  <si>
    <t xml:space="preserve">Rồng Ngàn Tuổi / Draven lên 9</t>
  </si>
  <si>
    <t xml:space="preserve">Lên cấp nhận thêm tướng</t>
  </si>
  <si>
    <t xml:space="preserve">Xúc Xắc Hoành Tráng / Xúc Xắc Vô Tận</t>
  </si>
  <si>
    <t xml:space="preserve">Kinh tế (lượt đổi)</t>
  </si>
  <si>
    <t xml:space="preserve">Sivir &amp; Nidalee, Ahri &amp; Morgana</t>
  </si>
  <si>
    <t xml:space="preserve">Nhiều lượt đổi tướng để tìm tướng 4 vàng</t>
  </si>
  <si>
    <t xml:space="preserve">Tăng Vốn I / II</t>
  </si>
  <si>
    <t xml:space="preserve">Caitlyn, đội ít cần đồ</t>
  </si>
  <si>
    <t xml:space="preserve">Tích vàng</t>
  </si>
  <si>
    <t xml:space="preserve">Vượt Thời Gian / Định Hướng Tương Lai</t>
  </si>
  <si>
    <t xml:space="preserve">Nhận Găng Đạo Tặc</t>
  </si>
  <si>
    <t xml:space="preserve">Đam Mê Đai Lưng</t>
  </si>
  <si>
    <t xml:space="preserve">Đội đỡ đòn nhiều Máu</t>
  </si>
  <si>
    <t xml:space="preserve">Nhận Đai Khổng Lồ</t>
  </si>
  <si>
    <t xml:space="preserve">Kho Báu Chôn Giấu</t>
  </si>
  <si>
    <t xml:space="preserve">Nhận mảnh đồ theo thời gian</t>
  </si>
  <si>
    <t xml:space="preserve">Túi Đồ Cỡ Đại</t>
  </si>
  <si>
    <t xml:space="preserve">Mảnh đồ + vàng + đồ đổi</t>
  </si>
  <si>
    <t xml:space="preserve">Soraka &amp; Zyra, đỡ đòn chính</t>
  </si>
  <si>
    <t xml:space="preserve">Được nhiều trang đánh giá cao</t>
  </si>
  <si>
    <t xml:space="preserve">Trang bị (vật lý)</t>
  </si>
  <si>
    <t xml:space="preserve">S+ (có điều kiện)</t>
  </si>
  <si>
    <t xml:space="preserve">Nidalee &amp; Aphelios, Sivir &amp; Nidalee</t>
  </si>
  <si>
    <t xml:space="preserve">Tăng 2 bậc sức mạnh cho đội vật lý</t>
  </si>
  <si>
    <t xml:space="preserve">Đam Mê Gậy / Trượng Đại Thiên Sứ / Thợ Rèn Gậy</t>
  </si>
  <si>
    <t xml:space="preserve">Trang bị (phép)</t>
  </si>
  <si>
    <t xml:space="preserve">Soraka &amp; Zyra, chủ lực phép</t>
  </si>
  <si>
    <t xml:space="preserve">Hợp đội phép</t>
  </si>
  <si>
    <t xml:space="preserve">Trang bị (Tạo Tác)</t>
  </si>
  <si>
    <t xml:space="preserve">Master Yi &amp; Kog'Maw, Veigar</t>
  </si>
  <si>
    <t xml:space="preserve">Tạo Tác cho chủ lực</t>
  </si>
  <si>
    <t xml:space="preserve">Giao tranh</t>
  </si>
  <si>
    <t xml:space="preserve">Đội vật lý; Nidalee &amp; Aphelios</t>
  </si>
  <si>
    <t xml:space="preserve">Tăng sát thương</t>
  </si>
  <si>
    <t xml:space="preserve">Tộc Hoa Linh</t>
  </si>
  <si>
    <t xml:space="preserve">Ahri Hoa Linh / Ashe lên 9</t>
  </si>
  <si>
    <t xml:space="preserve">Tinh Linh Hoàn Tiền / Tinh Linh Hoàn Tiền+</t>
  </si>
  <si>
    <t xml:space="preserve">Tộc Hoa Linh / Tinh Linh</t>
  </si>
  <si>
    <t xml:space="preserve">S (tốt nhất)</t>
  </si>
  <si>
    <t xml:space="preserve">Ahri Hoa Linh</t>
  </si>
  <si>
    <t xml:space="preserve">Hoàn vàng khi mua Tinh Linh – lõi tốt nhất cho Hoa Linh</t>
  </si>
  <si>
    <t xml:space="preserve">Tộc Thực Vật</t>
  </si>
  <si>
    <t xml:space="preserve">Veigar săn 3 sao, Cassiopeia Vệ Quân</t>
  </si>
  <si>
    <t xml:space="preserve">Chỉ 1 người/phòng (18.2)</t>
  </si>
  <si>
    <t xml:space="preserve">Tộc Tiên Hắc Ám</t>
  </si>
  <si>
    <t xml:space="preserve">⛔ TẠM TẮT</t>
  </si>
  <si>
    <t xml:space="preserve">⛔ 18.3b: Riot TẮT lõi này do lỗi – sẽ bật lại ở bản sau</t>
  </si>
  <si>
    <t xml:space="preserve">Đội Tiên Hắc Ám (Cassiopeia / Morgana)</t>
  </si>
  <si>
    <t xml:space="preserve">Vẫn dùng được; chỉ 1 người/phòng</t>
  </si>
  <si>
    <t xml:space="preserve">Cắm Rễ Phân Tán / Phân Nhánh</t>
  </si>
  <si>
    <t xml:space="preserve">Tộc / Ấn</t>
  </si>
  <si>
    <t xml:space="preserve">Aphelios Thần Rừng, Tristana &amp; Rengar</t>
  </si>
  <si>
    <t xml:space="preserve">Cho thêm Ấn / tộc</t>
  </si>
  <si>
    <t xml:space="preserve">Tộc Khắc Tinh</t>
  </si>
  <si>
    <t xml:space="preserve">Kha'Zix + Rengar cùng sân</t>
  </si>
  <si>
    <t xml:space="preserve">Cho phép ra sân cả 2 tướng Khắc Tinh</t>
  </si>
  <si>
    <t xml:space="preserve">Rengar săn 3 sao</t>
  </si>
  <si>
    <t xml:space="preserve">Tristana &amp; Rengar</t>
  </si>
  <si>
    <t xml:space="preserve">Tăng tốc cho đội săn 3 sao tướng 3 vàng</t>
  </si>
  <si>
    <t xml:space="preserve">Hàng Chờ Pandora / Bài Học Sơ Khai</t>
  </si>
  <si>
    <t xml:space="preserve">Kinh tế / Săn 3 sao</t>
  </si>
  <si>
    <t xml:space="preserve">Hỗ trợ săn 3 sao</t>
  </si>
  <si>
    <t xml:space="preserve">Tộc Nguyên Sinh</t>
  </si>
  <si>
    <t xml:space="preserve">Nidalee Thuật Sĩ, Malphite Nguyên Sinh</t>
  </si>
  <si>
    <t xml:space="preserve">Tăng bậc đội Nguyên Sinh</t>
  </si>
  <si>
    <t xml:space="preserve">Tộc Quái Rừng</t>
  </si>
  <si>
    <t xml:space="preserve">Quái Rừng săn 3 sao / nhịp độ</t>
  </si>
  <si>
    <t xml:space="preserve">Tăng sức mạnh đội thuần Quái Rừng</t>
  </si>
  <si>
    <t xml:space="preserve">Mọi đội có hàng trước rõ ràng</t>
  </si>
  <si>
    <t xml:space="preserve">✅ 18.3 tăng sức mạnh (SMCK 9% → 11%)</t>
  </si>
  <si>
    <t xml:space="preserve">Khảm Bảo Thạch</t>
  </si>
  <si>
    <t xml:space="preserve">Đội phép (Ahri, Soraka, Cassiopeia)</t>
  </si>
  <si>
    <t xml:space="preserve">✅ 18.3 tăng Tỉ Lệ Chí Mạng (10% → 15%)</t>
  </si>
  <si>
    <t xml:space="preserve">Linh Hồn Chuộc Tội</t>
  </si>
  <si>
    <t xml:space="preserve">Đội cần trụ lâu</t>
  </si>
  <si>
    <t xml:space="preserve">✅ 18.3 tăng hồi máu (7.5% → 9%)</t>
  </si>
  <si>
    <t xml:space="preserve">Ân Huệ Thách Đấu</t>
  </si>
  <si>
    <t xml:space="preserve">⛔ 18.3b: bị tắt do lỗi</t>
  </si>
  <si>
    <t xml:space="preserve">Bảo Hộ Vô Tận / Nhân Bản</t>
  </si>
  <si>
    <t xml:space="preserve">Hang Ổ Baron / To Lớn &amp; Mạnh Mẽ</t>
  </si>
  <si>
    <t xml:space="preserve">Tăng sức mạnh đội trụ lâu</t>
  </si>
  <si>
    <t xml:space="preserve">Giao tranh / Đội hình</t>
  </si>
  <si>
    <t xml:space="preserve">Kayle Mặt Trời (săn 3 sao)</t>
  </si>
  <si>
    <t xml:space="preserve">Đẩy đội Kayle lên hạng S</t>
  </si>
  <si>
    <t xml:space="preserve">Sơ Đồ Tuyến Sau</t>
  </si>
  <si>
    <t xml:space="preserve">Nhận tướng 3 vàng không phải đỡ đòn + Ấn tương ứng</t>
  </si>
  <si>
    <t xml:space="preserve">Ấn (Thuật Sĩ / Đao Phủ / Tiên Linh / Thợ Săn / Nguyên Sinh)</t>
  </si>
  <si>
    <t xml:space="preserve">Ahri &amp; Morgana, Soraka &amp; Zyra, Sivir</t>
  </si>
  <si>
    <t xml:space="preserve">Ấn Thuật Sĩ đẩy Ahri &amp; Morgana lên S+</t>
  </si>
  <si>
    <t xml:space="preserve">Tên và hình lõi theo bản tiếng Việt của game. Một số lõi mới chưa có hình riêng trong dữ liệu game → dùng biểu tượng tộc/hệ (viền vàng). Luôn đọc mô tả trong game.</t>
  </si>
  <si>
    <t xml:space="preserve">🌿 TỘC HỆ &amp; TƯỚNG MÙA 18</t>
  </si>
  <si>
    <t xml:space="preserve">Chọn tộc/hệ → xem mốc kích hoạt, hiệu ứng và danh sách tướng</t>
  </si>
  <si>
    <t xml:space="preserve">① Chọn tộc / hệ</t>
  </si>
  <si>
    <t xml:space="preserve">Hiệu ứng</t>
  </si>
  <si>
    <t xml:space="preserve">Tướng thuộc tộc/hệ</t>
  </si>
  <si>
    <t xml:space="preserve">  BẢNG TẤT CẢ TỘC / HỆ</t>
  </si>
  <si>
    <t xml:space="preserve">Mốc</t>
  </si>
  <si>
    <t xml:space="preserve">Hiệu ứng (tóm tắt)</t>
  </si>
  <si>
    <t xml:space="preserve">Tộc (cơ chế)</t>
  </si>
  <si>
    <t xml:space="preserve">3 / 5 / 7 / 9 / 11</t>
  </si>
  <si>
    <t xml:space="preserve">Sau mỗi trận, Tinh Linh được cường hoá. (3) nâng cấp Tinh Linh + SMPT · (5) Tinh Linh xuất hiện ở MỌI lượt cửa hàng · (7) +4 vàng mỗi lần mua Tinh Linh · (9) mua 2 Tinh Linh/vòng · (11) Tinh Linh tràn đầy. Phải ra sân đủ 3 Hoa Linh mới có Tinh Linh nâng cấp. ⚠ 18.3: hàng loạt Tinh Linh của Hoa Linh bị giảm sức mạnh (sát thương, máu, vàng) → đội Hoa Linh yếu hơn trước.</t>
  </si>
  <si>
    <t xml:space="preserve">Karma (1💰), Yorick (1💰), Yunara (2💰), Master Yi (3💰), Ahri (4💰), Sett (4💰), Ashe (5💰), Lux (5💰)</t>
  </si>
  <si>
    <t xml:space="preserve">3 / 5 / 7 / 10</t>
  </si>
  <si>
    <t xml:space="preserve">(3) Chọn 1 tướng giữ Dấu Ấn Đầu Đàn để nhận hiệu ứng riêng · (5) cứ 3 trận cửa hàng lại 'tràn ngập' Quái Rừng · (7) mỗi 5 giây tăng SMCK/SMPT/Tốc Độ Đánh, Giáp/Kháng Phép, Máu, hồi Năng Lượng · (10) +2 giới hạn đội hình. Rồng Ngàn Tuổi tính +2.</t>
  </si>
  <si>
    <t xml:space="preserve">Mầm Non (1💰), Sỏi (1💰), Cóc Thành Tinh (2💰), Sói Hắc Ám (2💰), Cua Kỳ Cục (2💰), Quái Đá Krug (3💰), Chim Mẹ (3💰), Bụi Gai Đỏ (4💰), Người Đá (4💰), Rồng Ngàn Tuổi (5💰)</t>
  </si>
  <si>
    <t xml:space="preserve">Thần Rừng</t>
  </si>
  <si>
    <t xml:space="preserve">Nhận cây đặt lên sân: (3) 1 Cây Đá + 1 Hoa Sinh Mệnh · (5) thêm 1 Cây Đá + Máu · (7) thêm Hộ Vệ Rừng Sâu · (9) cây lên 2 sao · (11) cây lên 3 sao.</t>
  </si>
  <si>
    <t xml:space="preserve">Ornn (1💰), Xayah (1💰), Alistar (2💰), LeBlanc (2💰), Hecarim (3💰), Ezreal (4💰), Gnar (5💰), Lux (5💰)</t>
  </si>
  <si>
    <t xml:space="preserve">Tinh Nghịch</t>
  </si>
  <si>
    <t xml:space="preserve">3 / 5 / 7</t>
  </si>
  <si>
    <t xml:space="preserve">Nhận thú cưỡi 'Bạn Lông Xù'; thả 1 tướng Tinh Nghịch lên để chọn người cưỡi (kỹ năng đổi theo cận chiến/đánh xa). Người cưỡi nhận % Máu + Tốc Độ Đánh; mốc cao nhận toàn bộ kỹ năng của thú cưỡi.</t>
  </si>
  <si>
    <t xml:space="preserve">Kobuko (1💰), Veigar (1💰), Teemo (2💰), Rammus (3💰), Tristana (3💰), Gnar (5💰)</t>
  </si>
  <si>
    <t xml:space="preserve">3 / 4 / 5 / 7</t>
  </si>
  <si>
    <t xml:space="preserve">Thu Tinh Chất khi hạ gục tướng và (nhiều hơn) khi THUA trận. Đổi Tinh Chất lấy quà ngay hoặc tích lại đổi quà lớn. ✅ 18.3: tích Tinh Chất nhanh hơn → tộc này mạnh lên rõ rệt.</t>
  </si>
  <si>
    <t xml:space="preserve">Camille (1💰), Caitlyn (2💰), Elise (2💰), Cassiopeia (3💰), Morgana (4💰), Lux (5💰)</t>
  </si>
  <si>
    <t xml:space="preserve">Gai Đen</t>
  </si>
  <si>
    <t xml:space="preserve">Tộc</t>
  </si>
  <si>
    <t xml:space="preserve">2 / 4 / 6</t>
  </si>
  <si>
    <t xml:space="preserve">Đầu trận hiến tế tướng đứng trên ô Gai Đen → các tướng Gai Đen nhận Máu + chỉ số theo vai trò của tướng bị hiến tế. ⚠ 18.3b: thưởng sát thương khi hiến tế giảm (14% → 12%).</t>
  </si>
  <si>
    <t xml:space="preserve">Rek'Sai (1💰), Veigar (1💰), Warwick (2💰), Azir (3💰), Malphite (4💰), Lux (5💰)</t>
  </si>
  <si>
    <t xml:space="preserve">Hỏa Ngục</t>
  </si>
  <si>
    <t xml:space="preserve">2 / 3 / 5 / 7</t>
  </si>
  <si>
    <t xml:space="preserve">Sát thương gây Thiêu Đốt + Vết Thương (giảm hồi máu). Từ mốc 3: 'đốt' 1/2/4 ô cửa hàng để ra tướng giá cao hơn. ⚠ 18.3: mốc cao bị giảm nhẹ.</t>
  </si>
  <si>
    <t xml:space="preserve">Akali (1💰), Varus (1💰), Shen (2💰), Amumu (4💰), Kennen (5💰), Lux (5💰)</t>
  </si>
  <si>
    <t xml:space="preserve">Mặt Trời</t>
  </si>
  <si>
    <t xml:space="preserve">3</t>
  </si>
  <si>
    <t xml:space="preserve">Tướng nhận lá chắn theo % Máu tối đa + sát thương phép cộng thêm; thưởng tăng theo số tướng 3 sao KHÁC NHAU. Mặt Trời + Mặt Trăng mở tộc ẩn Thiên Thực (định kỳ kết liễu kẻ địch ít máu nhất).</t>
  </si>
  <si>
    <t xml:space="preserve">Leona (1💰), Kayle (2💰), Sejuani (2💰), Lux (5💰)</t>
  </si>
  <si>
    <t xml:space="preserve">Mặt Trăng</t>
  </si>
  <si>
    <t xml:space="preserve">2 / 3 / 4 / 5</t>
  </si>
  <si>
    <t xml:space="preserve">Tướng Mặt Trăng và đồng minh đứng SÁT BÊN nhận Tốc Độ Đánh + SMPT (tướng Mặt Trăng nhận gấp đôi). Đặt chủ lực kề tướng Mặt Trăng.</t>
  </si>
  <si>
    <t xml:space="preserve">Diana (3💰), Aphelios (4💰), Alune (5💰), Lux (5💰)</t>
  </si>
  <si>
    <t xml:space="preserve">Tiên Linh</t>
  </si>
  <si>
    <t xml:space="preserve">2 / 4</t>
  </si>
  <si>
    <t xml:space="preserve">Gây sát thương sẽ thu hút Tiên; tướng Tiên Linh nhận SMCK/SMPT và hồi máu khi dưới 50% Máu (18.2: mốc Tiên Vàng đến sớm hơn).</t>
  </si>
  <si>
    <t xml:space="preserve">Rakan (1💰), Xayah (1💰), Tristana (3💰), Lillia (4💰), Lux (5💰)</t>
  </si>
  <si>
    <t xml:space="preserve">Chọn 1 Phúc Lành (mốc 4 chọn thêm 1): RÙA (cả đội hồi 4% Máu mỗi 4 giây) · GẤU (sát thương của tướng Nguyên Sinh kết liễu kẻ dưới 12% Máu) · HỔ (sau 6 giây: tướng Nguyên Sinh +35% Tốc Độ Đánh, cả đội +15%) · PHƯỢNG HOÀNG (mỗi 15 lần hạ gục nhận 1 mảnh trang bị, tối đa 4).</t>
  </si>
  <si>
    <t xml:space="preserve">Vi (3💰), Nidalee (4💰), Sivir (4💰), Lux (5💰)</t>
  </si>
  <si>
    <t xml:space="preserve">1 / 2</t>
  </si>
  <si>
    <t xml:space="preserve">Tướng 'thu hoạch' kẻ địch khi hạ gục: nhận Năng Lượng và hồi Máu cho đồng minh.</t>
  </si>
  <si>
    <t xml:space="preserve">Fiddlesticks (3💰), Soraka (4💰)</t>
  </si>
  <si>
    <t xml:space="preserve">Tộc (Kha'Zix / Rengar)</t>
  </si>
  <si>
    <t xml:space="preserve">Tích điểm hạ gục (hạ tướng Khắc Tinh khác = 3 điểm). Kha'Zix tiến hoá ở mốc 8 / 30 / 60 (ưu tiên chọn Tàn Phá &gt; Đao Phủ &gt; Liên Kích &gt; Thuật Sư); Rengar đổi điểm hạ gục ra vàng. Muốn ra sân cả hai cần lõi Không Đối Thủ.</t>
  </si>
  <si>
    <t xml:space="preserve">Kha'Zix (3💰), Rengar (3💰)</t>
  </si>
  <si>
    <t xml:space="preserve">Thế Thân</t>
  </si>
  <si>
    <t xml:space="preserve">Độc nhất (Lux)</t>
  </si>
  <si>
    <t xml:space="preserve">1</t>
  </si>
  <si>
    <t xml:space="preserve">Có Lux trên sân/hàng chờ thì các Lux khác trong cửa hàng đổi thành cùng tộc; mua Lux được tính 2 lần cho tộc đó.</t>
  </si>
  <si>
    <t xml:space="preserve">Lux (5💰)</t>
  </si>
  <si>
    <t xml:space="preserve">Bá Chủ</t>
  </si>
  <si>
    <t xml:space="preserve">Độc nhất (Rồng Ngàn Tuổi)</t>
  </si>
  <si>
    <t xml:space="preserve">Rồng Ngàn Tuổi chiếm 2 ô đội hình và cộng +2 cho tộc Quái Rừng.</t>
  </si>
  <si>
    <t xml:space="preserve">Rồng Ngàn Tuổi (5💰)</t>
  </si>
  <si>
    <t xml:space="preserve">Săn Thưởng</t>
  </si>
  <si>
    <t xml:space="preserve">Độc nhất (Draven)</t>
  </si>
  <si>
    <t xml:space="preserve">Draven nhận nhiệm vụ truy nã; hoàn thành (cần hạ gục cuối) để nhận vàng/quà.</t>
  </si>
  <si>
    <t xml:space="preserve">Draven (5💰)</t>
  </si>
  <si>
    <t xml:space="preserve">Lục Bảo</t>
  </si>
  <si>
    <t xml:space="preserve">Độc nhất (Taric)</t>
  </si>
  <si>
    <t xml:space="preserve">Kéo 1 đồng minh thả lên Taric để ghép cặp — đồng minh nhận hiệu ứng rất mạnh.</t>
  </si>
  <si>
    <t xml:space="preserve">Taric (5💰)</t>
  </si>
  <si>
    <t xml:space="preserve">Thụ Thần</t>
  </si>
  <si>
    <t xml:space="preserve">Độc nhất (Ivern)</t>
  </si>
  <si>
    <t xml:space="preserve">Ivern tích hạt giống; dùng 5 hạt để 'trồng' 1 ô sàn có hiệu ứng có lợi.</t>
  </si>
  <si>
    <t xml:space="preserve">Ivern (5💰)</t>
  </si>
  <si>
    <t xml:space="preserve">Cổ Thụ</t>
  </si>
  <si>
    <t xml:space="preserve">Độc nhất (Maokai)</t>
  </si>
  <si>
    <t xml:space="preserve">Maokai nhận Máu tối đa VĨNH VIỄN mỗi khi kẻ địch gần đó chết (càng về sau càng trâu).</t>
  </si>
  <si>
    <t xml:space="preserve">Maokai (5💰)</t>
  </si>
  <si>
    <t xml:space="preserve">Cự Thạch</t>
  </si>
  <si>
    <t xml:space="preserve">Độc nhất (Malphite)</t>
  </si>
  <si>
    <t xml:space="preserve">Malphite nhận Giáp/Kháng Phép theo số kẻ địch đang nhắm vào mình.</t>
  </si>
  <si>
    <t xml:space="preserve">Malphite (4💰)</t>
  </si>
  <si>
    <t xml:space="preserve">Ăn Mòn</t>
  </si>
  <si>
    <t xml:space="preserve">Độc nhất (Kog'Maw)</t>
  </si>
  <si>
    <t xml:space="preserve">Sát thương của Kog'Maw giảm 30% Giáp và Kháng Phép của mục tiêu trong 4 giây.</t>
  </si>
  <si>
    <t xml:space="preserve">Kog'Maw (3💰)</t>
  </si>
  <si>
    <t xml:space="preserve">Vườn Gai</t>
  </si>
  <si>
    <t xml:space="preserve">Độc nhất (Zyra)</t>
  </si>
  <si>
    <t xml:space="preserve">Cả đội nhận 5% Chống Chịu, tăng lên 10% khi có từ 6 cây của Zyra còn sống.</t>
  </si>
  <si>
    <t xml:space="preserve">Zyra (4💰)</t>
  </si>
  <si>
    <t xml:space="preserve">Hòa Hợp</t>
  </si>
  <si>
    <t xml:space="preserve">Độc nhất (Alune)</t>
  </si>
  <si>
    <t xml:space="preserve">Alune xoay chu kỳ trăng: ≤50% nhận Chống Chịu, &gt;50% nhận Khuếch Đại Sát Thương.</t>
  </si>
  <si>
    <t xml:space="preserve">Alune (5💰)</t>
  </si>
  <si>
    <t xml:space="preserve">Thích Ứng</t>
  </si>
  <si>
    <t xml:space="preserve">Hệ</t>
  </si>
  <si>
    <t xml:space="preserve">2 / 3 / 4</t>
  </si>
  <si>
    <t xml:space="preserve">Kỹ năng thay đổi tuỳ SMCK hay SMPT cao hơn. +25% / 35% / 50% SMCK hoặc SMPT. Lên đồ quyết định dạng: đồ vật lý → dạng vật lý, đồ phép → dạng phép.</t>
  </si>
  <si>
    <t xml:space="preserve">Akali (1💰), Cóc Thành Tinh (2💰), Kog'Maw (3💰), Master Yi (3💰), Nidalee (4💰)</t>
  </si>
  <si>
    <t xml:space="preserve">Đấu Sĩ</t>
  </si>
  <si>
    <t xml:space="preserve">Cả đội + Máu tối đa; tướng Đấu Sĩ nhận thêm 25% / 40% / 65%.</t>
  </si>
  <si>
    <t xml:space="preserve">Kobuko (1💰), Rek'Sai (1💰), Alistar (2💰), Quái Đá Krug (3💰), Sett (4💰), Gnar (5💰)</t>
  </si>
  <si>
    <t xml:space="preserve">Vệ Quân</t>
  </si>
  <si>
    <t xml:space="preserve">Cả đội + Giáp/Kháng Phép; tướng Vệ Quân nhận 25 / 60 / 120.</t>
  </si>
  <si>
    <t xml:space="preserve">Leona (1💰), Ornn (1💰), Shen (2💰), Fiddlesticks (3💰), Rammus (3💰), Lillia (4💰)</t>
  </si>
  <si>
    <t xml:space="preserve">Đao Phủ</t>
  </si>
  <si>
    <t xml:space="preserve">Kỹ năng có thể chí mạng (+ Tỉ Lệ Chí Mạng). Từ mốc 3: kẻ địch chảy máu thêm 30% / 40% sát thương chuẩn.</t>
  </si>
  <si>
    <t xml:space="preserve">Yunara (2💰), Azir (3💰), Ezreal (4💰), Soraka (4💰), Kennen (5💰)</t>
  </si>
  <si>
    <t xml:space="preserve">Thợ Săn</t>
  </si>
  <si>
    <t xml:space="preserve">+20 / 30 / 45 / 65% SMCK; đánh liên tục 1 mục tiêu một lúc → + Khuếch Đại Sát Thương. Nên đánh vào tướng đỡ đòn chính. ⚠ 18.3: mốc cao bị giảm nhẹ.</t>
  </si>
  <si>
    <t xml:space="preserve">Mầm Non (1💰), Caitlyn (2💰), Tristana (3💰), Sivir (4💰), Ashe (5💰)</t>
  </si>
  <si>
    <t xml:space="preserve">Thuật Sĩ</t>
  </si>
  <si>
    <t xml:space="preserve">Cả đội hồi Năng Lượng; tướng Thuật Sĩ hồi nhiều hơn (3 / 4 / 6 / 9 mỗi giây). ⚠ 18.3: mốc cao bị giảm nhẹ.</t>
  </si>
  <si>
    <t xml:space="preserve">Sỏi (1💰), Teemo (2💰), Kog'Maw (3💰), Morgana (4💰), Người Đá (4💰)</t>
  </si>
  <si>
    <t xml:space="preserve">Dũng Sĩ</t>
  </si>
  <si>
    <t xml:space="preserve">Cả đội nhận Chống Chịu; tướng Dũng Sĩ nhận 20% / 30% / 40%.</t>
  </si>
  <si>
    <t xml:space="preserve">Rakan (1💰), Yorick (1💰), Cua Kỳ Cục (2💰), Sejuani (2💰), Vi (3💰), Amumu (4💰), Maokai (5💰)</t>
  </si>
  <si>
    <t xml:space="preserve">Liên Kích</t>
  </si>
  <si>
    <t xml:space="preserve">Cả đội +10% Tốc Độ Đánh; tướng Liên Kích cộng dồn Tốc Độ Đánh mỗi đòn đánh (tối đa 10 lần). 18.2: mốc cao bị giảm.</t>
  </si>
  <si>
    <t xml:space="preserve">Varus (1💰), Xayah (1💰), Kayle (2💰), Chim Mẹ (3💰), Aphelios (4💰)</t>
  </si>
  <si>
    <t xml:space="preserve">Tàn Phá</t>
  </si>
  <si>
    <t xml:space="preserve">+10% Hút Máu Toàn Phần; +12% / 25% / 40% sát thương, gấp đôi lên kẻ địch dưới 50% Máu.</t>
  </si>
  <si>
    <t xml:space="preserve">Akali (1💰), Camille (1💰), Sói Hắc Ám (2💰), Warwick (2💰), Diana (3💰), Bụi Gai Đỏ (4💰)</t>
  </si>
  <si>
    <t xml:space="preserve">Thuật Sư</t>
  </si>
  <si>
    <t xml:space="preserve">Cả đội + SMPT; tướng Thuật Sư nhận 10% / 30% / 55% SMPT và cộng thêm mỗi lần tung chiêu.</t>
  </si>
  <si>
    <t xml:space="preserve">Karma (1💰), Veigar (1💰), LeBlanc (2💰), Cassiopeia (3💰), Fiddlesticks (3💰), Ahri (4💰), Alune (5💰)</t>
  </si>
  <si>
    <t xml:space="preserve">Triệu Hồi</t>
  </si>
  <si>
    <t xml:space="preserve">2 / 3</t>
  </si>
  <si>
    <t xml:space="preserve">Cường hoá vật triệu hồi: Yorick + Máu, Azir/Chim Mẹ + sát thương, Zyra + số đòn của cây. Mốc 3 mạnh thêm 50%.</t>
  </si>
  <si>
    <t xml:space="preserve">Yorick (1💰), Azir (3💰), Chim Mẹ (3💰), Zyra (4💰)</t>
  </si>
  <si>
    <t xml:space="preserve">Tiên Phong</t>
  </si>
  <si>
    <t xml:space="preserve">Lá chắn theo % Máu tối đa khi vào trận và khi xuống dưới 50% Máu: 18% / 32% / 42%; mốc 6 nhận thêm 5% Chống Chịu khi có lá chắn.</t>
  </si>
  <si>
    <t xml:space="preserve">Rakan (1💰), Elise (2💰), Diana (3💰), Hecarim (3💰), Người Đá (4💰), Taric (5💰)</t>
  </si>
  <si>
    <t xml:space="preserve">  DANH SÁCH TƯỚNG (màu = giá)</t>
  </si>
  <si>
    <t xml:space="preserve">Có mặt trong đội hình mạnh</t>
  </si>
  <si>
    <t xml:space="preserve">Hỏa Ngục, Thích Ứng, Tàn Phá</t>
  </si>
  <si>
    <t xml:space="preserve">Tiên Hắc Ám, Tàn Phá</t>
  </si>
  <si>
    <t xml:space="preserve">Quái Rừng, Thợ Săn</t>
  </si>
  <si>
    <t xml:space="preserve">Sivir &amp; Nidalee Nguyên Sinh, Mầm Non Quái Rừng</t>
  </si>
  <si>
    <t xml:space="preserve">Hoa Linh, Thuật Sư</t>
  </si>
  <si>
    <t xml:space="preserve">Ahri &amp; Morgana Thuật Sĩ, Ashe Hoa Linh Lên 9, Yunara Mặt Trời</t>
  </si>
  <si>
    <t xml:space="preserve">Tinh Nghịch, Đấu Sĩ</t>
  </si>
  <si>
    <t xml:space="preserve">Veigar Thực Vật Hấp Thụ</t>
  </si>
  <si>
    <t xml:space="preserve">Mặt Trời, Vệ Quân</t>
  </si>
  <si>
    <t xml:space="preserve">Yunara Mặt Trời, Cassiopeia Vệ Quân, Akali Mặt Trời, Kayle Mặt Trời Liên Kích</t>
  </si>
  <si>
    <t xml:space="preserve">Thần Rừng, Vệ Quân</t>
  </si>
  <si>
    <t xml:space="preserve">Kha'Zix Khắc Tinh, Cassiopeia Vệ Quân</t>
  </si>
  <si>
    <t xml:space="preserve">Quái Rừng, Thuật Sĩ</t>
  </si>
  <si>
    <t xml:space="preserve">Ahri &amp; Morgana Thuật Sĩ, Rồng Ngàn Tuổi Quái Rừng, Mầm Non Quái Rừng</t>
  </si>
  <si>
    <t xml:space="preserve">Tiên Linh, Dũng Sĩ, Tiên Phong</t>
  </si>
  <si>
    <t xml:space="preserve">Caitlyn Dũng Sĩ Thợ Săn, Tristana &amp; Rengar Tiên Linh</t>
  </si>
  <si>
    <t xml:space="preserve">Gai Đen, Đấu Sĩ</t>
  </si>
  <si>
    <t xml:space="preserve">Sivir &amp; Nidalee Nguyên Sinh, Veigar Thực Vật Hấp Thụ, Azir Triệu Hồi</t>
  </si>
  <si>
    <t xml:space="preserve">Hỏa Ngục, Liên Kích</t>
  </si>
  <si>
    <t xml:space="preserve">Nidalee &amp; Aphelios Mặt Trăng, Kayle Mặt Trời Liên Kích</t>
  </si>
  <si>
    <t xml:space="preserve">Gai Đen, Tinh Nghịch, Thuật Sư</t>
  </si>
  <si>
    <t xml:space="preserve">Đao Phủ Azir – Soraka &amp; Zyra, Veigar Thực Vật Hấp Thụ</t>
  </si>
  <si>
    <t xml:space="preserve">Thần Rừng, Tiên Linh, Liên Kích</t>
  </si>
  <si>
    <t xml:space="preserve">Hoa Linh, Dũng Sĩ, Triệu Hồi</t>
  </si>
  <si>
    <t xml:space="preserve">Ashe Hoa Linh Lên 9, Yunara Mặt Trời, Azir Triệu Hồi, Master Yi &amp; Kog'Maw Thích Ứng</t>
  </si>
  <si>
    <t xml:space="preserve">Thần Rừng, Đấu Sĩ</t>
  </si>
  <si>
    <t xml:space="preserve">Draven Lên 9</t>
  </si>
  <si>
    <t xml:space="preserve">Tiên Hắc Ám, Thợ Săn</t>
  </si>
  <si>
    <t xml:space="preserve">Tiên Hắc Ám, Tiên Phong</t>
  </si>
  <si>
    <t xml:space="preserve">Cassiopeia Tiên Hắc Ám</t>
  </si>
  <si>
    <t xml:space="preserve">Cóc Thành Tinh</t>
  </si>
  <si>
    <t xml:space="preserve">Quái Rừng, Thích Ứng</t>
  </si>
  <si>
    <t xml:space="preserve">Mặt Trời, Liên Kích</t>
  </si>
  <si>
    <t xml:space="preserve">Yunara Mặt Trời, Akali Mặt Trời, Kayle Mặt Trời Liên Kích</t>
  </si>
  <si>
    <t xml:space="preserve">Thần Rừng, Thuật Sư</t>
  </si>
  <si>
    <t xml:space="preserve">Yunara Mặt Trời</t>
  </si>
  <si>
    <t xml:space="preserve">Quái Rừng, Tàn Phá</t>
  </si>
  <si>
    <t xml:space="preserve">Rồng Ngàn Tuổi Quái Rừng, Mầm Non Quái Rừng</t>
  </si>
  <si>
    <t xml:space="preserve">Quái Rừng, Dũng Sĩ</t>
  </si>
  <si>
    <t xml:space="preserve">Caitlyn Dũng Sĩ Thợ Săn, Mầm Non Quái Rừng</t>
  </si>
  <si>
    <t xml:space="preserve">Mặt Trời, Dũng Sĩ</t>
  </si>
  <si>
    <t xml:space="preserve">Caitlyn Dũng Sĩ Thợ Săn, Yunara Mặt Trời, Akali Mặt Trời, Kayle Mặt Trời Liên Kích</t>
  </si>
  <si>
    <t xml:space="preserve">Hỏa Ngục, Vệ Quân</t>
  </si>
  <si>
    <t xml:space="preserve">Cassiopeia Vệ Quân, Akali Mặt Trời, Kayle Mặt Trời Liên Kích</t>
  </si>
  <si>
    <t xml:space="preserve">Tinh Nghịch, Thuật Sĩ</t>
  </si>
  <si>
    <t xml:space="preserve">Gai Đen, Tàn Phá</t>
  </si>
  <si>
    <t xml:space="preserve">Hoa Linh, Đao Phủ</t>
  </si>
  <si>
    <t xml:space="preserve">Yunara Mặt Trời, Azir Triệu Hồi</t>
  </si>
  <si>
    <t xml:space="preserve">Gai Đen, Đao Phủ, Triệu Hồi</t>
  </si>
  <si>
    <t xml:space="preserve">Đao Phủ Azir – Soraka &amp; Zyra, Yunara Mặt Trời, Azir Triệu Hồi</t>
  </si>
  <si>
    <t xml:space="preserve">Tiên Hắc Ám, Thuật Sư</t>
  </si>
  <si>
    <t xml:space="preserve">Cassiopeia Vệ Quân, Cassiopeia Tiên Hắc Ám</t>
  </si>
  <si>
    <t xml:space="preserve">Mặt Trăng, Tàn Phá, Tiên Phong</t>
  </si>
  <si>
    <t xml:space="preserve">Nidalee &amp; Aphelios Mặt Trăng, Kha'Zix Khắc Tinh, Akali Mặt Trời, Kayle Mặt Trời Liên Kích, Cassiopeia Tiên Hắc Ám</t>
  </si>
  <si>
    <t xml:space="preserve">Thực Vật, Vệ Quân, Thuật Sư</t>
  </si>
  <si>
    <t xml:space="preserve">Đao Phủ Azir – Soraka &amp; Zyra, Kha'Zix Khắc Tinh, Veigar Thực Vật Hấp Thụ, Cassiopeia Vệ Quân</t>
  </si>
  <si>
    <t xml:space="preserve">Thần Rừng, Tiên Phong</t>
  </si>
  <si>
    <t xml:space="preserve">Kha'Zix Khắc Tinh, Cassiopeia Tiên Hắc Ám</t>
  </si>
  <si>
    <t xml:space="preserve">Kha'Zix Khắc Tinh, Azir Triệu Hồi</t>
  </si>
  <si>
    <t xml:space="preserve">Ăn Mòn, Thuật Sĩ, Thích Ứng</t>
  </si>
  <si>
    <t xml:space="preserve">Nidalee &amp; Aphelios Mặt Trăng, Sivir &amp; Nidalee Nguyên Sinh, Master Yi &amp; Kog'Maw Thích Ứng</t>
  </si>
  <si>
    <t xml:space="preserve">Quái Rừng, Đấu Sĩ</t>
  </si>
  <si>
    <t xml:space="preserve">Sivir &amp; Nidalee Nguyên Sinh, Ahri &amp; Morgana Thuật Sĩ, Rồng Ngàn Tuổi Quái Rừng, Mầm Non Quái Rừng, Master Yi &amp; Kog'Maw Thích Ứng</t>
  </si>
  <si>
    <t xml:space="preserve">Chim Mẹ</t>
  </si>
  <si>
    <t xml:space="preserve">Quái Rừng, Triệu Hồi, Liên Kích</t>
  </si>
  <si>
    <t xml:space="preserve">Hoa Linh, Thích Ứng</t>
  </si>
  <si>
    <t xml:space="preserve">Tinh Nghịch, Vệ Quân</t>
  </si>
  <si>
    <t xml:space="preserve">Đao Phủ Azir – Soraka &amp; Zyra, Veigar Thực Vật Hấp Thụ, Cassiopeia Vệ Quân, Tristana &amp; Rengar Tiên Linh</t>
  </si>
  <si>
    <t xml:space="preserve">Tiên Linh, Tinh Nghịch, Thợ Săn</t>
  </si>
  <si>
    <t xml:space="preserve">Nguyên Sinh, Dũng Sĩ</t>
  </si>
  <si>
    <t xml:space="preserve">Nidalee &amp; Aphelios Mặt Trăng, Caitlyn Dũng Sĩ Thợ Săn, Azir Triệu Hồi, Master Yi &amp; Kog'Maw Thích Ứng, Tristana &amp; Rengar Tiên Linh</t>
  </si>
  <si>
    <t xml:space="preserve">Ahri &amp; Morgana Thuật Sĩ, Ashe Hoa Linh Lên 9</t>
  </si>
  <si>
    <t xml:space="preserve">Hỏa Ngục, Dũng Sĩ</t>
  </si>
  <si>
    <t xml:space="preserve">Nidalee &amp; Aphelios Mặt Trăng, Draven Lên 9</t>
  </si>
  <si>
    <t xml:space="preserve">Mặt Trăng, Liên Kích</t>
  </si>
  <si>
    <t xml:space="preserve">Nidalee &amp; Aphelios Mặt Trăng, Kha'Zix Khắc Tinh, Kayle Mặt Trời Liên Kích</t>
  </si>
  <si>
    <t xml:space="preserve">Thần Rừng, Đao Phủ</t>
  </si>
  <si>
    <t xml:space="preserve">Kha'Zix Khắc Tinh, Draven Lên 9</t>
  </si>
  <si>
    <t xml:space="preserve">Tiên Linh, Vệ Quân</t>
  </si>
  <si>
    <t xml:space="preserve">Cassiopeia Vệ Quân, Tristana &amp; Rengar Tiên Linh</t>
  </si>
  <si>
    <t xml:space="preserve">Gai Đen, Cự Thạch</t>
  </si>
  <si>
    <t xml:space="preserve">Đao Phủ Azir – Soraka &amp; Zyra, Sivir &amp; Nidalee Nguyên Sinh</t>
  </si>
  <si>
    <t xml:space="preserve">Tiên Hắc Ám, Thuật Sĩ</t>
  </si>
  <si>
    <t xml:space="preserve">Ahri &amp; Morgana Thuật Sĩ, Cassiopeia Tiên Hắc Ám</t>
  </si>
  <si>
    <t xml:space="preserve">Nguyên Sinh, Thích Ứng</t>
  </si>
  <si>
    <t xml:space="preserve">Quái Rừng, Tiên Phong, Thuật Sĩ</t>
  </si>
  <si>
    <t xml:space="preserve">Nidalee &amp; Aphelios Mặt Trăng, Sivir &amp; Nidalee Nguyên Sinh, Ahri &amp; Morgana Thuật Sĩ, Rồng Ngàn Tuổi Quái Rừng, Mầm Non Quái Rừng, Cassiopeia Tiên Hắc Ám</t>
  </si>
  <si>
    <t xml:space="preserve">Hoa Linh, Đấu Sĩ</t>
  </si>
  <si>
    <t xml:space="preserve">Ahri &amp; Morgana Thuật Sĩ, Ashe Hoa Linh Lên 9, Veigar Thực Vật Hấp Thụ, Azir Triệu Hồi, Master Yi &amp; Kog'Maw Thích Ứng</t>
  </si>
  <si>
    <t xml:space="preserve">Nguyên Sinh, Thợ Săn</t>
  </si>
  <si>
    <t xml:space="preserve">Sivir &amp; Nidalee Nguyên Sinh, Caitlyn Dũng Sĩ Thợ Săn, Tristana &amp; Rengar Tiên Linh</t>
  </si>
  <si>
    <t xml:space="preserve">Thực Vật, Đao Phủ</t>
  </si>
  <si>
    <t xml:space="preserve">Đao Phủ Azir – Soraka &amp; Zyra, Kha'Zix Khắc Tinh, Cassiopeia Vệ Quân</t>
  </si>
  <si>
    <t xml:space="preserve">Vườn Gai, Triệu Hồi</t>
  </si>
  <si>
    <t xml:space="preserve">Đao Phủ Azir – Soraka &amp; Zyra, Azir Triệu Hồi</t>
  </si>
  <si>
    <t xml:space="preserve">Hòa Hợp, Mặt Trăng, Thuật Sư</t>
  </si>
  <si>
    <t xml:space="preserve">Ashe Hoa Linh Lên 9, Kayle Mặt Trời Liên Kích, Cassiopeia Tiên Hắc Ám</t>
  </si>
  <si>
    <t xml:space="preserve">Hoa Linh, Thợ Săn</t>
  </si>
  <si>
    <t xml:space="preserve">Sivir &amp; Nidalee Nguyên Sinh, Ashe Hoa Linh Lên 9, Caitlyn Dũng Sĩ Thợ Săn</t>
  </si>
  <si>
    <t xml:space="preserve">Quái Rừng, Bá Chủ (chiếm 2 ô)</t>
  </si>
  <si>
    <t xml:space="preserve">Thần Rừng, Tinh Nghịch, Đấu Sĩ</t>
  </si>
  <si>
    <t xml:space="preserve">Ashe Hoa Linh Lên 9, Rồng Ngàn Tuổi Quái Rừng, Draven Lên 9, Veigar Thực Vật Hấp Thụ, Mầm Non Quái Rừng, Master Yi &amp; Kog'Maw Thích Ứng</t>
  </si>
  <si>
    <t xml:space="preserve">Draven Lên 9, Cassiopeia Tiên Hắc Ám</t>
  </si>
  <si>
    <t xml:space="preserve">Hỏa Ngục, Đao Phủ</t>
  </si>
  <si>
    <t xml:space="preserve">Đao Phủ Azir – Soraka &amp; Zyra, Draven Lên 9</t>
  </si>
  <si>
    <t xml:space="preserve">Thế Thân + 1 tộc (9 phiên bản: Gai Đen / Hoa Linh / Tiên Hắc Ám / Thần Rừng / Tiên Linh / Hỏa Ngục / Mặt Trăng / Nguyên Sinh / Mặt Trời)</t>
  </si>
  <si>
    <t xml:space="preserve">Cổ Thụ, Dũng Sĩ</t>
  </si>
  <si>
    <t xml:space="preserve">Ashe Hoa Linh Lên 9, Draven Lên 9</t>
  </si>
  <si>
    <t xml:space="preserve">Lục Bảo, Tiên Phong</t>
  </si>
  <si>
    <t xml:space="preserve">Nidalee &amp; Aphelios Mặt Trăng, Ahri &amp; Morgana Thuật Sĩ, Ashe Hoa Linh Lên 9, Rồng Ngàn Tuổi Quái Rừng, Draven Lên 9</t>
  </si>
  <si>
    <t xml:space="preserve">🌿 TINH LINH &amp; VÒNG ĐẤU</t>
  </si>
  <si>
    <t xml:space="preserve">Tận dụng tài nguyên của game: Tinh Linh, băng chuyền, đánh quái, mốc chọn lõi   ·   Mùa 18 · Đại Ngàn Kỳ Bí · Bản vá 18.3b (đang chạy) · 18.4 ra 07/10/2026</t>
  </si>
  <si>
    <t xml:space="preserve">  QUY TẮC MUA TINH LINH</t>
  </si>
  <si>
    <t xml:space="preserve">✦  Tinh Linh nằm ở ô cửa hàng NGOÀI CÙNG BÊN PHẢI, cứ 2 lượt cửa hàng xuất hiện 1 lần; mỗi vòng chỉ mua được 1 Tinh Linh (Hoa Linh mốc 9 = 2).</t>
  </si>
  <si>
    <t xml:space="preserve">✦  Chỉ mua được trong lúc chuẩn bị; không mua thì Tinh Linh biến mất và lộ ra ô tướng thứ 5.</t>
  </si>
  <si>
    <t xml:space="preserve">✦  Từ Giai đoạn 5, cứ 2 Tinh Linh thì có 1 là Tinh Linh Giao Tranh.</t>
  </si>
  <si>
    <t xml:space="preserve">✦  Quy tắc vàng: Tinh Linh = vàng. Đừng mua nếu làm tụt mốc lãi 10/20/30/40/50 (trừ Tinh Linh 0 vàng).</t>
  </si>
  <si>
    <t xml:space="preserve">✦  Tinh Linh Giao Tranh 0–2 vàng: mua trước trận có thể thua để giữ chuỗi/giữ máu.</t>
  </si>
  <si>
    <t xml:space="preserve">✦  Đội Hoa Linh thì ngược lại: mua Tinh Linh được hoàn vàng (mốc 7) → mua gần như mọi Tinh Linh kinh tế.</t>
  </si>
  <si>
    <t xml:space="preserve">✦  Máu thấp: bỏ Tinh Linh kinh tế, ưu tiên Tinh Linh giao tranh/tướng. Máu cao: mua Tinh Linh kinh tế rẻ.</t>
  </si>
  <si>
    <t xml:space="preserve">✦  Tên Tinh Linh theo bản tiếng Việt của game; giá/hiệu ứng có thể đổi theo phiên bản – kiểm tra khi di chuột trong game.</t>
  </si>
  <si>
    <t xml:space="preserve">✦  ⚠ BẢN 18.3: nhiều Tinh Linh bị TĂNG GIÁ và GIẢM chỉ số (nhất là Tinh Linh của Hoa Linh) → cân nhắc kỹ hơn trước khi mua, ưu tiên Tinh Linh 0 vàng và Tinh Linh tướng.</t>
  </si>
  <si>
    <t xml:space="preserve">  TINH LINH TIÊU BIỂU (bấm ▼ để lọc theo loại)</t>
  </si>
  <si>
    <t xml:space="preserve">Tinh Linh</t>
  </si>
  <si>
    <t xml:space="preserve">Giá (vàng)</t>
  </si>
  <si>
    <t xml:space="preserve">Khi nào mua</t>
  </si>
  <si>
    <t xml:space="preserve">Sức Mạnh Dồi Dào</t>
  </si>
  <si>
    <t xml:space="preserve">Giao Tranh</t>
  </si>
  <si>
    <t xml:space="preserve">0</t>
  </si>
  <si>
    <t xml:space="preserve">+ SMCK và SMPT cho cả đội</t>
  </si>
  <si>
    <t xml:space="preserve">MUA gần như luôn luôn (miễn phí)</t>
  </si>
  <si>
    <t xml:space="preserve">Tung Đồng Xu</t>
  </si>
  <si>
    <t xml:space="preserve">Kinh Tế</t>
  </si>
  <si>
    <t xml:space="preserve">Tung đồng xu: ngửa được +1 vàng</t>
  </si>
  <si>
    <t xml:space="preserve">Mua – miễn phí</t>
  </si>
  <si>
    <t xml:space="preserve">Sửa Lỗi Sớm</t>
  </si>
  <si>
    <t xml:space="preserve">Bí Ẩn</t>
  </si>
  <si>
    <t xml:space="preserve">Nhận 1 công cụ đổi trang bị</t>
  </si>
  <si>
    <t xml:space="preserve">Mua khi đồ nằm sai tướng</t>
  </si>
  <si>
    <t xml:space="preserve">Rời Tàu</t>
  </si>
  <si>
    <t xml:space="preserve">Mạo Hiểm</t>
  </si>
  <si>
    <t xml:space="preserve">Bán hết cả sân + hàng chờ, đổi lấy vàng và lượt đổi tướng</t>
  </si>
  <si>
    <t xml:space="preserve">CHỈ dùng khi đổi hẳn đội hình – rất rủi ro</t>
  </si>
  <si>
    <t xml:space="preserve">Nguyên Phân</t>
  </si>
  <si>
    <t xml:space="preserve">Nhận 1 Máy Sao Chép (nhân bản tướng)</t>
  </si>
  <si>
    <t xml:space="preserve">Mua khi săn 3 sao / cần lên 2 sao</t>
  </si>
  <si>
    <t xml:space="preserve">Nhân Giống</t>
  </si>
  <si>
    <t xml:space="preserve">Nhận bản sao của tướng đồng minh chết đầu tiên</t>
  </si>
  <si>
    <t xml:space="preserve">Mua khi đỡ đòn chính hay chết trước</t>
  </si>
  <si>
    <t xml:space="preserve">Tập Sự</t>
  </si>
  <si>
    <t xml:space="preserve">Nhận ngẫu nhiên 1 tướng 1 vàng 2 sao</t>
  </si>
  <si>
    <t xml:space="preserve">Đầu game – giữ máu, giữ chuỗi</t>
  </si>
  <si>
    <t xml:space="preserve">Song Sinh Rừng Già</t>
  </si>
  <si>
    <t xml:space="preserve">4</t>
  </si>
  <si>
    <t xml:space="preserve">Nhận 2 bản của 1 tướng 2 vàng</t>
  </si>
  <si>
    <t xml:space="preserve">Đội săn 3 sao 2 vàng</t>
  </si>
  <si>
    <t xml:space="preserve">Chuột Nhắt Lan Tràn</t>
  </si>
  <si>
    <t xml:space="preserve">5</t>
  </si>
  <si>
    <t xml:space="preserve">⛔ BỊ XOÁ ở bản 18.4 (07/10). Trước đó: nhận Máy Sao Chép theo số tướng 1 vàng khác nhau</t>
  </si>
  <si>
    <t xml:space="preserve">Chỉ còn tới hết 18.3b</t>
  </si>
  <si>
    <t xml:space="preserve">Gánh Hàng Rong</t>
  </si>
  <si>
    <t xml:space="preserve">Trang Bị</t>
  </si>
  <si>
    <t xml:space="preserve">6</t>
  </si>
  <si>
    <t xml:space="preserve">Mở cửa hàng mua 1 món đồ giá rẻ</t>
  </si>
  <si>
    <t xml:space="preserve">Mua khi thiếu đúng 1 mảnh đồ</t>
  </si>
  <si>
    <t xml:space="preserve">Số 7 May Mắn</t>
  </si>
  <si>
    <t xml:space="preserve">Cửa Hàng</t>
  </si>
  <si>
    <t xml:space="preserve">7</t>
  </si>
  <si>
    <t xml:space="preserve">Nhận 7 lượt đổi tướng</t>
  </si>
  <si>
    <t xml:space="preserve">Tốt ngay trước lượt dồn vàng đổi tướng</t>
  </si>
  <si>
    <t xml:space="preserve">Smurf</t>
  </si>
  <si>
    <t xml:space="preserve">8</t>
  </si>
  <si>
    <t xml:space="preserve">Nhận 1 tướng 5 vàng ngẫu nhiên</t>
  </si>
  <si>
    <t xml:space="preserve">Cuối game, dư vàng</t>
  </si>
  <si>
    <t xml:space="preserve">Ba Chúng Tôi</t>
  </si>
  <si>
    <t xml:space="preserve">10 (18.3 tăng giá)</t>
  </si>
  <si>
    <t xml:space="preserve">Nhận 1 tướng 3 vàng 2 sao ngẫu nhiên</t>
  </si>
  <si>
    <t xml:space="preserve">Giữa game khi cần giữ máu</t>
  </si>
  <si>
    <t xml:space="preserve">Đại Cao Thủ</t>
  </si>
  <si>
    <t xml:space="preserve">18</t>
  </si>
  <si>
    <t xml:space="preserve">Nhận 1 tướng 5 vàng 2 sao ngẫu nhiên</t>
  </si>
  <si>
    <t xml:space="preserve">Cuối game, nhiều vàng</t>
  </si>
  <si>
    <t xml:space="preserve">Anh Hùng Tiên Tri</t>
  </si>
  <si>
    <t xml:space="preserve">35</t>
  </si>
  <si>
    <t xml:space="preserve">Mỗi vòng nhận 1 bản của cùng 1 tướng 5 vàng</t>
  </si>
  <si>
    <t xml:space="preserve">Máu cao, &gt;50 vàng, muốn tướng 5 vàng 3 sao</t>
  </si>
  <si>
    <t xml:space="preserve">Hội Đồng Trưởng Lão</t>
  </si>
  <si>
    <t xml:space="preserve">45</t>
  </si>
  <si>
    <t xml:space="preserve">Nhận 1 bản của mỗi tướng 5 vàng</t>
  </si>
  <si>
    <t xml:space="preserve">Rất muộn, dư tài nguyên</t>
  </si>
  <si>
    <t xml:space="preserve">Lá Chắn</t>
  </si>
  <si>
    <t xml:space="preserve">3 (18.2)</t>
  </si>
  <si>
    <t xml:space="preserve">Lá chắn lớn cho cả đội trong vài giây đầu trận</t>
  </si>
  <si>
    <t xml:space="preserve">18.2 giảm giá → mua khi trận sát nút</t>
  </si>
  <si>
    <t xml:space="preserve">Tay Sai / Ngôi Sao Hàng Sau</t>
  </si>
  <si>
    <t xml:space="preserve">2 / 1 (18.2)</t>
  </si>
  <si>
    <t xml:space="preserve">Thêm tướng đánh thuê / tăng tốc độ đánh hàng sau trong 1 trận</t>
  </si>
  <si>
    <t xml:space="preserve">18.2 giảm giá mạnh</t>
  </si>
  <si>
    <t xml:space="preserve">Ngôi Làng Vùng Biên</t>
  </si>
  <si>
    <t xml:space="preserve">3 / 2 (18.2)</t>
  </si>
  <si>
    <t xml:space="preserve">Hiệu ứng cửa hàng</t>
  </si>
  <si>
    <t xml:space="preserve">Giảm giá ở 18.2</t>
  </si>
  <si>
    <t xml:space="preserve">  BẢN ĐỒ VÒNG ĐẤU – LÀM GÌ Ở MỖI VÒNG</t>
  </si>
  <si>
    <t xml:space="preserve">Sự kiện</t>
  </si>
  <si>
    <t xml:space="preserve">1-1</t>
  </si>
  <si>
    <t xml:space="preserve">Băng chuyền mở màn</t>
  </si>
  <si>
    <t xml:space="preserve">Chọn tướng mang MẢNH ĐỒ hợp hướng đội hình (ưu tiên Kiếm BF, Gậy, Nước Mắt, Cung).</t>
  </si>
  <si>
    <t xml:space="preserve">1-2 → 1-4</t>
  </si>
  <si>
    <t xml:space="preserve">Đánh quái (lính)</t>
  </si>
  <si>
    <t xml:space="preserve">Nhặt đồ rơi; mua tướng tạo cặp; chưa đổi tướng.</t>
  </si>
  <si>
    <t xml:space="preserve">Chọn Lõi 1 + đấu người đầu tiên</t>
  </si>
  <si>
    <t xml:space="preserve">Lên cấp 4. Chọn lõi kinh tế/trang bị. Ghép sớm 1–2 món mạnh.</t>
  </si>
  <si>
    <t xml:space="preserve">2-2 → 2-3</t>
  </si>
  <si>
    <t xml:space="preserve">Đấu người</t>
  </si>
  <si>
    <t xml:space="preserve">Giữ chuỗi; mua Tinh Linh 0–1 vàng; tích 10–20 vàng.</t>
  </si>
  <si>
    <t xml:space="preserve">2-4</t>
  </si>
  <si>
    <t xml:space="preserve">Băng chuyền</t>
  </si>
  <si>
    <t xml:space="preserve">Lấy mảnh đồ còn thiếu cho chủ lực/đỡ đòn.</t>
  </si>
  <si>
    <t xml:space="preserve">2-5 → 2-6</t>
  </si>
  <si>
    <t xml:space="preserve">Lên cấp 5 (nếu đang chuỗi thắng) – kiểm tra mốc lãi.</t>
  </si>
  <si>
    <t xml:space="preserve">2-7</t>
  </si>
  <si>
    <t xml:space="preserve">Đánh quái: Quái Đá</t>
  </si>
  <si>
    <t xml:space="preserve">Nhận đồ/vàng; chuẩn bị Giai đoạn 3.</t>
  </si>
  <si>
    <t xml:space="preserve">Lên cấp 6 (lên 8 nhanh) · Săn 3 sao 1 vàng: dồn vàng đổi tướng.</t>
  </si>
  <si>
    <t xml:space="preserve">Chọn Lõi 2</t>
  </si>
  <si>
    <t xml:space="preserve">Chốt hướng đội hình → lõi tộc/Ấn/đồ.</t>
  </si>
  <si>
    <t xml:space="preserve">3-3</t>
  </si>
  <si>
    <t xml:space="preserve">Xem bàn đối thủ – ai đang chơi giống mình?</t>
  </si>
  <si>
    <t xml:space="preserve">3-4</t>
  </si>
  <si>
    <t xml:space="preserve">Lấy mảnh đồ/đồ hoàn chỉnh cho chủ lực chính.</t>
  </si>
  <si>
    <t xml:space="preserve">3-5 → 3-6</t>
  </si>
  <si>
    <t xml:space="preserve">Lên cấp 7 (lên 8 nhanh) · Săn 3 sao 3 vàng: đổi tướng từ từ quanh 50 vàng.</t>
  </si>
  <si>
    <t xml:space="preserve">3-7</t>
  </si>
  <si>
    <t xml:space="preserve">Đánh quái: Sói</t>
  </si>
  <si>
    <t xml:space="preserve">Nhận đồ; kiểm tra đồ đỡ đòn đã đủ chưa.</t>
  </si>
  <si>
    <t xml:space="preserve">Đang thua liên tục/máu thấp: lên 8 ngay và đổi tướng.</t>
  </si>
  <si>
    <t xml:space="preserve">Chọn Lõi 3</t>
  </si>
  <si>
    <t xml:space="preserve">MỐC ĐỔI TƯỚNG CHÍNH của lối lên 8 nhanh: lên 8 + tìm tướng 4 vàng chủ lực.</t>
  </si>
  <si>
    <t xml:space="preserve">4-3</t>
  </si>
  <si>
    <t xml:space="preserve">Ổn định đội hình; xếp vị trí theo đối thủ mạnh nhất.</t>
  </si>
  <si>
    <t xml:space="preserve">4-4</t>
  </si>
  <si>
    <t xml:space="preserve">Ưu tiên đồ hoàn chỉnh/Ấn còn thiếu.</t>
  </si>
  <si>
    <t xml:space="preserve">4-5 → 4-6</t>
  </si>
  <si>
    <t xml:space="preserve">Tích lại 50 vàng nếu đội đã ổn.</t>
  </si>
  <si>
    <t xml:space="preserve">4-7</t>
  </si>
  <si>
    <t xml:space="preserve">Đánh quái: Chim</t>
  </si>
  <si>
    <t xml:space="preserve">Nhận đồ/Tạo Tác; chuẩn bị lên 9.</t>
  </si>
  <si>
    <t xml:space="preserve">5-1 → 5-3</t>
  </si>
  <si>
    <t xml:space="preserve">Lên 9 (5-1/5-2) nếu máu &gt; 50 và đội ổn.</t>
  </si>
  <si>
    <t xml:space="preserve">5-4</t>
  </si>
  <si>
    <t xml:space="preserve">Lấy đồ hoàn chỉnh/Ấn cho chủ lực.</t>
  </si>
  <si>
    <t xml:space="preserve">5-5 trở đi</t>
  </si>
  <si>
    <t xml:space="preserve">Đấu người cuối game</t>
  </si>
  <si>
    <t xml:space="preserve">Đổi tướng tìm 5 vàng / 4 vàng 2 sao; xếp vị trí đối phó top 4 còn lại.</t>
  </si>
  <si>
    <t xml:space="preserve">Màu: tím = chọn Lõi · xanh = băng chuyền · đỏ = đánh quái (nhận đồ). Cấu trúc vòng theo chuẩn ĐTCL; kiểm tra lại trong game nếu có sự kiện đặc biệt.</t>
  </si>
  <si>
    <t xml:space="preserve">🌿 KINH TẾ, LÊN CẤP &amp; TỈ LỆ RA TƯỚNG</t>
  </si>
  <si>
    <t xml:space="preserve">Bảng tỉ lệ cửa hàng mùa 18 + máy tính ước lượng số vàng cần để đổi tướng</t>
  </si>
  <si>
    <t xml:space="preserve">  TỈ LỆ RA TƯỚNG THEO CẤP (%)</t>
  </si>
  <si>
    <t xml:space="preserve">Mốc chơi</t>
  </si>
  <si>
    <t xml:space="preserve">Săn 3 sao 1💰</t>
  </si>
  <si>
    <t xml:space="preserve">Săn 3 sao 2💰</t>
  </si>
  <si>
    <t xml:space="preserve">Săn 3 sao 3💰</t>
  </si>
  <si>
    <t xml:space="preserve">Lên 8: tìm 4💰</t>
  </si>
  <si>
    <t xml:space="preserve">Lên 9: tìm 5💰</t>
  </si>
  <si>
    <t xml:space="preserve">Hoàn thiện 5💰</t>
  </si>
  <si>
    <t xml:space="preserve">  MÁY TÍNH ĐỔI TƯỚNG (ước tính)</t>
  </si>
  <si>
    <t xml:space="preserve">Cấp hiện tại</t>
  </si>
  <si>
    <t xml:space="preserve">Tỉ lệ 1 ô cửa hàng ra tướng giá này</t>
  </si>
  <si>
    <t xml:space="preserve">Công thức: tỉ lệ theo cấp × (số bản còn lại ÷ (tổng bản mỗi tướng × số tướng cùng giá)). Giả định các tướng khác cùng giá còn đủ bản → đây là ước tính để quyết định nên đổi tướng hay lên cấp. Nếu số lượt quá lớn → lên cấp hoặc đổi hướng đội hình.</t>
  </si>
  <si>
    <t xml:space="preserve">Giá tướng cần tìm</t>
  </si>
  <si>
    <t xml:space="preserve">Tỉ lệ 1 ô ra ĐÚNG tướng cần tìm</t>
  </si>
  <si>
    <t xml:space="preserve">Số bản tướng CÒN LẠI</t>
  </si>
  <si>
    <t xml:space="preserve">Tỉ lệ thấy ≥1 bản mỗi lượt đổi (5 ô)</t>
  </si>
  <si>
    <t xml:space="preserve">Số lượt đổi trung bình để thấy 1 bản</t>
  </si>
  <si>
    <t xml:space="preserve">≈ Vàng cần (2 vàng/lượt + mua)</t>
  </si>
  <si>
    <t xml:space="preserve">  KINH TẾ CƠ BẢN</t>
  </si>
  <si>
    <t xml:space="preserve">Lãi (interest)</t>
  </si>
  <si>
    <t xml:space="preserve">+1 vàng cho mỗi 10 vàng đang giữ, tối đa +5 (ở 50 vàng).</t>
  </si>
  <si>
    <t xml:space="preserve">Chuỗi thắng/thua</t>
  </si>
  <si>
    <t xml:space="preserve">Thưởng vàng tăng theo độ dài chuỗi (thắng hoặc thua) – tránh thắng/thua xen kẽ.</t>
  </si>
  <si>
    <t xml:space="preserve">Mua kinh nghiệm</t>
  </si>
  <si>
    <t xml:space="preserve">4 vàng = 4 kinh nghiệm. Bản 18.2: lên 8 cần 56, lên 9 cần 64 (rẻ hơn 4) → lên 8/9 nhanh dễ hơn.</t>
  </si>
  <si>
    <t xml:space="preserve">Đổi tướng từ từ</t>
  </si>
  <si>
    <t xml:space="preserve">Chỉ dùng phần vàng TRÊN 50 để đổi tướng: vừa giữ lãi tối đa vừa tìm 3 sao.</t>
  </si>
  <si>
    <t xml:space="preserve">Dồn vàng đổi tướng</t>
  </si>
  <si>
    <t xml:space="preserve">Dồn vàng ở 1 mốc (4-2 với lối lên 8 nhanh) để tìm tướng chủ lực – giữ lại 10–20 vàng nếu được.</t>
  </si>
  <si>
    <t xml:space="preserve">Số bản mỗi tướng</t>
  </si>
  <si>
    <t xml:space="preserve">1💰: 30 · 2💰: 25 · 3💰: 18 · 4💰: 10 · 5💰: 9 bản. Đối thủ giữ tướng nào thì bạn càng khó gặp tướng đó.</t>
  </si>
  <si>
    <t xml:space="preserve">Tinh Linh = vàng. Chỉ mua khi không làm tụt mốc lãi (trừ Tinh Linh 0 vàng hoặc đội Hoa Linh).</t>
  </si>
  <si>
    <t xml:space="preserve">  LỘ TRÌNH LÊN CẤP CHUẨN (mùa 18)</t>
  </si>
  <si>
    <t xml:space="preserve">Lên 8/9 nhanh – đang THẮNG</t>
  </si>
  <si>
    <t xml:space="preserve">Cấp 4 (2-1) → 5 (2-5) → 6 (3-1) → 7 (3-5) → 8 (4-2) → 9 (5-2)</t>
  </si>
  <si>
    <t xml:space="preserve">Lên 8/9 nhanh – đang THUA</t>
  </si>
  <si>
    <t xml:space="preserve">Cấp 4 (2-3) → 5 (2-7) → 6 (3-2) → 7 (3-5) → 8 (4-1) → 9 (5-2)</t>
  </si>
  <si>
    <t xml:space="preserve">Giữ cấp 4 tới khi có 3 sao, dồn vàng đổi tướng ở 3-1 để ổn định</t>
  </si>
  <si>
    <t xml:space="preserve">4 → 5 → 6, đổi tướng mạnh từ 3-2 và Giai đoạn 4</t>
  </si>
  <si>
    <t xml:space="preserve">Săn 3 sao 3 vàng</t>
  </si>
  <si>
    <t xml:space="preserve">Như 2 vàng nhưng chậm hơn; lên cấp 7 muộn nhất ở 3-5</t>
  </si>
  <si>
    <t xml:space="preserve">Thay đổi kinh nghiệm 18.2</t>
  </si>
  <si>
    <t xml:space="preserve">7 → 8: 60 → 56 kinh nghiệm · 8 → 9: 68 → 64 kinh nghiệm · 9 → 10: 68 (đã hoàn tác giữa phiên bản)</t>
  </si>
  <si>
    <t xml:space="preserve">🌿 XẾP VỊ TRÍ &amp; TRIỂN KHAI</t>
  </si>
  <si>
    <t xml:space="preserve">Chọn kiểu đội hình / tình huống → xem sơ đồ bàn cờ mẫu</t>
  </si>
  <si>
    <t xml:space="preserve">① Kiểu xếp vị trí</t>
  </si>
  <si>
    <t xml:space="preserve">Chủ lực ở góc (chuẩn)</t>
  </si>
  <si>
    <t xml:space="preserve">Chú thích:</t>
  </si>
  <si>
    <t xml:space="preserve">🛡 ĐỠ ĐÒN</t>
  </si>
  <si>
    <t xml:space="preserve">⚔ CHỦ LỰC</t>
  </si>
  <si>
    <t xml:space="preserve">🏹 CHỦ LỰC 2</t>
  </si>
  <si>
    <t xml:space="preserve">✚ HỖ TRỢ</t>
  </si>
  <si>
    <t xml:space="preserve">🎯 MỒI</t>
  </si>
  <si>
    <t xml:space="preserve">  NGUYÊN TẮC TRIỂN KHAI CỦA CAO THỦ</t>
  </si>
  <si>
    <t xml:space="preserve">1. Xếp vị trí đối phó NGƯỜI MẠNH NHẤT còn lại (top 1–2 máu cao nhất), không chỉ đối thủ vòng tới.</t>
  </si>
  <si>
    <t xml:space="preserve">2. Tách 2 chủ lực ra 2 góc để không bị một kỹ năng diện rộng (Ahri, Ashe, Morgana, Zyra) quét cùng lúc.</t>
  </si>
  <si>
    <t xml:space="preserve">3. Đối thủ có sát thủ (Nidalee, Kha'Zix, Akali): đặt MỒI rẻ ở góc, chủ lực lùi vào 1 ô và có hỗ trợ đứng cạnh.</t>
  </si>
  <si>
    <t xml:space="preserve">4. Đỡ đòn chính (nhiều đồ nhất) đứng nơi địch lao vào đầu tiên; Malphite / tướng cầm Thú Tượng Thạch Giáp nên đứng giữa để bị nhiều tướng nhắm.</t>
  </si>
  <si>
    <t xml:space="preserve">5. Tướng Mặt Trăng (Diana, Aphelios, Alune): đặt chủ lực SÁT BÊN để nhận Tốc Độ Đánh + SMPT.</t>
  </si>
  <si>
    <t xml:space="preserve">6. Taric (Lục Bảo): ghép cặp với chủ lực hoặc đỡ đòn chính; Ivern đứng gần đỡ đòn để trồng ô hỗ trợ.</t>
  </si>
  <si>
    <t xml:space="preserve">7. Gai Đen: đặt 1 tướng dư/rẻ lên ô hiến tế để các tướng Gai Đen (Malphite, Azir…) nhận chỉ số.</t>
  </si>
  <si>
    <t xml:space="preserve">8. Quái Rừng: đặt Dấu Ấn Đầu Đàn lên đỡ đòn 2–3 sao (Cua Kỳ Cục / Quái Đá Krug) để giữ hàng trước lâu hơn.</t>
  </si>
  <si>
    <t xml:space="preserve">9. Ashe: đặt đối diện hướng địch dồn quân để mưa tên phủ rộng. Draven: đặt nơi dễ hạ gục cuối (hoàn thành truy nã).</t>
  </si>
  <si>
    <t xml:space="preserve">10. Kiểm tra lại vị trí MỖI vòng sau khi xem bàn đối thủ – 5 giây xếp lại có thể biến thua thành thắng.</t>
  </si>
  <si>
    <t xml:space="preserve">🌿 LỘ TRÌNH LÊN THÁCH ĐẤU</t>
  </si>
  <si>
    <t xml:space="preserve">Tự chấm thói quen bằng ô vàng (✅/⬜) – thanh tiến độ tự cập nhật   ·   Mùa 18 · Đại Ngàn Kỳ Bí · Bản vá 18.3b (đang chạy) · 18.4 ra 07/10/2026</t>
  </si>
  <si>
    <t xml:space="preserve">TIẾN ĐỘ</t>
  </si>
  <si>
    <t xml:space="preserve">  20 THÓI QUEN CỦA NGƯỜI CHƠI THÁCH ĐẤU</t>
  </si>
  <si>
    <t xml:space="preserve">Nhóm</t>
  </si>
  <si>
    <t xml:space="preserve">Thói quen</t>
  </si>
  <si>
    <t xml:space="preserve">Trạng thái</t>
  </si>
  <si>
    <t xml:space="preserve">Luôn kết thúc lượt ở mốc lãi 10/20/30/40/50 (tối đa +5 vàng/vòng).</t>
  </si>
  <si>
    <t xml:space="preserve">⬜ Chưa</t>
  </si>
  <si>
    <t xml:space="preserve">Tận dụng chuỗi thắng/thua; tránh thắng-thua xen kẽ.</t>
  </si>
  <si>
    <t xml:space="preserve">Không dồn vàng đổi tướng trước mốc của lối chơi (lên 8 nhanh: 4-2; săn 3 sao 3 vàng: 3-5).</t>
  </si>
  <si>
    <t xml:space="preserve">Chỉ mua Tinh Linh khi không tụt mốc lãi (trừ Tinh Linh 0 vàng).</t>
  </si>
  <si>
    <t xml:space="preserve">Chơi LINH HOẠT: chốt hướng ở 3-2 dựa trên đồ + lõi + tướng đang có.</t>
  </si>
  <si>
    <t xml:space="preserve">Thuộc 3 đội hình chính (1 lên 8 nhanh, 1 săn 3 sao, 1 lên 9 nhanh) + 1 đội dự phòng.</t>
  </si>
  <si>
    <t xml:space="preserve">Xem bàn đối thủ mỗi giai đoạn: tránh đội đang bị từ 2 người tranh.</t>
  </si>
  <si>
    <t xml:space="preserve">Ghép đồ sớm để giữ máu – đồ mạnh hôm nay giá trị hơn đồ hoàn hảo ngày mai.</t>
  </si>
  <si>
    <t xml:space="preserve">Ưu tiên đồ đỡ đòn linh hoạt (Thú Tượng Thạch Giáp, Giáp Máu Warmog, Lời Thề Hộ Vệ) – đỡ đòn nào cũng dùng được.</t>
  </si>
  <si>
    <t xml:space="preserve">Dùng công cụ đổi đồ / Tinh Linh sửa đồ khi đồ nằm sai tướng.</t>
  </si>
  <si>
    <t xml:space="preserve">2-1: kinh tế/trang bị · 3-2: khớp đội hình · 4-2: tăng sức mạnh ngay.</t>
  </si>
  <si>
    <t xml:space="preserve">Lõi độc quyền (Thực Vật Hấp Thụ, Tà Thuật) rất đáng lấy vì không ai tranh.</t>
  </si>
  <si>
    <t xml:space="preserve">Vị trí</t>
  </si>
  <si>
    <t xml:space="preserve">Xếp vị trí đối phó người mạnh nhất còn lại, không chỉ đối thủ vòng tới.</t>
  </si>
  <si>
    <t xml:space="preserve">Tách 2 chủ lực để né kỹ năng diện rộng; đặt mồi ở góc khi đối thủ có sát thủ.</t>
  </si>
  <si>
    <t xml:space="preserve">Cân nhắc Áo Choàng Thủy Ngân khi đối thủ có nhiều khống chế.</t>
  </si>
  <si>
    <t xml:space="preserve">Tâm lý</t>
  </si>
  <si>
    <t xml:space="preserve">Đặt mục tiêu TOP 4 đều đặn – top 1 sẽ tự đến khi top 4 ổn định.</t>
  </si>
  <si>
    <t xml:space="preserve">Sau 2 trận nằm nửa dưới liên tiếp → nghỉ 10 phút, xem lại trận đấu.</t>
  </si>
  <si>
    <t xml:space="preserve">Ghi lại 1 lỗi lớn nhất sau mỗi trận và sửa ở trận sau.</t>
  </si>
  <si>
    <t xml:space="preserve">Luyện tập</t>
  </si>
  <si>
    <t xml:space="preserve">Mỗi ngày xem bảng xếp hạng đội hình mới nhất 5 phút.</t>
  </si>
  <si>
    <t xml:space="preserve">Mỗi tuần xem 1 trận của người chơi Thách Đấu phát trực tiếp, chú ý thời điểm đổi tướng &amp; lên cấp.</t>
  </si>
  <si>
    <t xml:space="preserve">  LỖI THƯỜNG GẶP → CÁCH SỬA</t>
  </si>
  <si>
    <t xml:space="preserve">❌</t>
  </si>
  <si>
    <t xml:space="preserve">Dồn vàng đổi tướng quá sớm khi máu còn cao</t>
  </si>
  <si>
    <t xml:space="preserve">Theo mốc của lối chơi; máu &gt; 60 thì giữ vàng.</t>
  </si>
  <si>
    <t xml:space="preserve">Cố ép một đội hình dù không có đồ/tướng</t>
  </si>
  <si>
    <t xml:space="preserve">Chơi theo đồ &amp; lõi; chốt hướng ở 3-2.</t>
  </si>
  <si>
    <t xml:space="preserve">Giữ quá nhiều tướng trên hàng chờ</t>
  </si>
  <si>
    <t xml:space="preserve">Chỉ giữ cặp và tướng của đội hình mục tiêu.</t>
  </si>
  <si>
    <t xml:space="preserve">Không ghép đồ, giữ mảnh đồ 'chờ đồ hoàn hảo'</t>
  </si>
  <si>
    <t xml:space="preserve">Ghép sớm để giữ máu và giữ chuỗi.</t>
  </si>
  <si>
    <t xml:space="preserve">Lên cấp làm tụt mốc lãi không cần thiết</t>
  </si>
  <si>
    <t xml:space="preserve">Kiểm tra số vàng trước khi bấm lên cấp.</t>
  </si>
  <si>
    <t xml:space="preserve">Không xem bàn đối thủ</t>
  </si>
  <si>
    <t xml:space="preserve">Xem ai đang tranh tướng/đội; điều chỉnh vị trí.</t>
  </si>
  <si>
    <t xml:space="preserve">Mua Tinh Linh đắt khi chưa đủ 50 vàng</t>
  </si>
  <si>
    <t xml:space="preserve">Ưu tiên kinh tế trước, Tinh Linh đắt để cuối game.</t>
  </si>
  <si>
    <t xml:space="preserve">Không đổi vị trí khi thua cùng một người</t>
  </si>
  <si>
    <t xml:space="preserve">Đổi chỗ chủ lực/mồi, dời đỡ đòn theo hướng địch lao vào.</t>
  </si>
  <si>
    <t xml:space="preserve">  KẾ HOẠCH LEO HẠNG THEO TỪNG MỨC</t>
  </si>
  <si>
    <t xml:space="preserve">Mức rank</t>
  </si>
  <si>
    <t xml:space="preserve">Trọng tâm luyện</t>
  </si>
  <si>
    <t xml:space="preserve">Chỉ số mục tiêu</t>
  </si>
  <si>
    <t xml:space="preserve">Sắt → Bạc</t>
  </si>
  <si>
    <t xml:space="preserve">Học 1 đội lên 8 nhanh dễ chơi (Ahri &amp; Morgana Thuật Sĩ) + kinh tế cơ bản.</t>
  </si>
  <si>
    <t xml:space="preserve">Top 4 ≥ 55%</t>
  </si>
  <si>
    <t xml:space="preserve">Vàng → Bạch Kim</t>
  </si>
  <si>
    <t xml:space="preserve">Thêm 1 đội săn 3 sao (Akali Mặt Trời / Caitlyn); tập đổi tướng từ từ đúng mốc.</t>
  </si>
  <si>
    <t xml:space="preserve">Top 4 ≥ 55%, hạng trung bình ≤ 4.3</t>
  </si>
  <si>
    <t xml:space="preserve">Lục Bảo → Kim Cương</t>
  </si>
  <si>
    <t xml:space="preserve">Chơi linh hoạt 3–4 đội; xem bàn đối thủ mỗi giai đoạn; tối ưu Tinh Linh.</t>
  </si>
  <si>
    <t xml:space="preserve">Top 4 ≥ 57%, hạng trung bình ≤ 4.2</t>
  </si>
  <si>
    <t xml:space="preserve">Cao Thủ → Đại Cao Thủ</t>
  </si>
  <si>
    <t xml:space="preserve">Lên 9 nhanh khi có lõi kinh tế; xếp vị trí theo người mạnh nhất; tránh đội bị tranh.</t>
  </si>
  <si>
    <t xml:space="preserve">Top 4 ≥ 58%, top 1 ≥ 15%</t>
  </si>
  <si>
    <t xml:space="preserve">Thách Đấu / Top 1</t>
  </si>
  <si>
    <t xml:space="preserve">Đọc phòng từ Giai đoạn 2; cân bằng chuỗi; đổi hướng nhanh; giữ tâm lý ổn định.</t>
  </si>
  <si>
    <t xml:space="preserve">Hạng trung bình ≤ 4.0 trên 50+ trận</t>
  </si>
  <si>
    <t xml:space="preserve">🌿 TỪ ĐIỂN THUẬT NGỮ</t>
  </si>
  <si>
    <t xml:space="preserve">Các từ hay gặp khi xem hướng dẫn, video, trang thống kê – giải thích dễ hiểu   ·   Mùa 18 · Đại Ngàn Kỳ Bí · Bản vá 18.3b (đang chạy) · 18.4 ra 07/10/2026</t>
  </si>
  <si>
    <t xml:space="preserve">  GIẢI THÍCH THUẬT NGỮ</t>
  </si>
  <si>
    <t xml:space="preserve">Trong file này gọi là</t>
  </si>
  <si>
    <t xml:space="preserve">Trên mạng hay gọi là</t>
  </si>
  <si>
    <t xml:space="preserve">Nghĩa là</t>
  </si>
  <si>
    <t xml:space="preserve">Fast 8</t>
  </si>
  <si>
    <t xml:space="preserve">Tích vàng, lên cấp 8 ở vòng 4-1/4-2 rồi mới dồn vàng tìm tướng 4 vàng.</t>
  </si>
  <si>
    <t xml:space="preserve">Fast 9</t>
  </si>
  <si>
    <t xml:space="preserve">Tham kinh tế hơn nữa, lên cấp 9 ở vòng 5-1/5-2 để tìm tướng 5 vàng.</t>
  </si>
  <si>
    <t xml:space="preserve">Săn 3 sao</t>
  </si>
  <si>
    <t xml:space="preserve">Reroll</t>
  </si>
  <si>
    <t xml:space="preserve">Ở cấp thấp, liên tục đổi tướng để nâng tướng rẻ (1–3 vàng) lên 3 sao.</t>
  </si>
  <si>
    <t xml:space="preserve">Đổi tướng</t>
  </si>
  <si>
    <t xml:space="preserve">Roll</t>
  </si>
  <si>
    <t xml:space="preserve">Bấm làm mới cửa hàng (2 vàng/lượt) để tìm tướng.</t>
  </si>
  <si>
    <t xml:space="preserve">Slow roll</t>
  </si>
  <si>
    <t xml:space="preserve">Chỉ dùng phần vàng TRÊN 50 để đổi tướng, giữ nguyên lãi tối đa.</t>
  </si>
  <si>
    <t xml:space="preserve">Roll down</t>
  </si>
  <si>
    <t xml:space="preserve">Tiêu gần hết vàng ở 1 vòng để tìm đủ tướng chủ lực.</t>
  </si>
  <si>
    <t xml:space="preserve">Carry</t>
  </si>
  <si>
    <t xml:space="preserve">Tướng gây sát thương chính, cầm đồ tấn công.</t>
  </si>
  <si>
    <t xml:space="preserve">Tank</t>
  </si>
  <si>
    <t xml:space="preserve">Tướng hàng trước chịu sát thương, cầm đồ phòng thủ.</t>
  </si>
  <si>
    <t xml:space="preserve">Ghép đồ sớm</t>
  </si>
  <si>
    <t xml:space="preserve">Slam</t>
  </si>
  <si>
    <t xml:space="preserve">Ghép ngay mảnh đồ thành đồ hoàn chỉnh để mạnh sớm, giữ máu.</t>
  </si>
  <si>
    <t xml:space="preserve">Xem bàn đối thủ</t>
  </si>
  <si>
    <t xml:space="preserve">Scout</t>
  </si>
  <si>
    <t xml:space="preserve">Bấm sang bàn người khác để xem họ chơi đội gì, xếp ra sao.</t>
  </si>
  <si>
    <t xml:space="preserve">Đổi hướng</t>
  </si>
  <si>
    <t xml:space="preserve">Pivot</t>
  </si>
  <si>
    <t xml:space="preserve">Bỏ đội hình đang theo để chuyển sang đội khác hợp đồ/tướng hơn.</t>
  </si>
  <si>
    <t xml:space="preserve">Đồ chuẩn</t>
  </si>
  <si>
    <t xml:space="preserve">BIS (best in slot)</t>
  </si>
  <si>
    <t xml:space="preserve">Bộ 3 món tốt nhất cho 1 tướng.</t>
  </si>
  <si>
    <t xml:space="preserve">Win/Lose streak</t>
  </si>
  <si>
    <t xml:space="preserve">Thắng hoặc thua liên tiếp nhiều trận để nhận thêm vàng.</t>
  </si>
  <si>
    <t xml:space="preserve">Lãi</t>
  </si>
  <si>
    <t xml:space="preserve">Interest</t>
  </si>
  <si>
    <t xml:space="preserve">Mỗi 10 vàng đang giữ được +1 vàng mỗi vòng, tối đa +5.</t>
  </si>
  <si>
    <t xml:space="preserve">SMCK / SMPT</t>
  </si>
  <si>
    <t xml:space="preserve">AD / AP</t>
  </si>
  <si>
    <t xml:space="preserve">Sức Mạnh Công Kích (vật lý) / Sức Mạnh Phép Thuật.</t>
  </si>
  <si>
    <t xml:space="preserve">Diện rộng</t>
  </si>
  <si>
    <t xml:space="preserve">AoE</t>
  </si>
  <si>
    <t xml:space="preserve">Kỹ năng trúng nhiều mục tiêu cùng lúc.</t>
  </si>
  <si>
    <t xml:space="preserve">Augment</t>
  </si>
  <si>
    <t xml:space="preserve">3 lần chọn trong trận (2-1, 3-2, 4-2).</t>
  </si>
  <si>
    <t xml:space="preserve">Wisp</t>
  </si>
  <si>
    <t xml:space="preserve">Cơ chế mùa 18: vật phẩm dùng 1 lần mua ở ô phải cùng của cửa hàng.</t>
  </si>
  <si>
    <t xml:space="preserve">Tạo Tác</t>
  </si>
  <si>
    <t xml:space="preserve">Artifact (đồ Ornn)</t>
  </si>
  <si>
    <t xml:space="preserve">Trang bị đặc biệt mạnh, không ghép được từ mảnh.</t>
  </si>
  <si>
    <t xml:space="preserve">Đồ Ánh Sáng</t>
  </si>
  <si>
    <t xml:space="preserve">Radiant</t>
  </si>
  <si>
    <t xml:space="preserve">Phiên bản nâng cấp mạnh hơn của đồ thường.</t>
  </si>
  <si>
    <t xml:space="preserve">Emblem</t>
  </si>
  <si>
    <t xml:space="preserve">Cho tướng thêm 1 tộc/hệ.</t>
  </si>
  <si>
    <t xml:space="preserve">Đội giống mình</t>
  </si>
  <si>
    <t xml:space="preserve">Mirror</t>
  </si>
  <si>
    <t xml:space="preserve">Đối thủ chơi cùng đội hình → tranh tướng, cần đổi vị trí.</t>
  </si>
  <si>
    <t xml:space="preserve">Phòng</t>
  </si>
  <si>
    <t xml:space="preserve">Lobby</t>
  </si>
  <si>
    <t xml:space="preserve">8 người chơi trong cùng 1 trận.</t>
  </si>
  <si>
    <t xml:space="preserve">Kết liễu / Chảy máu</t>
  </si>
  <si>
    <t xml:space="preserve">Execute / Bleed</t>
  </si>
  <si>
    <t xml:space="preserve">Giết ngay kẻ dưới ngưỡng Máu / sát thương theo thời gian.</t>
  </si>
  <si>
    <t xml:space="preserve">Giảm Giáp / Giảm Kháng Phép</t>
  </si>
  <si>
    <t xml:space="preserve">Sunder / Shred</t>
  </si>
  <si>
    <t xml:space="preserve">Làm kẻ địch yếu đi trước sát thương vật lý / phép.</t>
  </si>
  <si>
    <t xml:space="preserve">Vết Thương</t>
  </si>
  <si>
    <t xml:space="preserve">Wound</t>
  </si>
  <si>
    <t xml:space="preserve">Giảm lượng hồi máu của kẻ địch.</t>
  </si>
  <si>
    <t xml:space="preserve">  CHỈ SỐ TRONG TRÒ CHƠI</t>
  </si>
  <si>
    <t xml:space="preserve">SMCK</t>
  </si>
  <si>
    <t xml:space="preserve">Sức Mạnh Công Kích – sát thương đòn đánh/vật lý</t>
  </si>
  <si>
    <t xml:space="preserve">SMPT</t>
  </si>
  <si>
    <t xml:space="preserve">Sức Mạnh Phép Thuật – sát thương kỹ năng phép</t>
  </si>
  <si>
    <t xml:space="preserve">Tốc Độ Đánh</t>
  </si>
  <si>
    <t xml:space="preserve">Số đòn đánh mỗi giây</t>
  </si>
  <si>
    <t xml:space="preserve">Năng Lượng</t>
  </si>
  <si>
    <t xml:space="preserve">Đầy thì tướng tung kỹ năng</t>
  </si>
  <si>
    <t xml:space="preserve">Giáp / Kháng Phép</t>
  </si>
  <si>
    <t xml:space="preserve">Giảm sát thương vật lý / phép nhận vào</t>
  </si>
  <si>
    <t xml:space="preserve">Chống Chịu</t>
  </si>
  <si>
    <t xml:space="preserve">Giảm mọi sát thương nhận vào theo %</t>
  </si>
  <si>
    <t xml:space="preserve">Hút Máu Toàn Phần</t>
  </si>
  <si>
    <t xml:space="preserve">Hồi máu theo % mọi sát thương gây ra</t>
  </si>
  <si>
    <t xml:space="preserve">Khuếch Đại Sát Thương</t>
  </si>
  <si>
    <t xml:space="preserve">Tăng % mọi sát thương gây ra</t>
  </si>
  <si>
    <t xml:space="preserve">Tỉ Lệ Chí Mạng</t>
  </si>
  <si>
    <t xml:space="preserve">Cơ hội gây sát thương chí mạng</t>
  </si>
  <si>
    <t xml:space="preserve">🌿 NGUỒN DỮ LIỆU &amp; PHIÊN BẢN</t>
  </si>
  <si>
    <t xml:space="preserve">Dữ liệu tổng hợp từ các trang thống kê/hướng dẫn uy tín tại thời điểm 06/10/2026   ·   Mùa 18 · Đại Ngàn Kỳ Bí · Bản vá 18.3b (đang chạy) · 18.4 ra 07/10/2026</t>
  </si>
  <si>
    <t xml:space="preserve">  THÔNG TIN PHIÊN BẢN</t>
  </si>
  <si>
    <t xml:space="preserve">Phiên bản file</t>
  </si>
  <si>
    <t xml:space="preserve">v1.8</t>
  </si>
  <si>
    <t xml:space="preserve">Ngày cập nhật</t>
  </si>
  <si>
    <t xml:space="preserve">06/10/2026</t>
  </si>
  <si>
    <t xml:space="preserve">Mùa / Phiên bản</t>
  </si>
  <si>
    <t xml:space="preserve">Mùa 18 · Đại Ngàn Kỳ Bí · Bản vá 18.3b (đang chạy) · 18.4 ra 07/10/2026</t>
  </si>
  <si>
    <t xml:space="preserve">Bản vá 18.3b phát hành</t>
  </si>
  <si>
    <t xml:space="preserve">24/09/2026 (18.3: 23/09 · 18.2: 10/09 · mùa 18 ra mắt 12/08/2026)</t>
  </si>
  <si>
    <t xml:space="preserve">Bản kế tiếp</t>
  </si>
  <si>
    <t xml:space="preserve">18.4 – dự kiến 07/10/2026</t>
  </si>
  <si>
    <t xml:space="preserve">Lịch cập nhật file</t>
  </si>
  <si>
    <t xml:space="preserve">Nên cập nhật sau mỗi phiên bản lớn (~2 tuần/lần) – tăng số phiên bản v1.2, v1.3…</t>
  </si>
  <si>
    <t xml:space="preserve">  NHẬT KÝ THAY ĐỔI</t>
  </si>
  <si>
    <t xml:space="preserve">Thêm 2 trang MỚI: CHỌN ẤN → ĐỘI HÌNH (chọn tối đa 3 Ấn + loại đồ → tự xếp hạng 19 đội hình, chỉ rõ chủ lực chính/phụ vật lý-phép, đỡ đòn, đồ, ai đeo Ấn nào, mở mốc gì) và LÕI → CÁCH ĐÁNH (lõi cho Vàng / Kinh nghiệm / Lượt đổi / Mảnh đồ / Đồ / Tạo Tác / Ấn / Tướng / Chỉ số + bậc + vòng + máu → kế hoạch chơi) kèm xếp hạng lõi tộc hệ. Cập nhật số liệu VN mới (589.544 ván) và toàn bộ thay đổi bản 18.4 (07/10).</t>
  </si>
  <si>
    <t xml:space="preserve">v1.7 · 26/09/2026</t>
  </si>
  <si>
    <t xml:space="preserve">Thêm SỐ LIỆU MÁY CHỦ VIỆT NAM (OP.GG lọc region VN, bản 18.3, 434.232 ván/24h): 8 đội hình kèm bậc, hạng TB, tỉ lệ top 4, tỉ lệ chơi + bảng so sánh Việt Nam – Trung Quốc – Hàn Quốc và ghi chú cỡ mẫu.</t>
  </si>
  <si>
    <t xml:space="preserve">v1.6 · 26/09/2026</t>
  </si>
  <si>
    <t xml:space="preserve">Thêm trang MÁY CHỦ TRUNG - HÀN: số liệu thật của TopMeta (Trung Quốc) và OP.GG (Hàn/quốc tế) + cách build từng bước 6 đội hình đang được spam, kèm điều kiện cần.</t>
  </si>
  <si>
    <t xml:space="preserve">v1.5 · 25/09/2026</t>
  </si>
  <si>
    <t xml:space="preserve">CẬP NHẬT BẢN VÁ 18.3b: 4 lõi bị Riot tắt tạm thời (Tà Thuật, Ân Huệ Thách Đấu, Bảo Hộ Vô Tận, Nhân Bản), Kha'Zix và Gai Đen bị giảm, xếp lại thứ hạng đội hình. Tên file nay có phiên bản + ngày ở ĐẦU tên.</t>
  </si>
  <si>
    <t xml:space="preserve">  NGUỒN THAM KHẢO (bấm để mở)</t>
  </si>
  <si>
    <t xml:space="preserve">GGMeo – Tên tướng, tộc/hệ, trang bị, lõi (tiếng Việt, mùa 18)</t>
  </si>
  <si>
    <t xml:space="preserve">https://ggmeo.com/he-toc-dtcl</t>
  </si>
  <si>
    <t xml:space="preserve">GGMeo – Danh sách trang bị mùa 18</t>
  </si>
  <si>
    <t xml:space="preserve">https://ggmeo.com/trang-bi-dtcl</t>
  </si>
  <si>
    <t xml:space="preserve">GGMeo – Danh sách lõi nâng cấp mùa 18</t>
  </si>
  <si>
    <t xml:space="preserve">https://ggmeo.com/loi-tft</t>
  </si>
  <si>
    <t xml:space="preserve">Sforum CellphoneS – Tộc/hệ ĐTCL mùa 18</t>
  </si>
  <si>
    <t xml:space="preserve">https://cellphones.com.vn/sforum/toc-he-dtcl-mua-18</t>
  </si>
  <si>
    <t xml:space="preserve">LDPlayer – Tinh Linh ĐTCL mùa 18</t>
  </si>
  <si>
    <t xml:space="preserve">https://vnm.ldplayer.net/blog/tinh-linh-dtcl-mua-18.html</t>
  </si>
  <si>
    <t xml:space="preserve">MetaTFT.GG – Cơ chế Tinh Linh</t>
  </si>
  <si>
    <t xml:space="preserve">https://metatft.gg/tinh-linh/</t>
  </si>
  <si>
    <t xml:space="preserve">TFT Academy – Xếp hạng đội hình</t>
  </si>
  <si>
    <t xml:space="preserve">https://tftacademy.com/tierlist/comps</t>
  </si>
  <si>
    <t xml:space="preserve">BunnyMuffins – Meta mới nhất</t>
  </si>
  <si>
    <t xml:space="preserve">https://bunnymuffins.lol/meta/</t>
  </si>
  <si>
    <t xml:space="preserve">BunnyMuffins – Hướng dẫn lên cấp &amp; kinh tế</t>
  </si>
  <si>
    <t xml:space="preserve">https://bunnymuffins.lol/tft-leveling-guide/</t>
  </si>
  <si>
    <t xml:space="preserve">TFT Flow – Xếp hạng đội hình</t>
  </si>
  <si>
    <t xml:space="preserve">https://tftflow.com/tier-list</t>
  </si>
  <si>
    <t xml:space="preserve">TFTactics – Xếp hạng đội hình</t>
  </si>
  <si>
    <t xml:space="preserve">https://tftactics.gg/tierlist/team-comps/</t>
  </si>
  <si>
    <t xml:space="preserve">Mobalytics – Xếp hạng lõi nâng cấp</t>
  </si>
  <si>
    <t xml:space="preserve">https://mobalytics.gg/tft/tier-list/augments</t>
  </si>
  <si>
    <t xml:space="preserve">TFTraits – Tộc Nguyên Sinh</t>
  </si>
  <si>
    <t xml:space="preserve">https://tftraits.com/traits/primal/</t>
  </si>
  <si>
    <t xml:space="preserve">Riot Games – Ghi chú phiên bản 18.3</t>
  </si>
  <si>
    <t xml:space="preserve">https://teamfighttactics.leagueoflegends.com/en-us/news/game-updates/teamfight-tactics-patch-18-3/</t>
  </si>
  <si>
    <t xml:space="preserve">esports.gg – Tóm tắt 18.3</t>
  </si>
  <si>
    <t xml:space="preserve">https://esports.gg/news/teamfight-tactics/teamfight-tactics-patch-18-3-notes-augment-buffs-wisp-nerfs-and-more/</t>
  </si>
  <si>
    <t xml:space="preserve">Hotspawn – Phân tích 18.3</t>
  </si>
  <si>
    <t xml:space="preserve">https://www.hotspawn.com/league-of-legends/news/tft-patch-18-3</t>
  </si>
  <si>
    <t xml:space="preserve">OP.GG – Đội hình máy chủ Việt Nam (06/10/2026)</t>
  </si>
  <si>
    <t xml:space="preserve">https://op.gg/vi/tft/meta-trends/comps?region=vn</t>
  </si>
  <si>
    <t xml:space="preserve">OP.GG – Thống kê Ấn máy chủ Việt Nam</t>
  </si>
  <si>
    <t xml:space="preserve">https://op.gg/vi/tft/meta-trends/item?region=vn</t>
  </si>
  <si>
    <t xml:space="preserve">SeeMeta – Ghi chú bản 18.4 (máy chủ thử nghiệm)</t>
  </si>
  <si>
    <t xml:space="preserve">https://seemeta.com/vi/tft/pbe/patch-notes</t>
  </si>
  <si>
    <t xml:space="preserve">SeeMeta – Ấn mùa 18: công thức + tướng đeo tốt nhất</t>
  </si>
  <si>
    <t xml:space="preserve">https://seemeta.com/en/tft/set-18/items/EmblemLunar</t>
  </si>
  <si>
    <t xml:space="preserve">MetaBot – Bảng ghép đồ mùa 18 (Xẻng / Chảo)</t>
  </si>
  <si>
    <t xml:space="preserve">https://metabot.gg/en/TFT/18/items/cheat-sheet</t>
  </si>
  <si>
    <t xml:space="preserve">Lưu ý: Xếp hạng và cách lên đồ là tổng hợp từ nhiều nguồn, có thể khác nhau giữa các trang. Tên tộc/hệ, trang bị, lõi theo bản tiếng Việt của game (nguồn GGMeo); tên Tinh Linh có dấu * là tên dịch nghĩa. Đội mạnh thay đổi theo từng phiên bản – luôn kiểm tra mô tả trong game. Tài liệu không liên kết chính thức với Riot Games.</t>
  </si>
  <si>
    <t xml:space="preserve">name</t>
  </si>
  <si>
    <t xml:space="preserve">tier</t>
  </si>
  <si>
    <t xml:space="preserve">style</t>
  </si>
  <si>
    <t xml:space="preserve">diff</t>
  </si>
  <si>
    <t xml:space="preserve">cost</t>
  </si>
  <si>
    <t xml:space="preserve">rank</t>
  </si>
  <si>
    <t xml:space="preserve">traits</t>
  </si>
  <si>
    <t xml:space="preserve">overview</t>
  </si>
  <si>
    <t xml:space="preserve">level</t>
  </si>
  <si>
    <t xml:space="preserve">opener</t>
  </si>
  <si>
    <t xml:space="preserve">mid</t>
  </si>
  <si>
    <t xml:space="preserve">u1</t>
  </si>
  <si>
    <t xml:space="preserve">u2</t>
  </si>
  <si>
    <t xml:space="preserve">u3</t>
  </si>
  <si>
    <t xml:space="preserve">u4</t>
  </si>
  <si>
    <t xml:space="preserve">u5</t>
  </si>
  <si>
    <t xml:space="preserve">u6</t>
  </si>
  <si>
    <t xml:space="preserve">u7</t>
  </si>
  <si>
    <t xml:space="preserve">u8</t>
  </si>
  <si>
    <t xml:space="preserve">u9</t>
  </si>
  <si>
    <t xml:space="preserve">c1</t>
  </si>
  <si>
    <t xml:space="preserve">c1i1</t>
  </si>
  <si>
    <t xml:space="preserve">c1i2</t>
  </si>
  <si>
    <t xml:space="preserve">c1i3</t>
  </si>
  <si>
    <t xml:space="preserve">c1n</t>
  </si>
  <si>
    <t xml:space="preserve">c2</t>
  </si>
  <si>
    <t xml:space="preserve">c2i1</t>
  </si>
  <si>
    <t xml:space="preserve">c2i2</t>
  </si>
  <si>
    <t xml:space="preserve">c2i3</t>
  </si>
  <si>
    <t xml:space="preserve">c2n</t>
  </si>
  <si>
    <t xml:space="preserve">t</t>
  </si>
  <si>
    <t xml:space="preserve">ti1</t>
  </si>
  <si>
    <t xml:space="preserve">ti2</t>
  </si>
  <si>
    <t xml:space="preserve">ti3</t>
  </si>
  <si>
    <t xml:space="preserve">tn</t>
  </si>
  <si>
    <t xml:space="preserve">prio</t>
  </si>
  <si>
    <t xml:space="preserve">augs</t>
  </si>
  <si>
    <t xml:space="preserve">when</t>
  </si>
  <si>
    <t xml:space="preserve">pos</t>
  </si>
  <si>
    <t xml:space="preserve">tips</t>
  </si>
  <si>
    <t xml:space="preserve">weak</t>
  </si>
  <si>
    <t xml:space="preserve">tpl</t>
  </si>
  <si>
    <t xml:space="preserve">card</t>
  </si>
  <si>
    <t xml:space="preserve">uname</t>
  </si>
  <si>
    <t xml:space="preserve">ucost</t>
  </si>
  <si>
    <t xml:space="preserve">utraits</t>
  </si>
  <si>
    <t xml:space="preserve">umeta</t>
  </si>
  <si>
    <t xml:space="preserve">iname</t>
  </si>
  <si>
    <t xml:space="preserve">ivn</t>
  </si>
  <si>
    <t xml:space="preserve">irole</t>
  </si>
  <si>
    <t xml:space="preserve">ieff</t>
  </si>
  <si>
    <t xml:space="preserve">iusers</t>
  </si>
  <si>
    <t xml:space="preserve">irecipe</t>
  </si>
  <si>
    <t xml:space="preserve">complabel</t>
  </si>
  <si>
    <t xml:space="preserve">compstat</t>
  </si>
  <si>
    <t xml:space="preserve">compfor</t>
  </si>
  <si>
    <t xml:space="preserve">pname</t>
  </si>
  <si>
    <t xml:space="preserve">pnote</t>
  </si>
  <si>
    <t xml:space="preserve">p0</t>
  </si>
  <si>
    <t xml:space="preserve">p1</t>
  </si>
  <si>
    <t xml:space="preserve">p2</t>
  </si>
  <si>
    <t xml:space="preserve">p3</t>
  </si>
  <si>
    <t xml:space="preserve">p4</t>
  </si>
  <si>
    <t xml:space="preserve">p5</t>
  </si>
  <si>
    <t xml:space="preserve">p6</t>
  </si>
  <si>
    <t xml:space="preserve">p7</t>
  </si>
  <si>
    <t xml:space="preserve">p8</t>
  </si>
  <si>
    <t xml:space="preserve">p9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</si>
  <si>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</si>
  <si>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</si>
  <si>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</si>
  <si>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</si>
  <si>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</si>
  <si>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</si>
  <si>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</si>
  <si>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</si>
  <si>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</si>
  <si>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</si>
  <si>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</si>
  <si>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</si>
  <si>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</si>
  <si>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</si>
  <si>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</si>
  <si>
    <t xml:space="preserve">p25</t>
  </si>
  <si>
    <t xml:space="preserve">p26</t>
  </si>
  <si>
    <t xml:space="preserve">p27</t>
  </si>
  <si>
    <t xml:space="preserve">pkey</t>
  </si>
  <si>
    <t xml:space="preserve">plv</t>
  </si>
  <si>
    <t xml:space="preserve">pgold</t>
  </si>
  <si>
    <t xml:space="preserve">pact</t>
  </si>
  <si>
    <t xml:space="preserve">plvnum</t>
  </si>
  <si>
    <t xml:space="preserve">pevent</t>
  </si>
  <si>
    <t xml:space="preserve">strat</t>
  </si>
  <si>
    <t xml:space="preserve">stratcomps</t>
  </si>
  <si>
    <t xml:space="preserve">stage</t>
  </si>
  <si>
    <t xml:space="preserve">streak</t>
  </si>
  <si>
    <t xml:space="preserve">streaktxt</t>
  </si>
  <si>
    <t xml:space="preserve">hp</t>
  </si>
  <si>
    <t xml:space="preserve">hptxt</t>
  </si>
  <si>
    <t xml:space="preserve">gold</t>
  </si>
  <si>
    <t xml:space="preserve">done</t>
  </si>
  <si>
    <t xml:space="preserve">odl</t>
  </si>
  <si>
    <t xml:space="preserve">o1</t>
  </si>
  <si>
    <t xml:space="preserve">o2</t>
  </si>
  <si>
    <t xml:space="preserve">o3</t>
  </si>
  <si>
    <t xml:space="preserve">o4</t>
  </si>
  <si>
    <t xml:space="preserve">o5</t>
  </si>
  <si>
    <t xml:space="preserve">pool</t>
  </si>
  <si>
    <t xml:space="preserve">nunits</t>
  </si>
  <si>
    <t xml:space="preserve">left</t>
  </si>
  <si>
    <t xml:space="preserve">lvl</t>
  </si>
  <si>
    <t xml:space="preserve">tname</t>
  </si>
  <si>
    <t xml:space="preserve">ttype</t>
  </si>
  <si>
    <t xml:space="preserve">tbp</t>
  </si>
  <si>
    <t xml:space="preserve">teff</t>
  </si>
  <si>
    <t xml:space="preserve">tunits</t>
  </si>
  <si>
    <t xml:space="preserve">ĐỘI TỐT NHẤT MÁY CHỦ VN (18.3b: hạng TB 2.69, top 4 84,8%). Soraka + Zyra gây sát thương phép có chí mạng (Đao Phủ); Azir triệu hồi lính; Veigar + Teemo + Rammus bật Tinh Nghịch cho Rammus cưỡi Bạn Lông Xù làm tường thịt; Fiddlesticks hồi máu (Thực Vật).</t>
  </si>
  <si>
    <t xml:space="preserve">Cấp 7 ở 3-5 → lên 8 ở 4-2, đổi tướng tìm Soraka + Zyra 2 sao → lên 9 thêm Malphite.</t>
  </si>
  <si>
    <t xml:space="preserve">Mở đầu đội phép rẻ: Veigar, Teemo, Rek'Sai/Kobuko. Ghép sớm Găng Bảo Thạch / Nanh Nashor cho Veigar làm chủ lực tạm.</t>
  </si>
  <si>
    <t xml:space="preserve">Cấp 7: Veigar, Teemo, Azir, Fiddlesticks, Rammus, Kennen/Zyra + chủ lực tạm. Rammus cưỡi Bạn Lông Xù.</t>
  </si>
  <si>
    <t xml:space="preserve">Gậy Quá Khổ &gt; Găng Đấu Tập &gt; Nước Mắt Nữ Thần &gt; Giáp Lưới &gt; Áo Choàng Bạc</t>
  </si>
  <si>
    <t xml:space="preserve">Thực Vật Hấp Thụ, Khiên Đơn Đấu, Đam Mê Gậy, Giữ Vững Hàng Ngũ, Ấn Đao Phủ</t>
  </si>
  <si>
    <t xml:space="preserve">Soraka &amp; Zyra hàng sau ở 2 góc; Rammus (cưỡi Bạn Lông Xù) + Fiddlesticks hàng đầu giữa; cây của Zyra lấp khoảng trống phía trước.</t>
  </si>
  <si>
    <t xml:space="preserve">Đây là đội Azir + Rammus + Teemo + Fiddlesticks + Veigar + Zyra + Soraka – số liệu VN xác nhận mạnh nhất · Ấn Đao Phủ → Zyra · Ấn Thuật Sĩ → Soraka · Giữ từ 6 cây Zyra sống để Vườn Gai lên 10%.</t>
  </si>
  <si>
    <t xml:space="preserve">Đội dồn sát thương phép nhanh; Soraka bị bắt sớm; 2 người cùng ép Soraka/Zyra.</t>
  </si>
  <si>
    <t xml:space="preserve">Ấn (Kiếm BF + Xẻng)</t>
  </si>
  <si>
    <t xml:space="preserve">• Đao Phủ Azir – Soraka &amp; Zyra (Thực Vật) [S] → Ngọn Giáo Shojin
• Nidalee &amp; Aphelios Mặt Trăng [S] → Vô Cực Kiếm, Ngọn Giáo Shojin, Móng Vuốt Sterak
• Sivir &amp; Nidalee Nguyên Sinh [S] → Vô Cực Kiếm, Kiếm Tử Thần, Ngọn Giáo Shojin, Móng Vuốt Sterak
• Kha'Zix Khắc Tinh (Thần Rừng Đao Phủ) [A] → Áo Choàng Bóng Tối, Vô Cực Kiếm
• Ahri &amp; Morgana Thuật Sĩ [A] → Ngọn Giáo Shojin
• Ashe Hoa Linh Lên 9 [A] → Ngọn Giáo Shojin
• Rồng Ngàn Tuổi Quái Rừng [A] → Vô Cực Kiếm, Móng Vuốt Sterak, Áo Choàng Bóng Tối</t>
  </si>
  <si>
    <t xml:space="preserve">Chủ lực chính ở góc hàng cuối, chủ lực phụ ở góc đối diện để né kỹ năng diện rộng. Đỡ đòn dàn 4 ô hàng đầu, 1 hỗ trợ (Taric/Thuật Sĩ) đứng sau đỡ đòn.</t>
  </si>
  <si>
    <t xml:space="preserve">Lên 8 nhanh (tướng 4 vàng)|1-x</t>
  </si>
  <si>
    <t xml:space="preserve">Nhặt đồ theo hướng đội hình; mua cặp tướng; chưa đổi tướng.</t>
  </si>
  <si>
    <t xml:space="preserve">Băng chuyền mở màn + đánh quái</t>
  </si>
  <si>
    <t xml:space="preserve">• [S] Đao Phủ Azir – Soraka &amp; Zyra (Thực Vật)
• [S] Nidalee &amp; Aphelios Mặt Trăng
• [S] Sivir &amp; Nidalee Nguyên Sinh
• [A] Ahri &amp; Morgana Thuật Sĩ
• [C] Cassiopeia Tiên Hắc Ám (Tà Thuật – ĐANG TẮT)</t>
  </si>
  <si>
    <t xml:space="preserve">Giữ chuỗi bằng cách lên cấp sớm hơn 1 mốc &amp; mua Tinh Linh giao tranh rẻ. Chưa đổi tướng; dùng vàng thưởng chuỗi để lên cấp.</t>
  </si>
  <si>
    <t xml:space="preserve">Rất an toàn: có thể tham kinh tế thêm 1 mốc, bỏ Tinh Linh giao tranh, chưa đổi tướng trước mốc.</t>
  </si>
  <si>
    <t xml:space="preserve">✅ Đã làm</t>
  </si>
  <si>
    <t xml:space="preserve">⚠ 18.3: Nidalee dạng vật lý bị giảm nhẹ (dạng phép được buff). Hai chủ lực vật lý 4 vàng. Không cần đồ tiện ích: Kog'Maw giảm giáp/kháng phép, Hỏa Ngục gây Vết Thương → được ghép đồ sát thương ngay từ sớm.</t>
  </si>
  <si>
    <t xml:space="preserve">Cấp 4 (có tướng lên 2 sao) → 5 → 6 (nếu thắng liên tiếp ≥ 4) → 7 → 8 ở Giai đoạn 4 (4-1/4-2) đổi tướng cho ổn → 9 khi máu cao.</t>
  </si>
  <si>
    <t xml:space="preserve">Mở đầu Tàn Phá: Camille, Akali, Warwick, Sói Hắc Ám, Shen, Varus. Ghép sớm đồ vật lý / tốc độ đánh.</t>
  </si>
  <si>
    <t xml:space="preserve">Cấp 7: Varus, Diana, Kog'Maw, Vi, Amumu, Shen + chủ lực tạm; giữ Aphelios/Nidalee nếu gặp.</t>
  </si>
  <si>
    <t xml:space="preserve">Kiếm BF &gt; Găng Đấu Tập &gt; Cung Gỗ &gt; Nước Mắt Nữ Thần &gt; Giáp Lưới</t>
  </si>
  <si>
    <t xml:space="preserve">Thợ Rèn Kiếm, Đam Mê Kiếm, Thép Mạ Vàng, Quái Thú Bên Trong</t>
  </si>
  <si>
    <t xml:space="preserve">Aphelios đứng cạnh tướng Mặt Trăng (Diana) để được tăng sức mạnh; Nidalee đặt ở cánh yếu để lao vào mục tiêu ít đồ trong 3 ô.</t>
  </si>
  <si>
    <t xml:space="preserve">Nguyên Sinh: chọn Phúc Lành HỔ · Sau khi hạ gục, Nidalee nhảy vào tướng ít đồ nhất trong 3 ô → đặt ở cánh yếu để bắt chủ lực địch.</t>
  </si>
  <si>
    <t xml:space="preserve">Đội nhiều giáp + khống chế; bị tranh Nidalee (đội Sivir &amp; Nidalee cũng dùng).</t>
  </si>
  <si>
    <t xml:space="preserve">Sát thủ đánh vào cánh yếu</t>
  </si>
  <si>
    <t xml:space="preserve">Ấn (Cung Gỗ + Xẻng)</t>
  </si>
  <si>
    <t xml:space="preserve">• Đao Phủ Azir – Soraka &amp; Zyra (Thực Vật) [S] → Nanh Nashor, Trượng Hư Vô
• Nidalee &amp; Aphelios Mặt Trăng [S] → Cuồng Đao Guinsoo, Thịnh Nộ Thủy Quái
• Kha'Zix Khắc Tinh (Thần Rừng Đao Phủ) [A] → Cuồng Đao Guinsoo, Thịnh Nộ Thủy Quái
• Ahri &amp; Morgana Thuật Sĩ [A] → Trượng Hư Vô
• Ashe Hoa Linh Lên 9 [A] → Bùa Đỏ, Cung Xanh, Nanh Nashor
• Draven Lên 9 (Thần Rừng Đao Phủ) [A] → Cuồng Đao Guinsoo, Thịnh Nộ Thủy Quái, Cung Xanh, Bùa Đỏ
• Caitlyn Dũng Sĩ Thợ Săn [B] → Cuồng Đao Guinsoo, Thịnh Nộ Thủy Quái, Diệt Khổng Lồ, Cung Xanh</t>
  </si>
  <si>
    <t xml:space="preserve">Chống sát thủ</t>
  </si>
  <si>
    <t xml:space="preserve">Đặt 1 tướng MỒI (rẻ) ở góc, chủ lực lùi vào 1 ô; tướng hỗ trợ đứng cạnh chủ lực để hứng sát thủ nhảy vào.</t>
  </si>
  <si>
    <t xml:space="preserve">Lên 8 nhanh (tướng 4 vàng)|2-1</t>
  </si>
  <si>
    <t xml:space="preserve">≥ 10 sau khi lên</t>
  </si>
  <si>
    <t xml:space="preserve">Lên cấp 4 · Lõi 1 kinh tế/trang bị · Ghép sớm 1–2 món mạnh cho tướng tạm.</t>
  </si>
  <si>
    <t xml:space="preserve">Chọn Lõi 1</t>
  </si>
  <si>
    <t xml:space="preserve">Lên 9 nhanh (tướng 5 vàng)</t>
  </si>
  <si>
    <t xml:space="preserve">• [A] Ashe Hoa Linh Lên 9
• [A] Rồng Ngàn Tuổi Quái Rừng
• [A] Draven Lên 9 (Thần Rừng Đao Phủ)</t>
  </si>
  <si>
    <t xml:space="preserve">Đang THUA liên tiếp</t>
  </si>
  <si>
    <t xml:space="preserve">Thua có tính toán: bán tướng lấy vàng, không lên cấp sớm, tích lãi 50. Lưu ý: ngắt chuỗi thua ở Giai đoạn 3 nếu máu &lt; 50.</t>
  </si>
  <si>
    <t xml:space="preserve">Theo đúng lộ trình chuẩn. Thua 2 trận liên tiếp ở Giai đoạn 4 → đổi tướng cho ổn định.</t>
  </si>
  <si>
    <t xml:space="preserve">Hai chủ lực vật lý Nguyên Sinh + Malphite đỡ đòn cực lì nhờ hiến tế Gai Đen và tộc Cự Thạch.</t>
  </si>
  <si>
    <t xml:space="preserve">Lên 8 nhanh chuẩn; lên 8 ở Giai đoạn 4, đổi tướng tới khi đỡ đòn + chủ lực 2 sao; lên 9 nếu máu cho phép để thêm Ashe.</t>
  </si>
  <si>
    <t xml:space="preserve">Mở đầu Tàn Phá (Camille, Akali, Shen) hoặc Quái Rừng vật lý (Mầm Non, Sói Hắc Ám). Ghép sớm Vô Cực Kiếm.</t>
  </si>
  <si>
    <t xml:space="preserve">Cấp 7: Mầm Non, Rek'Sai, Quái Đá Krug, Kog'Maw, Vi, Warwick + Malphite/Sivir nếu gặp.</t>
  </si>
  <si>
    <t xml:space="preserve">Kiếm BF &gt; Găng Đấu Tập &gt; Nước Mắt Nữ Thần &gt; Giáp Lưới &gt; Áo Choàng Bạc</t>
  </si>
  <si>
    <t xml:space="preserve">Thợ Rèn Kiếm, Đam Mê Kiếm (+2 bậc), Xúc Xắc Hoành Tráng, Xúc Xắc Vô Tận, Ấn Thợ Săn / Nguyên Sinh</t>
  </si>
  <si>
    <t xml:space="preserve">Malphite giữa hàng đầu (bị nhiều tướng nhắm → Cự Thạch mạnh hơn); Sivir góc sau; Nidalee ở cánh yếu.</t>
  </si>
  <si>
    <t xml:space="preserve">Nguyên Sinh: chọn HỔ, chọn GẤU khi cần kết liễu · Đặt 1 tướng dư (ví dụ Quái Đá Krug) lên ô hiến tế Gai Đen để Malphite nhận chỉ số · Phải có Ashe để hoàn thiện đội.</t>
  </si>
  <si>
    <t xml:space="preserve">Tranh Nidalee với đội Nidalee &amp; Aphelios; đội nhiều giáp nếu thiếu Cung Xanh.</t>
  </si>
  <si>
    <t xml:space="preserve">Ấn (Gậy + Xẻng)</t>
  </si>
  <si>
    <t xml:space="preserve">• Đao Phủ Azir – Soraka &amp; Zyra (Thực Vật) [S] → Găng Bảo Thạch, Mũ Phù Thủy Rabadon
• Nidalee &amp; Aphelios Mặt Trăng [S] → Cuồng Đao Guinsoo
• Kha'Zix Khắc Tinh (Thần Rừng Đao Phủ) [A] → Mũ Phù Thủy Rabadon, Cuồng Đao Guinsoo
• Ahri &amp; Morgana Thuật Sĩ [A] → Găng Bảo Thạch, Quỷ Thư Morello, Mũ Phù Thủy Rabadon
• Ashe Hoa Linh Lên 9 [A] → Găng Bảo Thạch
• Draven Lên 9 (Thần Rừng Đao Phủ) [A] → Cuồng Đao Guinsoo
• Caitlyn Dũng Sĩ Thợ Săn [B] → Cuồng Đao Guinsoo</t>
  </si>
  <si>
    <t xml:space="preserve">Dàn trải chống diện rộng</t>
  </si>
  <si>
    <t xml:space="preserve">Dàn tướng cách nhau 1 ô để kỹ năng diện rộng (Ahri, Ashe, Morgana) không trúng nhiều tướng cùng lúc.</t>
  </si>
  <si>
    <t xml:space="preserve">Lên 8 nhanh (tướng 4 vàng)|2-3</t>
  </si>
  <si>
    <t xml:space="preserve">10–20</t>
  </si>
  <si>
    <t xml:space="preserve">Giữ mốc lãi; mua Tinh Linh 0–1 vàng; bán tướng lẻ không có cặp.</t>
  </si>
  <si>
    <t xml:space="preserve">Săn 3 sao tướng 1 vàng</t>
  </si>
  <si>
    <t xml:space="preserve">• [B] Veigar Thực Vật Hấp Thụ (Tinh Nghịch)
• [B] Mầm Non Quái Rừng
• [C] Akali Mặt Trời</t>
  </si>
  <si>
    <t xml:space="preserve">Thắng/thua xen kẽ</t>
  </si>
  <si>
    <t xml:space="preserve">Tệ nhất cho kinh tế → chọn hẳn 1 hướng: tăng sức mạnh để thắng liên tiếp, hoặc tham vàng. Đừng lửng lơ.</t>
  </si>
  <si>
    <t xml:space="preserve">Dưới 40 máu</t>
  </si>
  <si>
    <t xml:space="preserve">NGUY HIỂM: dồn vàng vào sức mạnh ngay (đổi tướng/lên cấp), mua Tinh Linh giao tranh, xếp vị trí đối phó người mạnh nhất. Mục tiêu: vào top 4.</t>
  </si>
  <si>
    <t xml:space="preserve">⚠ 18.3b giảm sát thương Kha'Zix (285/400/580 → 265/370/535) nên đội hạ nhiệt, vẫn nằm nhóm mạnh. Kha'Zix 3 sao tiến hoá theo số lần hạ gục (8 / 30 / 60), có Tạo Tác Kiếm Tai Ương là gần như thắng. Cây của Thần Rừng giữ tuyến trước rất tốt.</t>
  </si>
  <si>
    <t xml:space="preserve">4 → 5 → 6 → 7 (3-5) rồi ĐỔI TƯỚNG tới khi gần hết vàng (giữ tối thiểu 10) để có Kha'Zix 3 sao + đỡ đòn 2–3 sao → chỉ lên 8 sau khi đã đủ 3 sao.</t>
  </si>
  <si>
    <t xml:space="preserve">Mua Kha'Zix từ 2-1 → 2-3, ghép sớm Áo Choàng Bóng Tối. Mở đầu Thần Rừng: Ornn, Xayah, Alistar, LeBlanc.</t>
  </si>
  <si>
    <t xml:space="preserve">Cấp 6–7: Ornn, Hecarim, Fiddlesticks, Diana, Kha'Zix + giữ mọi bản Kha'Zix gặp được.</t>
  </si>
  <si>
    <t xml:space="preserve">Gậy Quá Khổ &gt; Kiếm BF &gt; Nước Mắt Nữ Thần &gt; Giáp Lưới</t>
  </si>
  <si>
    <t xml:space="preserve">Kiếm Tai Ương (Tạo Tác), Không Đối Thủ, Ấn Đao Phủ, Nồi Nấu Ăn, Giữ Vững Hàng Ngũ</t>
  </si>
  <si>
    <t xml:space="preserve">Đặt Kha'Zix CÙNG PHÍA với chủ lực của đối thủ để nhảy vào; đỡ đòn và cây Thần Rừng chắn phía trước.</t>
  </si>
  <si>
    <t xml:space="preserve">Thứ tự tiến hoá: Tàn Phá &gt; Đao Phủ &gt; Liên Kích &gt; Thuật Sư · Có lõi Không Đối Thủ thì ra sân cả Rengar · Ưu tiên hạ gục liên tục để tiến hoá sớm.</t>
  </si>
  <si>
    <t xml:space="preserve">Không hit 3 sao trước 4-2; đội dồn cục nhiều khống chế.</t>
  </si>
  <si>
    <t xml:space="preserve">Ấn (Nước Mắt + Xẻng)</t>
  </si>
  <si>
    <t xml:space="preserve">• Đao Phủ Azir – Soraka &amp; Zyra (Thực Vật) [S] → Trượng Hư Vô, Ngọn Giáo Shojin
• Nidalee &amp; Aphelios Mặt Trăng [S] → Ngọn Giáo Shojin
• Sivir &amp; Nidalee Nguyên Sinh [S] → Bùa Xanh, Ngọn Giáo Shojin
• Kha'Zix Khắc Tinh (Thần Rừng Đao Phủ) [A] → Bàn Tay Công Lý
• Ahri &amp; Morgana Thuật Sĩ [A] → Ngọn Giáo Shojin, Trượng Hư Vô
• Ashe Hoa Linh Lên 9 [A] → Ngọn Giáo Shojin
• Rồng Ngàn Tuổi Quái Rừng [A] → Bàn Tay Công Lý</t>
  </si>
  <si>
    <t xml:space="preserve">Cận chiến dồn cục</t>
  </si>
  <si>
    <t xml:space="preserve">Dồn đỡ đòn + chủ lực cận chiến ở giữa để cùng lao vào giao tranh, hiệu ứng lan (Mặt Trăng/Tiên Phong) hiệu quả hơn.</t>
  </si>
  <si>
    <t xml:space="preserve">Lên 8 nhanh (tướng 4 vàng)|2-5</t>
  </si>
  <si>
    <t xml:space="preserve">20–30</t>
  </si>
  <si>
    <t xml:space="preserve">Lên cấp 5 (chuỗi thắng: ở 2-5; chuỗi thua: có thể đã lên ở 2-3).</t>
  </si>
  <si>
    <t xml:space="preserve">Đấu người (sau băng chuyền 2-4)</t>
  </si>
  <si>
    <t xml:space="preserve">Săn 3 sao tướng 2 vàng</t>
  </si>
  <si>
    <t xml:space="preserve">• [B] Caitlyn Dũng Sĩ Thợ Săn
• [B] Yunara Mặt Trời (săn 3 sao)
• [C] Kayle Mặt Trời Liên Kích</t>
  </si>
  <si>
    <t xml:space="preserve">Đội phép dễ ráp nhất hiện tại: Ahri dọn hàng sau, Morgana giảm kháng phép; Thuật Sĩ giúp cả đội hồi năng lượng nhanh. Dễ hơn bản Hoa Linh thuần vì không cần Ashe.</t>
  </si>
  <si>
    <t xml:space="preserve">Cấp 4 (2-1) → 5 (2-5) → 6 (3-1) → 7 (3-5) → 8 (4-2) dồn vàng tìm Ahri/Morgana 2 sao → 9 (5-1/5-2) khi đội đã ổn.</t>
  </si>
  <si>
    <t xml:space="preserve">Mở đầu đội phép: Karma, Sỏi, Yorick, LeBlanc, Teemo. Ghép sớm Găng Bảo Thạch / Ngọn Giáo Shojin.</t>
  </si>
  <si>
    <t xml:space="preserve">Cấp 6–7: Karma, Sỏi, Quái Đá Krug, Teemo, Kog'Maw, Cua Kỳ Cục, thêm Sett/Morgana nếu gặp. Giữ 3 Thuật Sĩ để hồi năng lượng.</t>
  </si>
  <si>
    <t xml:space="preserve">Gậy Quá Khổ &gt; Nước Mắt Nữ Thần &gt; Găng Đấu Tập &gt; Giáp Lưới</t>
  </si>
  <si>
    <t xml:space="preserve">Ấn Thuật Sĩ (lên S+), Sinh Nhật Đoàn Tụ, Kỳ Vọng Bất Ngờ, Xúc Xắc Hoành Tráng</t>
  </si>
  <si>
    <t xml:space="preserve">Ahri &amp; Morgana hàng cuối, tách 2 bên; Người Đá + Sett + Quái Đá Krug hàng đầu; Taric ghép cặp với chủ lực.</t>
  </si>
  <si>
    <t xml:space="preserve">Luôn đưa đồ cho tướng nào lên 2 sao trước · Ở cấp 8 đừng dùng Kog'Maw – thay bằng tướng 5 vàng · Gặp đội giống mình thì đổi vị trí để né kỹ năng diện rộng.</t>
  </si>
  <si>
    <t xml:space="preserve">Đội sát thủ nhảy vào hàng sau; đội nhiều Kháng Phép.</t>
  </si>
  <si>
    <t xml:space="preserve">Ấn (Giáp Lưới + Xẻng)</t>
  </si>
  <si>
    <t xml:space="preserve">• Kha'Zix Khắc Tinh (Thần Rừng Đao Phủ) [A] → Áo Choàng Bóng Tối
• Rồng Ngàn Tuổi Quái Rừng [A] → Áo Choàng Bóng Tối
• Cassiopeia Vệ Quân [B] → Áo Choàng Lửa
• Master Yi &amp; Kog'Maw Thích Ứng [B] → Áo Choàng Bóng Tối, Quyền Năng Khổng Lồ
• Akali Mặt Trời [C] → Áo Choàng Bóng Tối
• Tristana &amp; Rengar Tiên Linh [C] → Quyền Năng Khổng Lồ, Áo Choàng Bóng Tối</t>
  </si>
  <si>
    <t xml:space="preserve">Nidalee/Kha'Zix đứng hàng đầu ở phía YẾU của đối thủ (bên ít đỡ đòn) để lao vào hàng sau; chủ lực đánh xa ở góc bên kia.</t>
  </si>
  <si>
    <t xml:space="preserve">Lên 8 nhanh (tướng 4 vàng)|3-1</t>
  </si>
  <si>
    <t xml:space="preserve">30</t>
  </si>
  <si>
    <t xml:space="preserve">Lên cấp 6 · Giữ 3 tướng mạnh nhất có cặp; chưa đổi tướng.</t>
  </si>
  <si>
    <t xml:space="preserve">Đấu người (sau Quái Đá 2-7)</t>
  </si>
  <si>
    <t xml:space="preserve">Săn 3 sao tướng 3 vàng</t>
  </si>
  <si>
    <t xml:space="preserve">• [A] Kha'Zix Khắc Tinh (Thần Rừng Đao Phủ)
• [B] Azir Triệu Hồi (săn 3 sao)
• [B] Cassiopeia Vệ Quân
• [B] Master Yi &amp; Kog'Maw Thích Ứng
• [C] Tristana &amp; Rengar Tiên Linh</t>
  </si>
  <si>
    <t xml:space="preserve">⚠ 18.3 giảm Tinh Linh; 18.3b chỉnh Ashe: vệt tên ngắn hơn nhưng sát thương theo thời gian tăng mạnh. Ashe bắn mưa tên phủ cả bàn, bào máu từ từ → rất hợp đồ tiện ích. Hoa Linh biến Tinh Linh thành nguồn kinh tế khổng lồ.</t>
  </si>
  <si>
    <t xml:space="preserve">Lên 9 nhanh: 4 → 5 → 6 → 7 → 8 (4-2) → 9 (5-1). Liên tục mua Tinh Linh kinh tế nhờ Hoa Linh.</t>
  </si>
  <si>
    <t xml:space="preserve">Mở đầu Hoa Linh: Karma, Yorick, Yunara + ghép đồ phép sớm. Ra sân đủ 3 Hoa Linh để có Tinh Linh nâng cấp.</t>
  </si>
  <si>
    <t xml:space="preserve">Cấp 7–8: Karma, Yorick, Yunara, Master Yi, Vi, Ahri, Sett. Giai đoạn 4 lên 5 Hoa Linh.</t>
  </si>
  <si>
    <t xml:space="preserve">Nước Mắt Nữ Thần &gt; Gậy Quá Khổ &gt; Găng Đấu Tập &gt; Cung Gỗ &gt; Đai Khổng Lồ</t>
  </si>
  <si>
    <t xml:space="preserve">Tinh Linh Hoàn Tiền (tốt nhất), Tiếng Gọi Hoa Linh, Thăng Tiến Cuối Trận, Kỷ Nguyên</t>
  </si>
  <si>
    <t xml:space="preserve">Ashe đặt ĐỐI DIỆN hướng địch dồn quân để mưa tên phủ rộng nhất; Sett + Maokai đỡ đòn phía trước.</t>
  </si>
  <si>
    <t xml:space="preserve">Không bật/tắt Hoa Linh được – phải ra sân đủ 3 Hoa Linh mới có Tinh Linh nâng cấp · Mua Tinh Linh kinh tế, bỏ Tinh Linh giao tranh trừ khi cần giữ chuỗi · Bản 18.3 cắt mạnh sức mạnh Tinh Linh → đội này yếu hơn trước, cần máu cao và lên 9 sớm.</t>
  </si>
  <si>
    <t xml:space="preserve">Bị ép máu sớm; nhiều người tranh Hoa Linh / Ahri.</t>
  </si>
  <si>
    <t xml:space="preserve">Ấn (Áo Choàng + Xẻng)</t>
  </si>
  <si>
    <t xml:space="preserve">• Nidalee &amp; Aphelios Mặt Trăng [S] → Thịnh Nộ Thủy Quái
• Kha'Zix Khắc Tinh (Thần Rừng Đao Phủ) [A] → Thịnh Nộ Thủy Quái
• Rồng Ngàn Tuổi Quái Rừng [A] → Áo Choàng Thủy Ngân
• Draven Lên 9 (Thần Rừng Đao Phủ) [A] → Thịnh Nộ Thủy Quái
• Caitlyn Dũng Sĩ Thợ Săn [B] → Thịnh Nộ Thủy Quái
• Cassiopeia Vệ Quân [B] → Nỏ Sét
• Akali Mặt Trời [C] → Áo Choàng Thủy Ngân</t>
  </si>
  <si>
    <t xml:space="preserve">Lên 8 nhanh (tướng 4 vàng)|3-2</t>
  </si>
  <si>
    <t xml:space="preserve">30–40</t>
  </si>
  <si>
    <t xml:space="preserve">Lõi 2 khớp hướng đội hình · Đang thua liên tục: lên 6 tại đây nếu chưa lên.</t>
  </si>
  <si>
    <t xml:space="preserve">Được ăn cả, ngã về không: Rồng Ngàn Tuổi 2 sao gần như chắc thắng, 1 sao thì yếu.</t>
  </si>
  <si>
    <t xml:space="preserve">Lên 9 nhanh: lên 8 ở 4-2 (đổi tướng ít) → 9 ở 5-1 → đổi tướng tìm Rồng Ngàn Tuổi, cố lên 2 sao.</t>
  </si>
  <si>
    <t xml:space="preserve">Mở đầu Quái Rừng: Mầm Non, Sỏi, Sói Hắc Ám, Cua Kỳ Cục + ghép đồ vật lý.</t>
  </si>
  <si>
    <t xml:space="preserve">Cấp 7–8: Sỏi, Sói Hắc Ám, Quái Đá Krug, Cua Kỳ Cục, Bụi Gai Đỏ, Người Đá → giữ 5 Quái Rừng.</t>
  </si>
  <si>
    <t xml:space="preserve">Kiếm BF &gt; Găng Đấu Tập &gt; Nước Mắt Nữ Thần &gt; Giáp Lưới</t>
  </si>
  <si>
    <t xml:space="preserve">Thăng Cấp., Quà Sinh Nhật, Quái Rừng Omega, Kỷ Nguyên</t>
  </si>
  <si>
    <t xml:space="preserve">Rồng Ngàn Tuổi chiếm 2 ô ở giữa/hàng trước; Người Đá + Quái Đá Krug đỡ đòn; Sỏi hàng sau.</t>
  </si>
  <si>
    <t xml:space="preserve">Rồng Ngàn Tuổi tính +2 Quái Rừng · Luôn đặt Dấu Ấn Đầu Đàn lên tướng đỡ đòn 2–3 sao · Chỉ chơi khi đủ máu.</t>
  </si>
  <si>
    <t xml:space="preserve">Bị ép máu ở Giai đoạn 3–4; không lên được cấp 9.</t>
  </si>
  <si>
    <t xml:space="preserve">Ấn (Đai + Xẻng)</t>
  </si>
  <si>
    <t xml:space="preserve">• Đao Phủ Azir – Soraka &amp; Zyra (Thực Vật) [S] → Nanh Nashor
• Nidalee &amp; Aphelios Mặt Trăng [S] → Móng Vuốt Sterak
• Sivir &amp; Nidalee Nguyên Sinh [S] → Móng Vuốt Sterak
• Ahri &amp; Morgana Thuật Sĩ [A] → Chùy Đoản Côn, Quỷ Thư Morello
• Ashe Hoa Linh Lên 9 [A] → Chùy Đoản Côn, Nanh Nashor
• Rồng Ngàn Tuổi Quái Rừng [A] → Móng Vuốt Sterak
• Veigar Thực Vật Hấp Thụ (Tinh Nghịch) [B] → Nanh Nashor</t>
  </si>
  <si>
    <t xml:space="preserve">Lên 8 nhanh (tướng 4 vàng)|3-5</t>
  </si>
  <si>
    <t xml:space="preserve">40–50</t>
  </si>
  <si>
    <t xml:space="preserve">Lên cấp 7 sau băng chuyền · Chỉ đổi tướng nếu máu &lt; 50.</t>
  </si>
  <si>
    <t xml:space="preserve">Đấu người (sau băng chuyền 3-4)</t>
  </si>
  <si>
    <t xml:space="preserve">Đội có sức mạnh cuối game cao nhất: Draven + Maokai (tăng máu vĩnh viễn) + Ezreal. Hưởng lợi từ việc 18.2 giảm kinh nghiệm lên cấp 8/9.</t>
  </si>
  <si>
    <t xml:space="preserve">Tham kinh tế: 4 (2-1) → 5 → 6 → 7 → 8 ở 4-2 (đổi tướng ít, chỉ để giữ máu) → 9 ở 5-1 → đổi tướng tìm Draven/Maokai 2 sao.</t>
  </si>
  <si>
    <t xml:space="preserve">Mở đầu mạnh bất kỳ (Thần Rừng: Ornn, Xayah, Alistar, LeBlanc). Ghép sớm Cuồng Đao Guinsoo nếu có.</t>
  </si>
  <si>
    <t xml:space="preserve">Cấp 7–8: Alistar, LeBlanc, Hecarim, Ezreal, Amumu, Kennen/Taric nếu có; giữ vàng trên 50.</t>
  </si>
  <si>
    <t xml:space="preserve">Cung Gỗ &gt; Gậy Quá Khổ (để ghép Guinsoo) &gt; Kiếm BF &gt; Áo Choàng Bạc &gt; Đai Khổng Lồ</t>
  </si>
  <si>
    <t xml:space="preserve">Thăng Tiến Cuối Trận (+2 bậc), Thăng Cấp., Quà Sinh Nhật, Ấn Đao Phủ</t>
  </si>
  <si>
    <t xml:space="preserve">Draven ở góc hàng cuối; Maokai + Amumu + Alistar giữa hàng đầu; Ezreal góc đối diện; Ivern gần đỡ đòn.</t>
  </si>
  <si>
    <t xml:space="preserve">Đừng nâng Ivern 2 sao trước khi có đủ tướng 5 vàng quan trọng · Draven cần hạ gục cuối để hoàn thành truy nã → đặt nơi dễ đánh mục tiêu yếu.</t>
  </si>
  <si>
    <t xml:space="preserve">Thua liên tục đầu game mà không có lõi kinh tế; phòng có từ 2 người cùng lên 9.</t>
  </si>
  <si>
    <t xml:space="preserve">Ấn (Găng + Xẻng)</t>
  </si>
  <si>
    <t xml:space="preserve">• Đao Phủ Azir – Soraka &amp; Zyra (Thực Vật) [S] → Găng Bảo Thạch
• Nidalee &amp; Aphelios Mặt Trăng [S] → Vô Cực Kiếm
• Sivir &amp; Nidalee Nguyên Sinh [S] → Vô Cực Kiếm
• Kha'Zix Khắc Tinh (Thần Rừng Đao Phủ) [A] → Bàn Tay Công Lý, Vô Cực Kiếm
• Ahri &amp; Morgana Thuật Sĩ [A] → Găng Bảo Thạch, Chùy Đoản Côn
• Ashe Hoa Linh Lên 9 [A] → Cung Xanh, Găng Bảo Thạch, Chùy Đoản Côn
• Rồng Ngàn Tuổi Quái Rừng [A] → Vô Cực Kiếm, Bàn Tay Công Lý, Áo Choàng Thủy Ngân</t>
  </si>
  <si>
    <t xml:space="preserve">Lên 8 nhanh (tướng 4 vàng)|4-1</t>
  </si>
  <si>
    <t xml:space="preserve">7 → 8</t>
  </si>
  <si>
    <t xml:space="preserve">50</t>
  </si>
  <si>
    <t xml:space="preserve">Đang thua liên tục / máu thấp: lên 8 ngay và đổi tướng cho ổn.</t>
  </si>
  <si>
    <t xml:space="preserve">Đấu người (sau Sói 3-7)</t>
  </si>
  <si>
    <t xml:space="preserve">Caitlyn không dùng kỹ năng → chỉ lên đồ đánh thường. Thợ Săn + Dũng Sĩ rất ổn định.</t>
  </si>
  <si>
    <t xml:space="preserve">4 → 5 → 6 (3-1) → đổi tướng từ từ ở cấp 6 trên 50 vàng từ 3-2 tới khi Caitlyn 3 sao → 7 → 8.</t>
  </si>
  <si>
    <t xml:space="preserve">Caitlyn, Cua Kỳ Cục, Sejuani, Rakan, Mầm Non – ghép sớm Cuồng Đao Guinsoo + Thịnh Nộ Thủy Quái.</t>
  </si>
  <si>
    <t xml:space="preserve">Rakan, Caitlyn, Cua Kỳ Cục, Sejuani, Tristana, Vi.</t>
  </si>
  <si>
    <t xml:space="preserve">Cung Gỗ &gt; Gậy Quá Khổ &gt; Kiếm BF &gt; Áo Choàng Bạc</t>
  </si>
  <si>
    <t xml:space="preserve">Tăng Vốn I, Băng Trộm, Kỳ Vọng Bất Ngờ</t>
  </si>
  <si>
    <t xml:space="preserve">Caitlyn ở góc hàng cuối; các tướng Dũng Sĩ dàn đều hàng đầu.</t>
  </si>
  <si>
    <t xml:space="preserve">Nhắm vào đỡ đòn chính trước để Thợ Săn khuếch đại sát thương (không đổi mục tiêu) · 18.2 tăng sức mạnh Thợ Săn.</t>
  </si>
  <si>
    <t xml:space="preserve">Đội sát thủ; thiếu Cuồng Đao Guinsoo.</t>
  </si>
  <si>
    <t xml:space="preserve">Kiếm BF + Xẻng Vàng</t>
  </si>
  <si>
    <t xml:space="preserve">Ghép ra Ấn tộc/hệ – xem công thức trong game.</t>
  </si>
  <si>
    <t xml:space="preserve">Tuỳ đội hình</t>
  </si>
  <si>
    <t xml:space="preserve">Xẻng Vàng dùng để ghép Ấn – chọn Ấn cho tộc/hệ của đội hình bạn đang theo.</t>
  </si>
  <si>
    <t xml:space="preserve">Lên 8 nhanh (tướng 4 vàng)|4-2</t>
  </si>
  <si>
    <t xml:space="preserve">còn 10–20 sau khi đổi</t>
  </si>
  <si>
    <t xml:space="preserve">MỐC ĐỔI TƯỚNG: lên 8 + Lõi 3 → dồn vàng tìm chủ lực &amp; đỡ đòn 4 vàng 2 sao.</t>
  </si>
  <si>
    <t xml:space="preserve">Đội có điều kiện: nhận được lõi Thực Vật Hấp Thụ → lên hạng S. Veigar 3 sao dội phép cực mạnh.</t>
  </si>
  <si>
    <t xml:space="preserve">Đổi tướng từ từ ở cấp 5 trên 50 vàng tới khi Veigar 3 sao → lên 6/7/8 thêm tướng Tinh Nghịch 5 vàng (Gnar).</t>
  </si>
  <si>
    <t xml:space="preserve">Veigar, Kobuko, Rek'Sai, Teemo – cần lõi Thực Vật Hấp Thụ hoặc có sẵn nhiều Veigar sớm.</t>
  </si>
  <si>
    <t xml:space="preserve">Kobuko, Rek'Sai, Veigar, Teemo, Fiddlesticks, Rammus.</t>
  </si>
  <si>
    <t xml:space="preserve">Nước Mắt Nữ Thần &gt; Gậy Quá Khổ &gt; Găng Đấu Tập &gt; Giáp Lưới</t>
  </si>
  <si>
    <t xml:space="preserve">Thực Vật Hấp Thụ (bắt buộc, 1 người/phòng), Lò Rèn Thần Thoại, Ấn Thực Vật</t>
  </si>
  <si>
    <t xml:space="preserve">Veigar đứng sau đỡ đòn Tinh Nghịch; thả tướng Tinh Nghịch tốt nhất lên Bạn Lông Xù.</t>
  </si>
  <si>
    <t xml:space="preserve">Thả tướng Tinh Nghịch lên Bạn Lông Xù để chọn người cưỡi (cận chiến/đánh xa sẽ đổi kỹ năng) · Kiếm Tai Ương là Tạo Tác ưu tiên.</t>
  </si>
  <si>
    <t xml:space="preserve">Không có điều kiện thì rất yếu; đội nhiều Kháng Phép.</t>
  </si>
  <si>
    <t xml:space="preserve">Lên 8 nhanh (tướng 4 vàng)|4-5</t>
  </si>
  <si>
    <t xml:space="preserve">tích lại 50</t>
  </si>
  <si>
    <t xml:space="preserve">Đội đã ổn: không đổi tướng, tích lại 50 vàng · Chưa ổn: đổi tướng nhẹ để giữ máu.</t>
  </si>
  <si>
    <t xml:space="preserve">Đấu người (sau băng chuyền 4-4)</t>
  </si>
  <si>
    <t xml:space="preserve">Yunara 3 sao bắn liên tục, Mặt Trời thưởng theo số tướng 3 sao. Cần nhiều 3 sao mới mạnh nên hơi tốn tài nguyên.</t>
  </si>
  <si>
    <t xml:space="preserve">Cấp 4–5 sớm → dồn vàng ở 3-2 cho ổn định → tích lại 50 vàng → đổi tướng từ từ tới khi có 3 sao (khoảng 4-1/4-2) → lên 7 rồi 8 sớm nhất có thể.</t>
  </si>
  <si>
    <t xml:space="preserve">Yunara, Karma, LeBlanc, Leona + ghép Ngọn Giáo Shojin.</t>
  </si>
  <si>
    <t xml:space="preserve">Sejuani, Yorick, Leona, Yunara, LeBlanc, Karma – chưa vội bật Mặt Trời.</t>
  </si>
  <si>
    <t xml:space="preserve">Nước Mắt Nữ Thần &gt; Kiếm BF &gt; Găng Đấu Tập &gt; Giáp Lưới</t>
  </si>
  <si>
    <t xml:space="preserve">Xúc Xắc Vô Tận, Tăng Vốn I, Hàng Chờ Pandora</t>
  </si>
  <si>
    <t xml:space="preserve">Yunara góc hàng cuối; Sejuani/Leona chắn trước; Kayle cạnh tướng buff.</t>
  </si>
  <si>
    <t xml:space="preserve">Đừng bật Mặt Trời quá sớm – chờ tới cấp 7–8 khi đã có vài tướng 3 sao thì thưởng mới đáng.</t>
  </si>
  <si>
    <t xml:space="preserve">Tốn tài nguyên, yếu nếu chỉ có 1 tướng 3 sao.</t>
  </si>
  <si>
    <t xml:space="preserve">Lên 8 nhanh (tướng 4 vàng)|5-1</t>
  </si>
  <si>
    <t xml:space="preserve">8 → 9</t>
  </si>
  <si>
    <t xml:space="preserve">50+</t>
  </si>
  <si>
    <t xml:space="preserve">Máu &gt; 50 và đội ổn: chuẩn bị lên 9.</t>
  </si>
  <si>
    <t xml:space="preserve">Đấu người (sau Chim 4-7)</t>
  </si>
  <si>
    <t xml:space="preserve">📈 Đang lên ở bản 18.3b (Azir được tăng sát thương từ 18.3). Azir 3 sao gọi lính đánh liên tục, Triệu Hồi cường hoá quân triệu hồi của cả Yorick và Zyra.</t>
  </si>
  <si>
    <t xml:space="preserve">Cấp 4 (nếu bàn mạnh) → 5 ở Giai đoạn 2 → 6 → 7 (3-5) rồi mới đổi tướng tìm Azir + Vi 3 sao → cân nhắc lên 8 sau khi đủ 3 sao.</t>
  </si>
  <si>
    <t xml:space="preserve">Yorick, Rek'Sai, Karma + ghép sớm Kiếm Súng Hextech / Mũ Phù Thủy Rabadon.</t>
  </si>
  <si>
    <t xml:space="preserve">Cấp 6–7: Yorick, Rek'Sai, Azir, Vi, Yunara, Sett – giữ mọi bản Azir/Vi.</t>
  </si>
  <si>
    <t xml:space="preserve">Gậy Quá Khổ &gt; Nước Mắt Nữ Thần &gt; Giáp Lưới &gt; Kiếm BF</t>
  </si>
  <si>
    <t xml:space="preserve">Lõi kinh tế + 1 lõi trang bị, Giữ Vững Hàng Ngũ, Khảm Bảo Thạch, Nồi Nấu Ăn</t>
  </si>
  <si>
    <t xml:space="preserve">Azir hàng cuối giữa để lính đi xa nhất; Vi + Rek'Sai chắn trước; Zyra cạnh Azir.</t>
  </si>
  <si>
    <t xml:space="preserve">Đặt 1 tướng dư lên ô hiến tế Gai Đen để buff · Giữ đủ 3 Triệu Hồi (Azir + Yorick + Zyra) thì quân triệu hồi mới đủ mạnh.</t>
  </si>
  <si>
    <t xml:space="preserve">Yếu nếu không hit 3 sao; sát thương dồn vào quân triệu hồi nên sợ sát thương diện rộng.</t>
  </si>
  <si>
    <t xml:space="preserve">Lên 8 nhanh (tướng 4 vàng)|5-2+</t>
  </si>
  <si>
    <t xml:space="preserve">9</t>
  </si>
  <si>
    <t xml:space="preserve">dồn vàng đổi tướng</t>
  </si>
  <si>
    <t xml:space="preserve">Lên 9 · đổi tướng tìm tướng 5 vàng / 4 vàng 2 sao · thay tướng yếu.</t>
  </si>
  <si>
    <t xml:space="preserve">Cuối game – Tinh Linh Giao Tranh xen kẽ</t>
  </si>
  <si>
    <t xml:space="preserve">Hàng trước 6 Vệ Quân cực lì, Cassiopeia 3 sao dội phép; Fiddlesticks hút máu, Rammus khiêu khích.</t>
  </si>
  <si>
    <t xml:space="preserve">4 → 5 → 6 → 7 (3-5) → đổi tướng từ từ trên 50 vàng tìm Cassiopeia/Fiddlesticks/Rammus 3 sao.</t>
  </si>
  <si>
    <t xml:space="preserve">Mở đầu Vệ Quân: Leona, Ornn, Shen + Cassiopeia.</t>
  </si>
  <si>
    <t xml:space="preserve">Leona, Ornn, Shen, Cassiopeia, Fiddlesticks, Rammus.</t>
  </si>
  <si>
    <t xml:space="preserve">Gậy Quá Khổ &gt; Nước Mắt Nữ Thần &gt; Giáp Lưới &gt; Áo Choàng Bạc</t>
  </si>
  <si>
    <t xml:space="preserve">Thực Vật Hấp Thụ, Hang Ổ Baron, To Lớn &amp; Mạnh Mẽ</t>
  </si>
  <si>
    <t xml:space="preserve">Fiddlesticks đặt ngoài rìa, Rammus đứng SÁT BÊN Fiddlesticks; Cassiopeia hàng sau ở giữa.</t>
  </si>
  <si>
    <t xml:space="preserve">Khiêu khích của Rammus kéo kẻ địch, giúp Fiddlesticks hồi máu lâu hơn.</t>
  </si>
  <si>
    <t xml:space="preserve">Đội gây sát thương chuẩn/giảm kháng; thiếu sát thương ở Giai đoạn 5.</t>
  </si>
  <si>
    <t xml:space="preserve">Lên 9 nhanh (tướng 5 vàng)|1-x</t>
  </si>
  <si>
    <t xml:space="preserve">Ưu tiên đồ phòng thủ + 1 chủ lực tạm; mua cặp.</t>
  </si>
  <si>
    <t xml:space="preserve">✅ 18.3 buff Cóc Thành Tinh &amp; Sói Hắc Ám, 18.3b không đụng tới → đội này đang lên. Thuần Quái Rừng 7: chỉ số tăng liên tục trong trận; Mầm Non dễ chơi hơn Sỏi.</t>
  </si>
  <si>
    <t xml:space="preserve">Đổi tướng từ từ ở cấp 5 trên 50 vàng tới khi Mầm Non/Sỏi + Quái Đá Krug 3 sao → 7 → 8.</t>
  </si>
  <si>
    <t xml:space="preserve">Mầm Non hoặc Sỏi 2 sao + ghép đồ ngay.</t>
  </si>
  <si>
    <t xml:space="preserve">Mầm Non, Sỏi, Sói Hắc Ám, Cua Kỳ Cục, Quái Đá Krug.</t>
  </si>
  <si>
    <t xml:space="preserve">Kiếm BF &gt; Nước Mắt Nữ Thần &gt; Giáp Lưới &gt; Đai Khổng Lồ</t>
  </si>
  <si>
    <t xml:space="preserve">Quái Rừng Omega, Hàng Chờ Pandora</t>
  </si>
  <si>
    <t xml:space="preserve">Dồn cục quanh tướng giữ Dấu Ấn Đầu Đàn; chủ lực đứng ngay phía sau.</t>
  </si>
  <si>
    <t xml:space="preserve">Luôn đặt Dấu Ấn Đầu Đàn lên Cua Kỳ Cục hoặc Quái Đá Krug 3 sao để giữ hàng trước lâu hơn.</t>
  </si>
  <si>
    <t xml:space="preserve">Cuối game thiếu sức mạnh.</t>
  </si>
  <si>
    <t xml:space="preserve">Lên 9 nhanh (tướng 5 vàng)|2-1</t>
  </si>
  <si>
    <t xml:space="preserve">≥ 10</t>
  </si>
  <si>
    <t xml:space="preserve">Lên cấp 4 · Lõi 1 KINH TẾ (gần như bắt buộc nếu không có chuỗi).</t>
  </si>
  <si>
    <t xml:space="preserve">Master Yi 3 sao cận chiến + Kog'Maw giảm giáp/kháng phép. Bị giảm sức mạnh ở 18.2 nhưng vẫn ổn khi có đúng đồ.</t>
  </si>
  <si>
    <t xml:space="preserve">4 → 5 → 6 → 7 (3-5) → đổi tướng từ từ trên 50 vàng tìm Yi/Kog'Maw 3 sao → 8.</t>
  </si>
  <si>
    <t xml:space="preserve">Mở đầu với Yi hoặc Rengar; ghép Cuồng Đao Guinsoo / Áo Choàng Bóng Tối.</t>
  </si>
  <si>
    <t xml:space="preserve">Yorick, Kog'Maw, Quái Đá Krug, Master Yi, Vi, Cóc Thành Tinh, Cua Kỳ Cục.</t>
  </si>
  <si>
    <t xml:space="preserve">Cung Gỗ &gt; Gậy Quá Khổ &gt; Kiếm BF &gt; Giáp Lưới</t>
  </si>
  <si>
    <t xml:space="preserve">Nồi Nấu Ăn, Lò Rèn Thần Thoại, Hàng Chờ Pandora</t>
  </si>
  <si>
    <t xml:space="preserve">Yi ở cạnh sườn hàng giữa; Kog'Maw góc sau; Sett/Quái Đá Krug/Gnar hàng đầu.</t>
  </si>
  <si>
    <t xml:space="preserve">Yi dạng phép cần Cuồng Đao Guinsoo; Yi dạng vật lý cần Áo Choàng Thủy Ngân · Thích Ứng: SMCK hay SMPT cao hơn sẽ quyết định kỹ năng.</t>
  </si>
  <si>
    <t xml:space="preserve">Khống chế diện rộng; đội nhiều Giáp.</t>
  </si>
  <si>
    <t xml:space="preserve">Lên 9 nhanh (tướng 5 vàng)|2-3</t>
  </si>
  <si>
    <t xml:space="preserve">20</t>
  </si>
  <si>
    <t xml:space="preserve">Tham lãi; chỉ mua Tinh Linh 0 vàng / kinh tế.</t>
  </si>
  <si>
    <t xml:space="preserve">⚠ 18.3b giảm sát thương Camille → đội này yếu đi. Akali dạng phép tung lại chiêu mỗi khi hạ gục. Mặt Trời thưởng theo số tướng 3 sao khác nhau → rất hợp săn 3 sao tướng 1 vàng.</t>
  </si>
  <si>
    <t xml:space="preserve">Ở cấp 4–5, dồn vàng đổi tướng ở 3-1 tới khi Akali 3 sao; giữ ≥ 20 vàng; sau đó 6 → 7 → 8 thêm tướng 4 vàng.</t>
  </si>
  <si>
    <t xml:space="preserve">Camille, Akali, Leona, Kayle, Warwick – mua mọi bản Akali/Camille.</t>
  </si>
  <si>
    <t xml:space="preserve">Akali 3 sao, Camille 3 sao, Leona, Kayle, Sejuani, Shen, Warwick.</t>
  </si>
  <si>
    <t xml:space="preserve">Gậy Quá Khổ &gt; Găng Đấu Tập &gt; Kiếm BF &gt; Giáp Lưới</t>
  </si>
  <si>
    <t xml:space="preserve">Hàng Chờ Pandora, Bài Học Sơ Khai, Chuột Nhắt Lan Tràn (Tinh Linh)</t>
  </si>
  <si>
    <t xml:space="preserve">Akali đặt ở cạnh sườn để vào hàng sau; Leona/Sejuani/Shen dàn đều hàng đầu.</t>
  </si>
  <si>
    <t xml:space="preserve">Mua Tinh Linh 'Chuột Nhắt Lan Tràn' khi có từ 5 tướng 1 vàng khác nhau trên sân · Mỗi tướng 3 sao khác nhau làm Mặt Trời mạnh hơn.</t>
  </si>
  <si>
    <t xml:space="preserve">Đội đỡ đòn dày cuối game nếu không thêm tướng 4 vàng; bị tranh Akali.</t>
  </si>
  <si>
    <t xml:space="preserve">Lên 9 nhanh (tướng 5 vàng)|2-5</t>
  </si>
  <si>
    <t xml:space="preserve">Lên cấp 5 · Giữ chuỗi (thắng hay thua đều được).</t>
  </si>
  <si>
    <t xml:space="preserve">Hai chủ lực 3 vàng 3 sao: Tristana bắn xa, Rengar cận chiến gánh đội và đổi điểm hạ gục ra vàng.</t>
  </si>
  <si>
    <t xml:space="preserve">4 (2-1) → 5 (2-5) → 6 (3-1) → 7 (3-5, hoặc 3-2 nếu đang thua liên tục) → đổi tướng từ từ trên 50 vàng tới khi đủ 3 sao → 8.</t>
  </si>
  <si>
    <t xml:space="preserve">Mở đầu Tiên Linh/Thợ Săn: Rakan, Xayah, Mầm Non, Caitlyn. Ghép Cuồng Đao Guinsoo.</t>
  </si>
  <si>
    <t xml:space="preserve">Cấp 7: Rakan, Xayah, Rammus, Tristana, Rengar, Vi, Lillia → giữ mọi bản Tristana/Rengar.</t>
  </si>
  <si>
    <t xml:space="preserve">U.R.F., Cắm Rễ Phân Tán, Tôi Thăng Cấp Một Mình (Rengar), Ấn Tiên Linh / Tiên Phong</t>
  </si>
  <si>
    <t xml:space="preserve">Tristana ở góc hàng cuối; Rengar ở cạnh sườn để lao vào hàng sau; Rammus giữa hàng đầu.</t>
  </si>
  <si>
    <t xml:space="preserve">Ấn nhận được quyết định hướng biến thể · Cả 3 biến thể đều vào top 2 nếu đủ 3 sao · 18.2 giảm nhẹ Rengar → ưu tiên Tristana làm chủ lực chính.</t>
  </si>
  <si>
    <t xml:space="preserve">Bị người khác tranh tướng 3 vàng; đội lên 8 nhanh mạnh ở Giai đoạn 5.</t>
  </si>
  <si>
    <t xml:space="preserve">Cung Gỗ + Xẻng Vàng</t>
  </si>
  <si>
    <t xml:space="preserve">Lên 9 nhanh (tướng 5 vàng)|3-1</t>
  </si>
  <si>
    <t xml:space="preserve">Lên cấp 6 · Chưa đổi tướng.</t>
  </si>
  <si>
    <t xml:space="preserve">Kayle 3 sao + Mặt Trời &amp; Mặt Trăng mở tộc ẩn Thiên Thực kết liễu kẻ địch. Có lõi Vương Miện Hắc Hóa → lên S, dễ có 8 tướng 3 sao.</t>
  </si>
  <si>
    <t xml:space="preserve">Đổi tướng từ từ ở cấp 6 trên 50 vàng; 18.2 giảm Mặt Trời cuối game → cần lên 8 thêm tướng 4–5 vàng.</t>
  </si>
  <si>
    <t xml:space="preserve">Mở đầu với Kayle hoặc Xayah; Leona, Varus, Sejuani.</t>
  </si>
  <si>
    <t xml:space="preserve">Leona, Varus, Kayle, Sejuani, Shen, Diana.</t>
  </si>
  <si>
    <t xml:space="preserve">Cung Gỗ &gt; Gậy Quá Khổ &gt; Găng Đấu Tập &gt; Giáp Lưới</t>
  </si>
  <si>
    <t xml:space="preserve">Vương Miện Hắc Hóa (lên S), Hàng Chờ Pandora, Bài Học Sơ Khai</t>
  </si>
  <si>
    <t xml:space="preserve">Kayle đứng cạnh Diana/Alune (Mặt Trăng) để nhận Tốc Độ Đánh + SMPT.</t>
  </si>
  <si>
    <t xml:space="preserve">Ra sân từ 5 tướng 1 vàng để dùng Tinh Linh 'Chuột Nhắt Lan Tràn' · Mỗi tướng 3 sao khác nhau làm Mặt Trời mạnh hơn.</t>
  </si>
  <si>
    <t xml:space="preserve">Cuối game yếu nếu không có tướng 4–5 vàng 2 sao.</t>
  </si>
  <si>
    <t xml:space="preserve">Lên 9 nhanh (tướng 5 vàng)|3-2</t>
  </si>
  <si>
    <t xml:space="preserve">Lõi 2: kinh tế / kinh nghiệm (Quà Sinh Nhật, Thăng Tiến Cuối Trận).</t>
  </si>
  <si>
    <t xml:space="preserve">Theo lõi</t>
  </si>
  <si>
    <t xml:space="preserve">⛔ BẢN 18.3b (24/09): Riot TẠM TẮT lõi Tà Thuật do lỗi → HIỆN CHƯA CHƠI ĐƯỢC đội này; giữ lại để dùng khi Riot bật lại (dự kiến bản 18.4). ĐIỀU KIỆN: chỉ chơi khi nhận lõi Tà Thuật (đổi Tinh Chất Tiên Hắc Ám ra SMPT). Có lõi này thì đây là một trong những đội mạnh nhất phiên bản 18.3.</t>
  </si>
  <si>
    <t xml:space="preserve">Lên 8 trong khi giữ trên 30 vàng → đổi tướng cho tới khi có 2 sao ổn định → lên 9 nếu máu cho phép. Mục tiêu: tích khoảng 250 Tinh Chất để Tà Thuật cộng SMPT tối đa.</t>
  </si>
  <si>
    <t xml:space="preserve">Ưu tiên nhặt Cassiopeia ở băng chuyền đầu tiên · Mở đầu Tiên Hắc Ám: Camille, Caitlyn, Elise.</t>
  </si>
  <si>
    <t xml:space="preserve">Cấp 7: Elise, Diana, Hecarim, Cassiopeia, Morgana + giữ chuỗi để tích Tinh Chất (thua trận cũng cho nhiều Tinh Chất).</t>
  </si>
  <si>
    <t xml:space="preserve">Tà Thuật (ĐANG TẮT ở 18.3b), Tín Đồ Tiên Hắc Ám, Xúc Xắc Vô Tận, Kiên Nhẫn Học Tập, Khiên Đơn Đấu</t>
  </si>
  <si>
    <t xml:space="preserve">Cassiopeia hàng sau giữa, Morgana góc đối diện; Người Đá + Hecarim chắn trước; Taric/Alune hỗ trợ.</t>
  </si>
  <si>
    <t xml:space="preserve">Thua trận người chơi vẫn cho nhiều Tinh Chất → giai đoạn đầu không cần cố thắng bằng mọi giá · Đổi Tinh Chất đúng lúc: tích để nhận quà lớn thay vì đổi lắt nhắt.</t>
  </si>
  <si>
    <t xml:space="preserve">Không có lõi Tà Thuật thì đội rất yếu; cần Cassiopeia 2 sao sớm.</t>
  </si>
  <si>
    <t xml:space="preserve">Lên 9 nhanh (tướng 5 vàng)|3-5</t>
  </si>
  <si>
    <t xml:space="preserve">Lên cấp 7 · Giữ ≥ 50 vàng.</t>
  </si>
  <si>
    <t xml:space="preserve">Lên 9 nhanh (tướng 5 vàng)|4-1</t>
  </si>
  <si>
    <t xml:space="preserve">Máu &lt; 45: chuyển sang lối lên 8 nhanh (đổi tướng ở 4-2).</t>
  </si>
  <si>
    <t xml:space="preserve">Lên 9 nhanh (tướng 5 vàng)|4-2</t>
  </si>
  <si>
    <t xml:space="preserve">≥ 30 sau khi lên</t>
  </si>
  <si>
    <t xml:space="preserve">Lên 8 · đổi tướng ÍT (≤ 20 vàng) chỉ để giữ máu · Lõi 3.</t>
  </si>
  <si>
    <t xml:space="preserve">Lên 9 nhanh (tướng 5 vàng)|4-5</t>
  </si>
  <si>
    <t xml:space="preserve">Tích lại trên 50 vàng; đội đủ mạnh để giữ top 4.</t>
  </si>
  <si>
    <t xml:space="preserve">Lên 9 nhanh (tướng 5 vàng)|5-1</t>
  </si>
  <si>
    <t xml:space="preserve">dồn 30–40 vàng</t>
  </si>
  <si>
    <t xml:space="preserve">Lên 9 (5-1) · đổi tướng tìm tướng 5 vàng chủ lực.</t>
  </si>
  <si>
    <t xml:space="preserve">Gậy Quá Khổ + Xẻng Vàng</t>
  </si>
  <si>
    <t xml:space="preserve">Lên 9 nhanh (tướng 5 vàng)|5-2+</t>
  </si>
  <si>
    <t xml:space="preserve">9 → 10</t>
  </si>
  <si>
    <t xml:space="preserve">Ổn định ở 9 · chỉ lên 10 khi đội đã mạnh và dư vàng.</t>
  </si>
  <si>
    <t xml:space="preserve">Săn 3 sao tướng 1 vàng|1-x</t>
  </si>
  <si>
    <t xml:space="preserve">Mua MỌI bản chủ lực 1 vàng; nhặt đồ cho chủ lực.</t>
  </si>
  <si>
    <t xml:space="preserve">Săn 3 sao tướng 1 vàng|2-1</t>
  </si>
  <si>
    <t xml:space="preserve">Lên cấp 4 · Lõi 1 (ưu tiên săn 3 sao / trang bị).</t>
  </si>
  <si>
    <t xml:space="preserve">Săn 3 sao tướng 1 vàng|2-3</t>
  </si>
  <si>
    <t xml:space="preserve">Giữ cấp 4, tích vàng; mua Tinh Linh Nguyên Phân / Tập Sự.</t>
  </si>
  <si>
    <t xml:space="preserve">Săn 3 sao tướng 1 vàng|2-5</t>
  </si>
  <si>
    <t xml:space="preserve">4 → 5</t>
  </si>
  <si>
    <t xml:space="preserve">30–50</t>
  </si>
  <si>
    <t xml:space="preserve">Giữ cấp 4/5, chưa lên thêm. Nếu chủ lực đã 2 sao + có 6 bản: chuẩn bị dồn vàng.</t>
  </si>
  <si>
    <t xml:space="preserve">Săn 3 sao tướng 1 vàng|3-1</t>
  </si>
  <si>
    <t xml:space="preserve">4–5</t>
  </si>
  <si>
    <t xml:space="preserve">đổi tới khi còn ≥ 20</t>
  </si>
  <si>
    <t xml:space="preserve">DỒN VÀNG ĐỔI TƯỚNG tìm chủ lực 3 sao (dừng khi đủ hoặc còn 20 vàng).</t>
  </si>
  <si>
    <t xml:space="preserve">Nước Mắt Nữ Thần + Xẻng Vàng</t>
  </si>
  <si>
    <t xml:space="preserve">Săn 3 sao tướng 1 vàng|3-2</t>
  </si>
  <si>
    <t xml:space="preserve">chỉ đổi phần trên 50</t>
  </si>
  <si>
    <t xml:space="preserve">Lõi 2 · Đổi tướng từ từ: chỉ dùng phần vàng trên 50.</t>
  </si>
  <si>
    <t xml:space="preserve">Săn 3 sao tướng 1 vàng|3-5</t>
  </si>
  <si>
    <t xml:space="preserve">Đã đủ 3 sao chính: lên 6 · Chưa đủ: tiếp tục đổi tướng từ từ.</t>
  </si>
  <si>
    <t xml:space="preserve">Săn 3 sao tướng 1 vàng|4-1</t>
  </si>
  <si>
    <t xml:space="preserve">Lên 7 · thêm tướng 3–4 vàng hỗ trợ.</t>
  </si>
  <si>
    <t xml:space="preserve">Săn 3 sao tướng 1 vàng|4-2</t>
  </si>
  <si>
    <t xml:space="preserve">đổi tướng nhẹ</t>
  </si>
  <si>
    <t xml:space="preserve">Lõi 3 · Lên 8 tìm tướng 4 vàng hỗ trợ/đỡ đòn.</t>
  </si>
  <si>
    <t xml:space="preserve">Săn 3 sao tướng 1 vàng|4-5</t>
  </si>
  <si>
    <t xml:space="preserve">Tích vàng; hoàn thiện 3 sao cho tướng phụ.</t>
  </si>
  <si>
    <t xml:space="preserve">Giáp Lưới + Xẻng Vàng</t>
  </si>
  <si>
    <t xml:space="preserve">Săn 3 sao tướng 1 vàng|5-1</t>
  </si>
  <si>
    <t xml:space="preserve">Lên 9 nếu máu cao để thêm tướng 5 vàng.</t>
  </si>
  <si>
    <t xml:space="preserve">Săn 3 sao tướng 1 vàng|5-2+</t>
  </si>
  <si>
    <t xml:space="preserve">Hoàn thiện đội bằng tướng 5 vàng / đồ Ánh Sáng.</t>
  </si>
  <si>
    <t xml:space="preserve">Săn 3 sao tướng 2 vàng|1-x</t>
  </si>
  <si>
    <t xml:space="preserve">Mua mọi bản chủ lực 2 vàng xuất hiện; nhặt đồ.</t>
  </si>
  <si>
    <t xml:space="preserve">Săn 3 sao tướng 2 vàng|2-1</t>
  </si>
  <si>
    <t xml:space="preserve">Lên cấp 4 · Lõi 1.</t>
  </si>
  <si>
    <t xml:space="preserve">Áo Choàng Bạc + Xẻng Vàng</t>
  </si>
  <si>
    <t xml:space="preserve">Săn 3 sao tướng 2 vàng|2-3</t>
  </si>
  <si>
    <t xml:space="preserve">Tích vàng; giữ cặp tướng 2 vàng.</t>
  </si>
  <si>
    <t xml:space="preserve">Săn 3 sao tướng 2 vàng|2-5</t>
  </si>
  <si>
    <t xml:space="preserve">Lên cấp 5.</t>
  </si>
  <si>
    <t xml:space="preserve">Săn 3 sao tướng 2 vàng|3-1</t>
  </si>
  <si>
    <t xml:space="preserve">Lên cấp 6 (tỉ lệ ra tướng 2 vàng cao nhất = 40%).</t>
  </si>
  <si>
    <t xml:space="preserve">Đai Khổng Lồ + Xẻng Vàng</t>
  </si>
  <si>
    <t xml:space="preserve">Săn 3 sao tướng 2 vàng|3-2</t>
  </si>
  <si>
    <t xml:space="preserve">ĐỔI TƯỚNG: Lõi 2 → đổi tướng từ từ ở cấp 6 trên 50 vàng tìm 3 sao.</t>
  </si>
  <si>
    <t xml:space="preserve">Săn 3 sao tướng 2 vàng|3-5</t>
  </si>
  <si>
    <t xml:space="preserve">Tiếp tục đổi từ từ; máu thấp → dồn vàng xuống còn 20.</t>
  </si>
  <si>
    <t xml:space="preserve">Găng Đấu Tập + Xẻng Vàng</t>
  </si>
  <si>
    <t xml:space="preserve">Săn 3 sao tướng 2 vàng|4-1</t>
  </si>
  <si>
    <t xml:space="preserve">Đủ 3 sao: lên 7.</t>
  </si>
  <si>
    <t xml:space="preserve">Săn 3 sao tướng 2 vàng|4-2</t>
  </si>
  <si>
    <t xml:space="preserve">Lõi 3 · Lên 8 thêm tướng 4 vàng.</t>
  </si>
  <si>
    <t xml:space="preserve">Săn 3 sao tướng 2 vàng|4-5</t>
  </si>
  <si>
    <t xml:space="preserve">Tích lại vàng; nâng 3 sao tướng phụ.</t>
  </si>
  <si>
    <t xml:space="preserve">Săn 3 sao tướng 2 vàng|5-1</t>
  </si>
  <si>
    <t xml:space="preserve">Lên 9 khi máu cao.</t>
  </si>
  <si>
    <t xml:space="preserve">Săn 3 sao tướng 2 vàng|5-2+</t>
  </si>
  <si>
    <t xml:space="preserve">Hoàn thiện đội bằng tướng 5 vàng.</t>
  </si>
  <si>
    <t xml:space="preserve">Săn 3 sao tướng 3 vàng|1-x</t>
  </si>
  <si>
    <t xml:space="preserve">Giữ tướng 3 vàng nếu gặp; nhặt đồ cho chủ lực.</t>
  </si>
  <si>
    <t xml:space="preserve">Săn 3 sao tướng 3 vàng|2-1</t>
  </si>
  <si>
    <t xml:space="preserve">Săn 3 sao tướng 3 vàng|2-3</t>
  </si>
  <si>
    <t xml:space="preserve">Tích vàng.</t>
  </si>
  <si>
    <t xml:space="preserve">Săn 3 sao tướng 3 vàng|2-5</t>
  </si>
  <si>
    <t xml:space="preserve">Săn 3 sao tướng 3 vàng|3-1</t>
  </si>
  <si>
    <t xml:space="preserve">Lên cấp 6.</t>
  </si>
  <si>
    <t xml:space="preserve">Săn 3 sao tướng 3 vàng|3-2</t>
  </si>
  <si>
    <t xml:space="preserve">6 → 7</t>
  </si>
  <si>
    <t xml:space="preserve">Lõi 2 · Đang thua liên tục: lên 7 ngay ở 3-2.</t>
  </si>
  <si>
    <t xml:space="preserve">Săn 3 sao tướng 3 vàng|3-5</t>
  </si>
  <si>
    <t xml:space="preserve">Lên 7 · ĐỔI TƯỚNG TỪ TỪ trên 50 vàng tìm 3 sao (tỉ lệ ra tướng 3 vàng cao nhất = 43%).</t>
  </si>
  <si>
    <t xml:space="preserve">Săn 3 sao tướng 3 vàng|4-1</t>
  </si>
  <si>
    <t xml:space="preserve">Tiếp tục đổi từ từ; máu &lt; 40 → dồn vàng đổi tướng.</t>
  </si>
  <si>
    <t xml:space="preserve">Săn 3 sao tướng 3 vàng|4-2</t>
  </si>
  <si>
    <t xml:space="preserve">Lõi 3 · Đủ 3 sao: lên 8. Chưa đủ: tiếp tục đổi ở cấp 7.</t>
  </si>
  <si>
    <t xml:space="preserve">Săn 3 sao tướng 3 vàng|4-5</t>
  </si>
  <si>
    <t xml:space="preserve">Lên 8 · thêm tướng 4 vàng / đỡ đòn 2 sao.</t>
  </si>
  <si>
    <t xml:space="preserve">Săn 3 sao tướng 3 vàng|5-1</t>
  </si>
  <si>
    <t xml:space="preserve">Lên 9 nếu máu cao.</t>
  </si>
  <si>
    <t xml:space="preserve">Săn 3 sao tướng 3 vàng|5-2+</t>
  </si>
  <si>
    <t xml:space="preserve">Đeo tốt nhất</t>
  </si>
  <si>
    <t xml:space="preserve">DS chọn ấn</t>
  </si>
  <si>
    <t xml:space="preserve">Loại đồ</t>
  </si>
  <si>
    <t xml:space="preserve">base</t>
  </si>
  <si>
    <t xml:space="preserve">c1t</t>
  </si>
  <si>
    <t xml:space="preserve">c1i</t>
  </si>
  <si>
    <t xml:space="preserve">c2t</t>
  </si>
  <si>
    <t xml:space="preserve">c2i</t>
  </si>
  <si>
    <t xml:space="preserve">tank</t>
  </si>
  <si>
    <t xml:space="preserve">tanki</t>
  </si>
  <si>
    <t xml:space="preserve">units</t>
  </si>
  <si>
    <t xml:space="preserve">vn</t>
  </si>
  <si>
    <t xml:space="preserve">out</t>
  </si>
  <si>
    <t xml:space="preserve">lv</t>
  </si>
  <si>
    <t xml:space="preserve">grow</t>
  </si>
  <si>
    <t xml:space="preserve">bias0</t>
  </si>
  <si>
    <t xml:space="preserve">bias1</t>
  </si>
  <si>
    <t xml:space="preserve">bias2</t>
  </si>
  <si>
    <t xml:space="preserve">bias3</t>
  </si>
  <si>
    <t xml:space="preserve">score</t>
  </si>
  <si>
    <t xml:space="preserve">embpart</t>
  </si>
  <si>
    <t xml:space="preserve">4.05</t>
  </si>
  <si>
    <t xml:space="preserve">atk</t>
  </si>
  <si>
    <t xml:space="preserve">PHÉP</t>
  </si>
  <si>
    <t xml:space="preserve">Găng Bảo Thạch · Nanh Nashor · Mũ Phù Thủy Rabadon</t>
  </si>
  <si>
    <t xml:space="preserve">Găng Bảo Thạch · Trượng Hư Vô · Ngọn Giáo Shojin</t>
  </si>
  <si>
    <t xml:space="preserve">Thú Tượng Thạch Giáp · Vương Miện Hoàng Gia · Áo Choàng Gai</t>
  </si>
  <si>
    <t xml:space="preserve">3 Tinh Nghịch · 3 Đao Phủ · 2 Gai Đen · 2 Thuật Sư · 2 Triệu Hồi · 2 Thực Vật · 2 Vệ Quân · 1 Vườn Gai</t>
  </si>
  <si>
    <t xml:space="preserve">VN 18.3b: hạng TB 2.69 · top 4 84,8% · 1,15% người chơi</t>
  </si>
  <si>
    <t xml:space="preserve">↘ 18.4: Đao Phủ chảy máu giảm (40% → 35%) – giảm NHẸ, vẫn là đội tốt nhất VN</t>
  </si>
  <si>
    <t xml:space="preserve">Cấp 7 ở 3-5 → lên 8 ở 4-2 đổi tướng tìm Soraka + Zyra 2 sao → 9 thêm Malphite</t>
  </si>
  <si>
    <t xml:space="preserve">4.04</t>
  </si>
  <si>
    <t xml:space="preserve">ad</t>
  </si>
  <si>
    <t xml:space="preserve">Đồ VẬT LÝ (Kiếm BF, Cung Gỗ, Găng)</t>
  </si>
  <si>
    <t xml:space="preserve">VẬT LÝ</t>
  </si>
  <si>
    <t xml:space="preserve">Ngọn Giáo Shojin · Bùa Đỏ · Cung Xanh</t>
  </si>
  <si>
    <t xml:space="preserve">Vô Cực Kiếm · Kiếm Tử Thần · Bùa Xanh</t>
  </si>
  <si>
    <t xml:space="preserve">Thú Tượng Thạch Giáp · Giáp Máu Warmog · Giáp Tâm Linh</t>
  </si>
  <si>
    <t xml:space="preserve">4 Dũng Sĩ · 2 Tiên Phong · 2 Nguyên Sinh · 2 Hỏa Ngục · 2 Thợ Săn · 1 Thụ Thần · 1 Cổ Thụ · 1 Lục Bảo</t>
  </si>
  <si>
    <t xml:space="preserve">VN 18.3b: hạng TB 2.77 · top 4 79,3% · 0,54% người chơi</t>
  </si>
  <si>
    <t xml:space="preserve">↓ 18.4: Ashe mất 20 Năng Lượng khởi đầu, Maokai +10 Năng Lượng, Dũng Sĩ 3 giảm – GIẢM RÕ</t>
  </si>
  <si>
    <t xml:space="preserve">Tham vàng: 8 ở 4-2 (đổi tướng ít) → 9 ở 5-1 → đổi tướng tìm Ashe/Maokai</t>
  </si>
  <si>
    <t xml:space="preserve">4.06</t>
  </si>
  <si>
    <t xml:space="preserve">Đồ PHÉP (Gậy Quá Khổ, Nước Mắt)</t>
  </si>
  <si>
    <t xml:space="preserve">Găng Bảo Thạch · Bùa Xanh · Nanh Nashor</t>
  </si>
  <si>
    <t xml:space="preserve">Găng Bảo Thạch · Ngọn Giáo Shojin · Chùy Đoản Côn</t>
  </si>
  <si>
    <t xml:space="preserve">Thú Tượng Thạch Giáp · Áo Choàng Lửa · Giáp Máu Warmog</t>
  </si>
  <si>
    <t xml:space="preserve">6 Thuật Sư · 3 Thần Rừng · 2 Vệ Quân · 2 Gai Đen · 2 Đấu Sĩ · 1 Thực Vật · 1 Hòa Hợp</t>
  </si>
  <si>
    <t xml:space="preserve">VN 18.3b: hạng TB 3.09 · top 4 77,9% · 0,65% người chơi</t>
  </si>
  <si>
    <t xml:space="preserve">→ 18.4: không bị đụng tới, các đội khác bị giảm → TƯƠNG ĐỐI MẠNH LÊN</t>
  </si>
  <si>
    <t xml:space="preserve">Cấp 6–7, giữ trên 50 vàng đổi tướng phần dư tới khi Veigar 3 sao → lên 8–9</t>
  </si>
  <si>
    <t xml:space="preserve">4.09</t>
  </si>
  <si>
    <t xml:space="preserve">Đồ ĐỠ ĐÒN (Giáp, Áo Choàng, Đai)</t>
  </si>
  <si>
    <t xml:space="preserve">LAI (vật lý + phép)</t>
  </si>
  <si>
    <t xml:space="preserve">Áo Choàng Bóng Tối · Bàn Tay Công Lý · Mũ Phù Thủy Rabadon</t>
  </si>
  <si>
    <t xml:space="preserve">Cuồng Đao Guinsoo · Vô Cực Kiếm · Thịnh Nộ Thủy Quái</t>
  </si>
  <si>
    <t xml:space="preserve">3 Thần Rừng · 2 Vệ Quân · 2 Mặt Trăng · 2 Tiên Phong · 2 Thực Vật · 2 Đao Phủ · 1 Khắc Tinh</t>
  </si>
  <si>
    <t xml:space="preserve">VN 18.3b: hạng TB 3.09 · top 4 78,0% · 0,33% người chơi</t>
  </si>
  <si>
    <t xml:space="preserve">→ 18.4: Diana chậm hơn chút, Mặt Trăng (Aphelios) tăng – cân bằng</t>
  </si>
  <si>
    <t xml:space="preserve">4 → 5 → 6 → 7 (3-5) đổi tướng tìm Kha'Zix 2 sao → 8 ở 4-2</t>
  </si>
  <si>
    <t xml:space="preserve">4.14</t>
  </si>
  <si>
    <t xml:space="preserve">Kiếm Súng Hextech · Mũ Phù Thủy Rabadon · Quyền Trượng Thiên Thần</t>
  </si>
  <si>
    <t xml:space="preserve">3 Hoa Linh · 3 Triệu Hồi · 2 Gai Đen · 2 Đấu Sĩ · 2 Dũng Sĩ · 2 Đao Phủ · 1 Khắc Tinh · 1 Vườn Gai</t>
  </si>
  <si>
    <t xml:space="preserve">VN 18.3b: hạng TB 3.17 · top 4 77,3% · 0,47% người chơi</t>
  </si>
  <si>
    <t xml:space="preserve">→ 18.4: không bị đụng tới → TƯƠNG ĐỐI MẠNH LÊN</t>
  </si>
  <si>
    <t xml:space="preserve">Cấp 7 ở 3-5, đổi tướng tìm Azir + Vi 3 sao rồi mới lên 8</t>
  </si>
  <si>
    <t xml:space="preserve">4.16</t>
  </si>
  <si>
    <t xml:space="preserve">Cuồng Đao Guinsoo · Thịnh Nộ Thủy Quái · Kiếm Tử Thần</t>
  </si>
  <si>
    <t xml:space="preserve">Ngọn Giáo Shojin · Cung Xanh · Bùa Đỏ</t>
  </si>
  <si>
    <t xml:space="preserve">3 Thần Rừng · 2 Đấu Sĩ · 2 Hỏa Ngục · 2 Dũng Sĩ · 2 Đao Phủ · 1 Săn Thưởng · 1 Thụ Thần · 1 Cổ Thụ · 1 Lục Bảo</t>
  </si>
  <si>
    <t xml:space="preserve">VN 18.3b: hạng TB 3.17 · top 4 73,4% · 1,26% người chơi</t>
  </si>
  <si>
    <t xml:space="preserve">↓ 18.4: Maokai chậm hơn, Dũng Sĩ 3 giảm – GIẢM</t>
  </si>
  <si>
    <t xml:space="preserve">Tham vàng: 8 ở 4-2 → 9 ở 5-1, đổi tướng tìm tướng 5 vàng</t>
  </si>
  <si>
    <t xml:space="preserve">ap</t>
  </si>
  <si>
    <t xml:space="preserve">Vô Cực Kiếm · Bàn Tay Công Lý · Móng Vuốt Sterak</t>
  </si>
  <si>
    <t xml:space="preserve">2 Hỏa Ngục · 2 Dũng Sĩ · 2 Tiên Phong · 1 Săn Thưởng · 1 Thụ Thần · 1 Cổ Thụ · 1 Lục Bảo</t>
  </si>
  <si>
    <t xml:space="preserve">VN 18.3b: hạng TB 3.18 · top 4 71,9% · 3,51% người chơi</t>
  </si>
  <si>
    <t xml:space="preserve">↓ 18.4: Maokai + Hỏa Ngục giảm (Quái Rừng 3 tăng nhẹ) – GIẢM, lại BỊ TRANH NHIỀU NHẤT VN</t>
  </si>
  <si>
    <t xml:space="preserve">Tham vàng lên 9; cần Draven + Rồng Ngàn Tuổi 2 sao</t>
  </si>
  <si>
    <t xml:space="preserve">4.23</t>
  </si>
  <si>
    <t xml:space="preserve">Kiếm Súng Hextech · Quyền Trượng Thiên Thần · Bùa Xanh</t>
  </si>
  <si>
    <t xml:space="preserve">VN 18.3b: hạng TB 3.50 · top 4 72,2% · 0,39% người chơi</t>
  </si>
  <si>
    <t xml:space="preserve">↘ 18.4: Vệ Quân 6 giảm nhẹ (120 → 115) – gần như không đổi</t>
  </si>
  <si>
    <t xml:space="preserve">Cấp 7 ở 3-5, đổi tướng phần dư trên 50 vàng tìm Cassiopeia/Rammus 3 sao</t>
  </si>
  <si>
    <t xml:space="preserve">Găng Bảo Thạch · Ngọn Giáo Shojin · Mũ Phù Thủy Rabadon</t>
  </si>
  <si>
    <t xml:space="preserve">Quỷ Thư Morello · Trượng Hư Vô · Mũ Phù Thủy Rabadon</t>
  </si>
  <si>
    <t xml:space="preserve">Lời Thề Hộ Vệ · Áo Choàng Lửa · Thú Tượng Thạch Giáp</t>
  </si>
  <si>
    <t xml:space="preserve">4 Tiên Phong · 3 Tiên Hắc Ám · 2 Thuật Sư · 2 Mặt Trăng · 2 Thuật Sĩ · 1 Hòa Hợp · 1 Lục Bảo</t>
  </si>
  <si>
    <t xml:space="preserve">VN 18.3b: hạng TB 3.62 · top 4 65,2% · 0,64% người chơi</t>
  </si>
  <si>
    <t xml:space="preserve">↗ 18.4: Mặt Trăng + Tiên Hắc Ám + Thuật Sĩ (ấn cho Alune) tăng – MẠNH LÊN</t>
  </si>
  <si>
    <t xml:space="preserve">Lên 8 ở 4-2 đổi tướng tìm Alune; ưu tiên Ấn Thuật Sĩ cho Alune</t>
  </si>
  <si>
    <t xml:space="preserve">4.26</t>
  </si>
  <si>
    <t xml:space="preserve">Vô Cực Kiếm · Ngọn Giáo Shojin · Móng Vuốt Sterak</t>
  </si>
  <si>
    <t xml:space="preserve">2 Hỏa Ngục · 2 Liên Kích · 2 Mặt Trăng · 2 Tiên Phong · 2 Thuật Sĩ · 2 Thích Ứng · 2 Nguyên Sinh · 2 Dũng Sĩ · 1 Ăn Mòn</t>
  </si>
  <si>
    <t xml:space="preserve">VN 18.3b: hạng TB 3.94 · top 4 63,1% · 3,87% người chơi</t>
  </si>
  <si>
    <t xml:space="preserve">↗ 18.4: Mặt Trăng tăng Tốc Độ Đánh mọi mốc – MẠNH LÊN (nhưng đông người chơi)</t>
  </si>
  <si>
    <t xml:space="preserve">Lên 8 ở 4-2, đổi tướng tìm Aphelios + Nidalee 2 sao</t>
  </si>
  <si>
    <t xml:space="preserve">4.27</t>
  </si>
  <si>
    <t xml:space="preserve">Cuồng Đao Guinsoo · Găng Bảo Thạch · Mũ Phù Thủy Rabadon</t>
  </si>
  <si>
    <t xml:space="preserve">Cuồng Đao Guinsoo · Vô Cực Kiếm · Kiếm Tử Thần</t>
  </si>
  <si>
    <t xml:space="preserve">Thú Tượng Thạch Giáp · Giáp Tâm Linh · Giáp Máu Warmog</t>
  </si>
  <si>
    <t xml:space="preserve">Leona, Varus, Kayle, Sejuani, Shen, Diana, Aphelios, Alune</t>
  </si>
  <si>
    <t xml:space="preserve">3 Mặt Trời · 3 Liên Kích · 3 Mặt Trăng · 2 Vệ Quân · 2 Hỏa Ngục · 1 Hòa Hợp</t>
  </si>
  <si>
    <t xml:space="preserve">VN 18.3b: hạng TB 2.67 · top 4 84,9% · 0,12% người chơi</t>
  </si>
  <si>
    <t xml:space="preserve">↗ 18.4: Mặt Trăng tăng, Mặt Trời dễ lên bậc 4 hơn (8 → 7) – MẠNH LÊN · mẫu số liệu nhỏ</t>
  </si>
  <si>
    <t xml:space="preserve">Cấp 6, đổi tướng phần dư trên 50 vàng tìm Kayle 3 sao → lên 8</t>
  </si>
  <si>
    <t xml:space="preserve">Áo Choàng Bóng Tối · Móng Vuốt Sterak · Áo Choàng Thủy Ngân</t>
  </si>
  <si>
    <t xml:space="preserve">Sỏi, Sói Hắc Ám, Quái Đá Krug, Bụi Gai Đỏ, Người Đá, Rồng Ngàn Tuổi, Gnar, Taric</t>
  </si>
  <si>
    <t xml:space="preserve">6 Quái Rừng · 2 Thuật Sĩ · 2 Tàn Phá · 2 Đấu Sĩ · 2 Tiên Phong · 1 Lục Bảo</t>
  </si>
  <si>
    <t xml:space="preserve">VN 18.3b: hạng TB 2.63 · top 4 84,3% · 0,05% người chơi</t>
  </si>
  <si>
    <t xml:space="preserve">↗ 18.4: Quái Rừng 3 + lõi Quái Rừng Omega tăng – MẠNH LÊN · mẫu số liệu rất nhỏ</t>
  </si>
  <si>
    <t xml:space="preserve">Lên 9 nhanh: 8 ở 4-2 → 9 ở 5-1 → tìm Rồng Ngàn Tuổi 2 sao</t>
  </si>
  <si>
    <t xml:space="preserve">Thích Ứng Rengar &amp; Master Yi</t>
  </si>
  <si>
    <t xml:space="preserve">Quyền Năng Khổng Lồ · Móng Vuốt Sterak · Áo Choàng Bóng Tối</t>
  </si>
  <si>
    <t xml:space="preserve">Cuồng Đao Guinsoo · Áo Choàng Bóng Tối · Quyền Năng Khổng Lồ</t>
  </si>
  <si>
    <t xml:space="preserve">Yorick, Kog'Maw, Quái Đá Krug, Master Yi, Rengar, Vi, Nidalee, Sett</t>
  </si>
  <si>
    <t xml:space="preserve">3 Hoa Linh · 3 Thích Ứng · 2 Dũng Sĩ · 2 Đấu Sĩ · 2 Nguyên Sinh · 1 Ăn Mòn · 1 Khắc Tinh</t>
  </si>
  <si>
    <t xml:space="preserve">VN 18.3b: hạng TB 3.24 · top 4 76,9% · 0,1% người chơi</t>
  </si>
  <si>
    <t xml:space="preserve">↘ 18.4: Master Yi giảm SMCK (62 → 60) – giảm nhẹ</t>
  </si>
  <si>
    <t xml:space="preserve">Cấp 7 ở 3-5, đổi tướng tìm Rengar + Yi 3 sao</t>
  </si>
  <si>
    <t xml:space="preserve">4.33</t>
  </si>
  <si>
    <t xml:space="preserve">Hoa Linh Ahri &amp; Ashe (lên 9)</t>
  </si>
  <si>
    <t xml:space="preserve">Giáp Máu Warmog · Áo Choàng Gai · Vuốt Rồng</t>
  </si>
  <si>
    <t xml:space="preserve">Karma, Yorick, Vi, Ahri, Sett, Sivir, Zyra, Ashe, Gnar</t>
  </si>
  <si>
    <t xml:space="preserve">5 Hoa Linh · 2 Thuật Sư · 2 Dũng Sĩ · 2 Triệu Hồi · 2 Nguyên Sinh · 2 Đấu Sĩ · 2 Thợ Săn · 1 Vườn Gai</t>
  </si>
  <si>
    <t xml:space="preserve">VN 18.3b: hạng TB 3.75 · top 4 65,9% · 0,14% người chơi</t>
  </si>
  <si>
    <t xml:space="preserve">↗ 18.4: Hoa Linh 3/4 tăng (45% → 50%/55%), Ashe giảm – nhỉnh lên</t>
  </si>
  <si>
    <t xml:space="preserve">Lên 9 nhanh: mua mọi Tinh Linh kinh tế, 8 ở 4-2 → 9 ở 5-1</t>
  </si>
  <si>
    <t xml:space="preserve">4.39</t>
  </si>
  <si>
    <t xml:space="preserve">Thần Rừng Ezreal</t>
  </si>
  <si>
    <t xml:space="preserve">Ngọn Giáo Shojin · Cung Xanh · Kiếm Tử Thần</t>
  </si>
  <si>
    <t xml:space="preserve">Ornn, Xayah, Alistar, LeBlanc, Fiddlesticks, Hecarim, Ezreal, Soraka, Gnar</t>
  </si>
  <si>
    <t xml:space="preserve">7 Thần Rừng · 2 Vệ Quân · 2 Đấu Sĩ · 2 Thuật Sư · 2 Thực Vật · 2 Đao Phủ</t>
  </si>
  <si>
    <t xml:space="preserve">VN 18.3b: hạng TB 3.73 · top 4 64,5% · 0,74% người chơi</t>
  </si>
  <si>
    <t xml:space="preserve">→ 18.4: không đổi</t>
  </si>
  <si>
    <t xml:space="preserve">Lên 8 ở 4-2, đổi tướng tìm Ezreal 2 sao; lên 9 thêm Ivern</t>
  </si>
  <si>
    <t xml:space="preserve">4.41</t>
  </si>
  <si>
    <t xml:space="preserve">Gai Đen Warwick (săn 3 sao)</t>
  </si>
  <si>
    <t xml:space="preserve">Móng Vuốt Sterak · Quyền Năng Khổng Lồ · Huyết Kiếm</t>
  </si>
  <si>
    <t xml:space="preserve">Thú Tượng Thạch Giáp · Vương Miện Hoàng Gia · Giáp Máu Warmog</t>
  </si>
  <si>
    <t xml:space="preserve">Rek'Sai, Sói Hắc Ám, Warwick, Azir, Diana, Quái Đá Krug, Bụi Gai Đỏ, Malphite</t>
  </si>
  <si>
    <t xml:space="preserve">4 Gai Đen · 4 Tàn Phá · 3 Quái Rừng · 2 Đấu Sĩ · 1 Cự Thạch</t>
  </si>
  <si>
    <t xml:space="preserve">VN 18.3b: hạng TB 3.55 · top 4 73,8% · 0,21% người chơi</t>
  </si>
  <si>
    <t xml:space="preserve">Cấp 5–6, đổi tướng từ từ trên 50 vàng tới Warwick 3 sao → lên 8</t>
  </si>
  <si>
    <t xml:space="preserve">4.50</t>
  </si>
  <si>
    <t xml:space="preserve">Shen, Tristana, Vi, Amumu, Lillia, Sivir, Ashe, Ivern, Kennen</t>
  </si>
  <si>
    <t xml:space="preserve">3 Hỏa Ngục · 3 Thợ Săn · 2 Vệ Quân · 2 Tiên Linh · 2 Nguyên Sinh · 2 Dũng Sĩ · 1 Thụ Thần</t>
  </si>
  <si>
    <t xml:space="preserve">VN 18.3b: hạng TB 3.60 · top 4 — · 0,3% người chơi</t>
  </si>
  <si>
    <t xml:space="preserve">↓ 18.4: Thợ Săn 4 giảm (65% → 60%) + Ashe giảm – GIẢM</t>
  </si>
  <si>
    <t xml:space="preserve">Lên 8 ở 4-2 đổi tướng tìm Sivir 2 sao</t>
  </si>
  <si>
    <t xml:space="preserve">4.53</t>
  </si>
  <si>
    <t xml:space="preserve">Karma, Sỏi, Quái Đá Krug, Sett, Ahri, Morgana, Người Đá, Taric</t>
  </si>
  <si>
    <t xml:space="preserve">3 Hoa Linh · 3 Quái Rừng · 3 Thuật Sĩ · 2 Thuật Sư · 2 Đấu Sĩ · 2 Tiên Phong · 1 Lục Bảo</t>
  </si>
  <si>
    <t xml:space="preserve">VN 18.3b: hạng TB 4.25 · top 4 55,0% · 1,24% người chơi</t>
  </si>
  <si>
    <t xml:space="preserve">↑ 18.4: Thuật Sĩ hồi Năng Lượng tăng MỌI mốc (2/3/5 → 3/4/6) – MẠNH LÊN RÕ</t>
  </si>
  <si>
    <t xml:space="preserve">Lên 8 ở 4-2, đổi tướng tìm Ahri + Morgana 2 sao</t>
  </si>
  <si>
    <t xml:space="preserve">4.63</t>
  </si>
  <si>
    <t xml:space="preserve">Tiên Hắc Ám Cassiopeia / Elise</t>
  </si>
  <si>
    <t xml:space="preserve">Đá Hắc Hóa · Ngọn Giáo Shojin · Găng Bảo Thạch</t>
  </si>
  <si>
    <t xml:space="preserve">Camille, Caitlyn, Elise, Cassiopeia, Diana, Hecarim, Morgana, Người Đá</t>
  </si>
  <si>
    <t xml:space="preserve">5 Tiên Hắc Ám · 4 Tiên Phong · 2 Tàn Phá · 2 Thuật Sĩ</t>
  </si>
  <si>
    <t xml:space="preserve">VN 18.3b: hạng TB 5.46 · top 4 28,6% · 0,17% người chơi</t>
  </si>
  <si>
    <t xml:space="preserve">↗ 18.4: Tiên Hắc Ám nhận nhiều Tinh Chất hơn – có tăng nhưng VẪN YẾU ở VN</t>
  </si>
  <si>
    <t xml:space="preserve">Cố tình thua đầu game tích Tinh Chất → đổi quà lớn giữa game</t>
  </si>
  <si>
    <t xml:space="preserve">5.09</t>
  </si>
  <si>
    <t xml:space="preserve">+1 Ô</t>
  </si>
  <si>
    <t xml:space="preserve">3.72</t>
  </si>
  <si>
    <t xml:space="preserve">slot</t>
  </si>
  <si>
    <t xml:space="preserve">Đeo cho Zyra · Đao Phủ 3 → 4 ✅ mở mốc 4</t>
  </si>
  <si>
    <t xml:space="preserve">Đeo cho Soraka · chưa có Liên Kích – chỉ lấy chỉ số của ấn (cần 1 Liên Kích nữa để mở mốc 2)</t>
  </si>
  <si>
    <t xml:space="preserve">Đeo cho Fiddlesticks · chưa có Thần Rừng – chỉ lấy chỉ số của ấn (cần 2 Thần Rừng nữa để mở mốc 3)</t>
  </si>
  <si>
    <t xml:space="preserve">Đeo cho Kennen · chưa có Dũng Sĩ – chỉ lấy chỉ số của ấn (cần 1 Dũng Sĩ nữa để mở mốc 2)</t>
  </si>
  <si>
    <t xml:space="preserve">Đeo cho Rammus · chưa có Tiên Phong – chỉ lấy chỉ số của ấn (cần 1 Tiên Phong nữa để mở mốc 2)</t>
  </si>
  <si>
    <t xml:space="preserve">Đeo cho Rammus · chưa có Đấu Sĩ – chỉ lấy chỉ số của ấn (cần 1 Đấu Sĩ nữa để mở mốc 2)</t>
  </si>
  <si>
    <t xml:space="preserve">Đội đã đủ mốc Thực Vật tối đa (2) – ấn này gần như VÔ DỤNG, chỉ cộng chỉ số → nên bán/đổi hoặc đổi hướng đội hình</t>
  </si>
  <si>
    <t xml:space="preserve">Đeo cho Soraka · Hỏa Ngục 1 → 2 ✅ mở mốc 2</t>
  </si>
  <si>
    <t xml:space="preserve">Đeo cho Soraka · chưa có Tiên Linh – chỉ lấy chỉ số của ấn (cần 1 Tiên Linh nữa để mở mốc 2)</t>
  </si>
  <si>
    <t xml:space="preserve">Đeo cho Soraka · chưa có Mặt Trăng – chỉ lấy chỉ số của ấn (cần 1 Mặt Trăng nữa để mở mốc 2)</t>
  </si>
  <si>
    <t xml:space="preserve">Đeo cho Soraka · Vệ Quân 2 → 3 (chưa tới mốc 4, thiếu 1) – chủ yếu lấy chỉ số</t>
  </si>
  <si>
    <t xml:space="preserve">Đeo cho Soraka · Thuật Sư 2 → 3 (chưa tới mốc 4, thiếu 1) – chủ yếu lấy chỉ số</t>
  </si>
  <si>
    <t xml:space="preserve">Đeo cho Soraka · chưa có Nguyên Sinh – chỉ lấy chỉ số của ấn (cần 1 Nguyên Sinh nữa để mở mốc 2)</t>
  </si>
  <si>
    <t xml:space="preserve">Đeo cho Soraka · Thuật Sĩ 1 → 2 ✅ mở mốc 2</t>
  </si>
  <si>
    <t xml:space="preserve">Đeo cho Soraka · chưa có Thợ Săn – chỉ lấy chỉ số của ấn (cần 1 Thợ Săn nữa để mở mốc 2)</t>
  </si>
  <si>
    <t xml:space="preserve">Đeo cho Soraka · chưa có Tàn Phá – chỉ lấy chỉ số của ấn (cần 1 Tàn Phá nữa để mở mốc 2)</t>
  </si>
  <si>
    <t xml:space="preserve">Đeo cho Soraka · chưa có Hoa Linh – chỉ lấy chỉ số của ấn (cần 2 Hoa Linh nữa để mở mốc 3)</t>
  </si>
  <si>
    <t xml:space="preserve">Đeo cho Fiddlesticks · Tinh Nghịch 3 → 4 (chưa tới mốc 5, thiếu 1) – chủ yếu lấy chỉ số</t>
  </si>
  <si>
    <t xml:space="preserve">Đeo cho Zyra · Gai Đen 2 → 3 (chưa tới mốc 4, thiếu 1) – chủ yếu lấy chỉ số</t>
  </si>
  <si>
    <t xml:space="preserve">Đeo cho Fiddlesticks · chưa có Tiên Hắc Ám – chỉ lấy chỉ số của ấn (cần 2 Tiên Hắc Ám nữa để mở mốc 3)</t>
  </si>
  <si>
    <t xml:space="preserve">+1 ô đội hình → ra sân thêm Malphite</t>
  </si>
  <si>
    <t xml:space="preserve">Đeo cho Ashe · Đao Phủ 1 → 2 ✅ mở mốc 2</t>
  </si>
  <si>
    <t xml:space="preserve">Đeo cho Ashe · chưa có Liên Kích – chỉ lấy chỉ số của ấn (cần 1 Liên Kích nữa để mở mốc 2)</t>
  </si>
  <si>
    <t xml:space="preserve">Đeo cho Rakan · chưa có Thần Rừng – chỉ lấy chỉ số của ấn (cần 2 Thần Rừng nữa để mở mốc 3)</t>
  </si>
  <si>
    <t xml:space="preserve">Đeo cho Kennen · Dũng Sĩ 4 → 5 (chưa tới mốc 6, thiếu 1) – chủ yếu lấy chỉ số</t>
  </si>
  <si>
    <t xml:space="preserve">Đeo cho Maokai · Tiên Phong 2 → 3 (chưa tới mốc 4, thiếu 1) – chủ yếu lấy chỉ số</t>
  </si>
  <si>
    <t xml:space="preserve">Đeo cho Maokai · chưa có Đấu Sĩ – chỉ lấy chỉ số của ấn (cần 1 Đấu Sĩ nữa để mở mốc 2)</t>
  </si>
  <si>
    <t xml:space="preserve">Đeo cho Ashe · Thực Vật 0 → 1 ✅ mở mốc 1</t>
  </si>
  <si>
    <t xml:space="preserve">Đeo cho Ashe · Hỏa Ngục 2 → 3 ✅ mở mốc 3</t>
  </si>
  <si>
    <t xml:space="preserve">Đeo cho Ashe · Tiên Linh 1 → 2 ✅ mở mốc 2</t>
  </si>
  <si>
    <t xml:space="preserve">Đeo cho Ashe · chưa có Mặt Trăng – chỉ lấy chỉ số của ấn (cần 1 Mặt Trăng nữa để mở mốc 2)</t>
  </si>
  <si>
    <t xml:space="preserve">Đeo cho Amumu · chưa có Vệ Quân – chỉ lấy chỉ số của ấn (cần 1 Vệ Quân nữa để mở mốc 2)</t>
  </si>
  <si>
    <t xml:space="preserve">Đeo cho Ashe · chưa có Thuật Sư – chỉ lấy chỉ số của ấn (cần 1 Thuật Sư nữa để mở mốc 2)</t>
  </si>
  <si>
    <t xml:space="preserve">Đeo cho Ashe · Nguyên Sinh 2 → 3 (chưa tới mốc 4, thiếu 1) – chủ yếu lấy chỉ số</t>
  </si>
  <si>
    <t xml:space="preserve">Đeo cho Ashe · chưa có Thuật Sĩ – chỉ lấy chỉ số của ấn (cần 1 Thuật Sĩ nữa để mở mốc 2)</t>
  </si>
  <si>
    <t xml:space="preserve">Đeo cho Ivern · Thợ Săn 2 → 3 ✅ mở mốc 3</t>
  </si>
  <si>
    <t xml:space="preserve">Đeo cho Ashe · chưa có Tàn Phá – chỉ lấy chỉ số của ấn (cần 1 Tàn Phá nữa để mở mốc 2)</t>
  </si>
  <si>
    <t xml:space="preserve">Đeo cho Sivir · Hoa Linh 1 → 2 (chưa tới mốc 3, thiếu 1) – chủ yếu lấy chỉ số</t>
  </si>
  <si>
    <t xml:space="preserve">Đeo cho Maokai · chưa có Tinh Nghịch – chỉ lấy chỉ số của ấn (cần 2 Tinh Nghịch nữa để mở mốc 3)</t>
  </si>
  <si>
    <t xml:space="preserve">Đeo cho Ashe · chưa có Gai Đen – chỉ lấy chỉ số của ấn (cần 1 Gai Đen nữa để mở mốc 2)</t>
  </si>
  <si>
    <t xml:space="preserve">Đeo cho Maokai · chưa có Tiên Hắc Ám – chỉ lấy chỉ số của ấn (cần 2 Tiên Hắc Ám nữa để mở mốc 3)</t>
  </si>
  <si>
    <t xml:space="preserve">+1 ô đội hình → ra sân thêm Gnar</t>
  </si>
  <si>
    <t xml:space="preserve">Đeo cho Ahri · chưa có Đao Phủ – chỉ lấy chỉ số của ấn (cần 1 Đao Phủ nữa để mở mốc 2)</t>
  </si>
  <si>
    <t xml:space="preserve">Đeo cho LeBlanc · chưa có Liên Kích – chỉ lấy chỉ số của ấn (cần 1 Liên Kích nữa để mở mốc 2)</t>
  </si>
  <si>
    <t xml:space="preserve">Đeo cho Fiddlesticks · Thần Rừng 3 → 4 (chưa tới mốc 5, thiếu 1) – chủ yếu lấy chỉ số</t>
  </si>
  <si>
    <t xml:space="preserve">Đeo cho Rek'Sai · chưa có Dũng Sĩ – chỉ lấy chỉ số của ấn (cần 1 Dũng Sĩ nữa để mở mốc 2)</t>
  </si>
  <si>
    <t xml:space="preserve">Đeo cho Rek'Sai · chưa có Tiên Phong – chỉ lấy chỉ số của ấn (cần 1 Tiên Phong nữa để mở mốc 2)</t>
  </si>
  <si>
    <t xml:space="preserve">Đeo cho Ornn · Đấu Sĩ 2 → 3 (chưa tới mốc 4, thiếu 1) – chủ yếu lấy chỉ số</t>
  </si>
  <si>
    <t xml:space="preserve">Đeo cho Veigar · Thực Vật 1 → 2 ✅ mở mốc 2</t>
  </si>
  <si>
    <t xml:space="preserve">Đeo cho Veigar · chưa có Hỏa Ngục – chỉ lấy chỉ số của ấn (cần 1 Hỏa Ngục nữa để mở mốc 2)</t>
  </si>
  <si>
    <t xml:space="preserve">Đeo cho Veigar · chưa có Tiên Linh – chỉ lấy chỉ số của ấn (cần 1 Tiên Linh nữa để mở mốc 2)</t>
  </si>
  <si>
    <t xml:space="preserve">Đeo cho Veigar · Mặt Trăng 1 → 2 ✅ mở mốc 2</t>
  </si>
  <si>
    <t xml:space="preserve">Đeo cho Alistar · Vệ Quân 2 → 3 (chưa tới mốc 4, thiếu 1) – chủ yếu lấy chỉ số</t>
  </si>
  <si>
    <t xml:space="preserve">Đội đã đủ mốc Thuật Sư tối đa (6) – ấn này gần như VÔ DỤNG, chỉ cộng chỉ số → nên bán/đổi hoặc đổi hướng đội hình</t>
  </si>
  <si>
    <t xml:space="preserve">Đeo cho Veigar · chưa có Nguyên Sinh – chỉ lấy chỉ số của ấn (cần 1 Nguyên Sinh nữa để mở mốc 2)</t>
  </si>
  <si>
    <t xml:space="preserve">Đeo cho Alune · chưa có Thuật Sĩ – chỉ lấy chỉ số của ấn (cần 1 Thuật Sĩ nữa để mở mốc 2)</t>
  </si>
  <si>
    <t xml:space="preserve">Đeo cho Veigar · chưa có Thợ Săn – chỉ lấy chỉ số của ấn (cần 1 Thợ Săn nữa để mở mốc 2)</t>
  </si>
  <si>
    <t xml:space="preserve">Đeo cho Veigar · chưa có Tàn Phá – chỉ lấy chỉ số của ấn (cần 1 Tàn Phá nữa để mở mốc 2)</t>
  </si>
  <si>
    <t xml:space="preserve">Đeo cho Alune · Hoa Linh 1 → 2 (chưa tới mốc 3, thiếu 1) – chủ yếu lấy chỉ số</t>
  </si>
  <si>
    <t xml:space="preserve">Đeo cho Fiddlesticks · Tinh Nghịch 1 → 2 (chưa tới mốc 3, thiếu 1) – chủ yếu lấy chỉ số</t>
  </si>
  <si>
    <t xml:space="preserve">Đeo cho Ahri · Gai Đen 2 → 3 (chưa tới mốc 4, thiếu 1) – chủ yếu lấy chỉ số</t>
  </si>
  <si>
    <t xml:space="preserve">Đeo cho Fiddlesticks · Tiên Hắc Ám 1 → 2 (chưa tới mốc 3, thiếu 1) – chủ yếu lấy chỉ số</t>
  </si>
  <si>
    <t xml:space="preserve">+1 ô đội hình → ra sân thêm Karma</t>
  </si>
  <si>
    <t xml:space="preserve">Đeo cho Kha'Zix · Đao Phủ 2 → 3 ✅ mở mốc 3</t>
  </si>
  <si>
    <t xml:space="preserve">Đeo cho Kha'Zix · Liên Kích 1 → 2 ✅ mở mốc 2</t>
  </si>
  <si>
    <t xml:space="preserve">Đeo cho Hecarim · chưa có Dũng Sĩ – chỉ lấy chỉ số của ấn (cần 1 Dũng Sĩ nữa để mở mốc 2)</t>
  </si>
  <si>
    <t xml:space="preserve">Đeo cho Ornn · Tiên Phong 2 → 3 (chưa tới mốc 4, thiếu 1) – chủ yếu lấy chỉ số</t>
  </si>
  <si>
    <t xml:space="preserve">Đeo cho Hecarim · chưa có Đấu Sĩ – chỉ lấy chỉ số của ấn (cần 1 Đấu Sĩ nữa để mở mốc 2)</t>
  </si>
  <si>
    <t xml:space="preserve">Đeo cho Kha'Zix · chưa có Hỏa Ngục – chỉ lấy chỉ số của ấn (cần 1 Hỏa Ngục nữa để mở mốc 2)</t>
  </si>
  <si>
    <t xml:space="preserve">Đeo cho Aphelios · chưa có Tiên Linh – chỉ lấy chỉ số của ấn (cần 1 Tiên Linh nữa để mở mốc 2)</t>
  </si>
  <si>
    <t xml:space="preserve">Đeo cho Kha'Zix · Mặt Trăng 2 → 3 ✅ mở mốc 3</t>
  </si>
  <si>
    <t xml:space="preserve">Đeo cho Hecarim · Vệ Quân 2 → 3 (chưa tới mốc 4, thiếu 1) – chủ yếu lấy chỉ số</t>
  </si>
  <si>
    <t xml:space="preserve">Đeo cho Soraka · Thuật Sư 1 → 2 ✅ mở mốc 2</t>
  </si>
  <si>
    <t xml:space="preserve">Đeo cho Kha'Zix · chưa có Nguyên Sinh – chỉ lấy chỉ số của ấn (cần 1 Nguyên Sinh nữa để mở mốc 2)</t>
  </si>
  <si>
    <t xml:space="preserve">Đeo cho Kha'Zix · chưa có Thuật Sĩ – chỉ lấy chỉ số của ấn (cần 1 Thuật Sĩ nữa để mở mốc 2)</t>
  </si>
  <si>
    <t xml:space="preserve">Đeo cho Kha'Zix · chưa có Thợ Săn – chỉ lấy chỉ số của ấn (cần 1 Thợ Săn nữa để mở mốc 2)</t>
  </si>
  <si>
    <t xml:space="preserve">Đeo cho Kha'Zix · Tàn Phá 1 → 2 ✅ mở mốc 2</t>
  </si>
  <si>
    <t xml:space="preserve">Đeo cho Kha'Zix · chưa có Hoa Linh – chỉ lấy chỉ số của ấn (cần 2 Hoa Linh nữa để mở mốc 3)</t>
  </si>
  <si>
    <t xml:space="preserve">Đeo cho Fiddlesticks · chưa có Tinh Nghịch – chỉ lấy chỉ số của ấn (cần 2 Tinh Nghịch nữa để mở mốc 3)</t>
  </si>
  <si>
    <t xml:space="preserve">Đeo cho Kha'Zix · chưa có Gai Đen – chỉ lấy chỉ số của ấn (cần 1 Gai Đen nữa để mở mốc 2)</t>
  </si>
  <si>
    <t xml:space="preserve">Đeo cho Diana · chưa có Tiên Hắc Ám – chỉ lấy chỉ số của ấn (cần 2 Tiên Hắc Ám nữa để mở mốc 3)</t>
  </si>
  <si>
    <t xml:space="preserve">+1 ô đội hình → ra sân thêm LeBlanc</t>
  </si>
  <si>
    <t xml:space="preserve">Đeo cho Zyra · Đao Phủ 2 → 3 ✅ mở mốc 3</t>
  </si>
  <si>
    <t xml:space="preserve">Đeo cho Azir · chưa có Liên Kích – chỉ lấy chỉ số của ấn (cần 1 Liên Kích nữa để mở mốc 2)</t>
  </si>
  <si>
    <t xml:space="preserve">Đeo cho Vi · chưa có Thần Rừng – chỉ lấy chỉ số của ấn (cần 2 Thần Rừng nữa để mở mốc 3)</t>
  </si>
  <si>
    <t xml:space="preserve">Đeo cho Rek'Sai · Dũng Sĩ 2 → 3 (chưa tới mốc 4, thiếu 1) – chủ yếu lấy chỉ số</t>
  </si>
  <si>
    <t xml:space="preserve">Đeo cho Sett · chưa có Tiên Phong – chỉ lấy chỉ số của ấn (cần 1 Tiên Phong nữa để mở mốc 2)</t>
  </si>
  <si>
    <t xml:space="preserve">Đeo cho Vi · Đấu Sĩ 2 → 3 (chưa tới mốc 4, thiếu 1) – chủ yếu lấy chỉ số</t>
  </si>
  <si>
    <t xml:space="preserve">Đeo cho Zyra · Thực Vật 0 → 1 ✅ mở mốc 1</t>
  </si>
  <si>
    <t xml:space="preserve">Đeo cho Azir · chưa có Hỏa Ngục – chỉ lấy chỉ số của ấn (cần 1 Hỏa Ngục nữa để mở mốc 2)</t>
  </si>
  <si>
    <t xml:space="preserve">Đeo cho Azir · chưa có Tiên Linh – chỉ lấy chỉ số của ấn (cần 1 Tiên Linh nữa để mở mốc 2)</t>
  </si>
  <si>
    <t xml:space="preserve">Đeo cho Azir · chưa có Mặt Trăng – chỉ lấy chỉ số của ấn (cần 1 Mặt Trăng nữa để mở mốc 2)</t>
  </si>
  <si>
    <t xml:space="preserve">Đeo cho Vi · chưa có Vệ Quân – chỉ lấy chỉ số của ấn (cần 1 Vệ Quân nữa để mở mốc 2)</t>
  </si>
  <si>
    <t xml:space="preserve">Đeo cho Azir · chưa có Thuật Sư – chỉ lấy chỉ số của ấn (cần 1 Thuật Sư nữa để mở mốc 2)</t>
  </si>
  <si>
    <t xml:space="preserve">Đeo cho Azir · Nguyên Sinh 1 → 2 ✅ mở mốc 2</t>
  </si>
  <si>
    <t xml:space="preserve">Đeo cho Azir · chưa có Thuật Sĩ – chỉ lấy chỉ số của ấn (cần 1 Thuật Sĩ nữa để mở mốc 2)</t>
  </si>
  <si>
    <t xml:space="preserve">Đeo cho Azir · chưa có Thợ Săn – chỉ lấy chỉ số của ấn (cần 1 Thợ Săn nữa để mở mốc 2)</t>
  </si>
  <si>
    <t xml:space="preserve">Đeo cho Azir · chưa có Tàn Phá – chỉ lấy chỉ số của ấn (cần 1 Tàn Phá nữa để mở mốc 2)</t>
  </si>
  <si>
    <t xml:space="preserve">Đeo cho Azir · Hoa Linh 3 → 4 (chưa tới mốc 5, thiếu 1) – chủ yếu lấy chỉ số</t>
  </si>
  <si>
    <t xml:space="preserve">Đeo cho Rek'Sai · chưa có Tinh Nghịch – chỉ lấy chỉ số của ấn (cần 2 Tinh Nghịch nữa để mở mốc 3)</t>
  </si>
  <si>
    <t xml:space="preserve">Đeo cho Kha'Zix · Gai Đen 2 → 3 (chưa tới mốc 4, thiếu 1) – chủ yếu lấy chỉ số</t>
  </si>
  <si>
    <t xml:space="preserve">Đeo cho Vi · chưa có Tiên Hắc Ám – chỉ lấy chỉ số của ấn (cần 2 Tiên Hắc Ám nữa để mở mốc 3)</t>
  </si>
  <si>
    <t xml:space="preserve">Đeo cho Draven · Đao Phủ 2 → 3 ✅ mở mốc 3</t>
  </si>
  <si>
    <t xml:space="preserve">Đeo cho Draven · chưa có Liên Kích – chỉ lấy chỉ số của ấn (cần 1 Liên Kích nữa để mở mốc 2)</t>
  </si>
  <si>
    <t xml:space="preserve">Đeo cho Maokai · Thần Rừng 3 → 4 (chưa tới mốc 5, thiếu 1) – chủ yếu lấy chỉ số</t>
  </si>
  <si>
    <t xml:space="preserve">Đeo cho Kennen · Dũng Sĩ 2 → 3 (chưa tới mốc 4, thiếu 1) – chủ yếu lấy chỉ số</t>
  </si>
  <si>
    <t xml:space="preserve">Đeo cho Maokai · Tiên Phong 1 → 2 ✅ mở mốc 2</t>
  </si>
  <si>
    <t xml:space="preserve">Đeo cho Maokai · Đấu Sĩ 2 → 3 (chưa tới mốc 4, thiếu 1) – chủ yếu lấy chỉ số</t>
  </si>
  <si>
    <t xml:space="preserve">Đeo cho Draven · Thực Vật 0 → 1 ✅ mở mốc 1</t>
  </si>
  <si>
    <t xml:space="preserve">Đeo cho Draven · Hỏa Ngục 2 → 3 ✅ mở mốc 3</t>
  </si>
  <si>
    <t xml:space="preserve">Đeo cho Draven · chưa có Tiên Linh – chỉ lấy chỉ số của ấn (cần 1 Tiên Linh nữa để mở mốc 2)</t>
  </si>
  <si>
    <t xml:space="preserve">Đeo cho Draven · chưa có Mặt Trăng – chỉ lấy chỉ số của ấn (cần 1 Mặt Trăng nữa để mở mốc 2)</t>
  </si>
  <si>
    <t xml:space="preserve">Đeo cho Alistar · chưa có Vệ Quân – chỉ lấy chỉ số của ấn (cần 1 Vệ Quân nữa để mở mốc 2)</t>
  </si>
  <si>
    <t xml:space="preserve">Đeo cho Draven · chưa có Thuật Sư – chỉ lấy chỉ số của ấn (cần 1 Thuật Sư nữa để mở mốc 2)</t>
  </si>
  <si>
    <t xml:space="preserve">Đeo cho Draven · chưa có Nguyên Sinh – chỉ lấy chỉ số của ấn (cần 1 Nguyên Sinh nữa để mở mốc 2)</t>
  </si>
  <si>
    <t xml:space="preserve">Đeo cho Draven · chưa có Thuật Sĩ – chỉ lấy chỉ số của ấn (cần 1 Thuật Sĩ nữa để mở mốc 2)</t>
  </si>
  <si>
    <t xml:space="preserve">Đeo cho Ivern · chưa có Thợ Săn – chỉ lấy chỉ số của ấn (cần 1 Thợ Săn nữa để mở mốc 2)</t>
  </si>
  <si>
    <t xml:space="preserve">Đeo cho Draven · chưa có Tàn Phá – chỉ lấy chỉ số của ấn (cần 1 Tàn Phá nữa để mở mốc 2)</t>
  </si>
  <si>
    <t xml:space="preserve">Đeo cho Gnar · chưa có Hoa Linh – chỉ lấy chỉ số của ấn (cần 2 Hoa Linh nữa để mở mốc 3)</t>
  </si>
  <si>
    <t xml:space="preserve">Đeo cho Maokai · Tinh Nghịch 1 → 2 (chưa tới mốc 3, thiếu 1) – chủ yếu lấy chỉ số</t>
  </si>
  <si>
    <t xml:space="preserve">Đeo cho Draven · chưa có Gai Đen – chỉ lấy chỉ số của ấn (cần 1 Gai Đen nữa để mở mốc 2)</t>
  </si>
  <si>
    <t xml:space="preserve">+1 ô đội hình → ra sân thêm Rồng Ngàn Tuổi</t>
  </si>
  <si>
    <t xml:space="preserve">Đeo cho Draven · Đao Phủ 1 → 2 ✅ mở mốc 2</t>
  </si>
  <si>
    <t xml:space="preserve">Đeo cho Maokai · chưa có Thần Rừng – chỉ lấy chỉ số của ấn (cần 2 Thần Rừng nữa để mở mốc 3)</t>
  </si>
  <si>
    <t xml:space="preserve">Đeo cho Draven · Thuật Sĩ 1 → 2 ✅ mở mốc 2</t>
  </si>
  <si>
    <t xml:space="preserve">Đeo cho Draven · chưa có Hoa Linh – chỉ lấy chỉ số của ấn (cần 2 Hoa Linh nữa để mở mốc 3)</t>
  </si>
  <si>
    <t xml:space="preserve">Đeo cho Cassiopeia · Đao Phủ 1 → 2 ✅ mở mốc 2</t>
  </si>
  <si>
    <t xml:space="preserve">Đeo cho Cassiopeia · chưa có Liên Kích – chỉ lấy chỉ số của ấn (cần 1 Liên Kích nữa để mở mốc 2)</t>
  </si>
  <si>
    <t xml:space="preserve">Đeo cho Lillia · Thần Rừng 1 → 2 (chưa tới mốc 3, thiếu 1) – chủ yếu lấy chỉ số</t>
  </si>
  <si>
    <t xml:space="preserve">Đeo cho Lillia · chưa có Dũng Sĩ – chỉ lấy chỉ số của ấn (cần 1 Dũng Sĩ nữa để mở mốc 2)</t>
  </si>
  <si>
    <t xml:space="preserve">Đeo cho Cassiopeia · Hỏa Ngục 1 → 2 ✅ mở mốc 2</t>
  </si>
  <si>
    <t xml:space="preserve">Đeo cho Cassiopeia · Tiên Linh 1 → 2 ✅ mở mốc 2</t>
  </si>
  <si>
    <t xml:space="preserve">Đeo cho Cassiopeia · chưa có Mặt Trăng – chỉ lấy chỉ số của ấn (cần 1 Mặt Trăng nữa để mở mốc 2)</t>
  </si>
  <si>
    <t xml:space="preserve">Đội đã đủ mốc Vệ Quân tối đa (6) – ấn này gần như VÔ DỤNG, chỉ cộng chỉ số → nên bán/đổi hoặc đổi hướng đội hình</t>
  </si>
  <si>
    <t xml:space="preserve">Đeo cho Cassiopeia · chưa có Nguyên Sinh – chỉ lấy chỉ số của ấn (cần 1 Nguyên Sinh nữa để mở mốc 2)</t>
  </si>
  <si>
    <t xml:space="preserve">Đeo cho Cassiopeia · chưa có Thuật Sĩ – chỉ lấy chỉ số của ấn (cần 1 Thuật Sĩ nữa để mở mốc 2)</t>
  </si>
  <si>
    <t xml:space="preserve">Đeo cho Cassiopeia · chưa có Thợ Săn – chỉ lấy chỉ số của ấn (cần 1 Thợ Săn nữa để mở mốc 2)</t>
  </si>
  <si>
    <t xml:space="preserve">Đeo cho Cassiopeia · chưa có Tàn Phá – chỉ lấy chỉ số của ấn (cần 1 Tàn Phá nữa để mở mốc 2)</t>
  </si>
  <si>
    <t xml:space="preserve">Đeo cho Cassiopeia · chưa có Hoa Linh – chỉ lấy chỉ số của ấn (cần 2 Hoa Linh nữa để mở mốc 3)</t>
  </si>
  <si>
    <t xml:space="preserve">Đeo cho Cassiopeia · chưa có Gai Đen – chỉ lấy chỉ số của ấn (cần 1 Gai Đen nữa để mở mốc 2)</t>
  </si>
  <si>
    <t xml:space="preserve">+1 ô đội hình → ra sân thêm Taric</t>
  </si>
  <si>
    <t xml:space="preserve">Đeo cho Alune · chưa có Đao Phủ – chỉ lấy chỉ số của ấn (cần 1 Đao Phủ nữa để mở mốc 2)</t>
  </si>
  <si>
    <t xml:space="preserve">Đeo cho Alune · chưa có Liên Kích – chỉ lấy chỉ số của ấn (cần 1 Liên Kích nữa để mở mốc 2)</t>
  </si>
  <si>
    <t xml:space="preserve">Đeo cho Người Đá · chưa có Thần Rừng – chỉ lấy chỉ số của ấn (cần 2 Thần Rừng nữa để mở mốc 3)</t>
  </si>
  <si>
    <t xml:space="preserve">Đeo cho Taric · chưa có Dũng Sĩ – chỉ lấy chỉ số của ấn (cần 1 Dũng Sĩ nữa để mở mốc 2)</t>
  </si>
  <si>
    <t xml:space="preserve">Đeo cho Alune · Tiên Phong 4 → 5 (chưa tới mốc 6, thiếu 1) – chủ yếu lấy chỉ số</t>
  </si>
  <si>
    <t xml:space="preserve">Đeo cho Người Đá · chưa có Đấu Sĩ – chỉ lấy chỉ số của ấn (cần 1 Đấu Sĩ nữa để mở mốc 2)</t>
  </si>
  <si>
    <t xml:space="preserve">Đeo cho Cassiopeia · Thực Vật 0 → 1 ✅ mở mốc 1</t>
  </si>
  <si>
    <t xml:space="preserve">Đeo cho Alune · chưa có Hỏa Ngục – chỉ lấy chỉ số của ấn (cần 1 Hỏa Ngục nữa để mở mốc 2)</t>
  </si>
  <si>
    <t xml:space="preserve">Đeo cho Alune · chưa có Tiên Linh – chỉ lấy chỉ số của ấn (cần 1 Tiên Linh nữa để mở mốc 2)</t>
  </si>
  <si>
    <t xml:space="preserve">Đeo cho Morgana · Mặt Trăng 2 → 3 ✅ mở mốc 3</t>
  </si>
  <si>
    <t xml:space="preserve">Đeo cho Người Đá · chưa có Vệ Quân – chỉ lấy chỉ số của ấn (cần 1 Vệ Quân nữa để mở mốc 2)</t>
  </si>
  <si>
    <t xml:space="preserve">Đeo cho Morgana · Thuật Sư 2 → 3 (chưa tới mốc 4, thiếu 1) – chủ yếu lấy chỉ số</t>
  </si>
  <si>
    <t xml:space="preserve">Đeo cho Alune · chưa có Nguyên Sinh – chỉ lấy chỉ số của ấn (cần 1 Nguyên Sinh nữa để mở mốc 2)</t>
  </si>
  <si>
    <t xml:space="preserve">Đeo cho Alune · Thuật Sĩ 2 → 3 ✅ mở mốc 3</t>
  </si>
  <si>
    <t xml:space="preserve">Đeo cho Rồng Ngàn Tuổi · chưa có Thợ Săn – chỉ lấy chỉ số của ấn (cần 1 Thợ Săn nữa để mở mốc 2)</t>
  </si>
  <si>
    <t xml:space="preserve">Đeo cho Elise · Tàn Phá 1 → 2 ✅ mở mốc 2</t>
  </si>
  <si>
    <t xml:space="preserve">Đeo cho Alune · chưa có Hoa Linh – chỉ lấy chỉ số của ấn (cần 2 Hoa Linh nữa để mở mốc 3)</t>
  </si>
  <si>
    <t xml:space="preserve">Đeo cho Người Đá · chưa có Tinh Nghịch – chỉ lấy chỉ số của ấn (cần 2 Tinh Nghịch nữa để mở mốc 3)</t>
  </si>
  <si>
    <t xml:space="preserve">Đeo cho Alune · chưa có Gai Đen – chỉ lấy chỉ số của ấn (cần 1 Gai Đen nữa để mở mốc 2)</t>
  </si>
  <si>
    <t xml:space="preserve">Đeo cho Diana · Tiên Hắc Ám 3 → 4 ✅ mở mốc 4</t>
  </si>
  <si>
    <t xml:space="preserve">+1 ô đội hình → ra sân thêm Hecarim</t>
  </si>
  <si>
    <t xml:space="preserve">Đeo cho Aphelios · chưa có Đao Phủ – chỉ lấy chỉ số của ấn (cần 1 Đao Phủ nữa để mở mốc 2)</t>
  </si>
  <si>
    <t xml:space="preserve">Đeo cho Nidalee · Liên Kích 2 → 3 ✅ mở mốc 3</t>
  </si>
  <si>
    <t xml:space="preserve">Đeo cho Amumu · chưa có Thần Rừng – chỉ lấy chỉ số của ấn (cần 2 Thần Rừng nữa để mở mốc 3)</t>
  </si>
  <si>
    <t xml:space="preserve">Đeo cho Diana · Dũng Sĩ 2 → 3 (chưa tới mốc 4, thiếu 1) – chủ yếu lấy chỉ số</t>
  </si>
  <si>
    <t xml:space="preserve">Đeo cho Amumu · Tiên Phong 2 → 3 (chưa tới mốc 4, thiếu 1) – chủ yếu lấy chỉ số</t>
  </si>
  <si>
    <t xml:space="preserve">Đeo cho Aphelios · Thực Vật 0 → 1 ✅ mở mốc 1</t>
  </si>
  <si>
    <t xml:space="preserve">Đeo cho Aphelios · Hỏa Ngục 2 → 3 ✅ mở mốc 3</t>
  </si>
  <si>
    <t xml:space="preserve">Đeo cho Kog'Maw · Mặt Trăng 2 → 3 ✅ mở mốc 3</t>
  </si>
  <si>
    <t xml:space="preserve">Đeo cho Aphelios · chưa có Thuật Sư – chỉ lấy chỉ số của ấn (cần 1 Thuật Sư nữa để mở mốc 2)</t>
  </si>
  <si>
    <t xml:space="preserve">Đeo cho Kog'Maw · Nguyên Sinh 2 → 3 (chưa tới mốc 4, thiếu 1) – chủ yếu lấy chỉ số</t>
  </si>
  <si>
    <t xml:space="preserve">Đeo cho Aphelios · Thuật Sĩ 2 → 3 ✅ mở mốc 3</t>
  </si>
  <si>
    <t xml:space="preserve">Đeo cho Aphelios · chưa có Thợ Săn – chỉ lấy chỉ số của ấn (cần 1 Thợ Săn nữa để mở mốc 2)</t>
  </si>
  <si>
    <t xml:space="preserve">Đeo cho Nidalee · Tàn Phá 1 → 2 ✅ mở mốc 2</t>
  </si>
  <si>
    <t xml:space="preserve">Đeo cho Aphelios · chưa có Hoa Linh – chỉ lấy chỉ số của ấn (cần 2 Hoa Linh nữa để mở mốc 3)</t>
  </si>
  <si>
    <t xml:space="preserve">Đeo cho Amumu · chưa có Tinh Nghịch – chỉ lấy chỉ số của ấn (cần 2 Tinh Nghịch nữa để mở mốc 3)</t>
  </si>
  <si>
    <t xml:space="preserve">Đeo cho Aphelios · chưa có Gai Đen – chỉ lấy chỉ số của ấn (cần 1 Gai Đen nữa để mở mốc 2)</t>
  </si>
  <si>
    <t xml:space="preserve">Đeo cho Kayle · chưa có Đao Phủ – chỉ lấy chỉ số của ấn (cần 1 Đao Phủ nữa để mở mốc 2)</t>
  </si>
  <si>
    <t xml:space="preserve">Đeo cho Alune · Liên Kích 3 → 4 ✅ mở mốc 4</t>
  </si>
  <si>
    <t xml:space="preserve">Đeo cho Sejuani · chưa có Thần Rừng – chỉ lấy chỉ số của ấn (cần 2 Thần Rừng nữa để mở mốc 3)</t>
  </si>
  <si>
    <t xml:space="preserve">Đeo cho Leona · Dũng Sĩ 1 → 2 ✅ mở mốc 2</t>
  </si>
  <si>
    <t xml:space="preserve">Đeo cho Sejuani · Tiên Phong 1 → 2 ✅ mở mốc 2</t>
  </si>
  <si>
    <t xml:space="preserve">Đeo cho Sejuani · chưa có Đấu Sĩ – chỉ lấy chỉ số của ấn (cần 1 Đấu Sĩ nữa để mở mốc 2)</t>
  </si>
  <si>
    <t xml:space="preserve">Đeo cho Kayle · Thực Vật 0 → 1 ✅ mở mốc 1</t>
  </si>
  <si>
    <t xml:space="preserve">Đeo cho Kayle · Hỏa Ngục 2 → 3 ✅ mở mốc 3</t>
  </si>
  <si>
    <t xml:space="preserve">Đeo cho Kayle · Mặt Trăng 3 → 4 ✅ mở mốc 4</t>
  </si>
  <si>
    <t xml:space="preserve">Đeo cho Sejuani · Vệ Quân 2 → 3 (chưa tới mốc 4, thiếu 1) – chủ yếu lấy chỉ số</t>
  </si>
  <si>
    <t xml:space="preserve">Đeo cho Kayle · Thuật Sư 1 → 2 ✅ mở mốc 2</t>
  </si>
  <si>
    <t xml:space="preserve">Đeo cho Kayle · chưa có Nguyên Sinh – chỉ lấy chỉ số của ấn (cần 1 Nguyên Sinh nữa để mở mốc 2)</t>
  </si>
  <si>
    <t xml:space="preserve">Đeo cho Kayle · chưa có Thợ Săn – chỉ lấy chỉ số của ấn (cần 1 Thợ Săn nữa để mở mốc 2)</t>
  </si>
  <si>
    <t xml:space="preserve">Đeo cho Kayle · Tàn Phá 1 → 2 ✅ mở mốc 2</t>
  </si>
  <si>
    <t xml:space="preserve">Đeo cho Sejuani · chưa có Tinh Nghịch – chỉ lấy chỉ số của ấn (cần 2 Tinh Nghịch nữa để mở mốc 3)</t>
  </si>
  <si>
    <t xml:space="preserve">Đeo cho Kayle · chưa có Gai Đen – chỉ lấy chỉ số của ấn (cần 1 Gai Đen nữa để mở mốc 2)</t>
  </si>
  <si>
    <t xml:space="preserve">+1 ô đội hình → ra sân thêm Rakan</t>
  </si>
  <si>
    <t xml:space="preserve">Đeo cho Rồng Ngàn Tuổi · chưa có Đao Phủ – chỉ lấy chỉ số của ấn (cần 1 Đao Phủ nữa để mở mốc 2)</t>
  </si>
  <si>
    <t xml:space="preserve">Đeo cho Rồng Ngàn Tuổi · chưa có Liên Kích – chỉ lấy chỉ số của ấn (cần 1 Liên Kích nữa để mở mốc 2)</t>
  </si>
  <si>
    <t xml:space="preserve">Đeo cho Người Đá · Thần Rừng 1 → 2 (chưa tới mốc 3, thiếu 1) – chủ yếu lấy chỉ số</t>
  </si>
  <si>
    <t xml:space="preserve">Đeo cho Sói Hắc Ám · Tiên Phong 2 → 3 (chưa tới mốc 4, thiếu 1) – chủ yếu lấy chỉ số</t>
  </si>
  <si>
    <t xml:space="preserve">Đeo cho Người Đá · Đấu Sĩ 2 → 3 (chưa tới mốc 4, thiếu 1) – chủ yếu lấy chỉ số</t>
  </si>
  <si>
    <t xml:space="preserve">Đeo cho Rồng Ngàn Tuổi · Thực Vật 0 → 1 ✅ mở mốc 1</t>
  </si>
  <si>
    <t xml:space="preserve">Đeo cho Rồng Ngàn Tuổi · chưa có Hỏa Ngục – chỉ lấy chỉ số của ấn (cần 1 Hỏa Ngục nữa để mở mốc 2)</t>
  </si>
  <si>
    <t xml:space="preserve">Đeo cho Rồng Ngàn Tuổi · chưa có Tiên Linh – chỉ lấy chỉ số của ấn (cần 1 Tiên Linh nữa để mở mốc 2)</t>
  </si>
  <si>
    <t xml:space="preserve">Đeo cho Rồng Ngàn Tuổi · chưa có Mặt Trăng – chỉ lấy chỉ số của ấn (cần 1 Mặt Trăng nữa để mở mốc 2)</t>
  </si>
  <si>
    <t xml:space="preserve">Đeo cho Rồng Ngàn Tuổi · chưa có Thuật Sư – chỉ lấy chỉ số của ấn (cần 1 Thuật Sư nữa để mở mốc 2)</t>
  </si>
  <si>
    <t xml:space="preserve">Đeo cho Rồng Ngàn Tuổi · chưa có Nguyên Sinh – chỉ lấy chỉ số của ấn (cần 1 Nguyên Sinh nữa để mở mốc 2)</t>
  </si>
  <si>
    <t xml:space="preserve">Đeo cho Rồng Ngàn Tuổi · Thuật Sĩ 2 → 3 ✅ mở mốc 3</t>
  </si>
  <si>
    <t xml:space="preserve">Đeo cho Rồng Ngàn Tuổi · Tàn Phá 2 → 3 (chưa tới mốc 4, thiếu 1) – chủ yếu lấy chỉ số</t>
  </si>
  <si>
    <t xml:space="preserve">Đeo cho Người Đá · Tinh Nghịch 1 → 2 (chưa tới mốc 3, thiếu 1) – chủ yếu lấy chỉ số</t>
  </si>
  <si>
    <t xml:space="preserve">Đeo cho Rồng Ngàn Tuổi · chưa có Gai Đen – chỉ lấy chỉ số của ấn (cần 1 Gai Đen nữa để mở mốc 2)</t>
  </si>
  <si>
    <t xml:space="preserve">Đeo cho Người Đá · chưa có Tiên Hắc Ám – chỉ lấy chỉ số của ấn (cần 2 Tiên Hắc Ám nữa để mở mốc 3)</t>
  </si>
  <si>
    <t xml:space="preserve">+1 ô đội hình → ra sân thêm Cua Kỳ Cục</t>
  </si>
  <si>
    <t xml:space="preserve">Đeo cho Rengar · chưa có Đao Phủ – chỉ lấy chỉ số của ấn (cần 1 Đao Phủ nữa để mở mốc 2)</t>
  </si>
  <si>
    <t xml:space="preserve">Đeo cho Rengar · chưa có Liên Kích – chỉ lấy chỉ số của ấn (cần 1 Liên Kích nữa để mở mốc 2)</t>
  </si>
  <si>
    <t xml:space="preserve">Đeo cho Sett · chưa có Thần Rừng – chỉ lấy chỉ số của ấn (cần 2 Thần Rừng nữa để mở mốc 3)</t>
  </si>
  <si>
    <t xml:space="preserve">Đeo cho Sett · Dũng Sĩ 2 → 3 (chưa tới mốc 4, thiếu 1) – chủ yếu lấy chỉ số</t>
  </si>
  <si>
    <t xml:space="preserve">Đeo cho Master Yi · Đấu Sĩ 2 → 3 (chưa tới mốc 4, thiếu 1) – chủ yếu lấy chỉ số</t>
  </si>
  <si>
    <t xml:space="preserve">Đeo cho Rengar · Thực Vật 0 → 1 ✅ mở mốc 1</t>
  </si>
  <si>
    <t xml:space="preserve">Đeo cho Rengar · chưa có Hỏa Ngục – chỉ lấy chỉ số của ấn (cần 1 Hỏa Ngục nữa để mở mốc 2)</t>
  </si>
  <si>
    <t xml:space="preserve">Đeo cho Rengar · chưa có Tiên Linh – chỉ lấy chỉ số của ấn (cần 1 Tiên Linh nữa để mở mốc 2)</t>
  </si>
  <si>
    <t xml:space="preserve">Đeo cho Kog'Maw · chưa có Mặt Trăng – chỉ lấy chỉ số của ấn (cần 1 Mặt Trăng nữa để mở mốc 2)</t>
  </si>
  <si>
    <t xml:space="preserve">Đeo cho Rengar · chưa có Vệ Quân – chỉ lấy chỉ số của ấn (cần 1 Vệ Quân nữa để mở mốc 2)</t>
  </si>
  <si>
    <t xml:space="preserve">Đeo cho Rengar · chưa có Thuật Sư – chỉ lấy chỉ số của ấn (cần 1 Thuật Sư nữa để mở mốc 2)</t>
  </si>
  <si>
    <t xml:space="preserve">Đeo cho Rengar · Nguyên Sinh 2 → 3 (chưa tới mốc 4, thiếu 1) – chủ yếu lấy chỉ số</t>
  </si>
  <si>
    <t xml:space="preserve">Đeo cho Rengar · Thuật Sĩ 1 → 2 ✅ mở mốc 2</t>
  </si>
  <si>
    <t xml:space="preserve">Đeo cho Rengar · chưa có Thợ Săn – chỉ lấy chỉ số của ấn (cần 1 Thợ Săn nữa để mở mốc 2)</t>
  </si>
  <si>
    <t xml:space="preserve">Đeo cho Nidalee · chưa có Tàn Phá – chỉ lấy chỉ số của ấn (cần 1 Tàn Phá nữa để mở mốc 2)</t>
  </si>
  <si>
    <t xml:space="preserve">Đeo cho Rengar · Hoa Linh 3 → 4 (chưa tới mốc 5, thiếu 1) – chủ yếu lấy chỉ số</t>
  </si>
  <si>
    <t xml:space="preserve">Đeo cho Rengar · chưa có Tinh Nghịch – chỉ lấy chỉ số của ấn (cần 2 Tinh Nghịch nữa để mở mốc 3)</t>
  </si>
  <si>
    <t xml:space="preserve">Đeo cho Rengar · chưa có Gai Đen – chỉ lấy chỉ số của ấn (cần 1 Gai Đen nữa để mở mốc 2)</t>
  </si>
  <si>
    <t xml:space="preserve">Đeo cho Sett · chưa có Tiên Hắc Ám – chỉ lấy chỉ số của ấn (cần 2 Tiên Hắc Ám nữa để mở mốc 3)</t>
  </si>
  <si>
    <t xml:space="preserve">Đeo cho Zyra · chưa có Đao Phủ – chỉ lấy chỉ số của ấn (cần 1 Đao Phủ nữa để mở mốc 2)</t>
  </si>
  <si>
    <t xml:space="preserve">Đeo cho Sett · Thần Rừng 1 → 2 (chưa tới mốc 3, thiếu 1) – chủ yếu lấy chỉ số</t>
  </si>
  <si>
    <t xml:space="preserve">Đeo cho Yorick · Đấu Sĩ 2 → 3 (chưa tới mốc 4, thiếu 1) – chủ yếu lấy chỉ số</t>
  </si>
  <si>
    <t xml:space="preserve">Đeo cho Ashe · chưa có Hỏa Ngục – chỉ lấy chỉ số của ấn (cần 1 Hỏa Ngục nữa để mở mốc 2)</t>
  </si>
  <si>
    <t xml:space="preserve">Đeo cho Ashe · chưa có Tiên Linh – chỉ lấy chỉ số của ấn (cần 1 Tiên Linh nữa để mở mốc 2)</t>
  </si>
  <si>
    <t xml:space="preserve">Đeo cho Ahri · chưa có Mặt Trăng – chỉ lấy chỉ số của ấn (cần 1 Mặt Trăng nữa để mở mốc 2)</t>
  </si>
  <si>
    <t xml:space="preserve">Đeo cho Sett · chưa có Vệ Quân – chỉ lấy chỉ số của ấn (cần 1 Vệ Quân nữa để mở mốc 2)</t>
  </si>
  <si>
    <t xml:space="preserve">Đeo cho Ashe · Thuật Sư 2 → 3 (chưa tới mốc 4, thiếu 1) – chủ yếu lấy chỉ số</t>
  </si>
  <si>
    <t xml:space="preserve">Đeo cho Ahri · chưa có Thuật Sĩ – chỉ lấy chỉ số của ấn (cần 1 Thuật Sĩ nữa để mở mốc 2)</t>
  </si>
  <si>
    <t xml:space="preserve">Đeo cho Gnar · Thợ Săn 2 → 3 ✅ mở mốc 3</t>
  </si>
  <si>
    <t xml:space="preserve">Đeo cho Ahri · chưa có Tàn Phá – chỉ lấy chỉ số của ấn (cần 1 Tàn Phá nữa để mở mốc 2)</t>
  </si>
  <si>
    <t xml:space="preserve">Đeo cho Gnar · Hoa Linh 5 → 6 (chưa tới mốc 7, thiếu 1) – chủ yếu lấy chỉ số</t>
  </si>
  <si>
    <t xml:space="preserve">Đeo cho Sett · Tinh Nghịch 1 → 2 (chưa tới mốc 3, thiếu 1) – chủ yếu lấy chỉ số</t>
  </si>
  <si>
    <t xml:space="preserve">Đeo cho Zyra · chưa có Gai Đen – chỉ lấy chỉ số của ấn (cần 1 Gai Đen nữa để mở mốc 2)</t>
  </si>
  <si>
    <t xml:space="preserve">+1 ô đội hình → ra sân thêm Alune</t>
  </si>
  <si>
    <t xml:space="preserve">Đeo cho Xayah · Đao Phủ 2 → 3 ✅ mở mốc 3</t>
  </si>
  <si>
    <t xml:space="preserve">Đeo cho LeBlanc · Liên Kích 1 → 2 ✅ mở mốc 2</t>
  </si>
  <si>
    <t xml:space="preserve">Đeo cho Fiddlesticks · Thần Rừng 7 → 8 (chưa tới mốc 9, thiếu 1) – chủ yếu lấy chỉ số</t>
  </si>
  <si>
    <t xml:space="preserve">Đeo cho Ornn · Tiên Phong 1 → 2 ✅ mở mốc 2</t>
  </si>
  <si>
    <t xml:space="preserve">Đeo cho Hecarim · Đấu Sĩ 2 → 3 (chưa tới mốc 4, thiếu 1) – chủ yếu lấy chỉ số</t>
  </si>
  <si>
    <t xml:space="preserve">Đeo cho Ezreal · chưa có Hỏa Ngục – chỉ lấy chỉ số của ấn (cần 1 Hỏa Ngục nữa để mở mốc 2)</t>
  </si>
  <si>
    <t xml:space="preserve">Đeo cho Ezreal · Tiên Linh 1 → 2 ✅ mở mốc 2</t>
  </si>
  <si>
    <t xml:space="preserve">Đeo cho Ezreal · chưa có Mặt Trăng – chỉ lấy chỉ số của ấn (cần 1 Mặt Trăng nữa để mở mốc 2)</t>
  </si>
  <si>
    <t xml:space="preserve">Đeo cho Ezreal · chưa có Nguyên Sinh – chỉ lấy chỉ số của ấn (cần 1 Nguyên Sinh nữa để mở mốc 2)</t>
  </si>
  <si>
    <t xml:space="preserve">Đeo cho Soraka · chưa có Thuật Sĩ – chỉ lấy chỉ số của ấn (cần 1 Thuật Sĩ nữa để mở mốc 2)</t>
  </si>
  <si>
    <t xml:space="preserve">Đeo cho Gnar · chưa có Thợ Săn – chỉ lấy chỉ số của ấn (cần 1 Thợ Săn nữa để mở mốc 2)</t>
  </si>
  <si>
    <t xml:space="preserve">Đeo cho Ezreal · chưa có Tàn Phá – chỉ lấy chỉ số của ấn (cần 1 Tàn Phá nữa để mở mốc 2)</t>
  </si>
  <si>
    <t xml:space="preserve">Đeo cho Ezreal · chưa có Gai Đen – chỉ lấy chỉ số của ấn (cần 1 Gai Đen nữa để mở mốc 2)</t>
  </si>
  <si>
    <t xml:space="preserve">Đeo cho Hecarim · chưa có Tiên Hắc Ám – chỉ lấy chỉ số của ấn (cần 2 Tiên Hắc Ám nữa để mở mốc 3)</t>
  </si>
  <si>
    <t xml:space="preserve">+1 ô đội hình → ra sân thêm Ivern</t>
  </si>
  <si>
    <t xml:space="preserve">Đeo cho Warwick · Đao Phủ 1 → 2 ✅ mở mốc 2</t>
  </si>
  <si>
    <t xml:space="preserve">Đeo cho Warwick · chưa có Liên Kích – chỉ lấy chỉ số của ấn (cần 1 Liên Kích nữa để mở mốc 2)</t>
  </si>
  <si>
    <t xml:space="preserve">Đeo cho Malphite · chưa có Thần Rừng – chỉ lấy chỉ số của ấn (cần 2 Thần Rừng nữa để mở mốc 3)</t>
  </si>
  <si>
    <t xml:space="preserve">Đeo cho Malphite · chưa có Dũng Sĩ – chỉ lấy chỉ số của ấn (cần 1 Dũng Sĩ nữa để mở mốc 2)</t>
  </si>
  <si>
    <t xml:space="preserve">Đeo cho Malphite · Tiên Phong 1 → 2 ✅ mở mốc 2</t>
  </si>
  <si>
    <t xml:space="preserve">Đeo cho Malphite · Đấu Sĩ 2 → 3 (chưa tới mốc 4, thiếu 1) – chủ yếu lấy chỉ số</t>
  </si>
  <si>
    <t xml:space="preserve">Đeo cho Warwick · Thực Vật 0 → 1 ✅ mở mốc 1</t>
  </si>
  <si>
    <t xml:space="preserve">Đeo cho Warwick · chưa có Hỏa Ngục – chỉ lấy chỉ số của ấn (cần 1 Hỏa Ngục nữa để mở mốc 2)</t>
  </si>
  <si>
    <t xml:space="preserve">Đeo cho Warwick · chưa có Tiên Linh – chỉ lấy chỉ số của ấn (cần 1 Tiên Linh nữa để mở mốc 2)</t>
  </si>
  <si>
    <t xml:space="preserve">Đeo cho Warwick · Mặt Trăng 1 → 2 ✅ mở mốc 2</t>
  </si>
  <si>
    <t xml:space="preserve">Đeo cho Malphite · chưa có Vệ Quân – chỉ lấy chỉ số của ấn (cần 1 Vệ Quân nữa để mở mốc 2)</t>
  </si>
  <si>
    <t xml:space="preserve">Đeo cho Warwick · chưa có Thuật Sư – chỉ lấy chỉ số của ấn (cần 1 Thuật Sư nữa để mở mốc 2)</t>
  </si>
  <si>
    <t xml:space="preserve">Đeo cho Warwick · chưa có Nguyên Sinh – chỉ lấy chỉ số của ấn (cần 1 Nguyên Sinh nữa để mở mốc 2)</t>
  </si>
  <si>
    <t xml:space="preserve">Đeo cho Warwick · chưa có Thuật Sĩ – chỉ lấy chỉ số của ấn (cần 1 Thuật Sĩ nữa để mở mốc 2)</t>
  </si>
  <si>
    <t xml:space="preserve">Đeo cho Warwick · chưa có Thợ Săn – chỉ lấy chỉ số của ấn (cần 1 Thợ Săn nữa để mở mốc 2)</t>
  </si>
  <si>
    <t xml:space="preserve">Đeo cho Azir · Tàn Phá 4 → 5 (chưa tới mốc 6, thiếu 1) – chủ yếu lấy chỉ số</t>
  </si>
  <si>
    <t xml:space="preserve">Đeo cho Warwick · chưa có Hoa Linh – chỉ lấy chỉ số của ấn (cần 2 Hoa Linh nữa để mở mốc 3)</t>
  </si>
  <si>
    <t xml:space="preserve">Đeo cho Bụi Gai Đỏ · Gai Đen 4 → 5 (chưa tới mốc 6, thiếu 1) – chủ yếu lấy chỉ số</t>
  </si>
  <si>
    <t xml:space="preserve">+1 ô đội hình → ra sân thêm Veigar</t>
  </si>
  <si>
    <t xml:space="preserve">Đeo cho Sivir · Đao Phủ 1 → 2 ✅ mở mốc 2</t>
  </si>
  <si>
    <t xml:space="preserve">Đeo cho Sivir · chưa có Liên Kích – chỉ lấy chỉ số của ấn (cần 1 Liên Kích nữa để mở mốc 2)</t>
  </si>
  <si>
    <t xml:space="preserve">Đeo cho Lillia · chưa có Thần Rừng – chỉ lấy chỉ số của ấn (cần 2 Thần Rừng nữa để mở mốc 3)</t>
  </si>
  <si>
    <t xml:space="preserve">Đeo cho Amumu · chưa có Tiên Phong – chỉ lấy chỉ số của ấn (cần 1 Tiên Phong nữa để mở mốc 2)</t>
  </si>
  <si>
    <t xml:space="preserve">Đeo cho Amumu · chưa có Đấu Sĩ – chỉ lấy chỉ số của ấn (cần 1 Đấu Sĩ nữa để mở mốc 2)</t>
  </si>
  <si>
    <t xml:space="preserve">Đeo cho Sivir · Thực Vật 0 → 1 ✅ mở mốc 1</t>
  </si>
  <si>
    <t xml:space="preserve">Đeo cho Ashe · Hỏa Ngục 3 → 4 (chưa tới mốc 5, thiếu 1) – chủ yếu lấy chỉ số</t>
  </si>
  <si>
    <t xml:space="preserve">Đeo cho Ashe · Tiên Linh 2 → 3 (chưa tới mốc 4, thiếu 1) – chủ yếu lấy chỉ số</t>
  </si>
  <si>
    <t xml:space="preserve">Đeo cho Sivir · chưa có Mặt Trăng – chỉ lấy chỉ số của ấn (cần 1 Mặt Trăng nữa để mở mốc 2)</t>
  </si>
  <si>
    <t xml:space="preserve">Đeo cho Amumu · Vệ Quân 2 → 3 (chưa tới mốc 4, thiếu 1) – chủ yếu lấy chỉ số</t>
  </si>
  <si>
    <t xml:space="preserve">Đeo cho Sivir · chưa có Thuật Sư – chỉ lấy chỉ số của ấn (cần 1 Thuật Sư nữa để mở mốc 2)</t>
  </si>
  <si>
    <t xml:space="preserve">Đeo cho Sivir · chưa có Thuật Sĩ – chỉ lấy chỉ số của ấn (cần 1 Thuật Sĩ nữa để mở mốc 2)</t>
  </si>
  <si>
    <t xml:space="preserve">Đeo cho Ivern · Thợ Săn 3 → 4 ✅ mở mốc 4</t>
  </si>
  <si>
    <t xml:space="preserve">Đeo cho Sivir · chưa có Tàn Phá – chỉ lấy chỉ số của ấn (cần 1 Tàn Phá nữa để mở mốc 2)</t>
  </si>
  <si>
    <t xml:space="preserve">Đeo cho Amumu · Tinh Nghịch 1 → 2 (chưa tới mốc 3, thiếu 1) – chủ yếu lấy chỉ số</t>
  </si>
  <si>
    <t xml:space="preserve">Đeo cho Sivir · chưa có Gai Đen – chỉ lấy chỉ số của ấn (cần 1 Gai Đen nữa để mở mốc 2)</t>
  </si>
  <si>
    <t xml:space="preserve">Đeo cho Amumu · chưa có Tiên Hắc Ám – chỉ lấy chỉ số của ấn (cần 2 Tiên Hắc Ám nữa để mở mốc 3)</t>
  </si>
  <si>
    <t xml:space="preserve">+1 ô đội hình → ra sân thêm Caitlyn</t>
  </si>
  <si>
    <t xml:space="preserve">Đeo cho Ahri · chưa có Liên Kích – chỉ lấy chỉ số của ấn (cần 1 Liên Kích nữa để mở mốc 2)</t>
  </si>
  <si>
    <t xml:space="preserve">Đeo cho Sett · Tiên Phong 2 → 3 (chưa tới mốc 4, thiếu 1) – chủ yếu lấy chỉ số</t>
  </si>
  <si>
    <t xml:space="preserve">Đeo cho Ahri · Thực Vật 0 → 1 ✅ mở mốc 1</t>
  </si>
  <si>
    <t xml:space="preserve">Đeo cho Ahri · chưa có Hỏa Ngục – chỉ lấy chỉ số của ấn (cần 1 Hỏa Ngục nữa để mở mốc 2)</t>
  </si>
  <si>
    <t xml:space="preserve">Đeo cho Ahri · chưa có Tiên Linh – chỉ lấy chỉ số của ấn (cần 1 Tiên Linh nữa để mở mốc 2)</t>
  </si>
  <si>
    <t xml:space="preserve">Đeo cho Morgana · chưa có Mặt Trăng – chỉ lấy chỉ số của ấn (cần 1 Mặt Trăng nữa để mở mốc 2)</t>
  </si>
  <si>
    <t xml:space="preserve">Đeo cho Ahri · chưa có Nguyên Sinh – chỉ lấy chỉ số của ấn (cần 1 Nguyên Sinh nữa để mở mốc 2)</t>
  </si>
  <si>
    <t xml:space="preserve">Đeo cho Ahri · Thuật Sĩ 3 → 4 ✅ mở mốc 4</t>
  </si>
  <si>
    <t xml:space="preserve">Đeo cho Ahri · chưa có Thợ Săn – chỉ lấy chỉ số của ấn (cần 1 Thợ Săn nữa để mở mốc 2)</t>
  </si>
  <si>
    <t xml:space="preserve">Đeo cho Morgana · Hoa Linh 3 → 4 (chưa tới mốc 5, thiếu 1) – chủ yếu lấy chỉ số</t>
  </si>
  <si>
    <t xml:space="preserve">Đeo cho Ahri · chưa có Gai Đen – chỉ lấy chỉ số của ấn (cần 1 Gai Đen nữa để mở mốc 2)</t>
  </si>
  <si>
    <t xml:space="preserve">Đeo cho Người Đá · Tiên Hắc Ám 1 → 2 (chưa tới mốc 3, thiếu 1) – chủ yếu lấy chỉ số</t>
  </si>
  <si>
    <t xml:space="preserve">+1 ô đội hình → ra sân thêm Kog'Maw</t>
  </si>
  <si>
    <t xml:space="preserve">Đeo cho Cassiopeia · chưa có Đao Phủ – chỉ lấy chỉ số của ấn (cần 1 Đao Phủ nữa để mở mốc 2)</t>
  </si>
  <si>
    <t xml:space="preserve">Đeo cho Người Đá · chưa có Dũng Sĩ – chỉ lấy chỉ số của ấn (cần 1 Dũng Sĩ nữa để mở mốc 2)</t>
  </si>
  <si>
    <t xml:space="preserve">Đeo cho Camille · Tiên Phong 4 → 5 (chưa tới mốc 6, thiếu 1) – chủ yếu lấy chỉ số</t>
  </si>
  <si>
    <t xml:space="preserve">Đeo cho Cassiopeia · chưa có Hỏa Ngục – chỉ lấy chỉ số của ấn (cần 1 Hỏa Ngục nữa để mở mốc 2)</t>
  </si>
  <si>
    <t xml:space="preserve">Đeo cho Cassiopeia · chưa có Tiên Linh – chỉ lấy chỉ số của ấn (cần 1 Tiên Linh nữa để mở mốc 2)</t>
  </si>
  <si>
    <t xml:space="preserve">Đeo cho Morgana · Mặt Trăng 1 → 2 ✅ mở mốc 2</t>
  </si>
  <si>
    <t xml:space="preserve">Đeo cho Morgana · Thuật Sư 1 → 2 ✅ mở mốc 2</t>
  </si>
  <si>
    <t xml:space="preserve">Đeo cho Cassiopeia · Thuật Sĩ 2 → 3 ✅ mở mốc 3</t>
  </si>
  <si>
    <t xml:space="preserve">Đeo cho Cassiopeia · Thợ Săn 1 → 2 ✅ mở mốc 2</t>
  </si>
  <si>
    <t xml:space="preserve">Đeo cho Elise · Tàn Phá 2 → 3 (chưa tới mốc 4, thiếu 1) – chủ yếu lấy chỉ số</t>
  </si>
  <si>
    <t xml:space="preserve">Đeo cho Diana · Tiên Hắc Ám 5 → 6 (chưa tới mốc 7, thiếu 1) – chủ yếu lấy chỉ số</t>
  </si>
  <si>
    <t xml:space="preserve">Đeo cho Zyra + Veigar · Đao Phủ 3 → 5 ✅ mở mốc 4</t>
  </si>
  <si>
    <t xml:space="preserve">Đeo cho Soraka + Zyra · Liên Kích 0 → 2 ✅ mở mốc 2</t>
  </si>
  <si>
    <t xml:space="preserve">Đeo cho Fiddlesticks + Rammus · chưa có Thần Rừng – chỉ lấy chỉ số của ấn (cần 1 Thần Rừng nữa để mở mốc 3)</t>
  </si>
  <si>
    <t xml:space="preserve">Đeo cho Kennen + Rammus · Dũng Sĩ 0 → 2 ✅ mở mốc 2</t>
  </si>
  <si>
    <t xml:space="preserve">Đeo cho Rammus + Fiddlesticks · Tiên Phong 0 → 2 ✅ mở mốc 2</t>
  </si>
  <si>
    <t xml:space="preserve">Đeo cho Rammus + Fiddlesticks · Đấu Sĩ 0 → 2 ✅ mở mốc 2</t>
  </si>
  <si>
    <t xml:space="preserve">Đeo cho Soraka + Zyra · Hỏa Ngục 1 → 3 ✅ mở mốc 3</t>
  </si>
  <si>
    <t xml:space="preserve">Đeo cho Soraka + Zyra · Tiên Linh 0 → 2 ✅ mở mốc 2</t>
  </si>
  <si>
    <t xml:space="preserve">Đeo cho Soraka + Zyra · Mặt Trăng 0 → 2 ✅ mở mốc 2</t>
  </si>
  <si>
    <t xml:space="preserve">Đeo cho Soraka + Zyra · Vệ Quân 2 → 4 ✅ mở mốc 4</t>
  </si>
  <si>
    <t xml:space="preserve">Đeo cho Soraka + Zyra · Thuật Sư 2 → 4 ✅ mở mốc 4</t>
  </si>
  <si>
    <t xml:space="preserve">Đeo cho Soraka + Zyra · Nguyên Sinh 0 → 2 ✅ mở mốc 2</t>
  </si>
  <si>
    <t xml:space="preserve">Đeo cho Soraka + Zyra · Thuật Sĩ 1 → 3 ✅ mở mốc 3</t>
  </si>
  <si>
    <t xml:space="preserve">Đeo cho Soraka + Zyra · Thợ Săn 0 → 2 ✅ mở mốc 2</t>
  </si>
  <si>
    <t xml:space="preserve">Đeo cho Soraka + Zyra · Tàn Phá 0 → 2 ✅ mở mốc 2</t>
  </si>
  <si>
    <t xml:space="preserve">Đeo cho Soraka + Zyra · chưa có Hoa Linh – chỉ lấy chỉ số của ấn (cần 1 Hoa Linh nữa để mở mốc 3)</t>
  </si>
  <si>
    <t xml:space="preserve">Đeo cho Fiddlesticks + Soraka · Tinh Nghịch 3 → 5 ✅ mở mốc 5</t>
  </si>
  <si>
    <t xml:space="preserve">Đeo cho Zyra + Soraka · Gai Đen 2 → 4 ✅ mở mốc 4</t>
  </si>
  <si>
    <t xml:space="preserve">Đeo cho Fiddlesticks + Rammus · chưa có Tiên Hắc Ám – chỉ lấy chỉ số của ấn (cần 1 Tiên Hắc Ám nữa để mở mốc 3)</t>
  </si>
  <si>
    <t xml:space="preserve">+2 ô đội hình → ra sân thêm Malphite + 1 tướng 4–5 vàng mạnh nhất đang có</t>
  </si>
  <si>
    <t xml:space="preserve">Đeo cho Ashe + Sivir · Đao Phủ 1 → 3 ✅ mở mốc 3</t>
  </si>
  <si>
    <t xml:space="preserve">Đeo cho Ashe + Sivir · Liên Kích 0 → 2 ✅ mở mốc 2</t>
  </si>
  <si>
    <t xml:space="preserve">Đeo cho Rakan + Maokai · chưa có Thần Rừng – chỉ lấy chỉ số của ấn (cần 1 Thần Rừng nữa để mở mốc 3)</t>
  </si>
  <si>
    <t xml:space="preserve">Đeo cho Kennen + Taric · Dũng Sĩ 4 → 6 ✅ mở mốc 6</t>
  </si>
  <si>
    <t xml:space="preserve">Đeo cho Maokai + Amumu · Tiên Phong 2 → 4 ✅ mở mốc 4</t>
  </si>
  <si>
    <t xml:space="preserve">Đeo cho Maokai + Rakan · Đấu Sĩ 0 → 2 ✅ mở mốc 2</t>
  </si>
  <si>
    <t xml:space="preserve">Đeo cho Ashe + Sivir · Thực Vật 0 → 2 ✅ mở mốc 2</t>
  </si>
  <si>
    <t xml:space="preserve">Đeo cho Ashe + Sivir · Hỏa Ngục 2 → 4 ✅ mở mốc 3</t>
  </si>
  <si>
    <t xml:space="preserve">Đeo cho Ashe + Sivir · Tiên Linh 1 → 3 ✅ mở mốc 2</t>
  </si>
  <si>
    <t xml:space="preserve">Đeo cho Ashe + Sivir · Mặt Trăng 0 → 2 ✅ mở mốc 2</t>
  </si>
  <si>
    <t xml:space="preserve">Đeo cho Amumu + Maokai · Vệ Quân 0 → 2 ✅ mở mốc 2</t>
  </si>
  <si>
    <t xml:space="preserve">Đeo cho Ashe + Sivir · Thuật Sư 0 → 2 ✅ mở mốc 2</t>
  </si>
  <si>
    <t xml:space="preserve">Đeo cho Ashe + Ivern · Nguyên Sinh 2 → 4 ✅ mở mốc 4</t>
  </si>
  <si>
    <t xml:space="preserve">Đeo cho Ashe + Sivir · Thuật Sĩ 0 → 2 ✅ mở mốc 2</t>
  </si>
  <si>
    <t xml:space="preserve">Đeo cho Ivern + Kennen · Thợ Săn 2 → 4 ✅ mở mốc 4</t>
  </si>
  <si>
    <t xml:space="preserve">Đeo cho Ashe + Sivir · Tàn Phá 0 → 2 ✅ mở mốc 2</t>
  </si>
  <si>
    <t xml:space="preserve">Đeo cho Sivir + Ivern · Hoa Linh 1 → 3 ✅ mở mốc 3</t>
  </si>
  <si>
    <t xml:space="preserve">Đeo cho Maokai + Rakan · chưa có Tinh Nghịch – chỉ lấy chỉ số của ấn (cần 1 Tinh Nghịch nữa để mở mốc 3)</t>
  </si>
  <si>
    <t xml:space="preserve">Đeo cho Ashe + Sivir · Gai Đen 0 → 2 ✅ mở mốc 2</t>
  </si>
  <si>
    <t xml:space="preserve">Đeo cho Maokai + Rakan · chưa có Tiên Hắc Ám – chỉ lấy chỉ số của ấn (cần 1 Tiên Hắc Ám nữa để mở mốc 3)</t>
  </si>
  <si>
    <t xml:space="preserve">+2 ô đội hình → ra sân thêm Gnar + 1 tướng 4–5 vàng mạnh nhất đang có</t>
  </si>
  <si>
    <t xml:space="preserve">Đeo cho Ahri + Veigar · Đao Phủ 0 → 2 ✅ mở mốc 2</t>
  </si>
  <si>
    <t xml:space="preserve">Đeo cho LeBlanc + Veigar · Liên Kích 0 → 2 ✅ mở mốc 2</t>
  </si>
  <si>
    <t xml:space="preserve">Đeo cho Fiddlesticks + Rek'Sai · Thần Rừng 3 → 5 ✅ mở mốc 5</t>
  </si>
  <si>
    <t xml:space="preserve">Đeo cho Rek'Sai + Ornn · Dũng Sĩ 0 → 2 ✅ mở mốc 2</t>
  </si>
  <si>
    <t xml:space="preserve">Đeo cho Rek'Sai + Ornn · Tiên Phong 0 → 2 ✅ mở mốc 2</t>
  </si>
  <si>
    <t xml:space="preserve">Đeo cho Ornn + Fiddlesticks · Đấu Sĩ 2 → 4 ✅ mở mốc 4</t>
  </si>
  <si>
    <t xml:space="preserve">Đeo cho Veigar + Cassiopeia · Thực Vật 1 → 3 ✅ mở mốc 2</t>
  </si>
  <si>
    <t xml:space="preserve">Đeo cho Veigar + Ahri · Hỏa Ngục 0 → 2 ✅ mở mốc 2</t>
  </si>
  <si>
    <t xml:space="preserve">Đeo cho Veigar + Ahri · Tiên Linh 0 → 2 ✅ mở mốc 2</t>
  </si>
  <si>
    <t xml:space="preserve">Đeo cho Veigar + Ahri · Mặt Trăng 1 → 3 ✅ mở mốc 3</t>
  </si>
  <si>
    <t xml:space="preserve">Đeo cho Alistar + Rek'Sai · Vệ Quân 2 → 4 ✅ mở mốc 4</t>
  </si>
  <si>
    <t xml:space="preserve">Đeo cho Veigar + Ahri · Nguyên Sinh 0 → 2 ✅ mở mốc 2</t>
  </si>
  <si>
    <t xml:space="preserve">Đeo cho Alune + Ahri · Thuật Sĩ 0 → 2 ✅ mở mốc 2</t>
  </si>
  <si>
    <t xml:space="preserve">Đeo cho Veigar + Ahri · Thợ Săn 0 → 2 ✅ mở mốc 2</t>
  </si>
  <si>
    <t xml:space="preserve">Đeo cho Veigar + Ahri · Tàn Phá 0 → 2 ✅ mở mốc 2</t>
  </si>
  <si>
    <t xml:space="preserve">Đeo cho Alune + Veigar · Hoa Linh 1 → 3 ✅ mở mốc 3</t>
  </si>
  <si>
    <t xml:space="preserve">Đeo cho Fiddlesticks + Rek'Sai · Tinh Nghịch 1 → 3 ✅ mở mốc 3</t>
  </si>
  <si>
    <t xml:space="preserve">Đeo cho Ahri + LeBlanc · Gai Đen 2 → 4 ✅ mở mốc 4</t>
  </si>
  <si>
    <t xml:space="preserve">Đeo cho Fiddlesticks + Rek'Sai · Tiên Hắc Ám 1 → 3 ✅ mở mốc 3</t>
  </si>
  <si>
    <t xml:space="preserve">+2 ô đội hình → ra sân thêm Karma + 1 tướng 4–5 vàng mạnh nhất đang có</t>
  </si>
  <si>
    <t xml:space="preserve">Đeo cho Kha'Zix + Aphelios · Đao Phủ 2 → 4 ✅ mở mốc 4</t>
  </si>
  <si>
    <t xml:space="preserve">Đeo cho Kha'Zix + Ezreal · Liên Kích 1 → 3 ✅ mở mốc 3</t>
  </si>
  <si>
    <t xml:space="preserve">Đeo cho Fiddlesticks + Diana · Thần Rừng 3 → 5 ✅ mở mốc 5</t>
  </si>
  <si>
    <t xml:space="preserve">Đeo cho Hecarim + Ornn · Dũng Sĩ 0 → 2 ✅ mở mốc 2</t>
  </si>
  <si>
    <t xml:space="preserve">Đeo cho Ornn + Fiddlesticks · Tiên Phong 2 → 4 ✅ mở mốc 4</t>
  </si>
  <si>
    <t xml:space="preserve">Đeo cho Hecarim + Ornn · Đấu Sĩ 0 → 2 ✅ mở mốc 2</t>
  </si>
  <si>
    <t xml:space="preserve">Đeo cho Kha'Zix + Aphelios · Hỏa Ngục 0 → 2 ✅ mở mốc 2</t>
  </si>
  <si>
    <t xml:space="preserve">Đeo cho Aphelios + Kha'Zix · Tiên Linh 0 → 2 ✅ mở mốc 2</t>
  </si>
  <si>
    <t xml:space="preserve">Đeo cho Kha'Zix + Ezreal · Mặt Trăng 2 → 4 ✅ mở mốc 4</t>
  </si>
  <si>
    <t xml:space="preserve">Đeo cho Hecarim + Diana · Vệ Quân 2 → 4 ✅ mở mốc 4</t>
  </si>
  <si>
    <t xml:space="preserve">Đeo cho Soraka + Kha'Zix · Thuật Sư 1 → 3 ✅ mở mốc 2</t>
  </si>
  <si>
    <t xml:space="preserve">Đeo cho Kha'Zix + Aphelios · Nguyên Sinh 0 → 2 ✅ mở mốc 2</t>
  </si>
  <si>
    <t xml:space="preserve">Đeo cho Kha'Zix + Aphelios · Thuật Sĩ 0 → 2 ✅ mở mốc 2</t>
  </si>
  <si>
    <t xml:space="preserve">Đeo cho Kha'Zix + Aphelios · Thợ Săn 0 → 2 ✅ mở mốc 2</t>
  </si>
  <si>
    <t xml:space="preserve">Đeo cho Kha'Zix + Aphelios · Tàn Phá 1 → 3 ✅ mở mốc 2</t>
  </si>
  <si>
    <t xml:space="preserve">Đeo cho Kha'Zix + Aphelios · chưa có Hoa Linh – chỉ lấy chỉ số của ấn (cần 1 Hoa Linh nữa để mở mốc 3)</t>
  </si>
  <si>
    <t xml:space="preserve">Đeo cho Fiddlesticks + Hecarim · chưa có Tinh Nghịch – chỉ lấy chỉ số của ấn (cần 1 Tinh Nghịch nữa để mở mốc 3)</t>
  </si>
  <si>
    <t xml:space="preserve">Đeo cho Kha'Zix + Aphelios · Gai Đen 0 → 2 ✅ mở mốc 2</t>
  </si>
  <si>
    <t xml:space="preserve">Đeo cho Diana + Hecarim · chưa có Tiên Hắc Ám – chỉ lấy chỉ số của ấn (cần 1 Tiên Hắc Ám nữa để mở mốc 3)</t>
  </si>
  <si>
    <t xml:space="preserve">+2 ô đội hình → ra sân thêm LeBlanc + 1 tướng 4–5 vàng mạnh nhất đang có</t>
  </si>
  <si>
    <t xml:space="preserve">Đeo cho Zyra + Kha'Zix · Đao Phủ 2 → 4 ✅ mở mốc 4</t>
  </si>
  <si>
    <t xml:space="preserve">Đeo cho Azir + Zyra · Liên Kích 0 → 2 ✅ mở mốc 2</t>
  </si>
  <si>
    <t xml:space="preserve">Đeo cho Vi + Rek'Sai · chưa có Thần Rừng – chỉ lấy chỉ số của ấn (cần 1 Thần Rừng nữa để mở mốc 3)</t>
  </si>
  <si>
    <t xml:space="preserve">Đeo cho Rek'Sai + Sett · Dũng Sĩ 2 → 4 ✅ mở mốc 4</t>
  </si>
  <si>
    <t xml:space="preserve">Đeo cho Sett + Vi · Tiên Phong 0 → 2 ✅ mở mốc 2</t>
  </si>
  <si>
    <t xml:space="preserve">Đeo cho Vi + Yorick · Đấu Sĩ 2 → 4 ✅ mở mốc 4</t>
  </si>
  <si>
    <t xml:space="preserve">Đeo cho Zyra + Azir · Thực Vật 0 → 2 ✅ mở mốc 2</t>
  </si>
  <si>
    <t xml:space="preserve">Đeo cho Azir + Zyra · Hỏa Ngục 0 → 2 ✅ mở mốc 2</t>
  </si>
  <si>
    <t xml:space="preserve">Đeo cho Azir + Zyra · Tiên Linh 0 → 2 ✅ mở mốc 2</t>
  </si>
  <si>
    <t xml:space="preserve">Đeo cho Azir + Zyra · Mặt Trăng 0 → 2 ✅ mở mốc 2</t>
  </si>
  <si>
    <t xml:space="preserve">Đeo cho Vi + Rek'Sai · Vệ Quân 0 → 2 ✅ mở mốc 2</t>
  </si>
  <si>
    <t xml:space="preserve">Đeo cho Azir + Zyra · Thuật Sư 0 → 2 ✅ mở mốc 2</t>
  </si>
  <si>
    <t xml:space="preserve">Đeo cho Azir + Zyra · Nguyên Sinh 1 → 3 ✅ mở mốc 2</t>
  </si>
  <si>
    <t xml:space="preserve">Đeo cho Azir + Zyra · Thuật Sĩ 0 → 2 ✅ mở mốc 2</t>
  </si>
  <si>
    <t xml:space="preserve">Đeo cho Azir + Zyra · Thợ Săn 0 → 2 ✅ mở mốc 2</t>
  </si>
  <si>
    <t xml:space="preserve">Đeo cho Azir + Zyra · Tàn Phá 0 → 2 ✅ mở mốc 2</t>
  </si>
  <si>
    <t xml:space="preserve">Đeo cho Azir + Zyra · Hoa Linh 3 → 5 ✅ mở mốc 5</t>
  </si>
  <si>
    <t xml:space="preserve">Đeo cho Rek'Sai + Vi · chưa có Tinh Nghịch – chỉ lấy chỉ số của ấn (cần 1 Tinh Nghịch nữa để mở mốc 3)</t>
  </si>
  <si>
    <t xml:space="preserve">Đeo cho Kha'Zix + Zyra · Gai Đen 2 → 4 ✅ mở mốc 4</t>
  </si>
  <si>
    <t xml:space="preserve">Đeo cho Vi + Rek'Sai · chưa có Tiên Hắc Ám – chỉ lấy chỉ số của ấn (cần 1 Tiên Hắc Ám nữa để mở mốc 3)</t>
  </si>
  <si>
    <t xml:space="preserve">Đeo cho Draven + Ivern · Đao Phủ 2 → 4 ✅ mở mốc 4</t>
  </si>
  <si>
    <t xml:space="preserve">Đeo cho Draven + Ezreal · Liên Kích 0 → 2 ✅ mở mốc 2</t>
  </si>
  <si>
    <t xml:space="preserve">Đeo cho Maokai + Amumu · Thần Rừng 3 → 5 ✅ mở mốc 5</t>
  </si>
  <si>
    <t xml:space="preserve">Đeo cho Kennen + Taric · Dũng Sĩ 2 → 4 ✅ mở mốc 4</t>
  </si>
  <si>
    <t xml:space="preserve">Đeo cho Maokai + Amumu · Tiên Phong 1 → 3 ✅ mở mốc 2</t>
  </si>
  <si>
    <t xml:space="preserve">Đeo cho Maokai + Amumu · Đấu Sĩ 2 → 4 ✅ mở mốc 4</t>
  </si>
  <si>
    <t xml:space="preserve">Đeo cho Draven + Ezreal · Thực Vật 0 → 2 ✅ mở mốc 2</t>
  </si>
  <si>
    <t xml:space="preserve">Đeo cho Draven + Ezreal · Hỏa Ngục 2 → 4 ✅ mở mốc 3</t>
  </si>
  <si>
    <t xml:space="preserve">Đeo cho Draven + Ezreal · Tiên Linh 0 → 2 ✅ mở mốc 2</t>
  </si>
  <si>
    <t xml:space="preserve">Đeo cho Draven + Ezreal · Mặt Trăng 0 → 2 ✅ mở mốc 2</t>
  </si>
  <si>
    <t xml:space="preserve">Đeo cho Alistar + Amumu · Vệ Quân 0 → 2 ✅ mở mốc 2</t>
  </si>
  <si>
    <t xml:space="preserve">Đeo cho Draven + Ezreal · Thuật Sư 0 → 2 ✅ mở mốc 2</t>
  </si>
  <si>
    <t xml:space="preserve">Đeo cho Draven + Ezreal · Nguyên Sinh 0 → 2 ✅ mở mốc 2</t>
  </si>
  <si>
    <t xml:space="preserve">Đeo cho Draven + Ezreal · Thuật Sĩ 0 → 2 ✅ mở mốc 2</t>
  </si>
  <si>
    <t xml:space="preserve">Đeo cho Ivern + Gnar · Thợ Săn 0 → 2 ✅ mở mốc 2</t>
  </si>
  <si>
    <t xml:space="preserve">Đeo cho Draven + Ezreal · Tàn Phá 0 → 2 ✅ mở mốc 2</t>
  </si>
  <si>
    <t xml:space="preserve">Đeo cho Gnar + Draven · chưa có Hoa Linh – chỉ lấy chỉ số của ấn (cần 1 Hoa Linh nữa để mở mốc 3)</t>
  </si>
  <si>
    <t xml:space="preserve">Đeo cho Maokai + Alistar · Tinh Nghịch 1 → 3 ✅ mở mốc 3</t>
  </si>
  <si>
    <t xml:space="preserve">Đeo cho Draven + Ezreal · Gai Đen 0 → 2 ✅ mở mốc 2</t>
  </si>
  <si>
    <t xml:space="preserve">Đeo cho Maokai + Alistar · chưa có Tiên Hắc Ám – chỉ lấy chỉ số của ấn (cần 1 Tiên Hắc Ám nữa để mở mốc 3)</t>
  </si>
  <si>
    <t xml:space="preserve">+2 ô đội hình → ra sân thêm Rồng Ngàn Tuổi + 1 tướng 4–5 vàng mạnh nhất đang có</t>
  </si>
  <si>
    <t xml:space="preserve">Đeo cho Draven + Rồng Ngàn Tuổi · Đao Phủ 1 → 3 ✅ mở mốc 3</t>
  </si>
  <si>
    <t xml:space="preserve">Đeo cho Draven + Rồng Ngàn Tuổi · Liên Kích 0 → 2 ✅ mở mốc 2</t>
  </si>
  <si>
    <t xml:space="preserve">Đeo cho Maokai + Amumu · chưa có Thần Rừng – chỉ lấy chỉ số của ấn (cần 1 Thần Rừng nữa để mở mốc 3)</t>
  </si>
  <si>
    <t xml:space="preserve">Đeo cho Maokai + Người Đá · Đấu Sĩ 0 → 2 ✅ mở mốc 2</t>
  </si>
  <si>
    <t xml:space="preserve">Đeo cho Draven + Rồng Ngàn Tuổi · Thực Vật 0 → 2 ✅ mở mốc 2</t>
  </si>
  <si>
    <t xml:space="preserve">Đeo cho Draven + Rồng Ngàn Tuổi · Hỏa Ngục 2 → 4 ✅ mở mốc 3</t>
  </si>
  <si>
    <t xml:space="preserve">Đeo cho Draven + Rồng Ngàn Tuổi · Tiên Linh 0 → 2 ✅ mở mốc 2</t>
  </si>
  <si>
    <t xml:space="preserve">Đeo cho Draven + Rồng Ngàn Tuổi · Mặt Trăng 0 → 2 ✅ mở mốc 2</t>
  </si>
  <si>
    <t xml:space="preserve">Đeo cho Draven + Rồng Ngàn Tuổi · Thuật Sư 0 → 2 ✅ mở mốc 2</t>
  </si>
  <si>
    <t xml:space="preserve">Đeo cho Draven + Rồng Ngàn Tuổi · Nguyên Sinh 0 → 2 ✅ mở mốc 2</t>
  </si>
  <si>
    <t xml:space="preserve">Đeo cho Draven + Rồng Ngàn Tuổi · Thuật Sĩ 1 → 3 ✅ mở mốc 3</t>
  </si>
  <si>
    <t xml:space="preserve">Đeo cho Ivern + Rồng Ngàn Tuổi · Thợ Săn 0 → 2 ✅ mở mốc 2</t>
  </si>
  <si>
    <t xml:space="preserve">Đeo cho Draven + Rồng Ngàn Tuổi · Tàn Phá 0 → 2 ✅ mở mốc 2</t>
  </si>
  <si>
    <t xml:space="preserve">Đeo cho Draven + Rồng Ngàn Tuổi · chưa có Hoa Linh – chỉ lấy chỉ số của ấn (cần 1 Hoa Linh nữa để mở mốc 3)</t>
  </si>
  <si>
    <t xml:space="preserve">Đeo cho Maokai + Amumu · chưa có Tinh Nghịch – chỉ lấy chỉ số của ấn (cần 1 Tinh Nghịch nữa để mở mốc 3)</t>
  </si>
  <si>
    <t xml:space="preserve">Đeo cho Draven + Rồng Ngàn Tuổi · Gai Đen 0 → 2 ✅ mở mốc 2</t>
  </si>
  <si>
    <t xml:space="preserve">Đeo cho Maokai + Amumu · chưa có Tiên Hắc Ám – chỉ lấy chỉ số của ấn (cần 1 Tiên Hắc Ám nữa để mở mốc 3)</t>
  </si>
  <si>
    <t xml:space="preserve">Đeo cho Cassiopeia + Rammus · Đao Phủ 1 → 3 ✅ mở mốc 3</t>
  </si>
  <si>
    <t xml:space="preserve">Đeo cho Cassiopeia + Soraka · Liên Kích 0 → 2 ✅ mở mốc 2</t>
  </si>
  <si>
    <t xml:space="preserve">Đeo cho Lillia + Fiddlesticks · Thần Rừng 1 → 3 ✅ mở mốc 3</t>
  </si>
  <si>
    <t xml:space="preserve">Đeo cho Lillia + Rammus · Dũng Sĩ 0 → 2 ✅ mở mốc 2</t>
  </si>
  <si>
    <t xml:space="preserve">Đeo cho Rammus + Leona · Tiên Phong 0 → 2 ✅ mở mốc 2</t>
  </si>
  <si>
    <t xml:space="preserve">Đeo cho Rammus + Leona · Đấu Sĩ 0 → 2 ✅ mở mốc 2</t>
  </si>
  <si>
    <t xml:space="preserve">Đeo cho Cassiopeia + Soraka · Hỏa Ngục 1 → 3 ✅ mở mốc 3</t>
  </si>
  <si>
    <t xml:space="preserve">Đeo cho Cassiopeia + Soraka · Tiên Linh 1 → 3 ✅ mở mốc 2</t>
  </si>
  <si>
    <t xml:space="preserve">Đeo cho Cassiopeia + Soraka · Mặt Trăng 0 → 2 ✅ mở mốc 2</t>
  </si>
  <si>
    <t xml:space="preserve">Đeo cho Soraka + Rammus · Thuật Sư 2 → 4 ✅ mở mốc 4</t>
  </si>
  <si>
    <t xml:space="preserve">Đeo cho Cassiopeia + Soraka · Nguyên Sinh 0 → 2 ✅ mở mốc 2</t>
  </si>
  <si>
    <t xml:space="preserve">Đeo cho Cassiopeia + Soraka · Thuật Sĩ 0 → 2 ✅ mở mốc 2</t>
  </si>
  <si>
    <t xml:space="preserve">Đeo cho Cassiopeia + Soraka · Thợ Săn 0 → 2 ✅ mở mốc 2</t>
  </si>
  <si>
    <t xml:space="preserve">Đeo cho Cassiopeia + Soraka · Tàn Phá 0 → 2 ✅ mở mốc 2</t>
  </si>
  <si>
    <t xml:space="preserve">Đeo cho Cassiopeia + Soraka · chưa có Hoa Linh – chỉ lấy chỉ số của ấn (cần 1 Hoa Linh nữa để mở mốc 3)</t>
  </si>
  <si>
    <t xml:space="preserve">Đeo cho Fiddlesticks + Leona · Tinh Nghịch 1 → 3 ✅ mở mốc 3</t>
  </si>
  <si>
    <t xml:space="preserve">Đeo cho Cassiopeia + Soraka · Gai Đen 0 → 2 ✅ mở mốc 2</t>
  </si>
  <si>
    <t xml:space="preserve">Đeo cho Fiddlesticks + Rammus · Tiên Hắc Ám 1 → 3 ✅ mở mốc 3</t>
  </si>
  <si>
    <t xml:space="preserve">+2 ô đội hình → ra sân thêm Taric + 1 tướng 4–5 vàng mạnh nhất đang có</t>
  </si>
  <si>
    <t xml:space="preserve">Đeo cho Alune + Morgana · Đao Phủ 0 → 2 ✅ mở mốc 2</t>
  </si>
  <si>
    <t xml:space="preserve">Đeo cho Alune + Morgana · Liên Kích 0 → 2 ✅ mở mốc 2</t>
  </si>
  <si>
    <t xml:space="preserve">Đeo cho Người Đá + Elise · chưa có Thần Rừng – chỉ lấy chỉ số của ấn (cần 1 Thần Rừng nữa để mở mốc 3)</t>
  </si>
  <si>
    <t xml:space="preserve">Đeo cho Taric + Người Đá · Dũng Sĩ 0 → 2 ✅ mở mốc 2</t>
  </si>
  <si>
    <t xml:space="preserve">Đeo cho Alune + Morgana · Tiên Phong 4 → 6 ✅ mở mốc 6</t>
  </si>
  <si>
    <t xml:space="preserve">Đeo cho Người Đá + Elise · Đấu Sĩ 0 → 2 ✅ mở mốc 2</t>
  </si>
  <si>
    <t xml:space="preserve">Đeo cho Cassiopeia + Alune · Thực Vật 0 → 2 ✅ mở mốc 2</t>
  </si>
  <si>
    <t xml:space="preserve">Đeo cho Alune + Morgana · Hỏa Ngục 0 → 2 ✅ mở mốc 2</t>
  </si>
  <si>
    <t xml:space="preserve">Đeo cho Alune + Morgana · Tiên Linh 0 → 2 ✅ mở mốc 2</t>
  </si>
  <si>
    <t xml:space="preserve">Đeo cho Morgana + Cassiopeia · Mặt Trăng 2 → 4 ✅ mở mốc 4</t>
  </si>
  <si>
    <t xml:space="preserve">Đeo cho Người Đá + Elise · Vệ Quân 0 → 2 ✅ mở mốc 2</t>
  </si>
  <si>
    <t xml:space="preserve">Đeo cho Morgana + Rồng Ngàn Tuổi · Thuật Sư 2 → 4 ✅ mở mốc 4</t>
  </si>
  <si>
    <t xml:space="preserve">Đeo cho Alune + Morgana · Nguyên Sinh 0 → 2 ✅ mở mốc 2</t>
  </si>
  <si>
    <t xml:space="preserve">Đeo cho Alune + Cassiopeia · Thuật Sĩ 2 → 4 ✅ mở mốc 4</t>
  </si>
  <si>
    <t xml:space="preserve">Đeo cho Rồng Ngàn Tuổi + Alune · Thợ Săn 0 → 2 ✅ mở mốc 2</t>
  </si>
  <si>
    <t xml:space="preserve">Đeo cho Elise + Alune · Tàn Phá 1 → 3 ✅ mở mốc 2</t>
  </si>
  <si>
    <t xml:space="preserve">Đeo cho Alune + Morgana · chưa có Hoa Linh – chỉ lấy chỉ số của ấn (cần 1 Hoa Linh nữa để mở mốc 3)</t>
  </si>
  <si>
    <t xml:space="preserve">Đeo cho Người Đá + Elise · chưa có Tinh Nghịch – chỉ lấy chỉ số của ấn (cần 1 Tinh Nghịch nữa để mở mốc 3)</t>
  </si>
  <si>
    <t xml:space="preserve">Đeo cho Alune + Morgana · Gai Đen 0 → 2 ✅ mở mốc 2</t>
  </si>
  <si>
    <t xml:space="preserve">Đeo cho Diana + Người Đá · Tiên Hắc Ám 3 → 5 ✅ mở mốc 5</t>
  </si>
  <si>
    <t xml:space="preserve">+2 ô đội hình → ra sân thêm Hecarim + 1 tướng 4–5 vàng mạnh nhất đang có</t>
  </si>
  <si>
    <t xml:space="preserve">Đeo cho Aphelios + Nidalee · Đao Phủ 0 → 2 ✅ mở mốc 2</t>
  </si>
  <si>
    <t xml:space="preserve">Đeo cho Nidalee + Kog'Maw · Liên Kích 2 → 4 ✅ mở mốc 4</t>
  </si>
  <si>
    <t xml:space="preserve">Đeo cho Amumu + Diana · chưa có Thần Rừng – chỉ lấy chỉ số của ấn (cần 1 Thần Rừng nữa để mở mốc 3)</t>
  </si>
  <si>
    <t xml:space="preserve">Đeo cho Diana + Người Đá · Dũng Sĩ 2 → 4 ✅ mở mốc 4</t>
  </si>
  <si>
    <t xml:space="preserve">Đeo cho Amumu + Vi · Tiên Phong 2 → 4 ✅ mở mốc 4</t>
  </si>
  <si>
    <t xml:space="preserve">Đeo cho Người Đá + Amumu · Đấu Sĩ 0 → 2 ✅ mở mốc 2</t>
  </si>
  <si>
    <t xml:space="preserve">Đeo cho Aphelios + Nidalee · Thực Vật 0 → 2 ✅ mở mốc 2</t>
  </si>
  <si>
    <t xml:space="preserve">Đeo cho Aphelios + Nidalee · Hỏa Ngục 2 → 4 ✅ mở mốc 3</t>
  </si>
  <si>
    <t xml:space="preserve">Đeo cho Aphelios + Nidalee · Tiên Linh 0 → 2 ✅ mở mốc 2</t>
  </si>
  <si>
    <t xml:space="preserve">Đeo cho Kog'Maw + Nidalee · Mặt Trăng 2 → 4 ✅ mở mốc 4</t>
  </si>
  <si>
    <t xml:space="preserve">Đeo cho Amumu + Diana · Vệ Quân 0 → 2 ✅ mở mốc 2</t>
  </si>
  <si>
    <t xml:space="preserve">Đeo cho Aphelios + Nidalee · Thuật Sư 0 → 2 ✅ mở mốc 2</t>
  </si>
  <si>
    <t xml:space="preserve">Đeo cho Kog'Maw + Aphelios · Nguyên Sinh 2 → 4 ✅ mở mốc 4</t>
  </si>
  <si>
    <t xml:space="preserve">Đeo cho Aphelios + Nidalee · Thuật Sĩ 2 → 4 ✅ mở mốc 4</t>
  </si>
  <si>
    <t xml:space="preserve">Đeo cho Aphelios + Nidalee · Thợ Săn 0 → 2 ✅ mở mốc 2</t>
  </si>
  <si>
    <t xml:space="preserve">Đeo cho Nidalee + Aphelios · Tàn Phá 1 → 3 ✅ mở mốc 2</t>
  </si>
  <si>
    <t xml:space="preserve">Đeo cho Aphelios + Nidalee · chưa có Hoa Linh – chỉ lấy chỉ số của ấn (cần 1 Hoa Linh nữa để mở mốc 3)</t>
  </si>
  <si>
    <t xml:space="preserve">Đeo cho Amumu + Diana · chưa có Tinh Nghịch – chỉ lấy chỉ số của ấn (cần 1 Tinh Nghịch nữa để mở mốc 3)</t>
  </si>
  <si>
    <t xml:space="preserve">Đeo cho Aphelios + Nidalee · Gai Đen 0 → 2 ✅ mở mốc 2</t>
  </si>
  <si>
    <t xml:space="preserve">Đeo cho Diana + Amumu · chưa có Tiên Hắc Ám – chỉ lấy chỉ số của ấn (cần 1 Tiên Hắc Ám nữa để mở mốc 3)</t>
  </si>
  <si>
    <t xml:space="preserve">Đeo cho Kayle + Aphelios · Đao Phủ 0 → 2 ✅ mở mốc 2</t>
  </si>
  <si>
    <t xml:space="preserve">Đeo cho Alune + Sejuani · Liên Kích 3 → 5 ✅ mở mốc 5</t>
  </si>
  <si>
    <t xml:space="preserve">Đeo cho Sejuani + Leona · chưa có Thần Rừng – chỉ lấy chỉ số của ấn (cần 1 Thần Rừng nữa để mở mốc 3)</t>
  </si>
  <si>
    <t xml:space="preserve">Đeo cho Leona + Shen · Dũng Sĩ 1 → 3 ✅ mở mốc 2</t>
  </si>
  <si>
    <t xml:space="preserve">Đeo cho Sejuani + Leona · Tiên Phong 1 → 3 ✅ mở mốc 2</t>
  </si>
  <si>
    <t xml:space="preserve">Đeo cho Sejuani + Leona · Đấu Sĩ 0 → 2 ✅ mở mốc 2</t>
  </si>
  <si>
    <t xml:space="preserve">Đeo cho Kayle + Aphelios · Thực Vật 0 → 2 ✅ mở mốc 2</t>
  </si>
  <si>
    <t xml:space="preserve">Đeo cho Kayle + Aphelios · Hỏa Ngục 2 → 4 ✅ mở mốc 3</t>
  </si>
  <si>
    <t xml:space="preserve">Đeo cho Aphelios + Kayle · Tiên Linh 0 → 2 ✅ mở mốc 2</t>
  </si>
  <si>
    <t xml:space="preserve">Đeo cho Kayle + Varus · Mặt Trăng 3 → 5 ✅ mở mốc 5</t>
  </si>
  <si>
    <t xml:space="preserve">Đeo cho Sejuani + Diana · Vệ Quân 2 → 4 ✅ mở mốc 4</t>
  </si>
  <si>
    <t xml:space="preserve">Đeo cho Kayle + Aphelios · Thuật Sư 1 → 3 ✅ mở mốc 2</t>
  </si>
  <si>
    <t xml:space="preserve">Đeo cho Kayle + Aphelios · Nguyên Sinh 0 → 2 ✅ mở mốc 2</t>
  </si>
  <si>
    <t xml:space="preserve">Đeo cho Alune + Kayle · Thuật Sĩ 0 → 2 ✅ mở mốc 2</t>
  </si>
  <si>
    <t xml:space="preserve">Đeo cho Kayle + Aphelios · Thợ Săn 0 → 2 ✅ mở mốc 2</t>
  </si>
  <si>
    <t xml:space="preserve">Đeo cho Kayle + Aphelios · Tàn Phá 1 → 3 ✅ mở mốc 2</t>
  </si>
  <si>
    <t xml:space="preserve">Đeo cho Alune + Kayle · chưa có Hoa Linh – chỉ lấy chỉ số của ấn (cần 1 Hoa Linh nữa để mở mốc 3)</t>
  </si>
  <si>
    <t xml:space="preserve">Đeo cho Sejuani + Leona · chưa có Tinh Nghịch – chỉ lấy chỉ số của ấn (cần 1 Tinh Nghịch nữa để mở mốc 3)</t>
  </si>
  <si>
    <t xml:space="preserve">Đeo cho Kayle + Aphelios · Gai Đen 0 → 2 ✅ mở mốc 2</t>
  </si>
  <si>
    <t xml:space="preserve">Đeo cho Diana + Sejuani · chưa có Tiên Hắc Ám – chỉ lấy chỉ số của ấn (cần 1 Tiên Hắc Ám nữa để mở mốc 3)</t>
  </si>
  <si>
    <t xml:space="preserve">+2 ô đội hình → ra sân thêm Rakan + 1 tướng 4–5 vàng mạnh nhất đang có</t>
  </si>
  <si>
    <t xml:space="preserve">Đeo cho Rồng Ngàn Tuổi + Bụi Gai Đỏ · Đao Phủ 0 → 2 ✅ mở mốc 2</t>
  </si>
  <si>
    <t xml:space="preserve">Đeo cho Rồng Ngàn Tuổi + Bụi Gai Đỏ · Liên Kích 0 → 2 ✅ mở mốc 2</t>
  </si>
  <si>
    <t xml:space="preserve">Đeo cho Người Đá + Sói Hắc Ám · Thần Rừng 1 → 3 ✅ mở mốc 3</t>
  </si>
  <si>
    <t xml:space="preserve">Đeo cho Sói Hắc Ám + Quái Đá Krug · Tiên Phong 2 → 4 ✅ mở mốc 4</t>
  </si>
  <si>
    <t xml:space="preserve">Đeo cho Người Đá + Sói Hắc Ám · Đấu Sĩ 2 → 4 ✅ mở mốc 4</t>
  </si>
  <si>
    <t xml:space="preserve">Đeo cho Rồng Ngàn Tuổi + Bụi Gai Đỏ · Thực Vật 0 → 2 ✅ mở mốc 2</t>
  </si>
  <si>
    <t xml:space="preserve">Đeo cho Rồng Ngàn Tuổi + Bụi Gai Đỏ · Hỏa Ngục 0 → 2 ✅ mở mốc 2</t>
  </si>
  <si>
    <t xml:space="preserve">Đeo cho Rồng Ngàn Tuổi + Bụi Gai Đỏ · Tiên Linh 0 → 2 ✅ mở mốc 2</t>
  </si>
  <si>
    <t xml:space="preserve">Đeo cho Rồng Ngàn Tuổi + Bụi Gai Đỏ · Mặt Trăng 0 → 2 ✅ mở mốc 2</t>
  </si>
  <si>
    <t xml:space="preserve">Đeo cho Người Đá + Sói Hắc Ám · Vệ Quân 0 → 2 ✅ mở mốc 2</t>
  </si>
  <si>
    <t xml:space="preserve">Đeo cho Rồng Ngàn Tuổi + Bụi Gai Đỏ · Thuật Sư 0 → 2 ✅ mở mốc 2</t>
  </si>
  <si>
    <t xml:space="preserve">Đeo cho Rồng Ngàn Tuổi + Bụi Gai Đỏ · Nguyên Sinh 0 → 2 ✅ mở mốc 2</t>
  </si>
  <si>
    <t xml:space="preserve">Đeo cho Rồng Ngàn Tuổi + Bụi Gai Đỏ · Thuật Sĩ 2 → 4 ✅ mở mốc 4</t>
  </si>
  <si>
    <t xml:space="preserve">Đeo cho Rồng Ngàn Tuổi + Gnar · Thợ Săn 0 → 2 ✅ mở mốc 2</t>
  </si>
  <si>
    <t xml:space="preserve">Đeo cho Rồng Ngàn Tuổi + Sỏi · Tàn Phá 2 → 4 ✅ mở mốc 4</t>
  </si>
  <si>
    <t xml:space="preserve">Đeo cho Gnar + Rồng Ngàn Tuổi · chưa có Hoa Linh – chỉ lấy chỉ số của ấn (cần 1 Hoa Linh nữa để mở mốc 3)</t>
  </si>
  <si>
    <t xml:space="preserve">Đeo cho Người Đá + Sói Hắc Ám · Tinh Nghịch 1 → 3 ✅ mở mốc 3</t>
  </si>
  <si>
    <t xml:space="preserve">Đeo cho Rồng Ngàn Tuổi + Bụi Gai Đỏ · Gai Đen 0 → 2 ✅ mở mốc 2</t>
  </si>
  <si>
    <t xml:space="preserve">Đeo cho Người Đá + Sói Hắc Ám · chưa có Tiên Hắc Ám – chỉ lấy chỉ số của ấn (cần 1 Tiên Hắc Ám nữa để mở mốc 3)</t>
  </si>
  <si>
    <t xml:space="preserve">+2 ô đội hình → ra sân thêm Cua Kỳ Cục + 1 tướng 4–5 vàng mạnh nhất đang có</t>
  </si>
  <si>
    <t xml:space="preserve">Đeo cho Rengar + Master Yi · Đao Phủ 0 → 2 ✅ mở mốc 2</t>
  </si>
  <si>
    <t xml:space="preserve">Đeo cho Rengar + Master Yi · Liên Kích 0 → 2 ✅ mở mốc 2</t>
  </si>
  <si>
    <t xml:space="preserve">Đeo cho Sett + Yorick · chưa có Thần Rừng – chỉ lấy chỉ số của ấn (cần 1 Thần Rừng nữa để mở mốc 3)</t>
  </si>
  <si>
    <t xml:space="preserve">Đeo cho Sett + Quái Đá Krug · Dũng Sĩ 2 → 4 ✅ mở mốc 4</t>
  </si>
  <si>
    <t xml:space="preserve">Đeo cho Sett + Yorick · Tiên Phong 0 → 2 ✅ mở mốc 2</t>
  </si>
  <si>
    <t xml:space="preserve">Đeo cho Master Yi + Yorick · Đấu Sĩ 2 → 4 ✅ mở mốc 4</t>
  </si>
  <si>
    <t xml:space="preserve">Đeo cho Rengar + Master Yi · Thực Vật 0 → 2 ✅ mở mốc 2</t>
  </si>
  <si>
    <t xml:space="preserve">Đeo cho Rengar + Master Yi · Hỏa Ngục 0 → 2 ✅ mở mốc 2</t>
  </si>
  <si>
    <t xml:space="preserve">Đeo cho Rengar + Master Yi · Tiên Linh 0 → 2 ✅ mở mốc 2</t>
  </si>
  <si>
    <t xml:space="preserve">Đeo cho Kog'Maw + Rengar · Mặt Trăng 0 → 2 ✅ mở mốc 2</t>
  </si>
  <si>
    <t xml:space="preserve">Đeo cho Rengar + Sett · Vệ Quân 0 → 2 ✅ mở mốc 2</t>
  </si>
  <si>
    <t xml:space="preserve">Đeo cho Rengar + Master Yi · Thuật Sư 0 → 2 ✅ mở mốc 2</t>
  </si>
  <si>
    <t xml:space="preserve">Đeo cho Rengar + Kog'Maw · Nguyên Sinh 2 → 4 ✅ mở mốc 4</t>
  </si>
  <si>
    <t xml:space="preserve">Đeo cho Rengar + Master Yi · Thuật Sĩ 1 → 3 ✅ mở mốc 3</t>
  </si>
  <si>
    <t xml:space="preserve">Đeo cho Rengar + Master Yi · Thợ Săn 0 → 2 ✅ mở mốc 2</t>
  </si>
  <si>
    <t xml:space="preserve">Đeo cho Nidalee + Rengar · Tàn Phá 0 → 2 ✅ mở mốc 2</t>
  </si>
  <si>
    <t xml:space="preserve">Đeo cho Rengar + Kog'Maw · Hoa Linh 3 → 5 ✅ mở mốc 5</t>
  </si>
  <si>
    <t xml:space="preserve">Đeo cho Rengar + Sett · chưa có Tinh Nghịch – chỉ lấy chỉ số của ấn (cần 1 Tinh Nghịch nữa để mở mốc 3)</t>
  </si>
  <si>
    <t xml:space="preserve">Đeo cho Rengar + Master Yi · Gai Đen 0 → 2 ✅ mở mốc 2</t>
  </si>
  <si>
    <t xml:space="preserve">Đeo cho Sett + Yorick · chưa có Tiên Hắc Ám – chỉ lấy chỉ số của ấn (cần 1 Tiên Hắc Ám nữa để mở mốc 3)</t>
  </si>
  <si>
    <t xml:space="preserve">Đeo cho Zyra + Ahri · Đao Phủ 0 → 2 ✅ mở mốc 2</t>
  </si>
  <si>
    <t xml:space="preserve">Đeo cho Ashe + Ahri · Liên Kích 0 → 2 ✅ mở mốc 2</t>
  </si>
  <si>
    <t xml:space="preserve">Đeo cho Sett + Yorick · Thần Rừng 1 → 3 ✅ mở mốc 3</t>
  </si>
  <si>
    <t xml:space="preserve">Đeo cho Sett + Gnar · Dũng Sĩ 2 → 4 ✅ mở mốc 4</t>
  </si>
  <si>
    <t xml:space="preserve">Đeo cho Yorick + Vi · Đấu Sĩ 2 → 4 ✅ mở mốc 4</t>
  </si>
  <si>
    <t xml:space="preserve">Đeo cho Zyra + Ahri · Thực Vật 0 → 2 ✅ mở mốc 2</t>
  </si>
  <si>
    <t xml:space="preserve">Đeo cho Ashe + Ahri · Hỏa Ngục 0 → 2 ✅ mở mốc 2</t>
  </si>
  <si>
    <t xml:space="preserve">Đeo cho Ashe + Sivir · Tiên Linh 0 → 2 ✅ mở mốc 2</t>
  </si>
  <si>
    <t xml:space="preserve">Đeo cho Ahri + Ashe · Mặt Trăng 0 → 2 ✅ mở mốc 2</t>
  </si>
  <si>
    <t xml:space="preserve">Đeo cho Sett + Yorick · Vệ Quân 0 → 2 ✅ mở mốc 2</t>
  </si>
  <si>
    <t xml:space="preserve">Đeo cho Ashe + Sivir · Thuật Sư 2 → 4 ✅ mở mốc 4</t>
  </si>
  <si>
    <t xml:space="preserve">Đeo cho Ashe + Ahri · Nguyên Sinh 2 → 4 ✅ mở mốc 4</t>
  </si>
  <si>
    <t xml:space="preserve">Đeo cho Ahri + Ashe · Thuật Sĩ 0 → 2 ✅ mở mốc 2</t>
  </si>
  <si>
    <t xml:space="preserve">Đeo cho Gnar + Ahri · Thợ Săn 2 → 4 ✅ mở mốc 4</t>
  </si>
  <si>
    <t xml:space="preserve">Đeo cho Ahri + Ashe · Tàn Phá 0 → 2 ✅ mở mốc 2</t>
  </si>
  <si>
    <t xml:space="preserve">Đeo cho Gnar + Sivir · Hoa Linh 5 → 7 ✅ mở mốc 7</t>
  </si>
  <si>
    <t xml:space="preserve">Đeo cho Sett + Yorick · Tinh Nghịch 1 → 3 ✅ mở mốc 3</t>
  </si>
  <si>
    <t xml:space="preserve">Đeo cho Zyra + Ahri · Gai Đen 0 → 2 ✅ mở mốc 2</t>
  </si>
  <si>
    <t xml:space="preserve">+2 ô đội hình → ra sân thêm Alune + 1 tướng 4–5 vàng mạnh nhất đang có</t>
  </si>
  <si>
    <t xml:space="preserve">Đeo cho Xayah + LeBlanc · Đao Phủ 2 → 4 ✅ mở mốc 4</t>
  </si>
  <si>
    <t xml:space="preserve">Đeo cho LeBlanc + Ezreal · Liên Kích 1 → 3 ✅ mở mốc 3</t>
  </si>
  <si>
    <t xml:space="preserve">Đeo cho Fiddlesticks + Soraka · Thần Rừng 7 → 9 ✅ mở mốc 9</t>
  </si>
  <si>
    <t xml:space="preserve">Đeo cho Ornn + Alistar · Tiên Phong 1 → 3 ✅ mở mốc 2</t>
  </si>
  <si>
    <t xml:space="preserve">Đeo cho Hecarim + Ornn · Đấu Sĩ 2 → 4 ✅ mở mốc 4</t>
  </si>
  <si>
    <t xml:space="preserve">Đeo cho Ezreal + Soraka · Hỏa Ngục 0 → 2 ✅ mở mốc 2</t>
  </si>
  <si>
    <t xml:space="preserve">Đeo cho Ezreal + Soraka · Tiên Linh 1 → 3 ✅ mở mốc 2</t>
  </si>
  <si>
    <t xml:space="preserve">Đeo cho Ezreal + Soraka · Mặt Trăng 0 → 2 ✅ mở mốc 2</t>
  </si>
  <si>
    <t xml:space="preserve">Đeo cho Alistar + Hecarim · Vệ Quân 2 → 4 ✅ mở mốc 4</t>
  </si>
  <si>
    <t xml:space="preserve">Đeo cho Soraka + Ezreal · Thuật Sư 2 → 4 ✅ mở mốc 4</t>
  </si>
  <si>
    <t xml:space="preserve">Đeo cho Ezreal + Soraka · Nguyên Sinh 0 → 2 ✅ mở mốc 2</t>
  </si>
  <si>
    <t xml:space="preserve">Đeo cho Soraka + Ezreal · Thuật Sĩ 0 → 2 ✅ mở mốc 2</t>
  </si>
  <si>
    <t xml:space="preserve">Đeo cho Gnar + Ezreal · Thợ Săn 0 → 2 ✅ mở mốc 2</t>
  </si>
  <si>
    <t xml:space="preserve">Đeo cho Ezreal + Soraka · Tàn Phá 0 → 2 ✅ mở mốc 2</t>
  </si>
  <si>
    <t xml:space="preserve">Đeo cho Gnar + Ezreal · chưa có Hoa Linh – chỉ lấy chỉ số của ấn (cần 1 Hoa Linh nữa để mở mốc 3)</t>
  </si>
  <si>
    <t xml:space="preserve">Đeo cho Fiddlesticks + Hecarim · Tinh Nghịch 1 → 3 ✅ mở mốc 3</t>
  </si>
  <si>
    <t xml:space="preserve">Đeo cho Ezreal + Soraka · Gai Đen 0 → 2 ✅ mở mốc 2</t>
  </si>
  <si>
    <t xml:space="preserve">Đeo cho Hecarim + Fiddlesticks · chưa có Tiên Hắc Ám – chỉ lấy chỉ số của ấn (cần 1 Tiên Hắc Ám nữa để mở mốc 3)</t>
  </si>
  <si>
    <t xml:space="preserve">+2 ô đội hình → ra sân thêm Ivern + 1 tướng 4–5 vàng mạnh nhất đang có</t>
  </si>
  <si>
    <t xml:space="preserve">Đeo cho Warwick + Bụi Gai Đỏ · Đao Phủ 1 → 3 ✅ mở mốc 3</t>
  </si>
  <si>
    <t xml:space="preserve">Đeo cho Warwick + Bụi Gai Đỏ · Liên Kích 0 → 2 ✅ mở mốc 2</t>
  </si>
  <si>
    <t xml:space="preserve">Đeo cho Malphite + Rek'Sai · chưa có Thần Rừng – chỉ lấy chỉ số của ấn (cần 1 Thần Rừng nữa để mở mốc 3)</t>
  </si>
  <si>
    <t xml:space="preserve">Đeo cho Malphite + Rek'Sai · Dũng Sĩ 0 → 2 ✅ mở mốc 2</t>
  </si>
  <si>
    <t xml:space="preserve">Đeo cho Malphite + Rek'Sai · Tiên Phong 1 → 3 ✅ mở mốc 2</t>
  </si>
  <si>
    <t xml:space="preserve">Đeo cho Malphite + Sói Hắc Ám · Đấu Sĩ 2 → 4 ✅ mở mốc 4</t>
  </si>
  <si>
    <t xml:space="preserve">Đeo cho Warwick + Bụi Gai Đỏ · Thực Vật 0 → 2 ✅ mở mốc 2</t>
  </si>
  <si>
    <t xml:space="preserve">Đeo cho Warwick + Bụi Gai Đỏ · Hỏa Ngục 0 → 2 ✅ mở mốc 2</t>
  </si>
  <si>
    <t xml:space="preserve">Đeo cho Warwick + Bụi Gai Đỏ · Tiên Linh 0 → 2 ✅ mở mốc 2</t>
  </si>
  <si>
    <t xml:space="preserve">Đeo cho Warwick + Bụi Gai Đỏ · Mặt Trăng 1 → 3 ✅ mở mốc 3</t>
  </si>
  <si>
    <t xml:space="preserve">Đeo cho Malphite + Rek'Sai · Vệ Quân 0 → 2 ✅ mở mốc 2</t>
  </si>
  <si>
    <t xml:space="preserve">Đeo cho Warwick + Bụi Gai Đỏ · Thuật Sư 0 → 2 ✅ mở mốc 2</t>
  </si>
  <si>
    <t xml:space="preserve">Đeo cho Warwick + Bụi Gai Đỏ · Nguyên Sinh 0 → 2 ✅ mở mốc 2</t>
  </si>
  <si>
    <t xml:space="preserve">Đeo cho Warwick + Bụi Gai Đỏ · Thuật Sĩ 0 → 2 ✅ mở mốc 2</t>
  </si>
  <si>
    <t xml:space="preserve">Đeo cho Warwick + Bụi Gai Đỏ · Thợ Săn 0 → 2 ✅ mở mốc 2</t>
  </si>
  <si>
    <t xml:space="preserve">Đeo cho Azir + Malphite · Tàn Phá 4 → 6 ✅ mở mốc 6</t>
  </si>
  <si>
    <t xml:space="preserve">Đeo cho Warwick + Bụi Gai Đỏ · chưa có Hoa Linh – chỉ lấy chỉ số của ấn (cần 1 Hoa Linh nữa để mở mốc 3)</t>
  </si>
  <si>
    <t xml:space="preserve">Đeo cho Rek'Sai + Malphite · chưa có Tinh Nghịch – chỉ lấy chỉ số của ấn (cần 1 Tinh Nghịch nữa để mở mốc 3)</t>
  </si>
  <si>
    <t xml:space="preserve">Đeo cho Bụi Gai Đỏ + Sói Hắc Ám · Gai Đen 4 → 6 ✅ mở mốc 6</t>
  </si>
  <si>
    <t xml:space="preserve">Đeo cho Diana + Malphite · chưa có Tiên Hắc Ám – chỉ lấy chỉ số của ấn (cần 1 Tiên Hắc Ám nữa để mở mốc 3)</t>
  </si>
  <si>
    <t xml:space="preserve">+2 ô đội hình → ra sân thêm Veigar + 1 tướng 4–5 vàng mạnh nhất đang có</t>
  </si>
  <si>
    <t xml:space="preserve">Đeo cho Sivir + Ashe · Đao Phủ 1 → 3 ✅ mở mốc 3</t>
  </si>
  <si>
    <t xml:space="preserve">Đeo cho Sivir + Ashe · Liên Kích 0 → 2 ✅ mở mốc 2</t>
  </si>
  <si>
    <t xml:space="preserve">Đeo cho Lillia + Amumu · chưa có Thần Rừng – chỉ lấy chỉ số của ấn (cần 1 Thần Rừng nữa để mở mốc 3)</t>
  </si>
  <si>
    <t xml:space="preserve">Đeo cho Kennen + Lillia · Dũng Sĩ 2 → 4 ✅ mở mốc 4</t>
  </si>
  <si>
    <t xml:space="preserve">Đeo cho Amumu + Shen · Tiên Phong 0 → 2 ✅ mở mốc 2</t>
  </si>
  <si>
    <t xml:space="preserve">Đeo cho Amumu + Shen · Đấu Sĩ 0 → 2 ✅ mở mốc 2</t>
  </si>
  <si>
    <t xml:space="preserve">Đeo cho Sivir + Ashe · Thực Vật 0 → 2 ✅ mở mốc 2</t>
  </si>
  <si>
    <t xml:space="preserve">Đeo cho Ashe + Sivir · Hỏa Ngục 3 → 5 ✅ mở mốc 5</t>
  </si>
  <si>
    <t xml:space="preserve">Đeo cho Ashe + Sivir · Tiên Linh 2 → 4 ✅ mở mốc 4</t>
  </si>
  <si>
    <t xml:space="preserve">Đeo cho Sivir + Ashe · Mặt Trăng 0 → 2 ✅ mở mốc 2</t>
  </si>
  <si>
    <t xml:space="preserve">Đeo cho Amumu + Vi · Vệ Quân 2 → 4 ✅ mở mốc 4</t>
  </si>
  <si>
    <t xml:space="preserve">Đeo cho Sivir + Ashe · Thuật Sư 0 → 2 ✅ mở mốc 2</t>
  </si>
  <si>
    <t xml:space="preserve">Đeo cho Ashe + Tristana · Nguyên Sinh 2 → 4 ✅ mở mốc 4</t>
  </si>
  <si>
    <t xml:space="preserve">Đeo cho Sivir + Ashe · Thuật Sĩ 0 → 2 ✅ mở mốc 2</t>
  </si>
  <si>
    <t xml:space="preserve">Đeo cho Ivern + Kennen · Thợ Săn 3 → 5 ✅ mở mốc 5</t>
  </si>
  <si>
    <t xml:space="preserve">Đeo cho Sivir + Ashe · Tàn Phá 0 → 2 ✅ mở mốc 2</t>
  </si>
  <si>
    <t xml:space="preserve">Đeo cho Sivir + Tristana · Hoa Linh 1 → 3 ✅ mở mốc 3</t>
  </si>
  <si>
    <t xml:space="preserve">Đeo cho Amumu + Shen · Tinh Nghịch 1 → 3 ✅ mở mốc 3</t>
  </si>
  <si>
    <t xml:space="preserve">Đeo cho Sivir + Ashe · Gai Đen 0 → 2 ✅ mở mốc 2</t>
  </si>
  <si>
    <t xml:space="preserve">Đeo cho Amumu + Shen · chưa có Tiên Hắc Ám – chỉ lấy chỉ số của ấn (cần 1 Tiên Hắc Ám nữa để mở mốc 3)</t>
  </si>
  <si>
    <t xml:space="preserve">+2 ô đội hình → ra sân thêm Caitlyn + 1 tướng 4–5 vàng mạnh nhất đang có</t>
  </si>
  <si>
    <t xml:space="preserve">Đeo cho Ahri + Morgana · Đao Phủ 0 → 2 ✅ mở mốc 2</t>
  </si>
  <si>
    <t xml:space="preserve">Đeo cho Ahri + Morgana · Liên Kích 0 → 2 ✅ mở mốc 2</t>
  </si>
  <si>
    <t xml:space="preserve">Đeo cho Người Đá + Quái Đá Krug · chưa có Thần Rừng – chỉ lấy chỉ số của ấn (cần 1 Thần Rừng nữa để mở mốc 3)</t>
  </si>
  <si>
    <t xml:space="preserve">Đeo cho Sett + Quái Đá Krug · Tiên Phong 2 → 4 ✅ mở mốc 4</t>
  </si>
  <si>
    <t xml:space="preserve">Đeo cho Người Đá + Taric · Đấu Sĩ 2 → 4 ✅ mở mốc 4</t>
  </si>
  <si>
    <t xml:space="preserve">Đeo cho Ahri + Morgana · Thực Vật 0 → 2 ✅ mở mốc 2</t>
  </si>
  <si>
    <t xml:space="preserve">Đeo cho Ahri + Morgana · Hỏa Ngục 0 → 2 ✅ mở mốc 2</t>
  </si>
  <si>
    <t xml:space="preserve">Đeo cho Ahri + Morgana · Tiên Linh 0 → 2 ✅ mở mốc 2</t>
  </si>
  <si>
    <t xml:space="preserve">Đeo cho Morgana + Ahri · Mặt Trăng 0 → 2 ✅ mở mốc 2</t>
  </si>
  <si>
    <t xml:space="preserve">Đeo cho Người Đá + Quái Đá Krug · Vệ Quân 0 → 2 ✅ mở mốc 2</t>
  </si>
  <si>
    <t xml:space="preserve">Đeo cho Morgana + Sỏi · Thuật Sư 2 → 4 ✅ mở mốc 4</t>
  </si>
  <si>
    <t xml:space="preserve">Đeo cho Ahri + Morgana · Nguyên Sinh 0 → 2 ✅ mở mốc 2</t>
  </si>
  <si>
    <t xml:space="preserve">Đeo cho Ahri + Karma · Thuật Sĩ 3 → 5 ✅ mở mốc 5</t>
  </si>
  <si>
    <t xml:space="preserve">Đeo cho Ahri + Morgana · Thợ Săn 0 → 2 ✅ mở mốc 2</t>
  </si>
  <si>
    <t xml:space="preserve">Đeo cho Ahri + Morgana · Tàn Phá 0 → 2 ✅ mở mốc 2</t>
  </si>
  <si>
    <t xml:space="preserve">Đeo cho Morgana + Sỏi · Hoa Linh 3 → 5 ✅ mở mốc 5</t>
  </si>
  <si>
    <t xml:space="preserve">Đeo cho Người Đá + Quái Đá Krug · chưa có Tinh Nghịch – chỉ lấy chỉ số của ấn (cần 1 Tinh Nghịch nữa để mở mốc 3)</t>
  </si>
  <si>
    <t xml:space="preserve">Đeo cho Ahri + Morgana · Gai Đen 0 → 2 ✅ mở mốc 2</t>
  </si>
  <si>
    <t xml:space="preserve">Đeo cho Người Đá + Quái Đá Krug · Tiên Hắc Ám 1 → 3 ✅ mở mốc 3</t>
  </si>
  <si>
    <t xml:space="preserve">+2 ô đội hình → ra sân thêm Kog'Maw + 1 tướng 4–5 vàng mạnh nhất đang có</t>
  </si>
  <si>
    <t xml:space="preserve">Đeo cho Cassiopeia + Morgana · Đao Phủ 0 → 2 ✅ mở mốc 2</t>
  </si>
  <si>
    <t xml:space="preserve">Đeo cho Cassiopeia + Morgana · Liên Kích 0 → 2 ✅ mở mốc 2</t>
  </si>
  <si>
    <t xml:space="preserve">Đeo cho Người Đá + Camille · Thần Rừng 1 → 3 ✅ mở mốc 3</t>
  </si>
  <si>
    <t xml:space="preserve">Đeo cho Người Đá + Camille · Dũng Sĩ 0 → 2 ✅ mở mốc 2</t>
  </si>
  <si>
    <t xml:space="preserve">Đeo cho Camille + Cassiopeia · Tiên Phong 4 → 6 ✅ mở mốc 6</t>
  </si>
  <si>
    <t xml:space="preserve">Đeo cho Người Đá + Camille · Đấu Sĩ 0 → 2 ✅ mở mốc 2</t>
  </si>
  <si>
    <t xml:space="preserve">Đeo cho Cassiopeia + Morgana · Thực Vật 0 → 2 ✅ mở mốc 2</t>
  </si>
  <si>
    <t xml:space="preserve">Đeo cho Cassiopeia + Morgana · Hỏa Ngục 0 → 2 ✅ mở mốc 2</t>
  </si>
  <si>
    <t xml:space="preserve">Đeo cho Cassiopeia + Morgana · Tiên Linh 0 → 2 ✅ mở mốc 2</t>
  </si>
  <si>
    <t xml:space="preserve">Đeo cho Morgana + Cassiopeia · Mặt Trăng 1 → 3 ✅ mở mốc 3</t>
  </si>
  <si>
    <t xml:space="preserve">Đeo cho Người Đá + Camille · Vệ Quân 0 → 2 ✅ mở mốc 2</t>
  </si>
  <si>
    <t xml:space="preserve">Đeo cho Morgana + Caitlyn · Thuật Sư 1 → 3 ✅ mở mốc 2</t>
  </si>
  <si>
    <t xml:space="preserve">Đeo cho Cassiopeia + Morgana · Nguyên Sinh 0 → 2 ✅ mở mốc 2</t>
  </si>
  <si>
    <t xml:space="preserve">Đeo cho Cassiopeia + Caitlyn · Thuật Sĩ 2 → 4 ✅ mở mốc 4</t>
  </si>
  <si>
    <t xml:space="preserve">Đeo cho Cassiopeia + Morgana · Thợ Săn 1 → 3 ✅ mở mốc 3</t>
  </si>
  <si>
    <t xml:space="preserve">Đeo cho Elise + Cassiopeia · Tàn Phá 2 → 4 ✅ mở mốc 4</t>
  </si>
  <si>
    <t xml:space="preserve">Đeo cho Cassiopeia + Morgana · chưa có Hoa Linh – chỉ lấy chỉ số của ấn (cần 1 Hoa Linh nữa để mở mốc 3)</t>
  </si>
  <si>
    <t xml:space="preserve">Đeo cho Người Đá + Camille · chưa có Tinh Nghịch – chỉ lấy chỉ số của ấn (cần 1 Tinh Nghịch nữa để mở mốc 3)</t>
  </si>
  <si>
    <t xml:space="preserve">Đeo cho Cassiopeia + Morgana · Gai Đen 0 → 2 ✅ mở mốc 2</t>
  </si>
  <si>
    <t xml:space="preserve">Đeo cho Diana + Hecarim · Tiên Hắc Ám 5 → 7 ✅ mở mốc 7</t>
  </si>
  <si>
    <t xml:space="preserve">Đeo cho Zyra + Veigar + Teemo · Đao Phủ 3 → 6 ✅ mở mốc 4</t>
  </si>
  <si>
    <t xml:space="preserve">Đeo cho Soraka + Zyra + Veigar · Liên Kích 0 → 3 ✅ mở mốc 3</t>
  </si>
  <si>
    <t xml:space="preserve">Đeo cho Fiddlesticks + Rammus + Soraka · Thần Rừng 0 → 3 ✅ mở mốc 3</t>
  </si>
  <si>
    <t xml:space="preserve">Đeo cho Kennen + Rammus + Fiddlesticks · Dũng Sĩ 0 → 3 ✅ mở mốc 2</t>
  </si>
  <si>
    <t xml:space="preserve">Đeo cho Rammus + Fiddlesticks + Soraka · Tiên Phong 0 → 3 ✅ mở mốc 2</t>
  </si>
  <si>
    <t xml:space="preserve">Đeo cho Rammus + Fiddlesticks + Soraka · Đấu Sĩ 0 → 3 ✅ mở mốc 2</t>
  </si>
  <si>
    <t xml:space="preserve">Đeo cho Soraka + Zyra + Veigar · Hỏa Ngục 1 → 4 ✅ mở mốc 3</t>
  </si>
  <si>
    <t xml:space="preserve">Đeo cho Soraka + Zyra + Veigar · Tiên Linh 0 → 3 ✅ mở mốc 2</t>
  </si>
  <si>
    <t xml:space="preserve">Đeo cho Soraka + Zyra + Veigar · Mặt Trăng 0 → 3 ✅ mở mốc 3</t>
  </si>
  <si>
    <t xml:space="preserve">Đeo cho Soraka + Zyra + Veigar · Vệ Quân 2 → 5 ✅ mở mốc 4</t>
  </si>
  <si>
    <t xml:space="preserve">Đeo cho Soraka + Zyra + Teemo · Thuật Sư 2 → 5 ✅ mở mốc 4</t>
  </si>
  <si>
    <t xml:space="preserve">Đeo cho Soraka + Zyra + Veigar · Nguyên Sinh 0 → 3 ✅ mở mốc 2</t>
  </si>
  <si>
    <t xml:space="preserve">Đeo cho Soraka + Zyra + Veigar · Thuật Sĩ 1 → 4 ✅ mở mốc 4</t>
  </si>
  <si>
    <t xml:space="preserve">Đeo cho Soraka + Zyra + Veigar · Thợ Săn 0 → 3 ✅ mở mốc 3</t>
  </si>
  <si>
    <t xml:space="preserve">Đeo cho Soraka + Zyra + Veigar · Tàn Phá 0 → 3 ✅ mở mốc 2</t>
  </si>
  <si>
    <t xml:space="preserve">Đeo cho Soraka + Zyra + Veigar · Hoa Linh 0 → 3 ✅ mở mốc 3</t>
  </si>
  <si>
    <t xml:space="preserve">Đeo cho Fiddlesticks + Soraka + Zyra · Tinh Nghịch 3 → 6 ✅ mở mốc 5</t>
  </si>
  <si>
    <t xml:space="preserve">Đeo cho Zyra + Soraka + Teemo · Gai Đen 2 → 5 ✅ mở mốc 4</t>
  </si>
  <si>
    <t xml:space="preserve">Đeo cho Fiddlesticks + Rammus + Soraka · Tiên Hắc Ám 0 → 3 ✅ mở mốc 3</t>
  </si>
  <si>
    <t xml:space="preserve">+3 ô đội hình → ra sân thêm Malphite + 1 tướng 4–5 vàng mạnh nhất đang có</t>
  </si>
  <si>
    <t xml:space="preserve">Đeo cho Ashe + Sivir + Ivern · Đao Phủ 1 → 4 ✅ mở mốc 4</t>
  </si>
  <si>
    <t xml:space="preserve">Đeo cho Ashe + Sivir + Ivern · Liên Kích 0 → 3 ✅ mở mốc 3</t>
  </si>
  <si>
    <t xml:space="preserve">Đeo cho Rakan + Maokai + Vi · Thần Rừng 0 → 3 ✅ mở mốc 3</t>
  </si>
  <si>
    <t xml:space="preserve">Đeo cho Kennen + Taric + Ashe · Dũng Sĩ 4 → 7 ✅ mở mốc 6</t>
  </si>
  <si>
    <t xml:space="preserve">Đeo cho Maokai + Amumu + Vi · Tiên Phong 2 → 5 ✅ mở mốc 4</t>
  </si>
  <si>
    <t xml:space="preserve">Đeo cho Maokai + Rakan + Vi · Đấu Sĩ 0 → 3 ✅ mở mốc 2</t>
  </si>
  <si>
    <t xml:space="preserve">Đeo cho Ashe + Sivir + Ivern · Thực Vật 0 → 3 ✅ mở mốc 2</t>
  </si>
  <si>
    <t xml:space="preserve">Đeo cho Ashe + Sivir + Ivern · Hỏa Ngục 2 → 5 ✅ mở mốc 5</t>
  </si>
  <si>
    <t xml:space="preserve">Đeo cho Ashe + Sivir + Ivern · Tiên Linh 1 → 4 ✅ mở mốc 4</t>
  </si>
  <si>
    <t xml:space="preserve">Đeo cho Ashe + Sivir + Ivern · Mặt Trăng 0 → 3 ✅ mở mốc 3</t>
  </si>
  <si>
    <t xml:space="preserve">Đeo cho Amumu + Maokai + Rakan · Vệ Quân 0 → 3 ✅ mở mốc 2</t>
  </si>
  <si>
    <t xml:space="preserve">Đeo cho Ashe + Sivir + Ivern · Thuật Sư 0 → 3 ✅ mở mốc 2</t>
  </si>
  <si>
    <t xml:space="preserve">Đeo cho Ashe + Ivern + Kennen · Nguyên Sinh 2 → 5 ✅ mở mốc 4</t>
  </si>
  <si>
    <t xml:space="preserve">Đeo cho Ashe + Sivir + Ivern · Thuật Sĩ 0 → 3 ✅ mở mốc 3</t>
  </si>
  <si>
    <t xml:space="preserve">Đeo cho Ivern + Kennen + Maokai · Thợ Săn 2 → 5 ✅ mở mốc 5</t>
  </si>
  <si>
    <t xml:space="preserve">Đeo cho Ashe + Sivir + Ivern · Tàn Phá 0 → 3 ✅ mở mốc 2</t>
  </si>
  <si>
    <t xml:space="preserve">Đeo cho Sivir + Ivern + Kennen · Hoa Linh 1 → 4 ✅ mở mốc 3</t>
  </si>
  <si>
    <t xml:space="preserve">Đeo cho Maokai + Rakan + Vi · Tinh Nghịch 0 → 3 ✅ mở mốc 3</t>
  </si>
  <si>
    <t xml:space="preserve">Đeo cho Ashe + Sivir + Ivern · Gai Đen 0 → 3 ✅ mở mốc 2</t>
  </si>
  <si>
    <t xml:space="preserve">Đeo cho Maokai + Rakan + Vi · Tiên Hắc Ám 0 → 3 ✅ mở mốc 3</t>
  </si>
  <si>
    <t xml:space="preserve">+3 ô đội hình → ra sân thêm Gnar + 1 tướng 4–5 vàng mạnh nhất đang có</t>
  </si>
  <si>
    <t xml:space="preserve">Đeo cho Ahri + Veigar + LeBlanc · Đao Phủ 0 → 3 ✅ mở mốc 3</t>
  </si>
  <si>
    <t xml:space="preserve">Đeo cho LeBlanc + Veigar + Ahri · Liên Kích 0 → 3 ✅ mở mốc 3</t>
  </si>
  <si>
    <t xml:space="preserve">Đeo cho Fiddlesticks + Rek'Sai + Veigar · Thần Rừng 3 → 6 ✅ mở mốc 5</t>
  </si>
  <si>
    <t xml:space="preserve">Đeo cho Rek'Sai + Ornn + Alistar · Dũng Sĩ 0 → 3 ✅ mở mốc 2</t>
  </si>
  <si>
    <t xml:space="preserve">Đeo cho Rek'Sai + Ornn + Alistar · Tiên Phong 0 → 3 ✅ mở mốc 2</t>
  </si>
  <si>
    <t xml:space="preserve">Đeo cho Ornn + Fiddlesticks + Veigar · Đấu Sĩ 2 → 5 ✅ mở mốc 4</t>
  </si>
  <si>
    <t xml:space="preserve">Đeo cho Veigar + Cassiopeia + Ahri · Thực Vật 1 → 4 ✅ mở mốc 2</t>
  </si>
  <si>
    <t xml:space="preserve">Đeo cho Veigar + Ahri + LeBlanc · Hỏa Ngục 0 → 3 ✅ mở mốc 3</t>
  </si>
  <si>
    <t xml:space="preserve">Đeo cho Veigar + Ahri + LeBlanc · Tiên Linh 0 → 3 ✅ mở mốc 2</t>
  </si>
  <si>
    <t xml:space="preserve">Đeo cho Veigar + Ahri + LeBlanc · Mặt Trăng 1 → 4 ✅ mở mốc 4</t>
  </si>
  <si>
    <t xml:space="preserve">Đeo cho Alistar + Rek'Sai + Veigar · Vệ Quân 2 → 5 ✅ mở mốc 4</t>
  </si>
  <si>
    <t xml:space="preserve">Đeo cho Veigar + Ahri + LeBlanc · Nguyên Sinh 0 → 3 ✅ mở mốc 2</t>
  </si>
  <si>
    <t xml:space="preserve">Đeo cho Alune + Ahri + Cassiopeia · Thuật Sĩ 0 → 3 ✅ mở mốc 3</t>
  </si>
  <si>
    <t xml:space="preserve">Đeo cho Veigar + Ahri + LeBlanc · Thợ Săn 0 → 3 ✅ mở mốc 3</t>
  </si>
  <si>
    <t xml:space="preserve">Đeo cho Veigar + Ahri + LeBlanc · Tàn Phá 0 → 3 ✅ mở mốc 2</t>
  </si>
  <si>
    <t xml:space="preserve">Đeo cho Alune + Veigar + LeBlanc · Hoa Linh 1 → 4 ✅ mở mốc 3</t>
  </si>
  <si>
    <t xml:space="preserve">Đeo cho Fiddlesticks + Rek'Sai + Ornn · Tinh Nghịch 1 → 4 ✅ mở mốc 3</t>
  </si>
  <si>
    <t xml:space="preserve">Đeo cho Ahri + LeBlanc + Cassiopeia · Gai Đen 2 → 5 ✅ mở mốc 4</t>
  </si>
  <si>
    <t xml:space="preserve">Đeo cho Fiddlesticks + Rek'Sai + Ornn · Tiên Hắc Ám 1 → 4 ✅ mở mốc 4</t>
  </si>
  <si>
    <t xml:space="preserve">+3 ô đội hình → ra sân thêm Karma + 1 tướng 4–5 vàng mạnh nhất đang có</t>
  </si>
  <si>
    <t xml:space="preserve">Đeo cho Kha'Zix + Aphelios + Hecarim · Đao Phủ 2 → 5 ✅ mở mốc 4</t>
  </si>
  <si>
    <t xml:space="preserve">Đeo cho Kha'Zix + Ezreal + Soraka · Liên Kích 1 → 4 ✅ mở mốc 4</t>
  </si>
  <si>
    <t xml:space="preserve">Đeo cho Fiddlesticks + Diana + Kha'Zix · Thần Rừng 3 → 6 ✅ mở mốc 5</t>
  </si>
  <si>
    <t xml:space="preserve">Đeo cho Hecarim + Ornn + Diana · Dũng Sĩ 0 → 3 ✅ mở mốc 2</t>
  </si>
  <si>
    <t xml:space="preserve">Đeo cho Ornn + Fiddlesticks + Kha'Zix · Tiên Phong 2 → 5 ✅ mở mốc 4</t>
  </si>
  <si>
    <t xml:space="preserve">Đeo cho Hecarim + Ornn + Diana · Đấu Sĩ 0 → 3 ✅ mở mốc 2</t>
  </si>
  <si>
    <t xml:space="preserve">Đeo cho Kha'Zix + Aphelios + Ezreal · Hỏa Ngục 0 → 3 ✅ mở mốc 3</t>
  </si>
  <si>
    <t xml:space="preserve">Đeo cho Aphelios + Kha'Zix + Ezreal · Tiên Linh 0 → 3 ✅ mở mốc 2</t>
  </si>
  <si>
    <t xml:space="preserve">Đeo cho Kha'Zix + Ezreal + Soraka · Mặt Trăng 2 → 5 ✅ mở mốc 5</t>
  </si>
  <si>
    <t xml:space="preserve">Đeo cho Hecarim + Diana + Kha'Zix · Vệ Quân 2 → 5 ✅ mở mốc 4</t>
  </si>
  <si>
    <t xml:space="preserve">Đeo cho Soraka + Kha'Zix + Aphelios · Thuật Sư 1 → 4 ✅ mở mốc 4</t>
  </si>
  <si>
    <t xml:space="preserve">Đeo cho Kha'Zix + Aphelios + Ezreal · Nguyên Sinh 0 → 3 ✅ mở mốc 2</t>
  </si>
  <si>
    <t xml:space="preserve">Đeo cho Kha'Zix + Aphelios + Ezreal · Thuật Sĩ 0 → 3 ✅ mở mốc 3</t>
  </si>
  <si>
    <t xml:space="preserve">Đeo cho Kha'Zix + Aphelios + Ezreal · Thợ Săn 0 → 3 ✅ mở mốc 3</t>
  </si>
  <si>
    <t xml:space="preserve">Đeo cho Kha'Zix + Aphelios + Ezreal · Tàn Phá 1 → 4 ✅ mở mốc 4</t>
  </si>
  <si>
    <t xml:space="preserve">Đeo cho Kha'Zix + Aphelios + Ezreal · Hoa Linh 0 → 3 ✅ mở mốc 3</t>
  </si>
  <si>
    <t xml:space="preserve">Đeo cho Fiddlesticks + Hecarim + Ornn · Tinh Nghịch 0 → 3 ✅ mở mốc 3</t>
  </si>
  <si>
    <t xml:space="preserve">Đeo cho Kha'Zix + Aphelios + Ezreal · Gai Đen 0 → 3 ✅ mở mốc 2</t>
  </si>
  <si>
    <t xml:space="preserve">Đeo cho Diana + Hecarim + Fiddlesticks · Tiên Hắc Ám 0 → 3 ✅ mở mốc 3</t>
  </si>
  <si>
    <t xml:space="preserve">+3 ô đội hình → ra sân thêm LeBlanc + 1 tướng 4–5 vàng mạnh nhất đang có</t>
  </si>
  <si>
    <t xml:space="preserve">Đeo cho Zyra + Kha'Zix + Vi · Đao Phủ 2 → 5 ✅ mở mốc 4</t>
  </si>
  <si>
    <t xml:space="preserve">Đeo cho Azir + Zyra + Yunara · Liên Kích 0 → 3 ✅ mở mốc 3</t>
  </si>
  <si>
    <t xml:space="preserve">Đeo cho Vi + Rek'Sai + Yorick · Thần Rừng 0 → 3 ✅ mở mốc 3</t>
  </si>
  <si>
    <t xml:space="preserve">Đeo cho Rek'Sai + Sett + Azir · Dũng Sĩ 2 → 5 ✅ mở mốc 4</t>
  </si>
  <si>
    <t xml:space="preserve">Đeo cho Sett + Vi + Rek'Sai · Tiên Phong 0 → 3 ✅ mở mốc 2</t>
  </si>
  <si>
    <t xml:space="preserve">Đeo cho Vi + Yorick + Azir · Đấu Sĩ 2 → 5 ✅ mở mốc 4</t>
  </si>
  <si>
    <t xml:space="preserve">Đeo cho Zyra + Azir + Yunara · Thực Vật 0 → 3 ✅ mở mốc 2</t>
  </si>
  <si>
    <t xml:space="preserve">Đeo cho Azir + Zyra + Yunara · Hỏa Ngục 0 → 3 ✅ mở mốc 3</t>
  </si>
  <si>
    <t xml:space="preserve">Đeo cho Azir + Zyra + Yunara · Tiên Linh 0 → 3 ✅ mở mốc 2</t>
  </si>
  <si>
    <t xml:space="preserve">Đeo cho Azir + Zyra + Yunara · Mặt Trăng 0 → 3 ✅ mở mốc 3</t>
  </si>
  <si>
    <t xml:space="preserve">Đeo cho Vi + Rek'Sai + Yorick · Vệ Quân 0 → 3 ✅ mở mốc 2</t>
  </si>
  <si>
    <t xml:space="preserve">Đeo cho Azir + Zyra + Yunara · Thuật Sư 0 → 3 ✅ mở mốc 2</t>
  </si>
  <si>
    <t xml:space="preserve">Đeo cho Azir + Zyra + Yunara · Nguyên Sinh 1 → 4 ✅ mở mốc 4</t>
  </si>
  <si>
    <t xml:space="preserve">Đeo cho Azir + Zyra + Yunara · Thuật Sĩ 0 → 3 ✅ mở mốc 3</t>
  </si>
  <si>
    <t xml:space="preserve">Đeo cho Azir + Zyra + Yunara · Thợ Săn 0 → 3 ✅ mở mốc 3</t>
  </si>
  <si>
    <t xml:space="preserve">Đeo cho Azir + Zyra + Yunara · Tàn Phá 0 → 3 ✅ mở mốc 2</t>
  </si>
  <si>
    <t xml:space="preserve">Đeo cho Azir + Zyra + Kha'Zix · Hoa Linh 3 → 6 ✅ mở mốc 5</t>
  </si>
  <si>
    <t xml:space="preserve">Đeo cho Rek'Sai + Vi + Yorick · Tinh Nghịch 0 → 3 ✅ mở mốc 3</t>
  </si>
  <si>
    <t xml:space="preserve">Đeo cho Kha'Zix + Zyra + Yunara · Gai Đen 2 → 5 ✅ mở mốc 4</t>
  </si>
  <si>
    <t xml:space="preserve">Đeo cho Vi + Rek'Sai + Yorick · Tiên Hắc Ám 0 → 3 ✅ mở mốc 3</t>
  </si>
  <si>
    <t xml:space="preserve">Đeo cho Draven + Ivern + Maokai · Đao Phủ 2 → 5 ✅ mở mốc 4</t>
  </si>
  <si>
    <t xml:space="preserve">Đeo cho Draven + Ezreal + Ivern · Liên Kích 0 → 3 ✅ mở mốc 3</t>
  </si>
  <si>
    <t xml:space="preserve">Đeo cho Maokai + Amumu + Taric · Thần Rừng 3 → 6 ✅ mở mốc 5</t>
  </si>
  <si>
    <t xml:space="preserve">Đeo cho Kennen + Taric + Alistar · Dũng Sĩ 2 → 5 ✅ mở mốc 4</t>
  </si>
  <si>
    <t xml:space="preserve">Đeo cho Maokai + Amumu + Alistar · Tiên Phong 1 → 4 ✅ mở mốc 4</t>
  </si>
  <si>
    <t xml:space="preserve">Đeo cho Maokai + Amumu + Taric · Đấu Sĩ 2 → 5 ✅ mở mốc 4</t>
  </si>
  <si>
    <t xml:space="preserve">Đeo cho Draven + Ezreal + Ivern · Thực Vật 0 → 3 ✅ mở mốc 2</t>
  </si>
  <si>
    <t xml:space="preserve">Đeo cho Draven + Ezreal + Ivern · Hỏa Ngục 2 → 5 ✅ mở mốc 5</t>
  </si>
  <si>
    <t xml:space="preserve">Đeo cho Draven + Ezreal + Ivern · Tiên Linh 0 → 3 ✅ mở mốc 2</t>
  </si>
  <si>
    <t xml:space="preserve">Đeo cho Draven + Ezreal + Ivern · Mặt Trăng 0 → 3 ✅ mở mốc 3</t>
  </si>
  <si>
    <t xml:space="preserve">Đeo cho Alistar + Amumu + Maokai · Vệ Quân 0 → 3 ✅ mở mốc 2</t>
  </si>
  <si>
    <t xml:space="preserve">Đeo cho Draven + Ezreal + Ivern · Thuật Sư 0 → 3 ✅ mở mốc 2</t>
  </si>
  <si>
    <t xml:space="preserve">Đeo cho Draven + Ezreal + Ivern · Nguyên Sinh 0 → 3 ✅ mở mốc 2</t>
  </si>
  <si>
    <t xml:space="preserve">Đeo cho Draven + Ezreal + Ivern · Thuật Sĩ 0 → 3 ✅ mở mốc 3</t>
  </si>
  <si>
    <t xml:space="preserve">Đeo cho Ivern + Gnar + Draven · Thợ Săn 0 → 3 ✅ mở mốc 3</t>
  </si>
  <si>
    <t xml:space="preserve">Đeo cho Draven + Ezreal + Ivern · Tàn Phá 0 → 3 ✅ mở mốc 2</t>
  </si>
  <si>
    <t xml:space="preserve">Đeo cho Gnar + Draven + Ezreal · Hoa Linh 0 → 3 ✅ mở mốc 3</t>
  </si>
  <si>
    <t xml:space="preserve">Đeo cho Maokai + Alistar + Amumu · Tinh Nghịch 1 → 4 ✅ mở mốc 3</t>
  </si>
  <si>
    <t xml:space="preserve">Đeo cho Draven + Ezreal + Ivern · Gai Đen 0 → 3 ✅ mở mốc 2</t>
  </si>
  <si>
    <t xml:space="preserve">Đeo cho Maokai + Alistar + Amumu · Tiên Hắc Ám 0 → 3 ✅ mở mốc 3</t>
  </si>
  <si>
    <t xml:space="preserve">+3 ô đội hình → ra sân thêm Rồng Ngàn Tuổi + 1 tướng 4–5 vàng mạnh nhất đang có</t>
  </si>
  <si>
    <t xml:space="preserve">Đeo cho Draven + Rồng Ngàn Tuổi + Ivern · Đao Phủ 1 → 4 ✅ mở mốc 4</t>
  </si>
  <si>
    <t xml:space="preserve">Đeo cho Draven + Rồng Ngàn Tuổi + Ivern · Liên Kích 0 → 3 ✅ mở mốc 3</t>
  </si>
  <si>
    <t xml:space="preserve">Đeo cho Maokai + Amumu + Người Đá · Thần Rừng 0 → 3 ✅ mở mốc 3</t>
  </si>
  <si>
    <t xml:space="preserve">Đeo cho Kennen + Taric + Người Đá · Dũng Sĩ 2 → 5 ✅ mở mốc 4</t>
  </si>
  <si>
    <t xml:space="preserve">Đeo cho Maokai + Amumu + Draven · Tiên Phong 2 → 5 ✅ mở mốc 4</t>
  </si>
  <si>
    <t xml:space="preserve">Đeo cho Maokai + Người Đá + Amumu · Đấu Sĩ 0 → 3 ✅ mở mốc 2</t>
  </si>
  <si>
    <t xml:space="preserve">Đeo cho Draven + Rồng Ngàn Tuổi + Ivern · Thực Vật 0 → 3 ✅ mở mốc 2</t>
  </si>
  <si>
    <t xml:space="preserve">Đeo cho Draven + Rồng Ngàn Tuổi + Ivern · Hỏa Ngục 2 → 5 ✅ mở mốc 5</t>
  </si>
  <si>
    <t xml:space="preserve">Đeo cho Draven + Rồng Ngàn Tuổi + Ivern · Tiên Linh 0 → 3 ✅ mở mốc 2</t>
  </si>
  <si>
    <t xml:space="preserve">Đeo cho Draven + Rồng Ngàn Tuổi + Ivern · Mặt Trăng 0 → 3 ✅ mở mốc 3</t>
  </si>
  <si>
    <t xml:space="preserve">Đeo cho Amumu + Maokai + Người Đá · Vệ Quân 0 → 3 ✅ mở mốc 2</t>
  </si>
  <si>
    <t xml:space="preserve">Đeo cho Draven + Rồng Ngàn Tuổi + Ivern · Thuật Sư 0 → 3 ✅ mở mốc 2</t>
  </si>
  <si>
    <t xml:space="preserve">Đeo cho Draven + Rồng Ngàn Tuổi + Ivern · Nguyên Sinh 0 → 3 ✅ mở mốc 2</t>
  </si>
  <si>
    <t xml:space="preserve">Đeo cho Draven + Rồng Ngàn Tuổi + Ivern · Thuật Sĩ 1 → 4 ✅ mở mốc 4</t>
  </si>
  <si>
    <t xml:space="preserve">Đeo cho Ivern + Rồng Ngàn Tuổi + Draven · Thợ Săn 0 → 3 ✅ mở mốc 3</t>
  </si>
  <si>
    <t xml:space="preserve">Đeo cho Draven + Rồng Ngàn Tuổi + Ivern · Tàn Phá 0 → 3 ✅ mở mốc 2</t>
  </si>
  <si>
    <t xml:space="preserve">Đeo cho Draven + Rồng Ngàn Tuổi + Ivern · Hoa Linh 0 → 3 ✅ mở mốc 3</t>
  </si>
  <si>
    <t xml:space="preserve">Đeo cho Maokai + Amumu + Người Đá · Tinh Nghịch 0 → 3 ✅ mở mốc 3</t>
  </si>
  <si>
    <t xml:space="preserve">Đeo cho Draven + Rồng Ngàn Tuổi + Ivern · Gai Đen 0 → 3 ✅ mở mốc 2</t>
  </si>
  <si>
    <t xml:space="preserve">Đeo cho Maokai + Amumu + Người Đá · Tiên Hắc Ám 0 → 3 ✅ mở mốc 3</t>
  </si>
  <si>
    <t xml:space="preserve">Đeo cho Cassiopeia + Rammus + Leona · Đao Phủ 1 → 4 ✅ mở mốc 4</t>
  </si>
  <si>
    <t xml:space="preserve">Đeo cho Cassiopeia + Soraka + Rammus · Liên Kích 0 → 3 ✅ mở mốc 3</t>
  </si>
  <si>
    <t xml:space="preserve">Đeo cho Lillia + Fiddlesticks + Rammus · Thần Rừng 1 → 4 ✅ mở mốc 3</t>
  </si>
  <si>
    <t xml:space="preserve">Đeo cho Lillia + Rammus + Leona · Dũng Sĩ 0 → 3 ✅ mở mốc 2</t>
  </si>
  <si>
    <t xml:space="preserve">Đeo cho Rammus + Leona + Ornn · Tiên Phong 0 → 3 ✅ mở mốc 2</t>
  </si>
  <si>
    <t xml:space="preserve">Đeo cho Rammus + Leona + Ornn · Đấu Sĩ 0 → 3 ✅ mở mốc 2</t>
  </si>
  <si>
    <t xml:space="preserve">Đeo cho Cassiopeia + Soraka + Rammus · Hỏa Ngục 1 → 4 ✅ mở mốc 3</t>
  </si>
  <si>
    <t xml:space="preserve">Đeo cho Cassiopeia + Soraka + Rammus · Tiên Linh 1 → 4 ✅ mở mốc 4</t>
  </si>
  <si>
    <t xml:space="preserve">Đeo cho Cassiopeia + Soraka + Rammus · Mặt Trăng 0 → 3 ✅ mở mốc 3</t>
  </si>
  <si>
    <t xml:space="preserve">Đeo cho Soraka + Rammus + Leona · Thuật Sư 2 → 5 ✅ mở mốc 4</t>
  </si>
  <si>
    <t xml:space="preserve">Đeo cho Cassiopeia + Soraka + Rammus · Nguyên Sinh 0 → 3 ✅ mở mốc 2</t>
  </si>
  <si>
    <t xml:space="preserve">Đeo cho Cassiopeia + Soraka + Rammus · Thuật Sĩ 0 → 3 ✅ mở mốc 3</t>
  </si>
  <si>
    <t xml:space="preserve">Đeo cho Cassiopeia + Soraka + Rammus · Thợ Săn 0 → 3 ✅ mở mốc 3</t>
  </si>
  <si>
    <t xml:space="preserve">Đeo cho Cassiopeia + Soraka + Rammus · Tàn Phá 0 → 3 ✅ mở mốc 2</t>
  </si>
  <si>
    <t xml:space="preserve">Đeo cho Cassiopeia + Soraka + Rammus · Hoa Linh 0 → 3 ✅ mở mốc 3</t>
  </si>
  <si>
    <t xml:space="preserve">Đeo cho Fiddlesticks + Leona + Ornn · Tinh Nghịch 1 → 4 ✅ mở mốc 3</t>
  </si>
  <si>
    <t xml:space="preserve">Đeo cho Cassiopeia + Soraka + Rammus · Gai Đen 0 → 3 ✅ mở mốc 2</t>
  </si>
  <si>
    <t xml:space="preserve">Đeo cho Fiddlesticks + Rammus + Leona · Tiên Hắc Ám 1 → 4 ✅ mở mốc 4</t>
  </si>
  <si>
    <t xml:space="preserve">+3 ô đội hình → ra sân thêm Taric + 1 tướng 4–5 vàng mạnh nhất đang có</t>
  </si>
  <si>
    <t xml:space="preserve">Đeo cho Alune + Morgana + Cassiopeia · Đao Phủ 0 → 3 ✅ mở mốc 3</t>
  </si>
  <si>
    <t xml:space="preserve">Đeo cho Alune + Morgana + Cassiopeia · Liên Kích 0 → 3 ✅ mở mốc 3</t>
  </si>
  <si>
    <t xml:space="preserve">Đeo cho Người Đá + Elise + Diana · Thần Rừng 0 → 3 ✅ mở mốc 3</t>
  </si>
  <si>
    <t xml:space="preserve">Đeo cho Taric + Người Đá + Elise · Dũng Sĩ 0 → 3 ✅ mở mốc 2</t>
  </si>
  <si>
    <t xml:space="preserve">Đeo cho Alune + Morgana + Cassiopeia · Tiên Phong 4 → 7 ✅ mở mốc 6</t>
  </si>
  <si>
    <t xml:space="preserve">Đeo cho Người Đá + Elise + Diana · Đấu Sĩ 0 → 3 ✅ mở mốc 2</t>
  </si>
  <si>
    <t xml:space="preserve">Đeo cho Cassiopeia + Alune + Morgana · Thực Vật 0 → 3 ✅ mở mốc 2</t>
  </si>
  <si>
    <t xml:space="preserve">Đeo cho Alune + Morgana + Cassiopeia · Hỏa Ngục 0 → 3 ✅ mở mốc 3</t>
  </si>
  <si>
    <t xml:space="preserve">Đeo cho Alune + Morgana + Cassiopeia · Tiên Linh 0 → 3 ✅ mở mốc 2</t>
  </si>
  <si>
    <t xml:space="preserve">Đeo cho Morgana + Cassiopeia + Rồng Ngàn Tuổi · Mặt Trăng 2 → 5 ✅ mở mốc 5</t>
  </si>
  <si>
    <t xml:space="preserve">Đeo cho Người Đá + Elise + Diana · Vệ Quân 0 → 3 ✅ mở mốc 2</t>
  </si>
  <si>
    <t xml:space="preserve">Đeo cho Morgana + Rồng Ngàn Tuổi + Người Đá · Thuật Sư 2 → 5 ✅ mở mốc 4</t>
  </si>
  <si>
    <t xml:space="preserve">Đeo cho Alune + Morgana + Cassiopeia · Nguyên Sinh 0 → 3 ✅ mở mốc 2</t>
  </si>
  <si>
    <t xml:space="preserve">Đeo cho Alune + Cassiopeia + Rồng Ngàn Tuổi · Thuật Sĩ 2 → 5 ✅ mở mốc 5</t>
  </si>
  <si>
    <t xml:space="preserve">Đeo cho Rồng Ngàn Tuổi + Alune + Morgana · Thợ Săn 0 → 3 ✅ mở mốc 3</t>
  </si>
  <si>
    <t xml:space="preserve">Đeo cho Elise + Alune + Morgana · Tàn Phá 1 → 4 ✅ mở mốc 4</t>
  </si>
  <si>
    <t xml:space="preserve">Đeo cho Alune + Morgana + Cassiopeia · Hoa Linh 0 → 3 ✅ mở mốc 3</t>
  </si>
  <si>
    <t xml:space="preserve">Đeo cho Người Đá + Elise + Diana · Tinh Nghịch 0 → 3 ✅ mở mốc 3</t>
  </si>
  <si>
    <t xml:space="preserve">Đeo cho Alune + Morgana + Cassiopeia · Gai Đen 0 → 3 ✅ mở mốc 2</t>
  </si>
  <si>
    <t xml:space="preserve">Đeo cho Diana + Người Đá + Taric · Tiên Hắc Ám 3 → 6 ✅ mở mốc 5</t>
  </si>
  <si>
    <t xml:space="preserve">+3 ô đội hình → ra sân thêm Hecarim + 1 tướng 4–5 vàng mạnh nhất đang có</t>
  </si>
  <si>
    <t xml:space="preserve">Đeo cho Aphelios + Nidalee + Varus · Đao Phủ 0 → 3 ✅ mở mốc 3</t>
  </si>
  <si>
    <t xml:space="preserve">Đeo cho Nidalee + Kog'Maw + Amumu · Liên Kích 2 → 5 ✅ mở mốc 5</t>
  </si>
  <si>
    <t xml:space="preserve">Đeo cho Amumu + Diana + Vi · Thần Rừng 0 → 3 ✅ mở mốc 3</t>
  </si>
  <si>
    <t xml:space="preserve">Đeo cho Diana + Người Đá + Aphelios · Dũng Sĩ 2 → 5 ✅ mở mốc 4</t>
  </si>
  <si>
    <t xml:space="preserve">Đeo cho Amumu + Vi + Aphelios · Tiên Phong 2 → 5 ✅ mở mốc 4</t>
  </si>
  <si>
    <t xml:space="preserve">Đeo cho Người Đá + Amumu + Diana · Đấu Sĩ 0 → 3 ✅ mở mốc 2</t>
  </si>
  <si>
    <t xml:space="preserve">Đeo cho Aphelios + Nidalee + Varus · Thực Vật 0 → 3 ✅ mở mốc 2</t>
  </si>
  <si>
    <t xml:space="preserve">Đeo cho Aphelios + Nidalee + Kog'Maw · Hỏa Ngục 2 → 5 ✅ mở mốc 5</t>
  </si>
  <si>
    <t xml:space="preserve">Đeo cho Aphelios + Nidalee + Varus · Tiên Linh 0 → 3 ✅ mở mốc 2</t>
  </si>
  <si>
    <t xml:space="preserve">Đeo cho Kog'Maw + Nidalee + Varus · Mặt Trăng 2 → 5 ✅ mở mốc 5</t>
  </si>
  <si>
    <t xml:space="preserve">Đeo cho Amumu + Diana + Vi · Vệ Quân 0 → 3 ✅ mở mốc 2</t>
  </si>
  <si>
    <t xml:space="preserve">Đeo cho Aphelios + Nidalee + Varus · Thuật Sư 0 → 3 ✅ mở mốc 2</t>
  </si>
  <si>
    <t xml:space="preserve">Đeo cho Kog'Maw + Aphelios + Varus · Nguyên Sinh 2 → 5 ✅ mở mốc 4</t>
  </si>
  <si>
    <t xml:space="preserve">Đeo cho Aphelios + Nidalee + Varus · Thuật Sĩ 2 → 5 ✅ mở mốc 5</t>
  </si>
  <si>
    <t xml:space="preserve">Đeo cho Aphelios + Nidalee + Varus · Thợ Săn 0 → 3 ✅ mở mốc 3</t>
  </si>
  <si>
    <t xml:space="preserve">Đeo cho Nidalee + Aphelios + Varus · Tàn Phá 1 → 4 ✅ mở mốc 4</t>
  </si>
  <si>
    <t xml:space="preserve">Đeo cho Aphelios + Nidalee + Varus · Hoa Linh 0 → 3 ✅ mở mốc 3</t>
  </si>
  <si>
    <t xml:space="preserve">Đeo cho Amumu + Diana + Vi · Tinh Nghịch 0 → 3 ✅ mở mốc 3</t>
  </si>
  <si>
    <t xml:space="preserve">Đeo cho Aphelios + Nidalee + Varus · Gai Đen 0 → 3 ✅ mở mốc 2</t>
  </si>
  <si>
    <t xml:space="preserve">Đeo cho Diana + Amumu + Vi · Tiên Hắc Ám 0 → 3 ✅ mở mốc 3</t>
  </si>
  <si>
    <t xml:space="preserve">Đeo cho Kayle + Aphelios + Varus · Đao Phủ 0 → 3 ✅ mở mốc 3</t>
  </si>
  <si>
    <t xml:space="preserve">Đeo cho Alune + Sejuani + Leona · Liên Kích 3 → 6 ✅ mở mốc 5</t>
  </si>
  <si>
    <t xml:space="preserve">Đeo cho Sejuani + Leona + Shen · Thần Rừng 0 → 3 ✅ mở mốc 3</t>
  </si>
  <si>
    <t xml:space="preserve">Đeo cho Leona + Shen + Diana · Dũng Sĩ 1 → 4 ✅ mở mốc 4</t>
  </si>
  <si>
    <t xml:space="preserve">Đeo cho Sejuani + Leona + Shen · Tiên Phong 1 → 4 ✅ mở mốc 4</t>
  </si>
  <si>
    <t xml:space="preserve">Đeo cho Sejuani + Leona + Shen · Đấu Sĩ 0 → 3 ✅ mở mốc 2</t>
  </si>
  <si>
    <t xml:space="preserve">Đeo cho Kayle + Aphelios + Varus · Thực Vật 0 → 3 ✅ mở mốc 2</t>
  </si>
  <si>
    <t xml:space="preserve">Đeo cho Kayle + Aphelios + Alune · Hỏa Ngục 2 → 5 ✅ mở mốc 5</t>
  </si>
  <si>
    <t xml:space="preserve">Đeo cho Aphelios + Kayle + Varus · Tiên Linh 0 → 3 ✅ mở mốc 2</t>
  </si>
  <si>
    <t xml:space="preserve">Đeo cho Kayle + Varus + Sejuani · Mặt Trăng 3 → 6 ✅ mở mốc 5</t>
  </si>
  <si>
    <t xml:space="preserve">Đeo cho Sejuani + Diana + Kayle · Vệ Quân 2 → 5 ✅ mở mốc 4</t>
  </si>
  <si>
    <t xml:space="preserve">Đeo cho Kayle + Aphelios + Varus · Thuật Sư 1 → 4 ✅ mở mốc 4</t>
  </si>
  <si>
    <t xml:space="preserve">Đeo cho Kayle + Aphelios + Varus · Nguyên Sinh 0 → 3 ✅ mở mốc 2</t>
  </si>
  <si>
    <t xml:space="preserve">Đeo cho Alune + Kayle + Aphelios · Thuật Sĩ 0 → 3 ✅ mở mốc 3</t>
  </si>
  <si>
    <t xml:space="preserve">Đeo cho Kayle + Aphelios + Varus · Thợ Săn 0 → 3 ✅ mở mốc 3</t>
  </si>
  <si>
    <t xml:space="preserve">Đeo cho Kayle + Aphelios + Varus · Tàn Phá 1 → 4 ✅ mở mốc 4</t>
  </si>
  <si>
    <t xml:space="preserve">Đeo cho Alune + Kayle + Aphelios · Hoa Linh 0 → 3 ✅ mở mốc 3</t>
  </si>
  <si>
    <t xml:space="preserve">Đeo cho Sejuani + Leona + Shen · Tinh Nghịch 0 → 3 ✅ mở mốc 3</t>
  </si>
  <si>
    <t xml:space="preserve">Đeo cho Kayle + Aphelios + Varus · Gai Đen 0 → 3 ✅ mở mốc 2</t>
  </si>
  <si>
    <t xml:space="preserve">Đeo cho Diana + Sejuani + Leona · Tiên Hắc Ám 0 → 3 ✅ mở mốc 3</t>
  </si>
  <si>
    <t xml:space="preserve">+3 ô đội hình → ra sân thêm Rakan + 1 tướng 4–5 vàng mạnh nhất đang có</t>
  </si>
  <si>
    <t xml:space="preserve">Đeo cho Rồng Ngàn Tuổi + Bụi Gai Đỏ + Sỏi · Đao Phủ 0 → 3 ✅ mở mốc 3</t>
  </si>
  <si>
    <t xml:space="preserve">Đeo cho Rồng Ngàn Tuổi + Bụi Gai Đỏ + Sỏi · Liên Kích 0 → 3 ✅ mở mốc 3</t>
  </si>
  <si>
    <t xml:space="preserve">Đeo cho Người Đá + Sói Hắc Ám + Quái Đá Krug · Thần Rừng 1 → 4 ✅ mở mốc 3</t>
  </si>
  <si>
    <t xml:space="preserve">Đeo cho Taric + Người Đá + Sói Hắc Ám · Dũng Sĩ 0 → 3 ✅ mở mốc 2</t>
  </si>
  <si>
    <t xml:space="preserve">Đeo cho Sói Hắc Ám + Quái Đá Krug + Gnar · Tiên Phong 2 → 5 ✅ mở mốc 4</t>
  </si>
  <si>
    <t xml:space="preserve">Đeo cho Người Đá + Sói Hắc Ám + Taric · Đấu Sĩ 2 → 5 ✅ mở mốc 4</t>
  </si>
  <si>
    <t xml:space="preserve">Đeo cho Rồng Ngàn Tuổi + Bụi Gai Đỏ + Sỏi · Thực Vật 0 → 3 ✅ mở mốc 2</t>
  </si>
  <si>
    <t xml:space="preserve">Đeo cho Rồng Ngàn Tuổi + Bụi Gai Đỏ + Sỏi · Hỏa Ngục 0 → 3 ✅ mở mốc 3</t>
  </si>
  <si>
    <t xml:space="preserve">Đeo cho Rồng Ngàn Tuổi + Bụi Gai Đỏ + Sỏi · Tiên Linh 0 → 3 ✅ mở mốc 2</t>
  </si>
  <si>
    <t xml:space="preserve">Đeo cho Rồng Ngàn Tuổi + Bụi Gai Đỏ + Sỏi · Mặt Trăng 0 → 3 ✅ mở mốc 3</t>
  </si>
  <si>
    <t xml:space="preserve">Đeo cho Người Đá + Sói Hắc Ám + Quái Đá Krug · Vệ Quân 0 → 3 ✅ mở mốc 2</t>
  </si>
  <si>
    <t xml:space="preserve">Đeo cho Rồng Ngàn Tuổi + Bụi Gai Đỏ + Sỏi · Thuật Sư 0 → 3 ✅ mở mốc 2</t>
  </si>
  <si>
    <t xml:space="preserve">Đeo cho Rồng Ngàn Tuổi + Bụi Gai Đỏ + Sỏi · Nguyên Sinh 0 → 3 ✅ mở mốc 2</t>
  </si>
  <si>
    <t xml:space="preserve">Đeo cho Rồng Ngàn Tuổi + Bụi Gai Đỏ + Sói Hắc Ám · Thuật Sĩ 2 → 5 ✅ mở mốc 5</t>
  </si>
  <si>
    <t xml:space="preserve">Đeo cho Rồng Ngàn Tuổi + Gnar + Bụi Gai Đỏ · Thợ Săn 0 → 3 ✅ mở mốc 3</t>
  </si>
  <si>
    <t xml:space="preserve">Đeo cho Rồng Ngàn Tuổi + Sỏi + Người Đá · Tàn Phá 2 → 5 ✅ mở mốc 4</t>
  </si>
  <si>
    <t xml:space="preserve">Đeo cho Gnar + Rồng Ngàn Tuổi + Bụi Gai Đỏ · Hoa Linh 0 → 3 ✅ mở mốc 3</t>
  </si>
  <si>
    <t xml:space="preserve">Đeo cho Người Đá + Sói Hắc Ám + Quái Đá Krug · Tinh Nghịch 1 → 4 ✅ mở mốc 3</t>
  </si>
  <si>
    <t xml:space="preserve">Đeo cho Rồng Ngàn Tuổi + Bụi Gai Đỏ + Sỏi · Gai Đen 0 → 3 ✅ mở mốc 2</t>
  </si>
  <si>
    <t xml:space="preserve">Đeo cho Người Đá + Sói Hắc Ám + Quái Đá Krug · Tiên Hắc Ám 0 → 3 ✅ mở mốc 3</t>
  </si>
  <si>
    <t xml:space="preserve">+3 ô đội hình → ra sân thêm Cua Kỳ Cục + 1 tướng 4–5 vàng mạnh nhất đang có</t>
  </si>
  <si>
    <t xml:space="preserve">Đeo cho Rengar + Master Yi + Kog'Maw · Đao Phủ 0 → 3 ✅ mở mốc 3</t>
  </si>
  <si>
    <t xml:space="preserve">Đeo cho Rengar + Master Yi + Kog'Maw · Liên Kích 0 → 3 ✅ mở mốc 3</t>
  </si>
  <si>
    <t xml:space="preserve">Đeo cho Sett + Yorick + Quái Đá Krug · Thần Rừng 0 → 3 ✅ mở mốc 3</t>
  </si>
  <si>
    <t xml:space="preserve">Đeo cho Sett + Quái Đá Krug + Rengar · Dũng Sĩ 2 → 5 ✅ mở mốc 4</t>
  </si>
  <si>
    <t xml:space="preserve">Đeo cho Sett + Yorick + Quái Đá Krug · Tiên Phong 0 → 3 ✅ mở mốc 2</t>
  </si>
  <si>
    <t xml:space="preserve">Đeo cho Master Yi + Yorick + Vi · Đấu Sĩ 2 → 5 ✅ mở mốc 4</t>
  </si>
  <si>
    <t xml:space="preserve">Đeo cho Rengar + Master Yi + Kog'Maw · Thực Vật 0 → 3 ✅ mở mốc 2</t>
  </si>
  <si>
    <t xml:space="preserve">Đeo cho Rengar + Master Yi + Kog'Maw · Hỏa Ngục 0 → 3 ✅ mở mốc 3</t>
  </si>
  <si>
    <t xml:space="preserve">Đeo cho Rengar + Master Yi + Kog'Maw · Tiên Linh 0 → 3 ✅ mở mốc 2</t>
  </si>
  <si>
    <t xml:space="preserve">Đeo cho Kog'Maw + Rengar + Master Yi · Mặt Trăng 0 → 3 ✅ mở mốc 3</t>
  </si>
  <si>
    <t xml:space="preserve">Đeo cho Rengar + Sett + Yorick · Vệ Quân 0 → 3 ✅ mở mốc 2</t>
  </si>
  <si>
    <t xml:space="preserve">Đeo cho Rengar + Master Yi + Kog'Maw · Thuật Sư 0 → 3 ✅ mở mốc 2</t>
  </si>
  <si>
    <t xml:space="preserve">Đeo cho Rengar + Kog'Maw + Master Yi · Nguyên Sinh 2 → 5 ✅ mở mốc 4</t>
  </si>
  <si>
    <t xml:space="preserve">Đeo cho Rengar + Master Yi + Nidalee · Thuật Sĩ 1 → 4 ✅ mở mốc 4</t>
  </si>
  <si>
    <t xml:space="preserve">Đeo cho Rengar + Master Yi + Kog'Maw · Thợ Săn 0 → 3 ✅ mở mốc 3</t>
  </si>
  <si>
    <t xml:space="preserve">Đeo cho Nidalee + Rengar + Master Yi · Tàn Phá 0 → 3 ✅ mở mốc 2</t>
  </si>
  <si>
    <t xml:space="preserve">Đeo cho Rengar + Kog'Maw + Nidalee · Hoa Linh 3 → 6 ✅ mở mốc 5</t>
  </si>
  <si>
    <t xml:space="preserve">Đeo cho Rengar + Sett + Yorick · Tinh Nghịch 0 → 3 ✅ mở mốc 3</t>
  </si>
  <si>
    <t xml:space="preserve">Đeo cho Rengar + Master Yi + Kog'Maw · Gai Đen 0 → 3 ✅ mở mốc 2</t>
  </si>
  <si>
    <t xml:space="preserve">Đeo cho Sett + Yorick + Quái Đá Krug · Tiên Hắc Ám 0 → 3 ✅ mở mốc 3</t>
  </si>
  <si>
    <t xml:space="preserve">Đeo cho Zyra + Ahri + Ashe · Đao Phủ 0 → 3 ✅ mở mốc 3</t>
  </si>
  <si>
    <t xml:space="preserve">Đeo cho Ashe + Ahri + Karma · Liên Kích 0 → 3 ✅ mở mốc 3</t>
  </si>
  <si>
    <t xml:space="preserve">Đeo cho Sett + Yorick + Vi · Thần Rừng 1 → 4 ✅ mở mốc 3</t>
  </si>
  <si>
    <t xml:space="preserve">Đeo cho Sett + Gnar + Ahri · Dũng Sĩ 2 → 5 ✅ mở mốc 4</t>
  </si>
  <si>
    <t xml:space="preserve">Đeo cho Sett + Yorick + Vi · Tiên Phong 0 → 3 ✅ mở mốc 2</t>
  </si>
  <si>
    <t xml:space="preserve">Đeo cho Yorick + Vi + Ahri · Đấu Sĩ 2 → 5 ✅ mở mốc 4</t>
  </si>
  <si>
    <t xml:space="preserve">Đeo cho Zyra + Ahri + Ashe · Thực Vật 0 → 3 ✅ mở mốc 2</t>
  </si>
  <si>
    <t xml:space="preserve">Đeo cho Ashe + Ahri + Karma · Hỏa Ngục 0 → 3 ✅ mở mốc 3</t>
  </si>
  <si>
    <t xml:space="preserve">Đeo cho Ashe + Sivir + Ahri · Tiên Linh 0 → 3 ✅ mở mốc 2</t>
  </si>
  <si>
    <t xml:space="preserve">Đeo cho Ahri + Ashe + Karma · Mặt Trăng 0 → 3 ✅ mở mốc 3</t>
  </si>
  <si>
    <t xml:space="preserve">Đeo cho Sett + Yorick + Vi · Vệ Quân 0 → 3 ✅ mở mốc 2</t>
  </si>
  <si>
    <t xml:space="preserve">Đeo cho Ashe + Sivir + Zyra · Thuật Sư 2 → 5 ✅ mở mốc 4</t>
  </si>
  <si>
    <t xml:space="preserve">Đeo cho Ashe + Ahri + Karma · Nguyên Sinh 2 → 5 ✅ mở mốc 4</t>
  </si>
  <si>
    <t xml:space="preserve">Đeo cho Ahri + Ashe + Karma · Thuật Sĩ 0 → 3 ✅ mở mốc 3</t>
  </si>
  <si>
    <t xml:space="preserve">Đeo cho Gnar + Ahri + Karma · Thợ Săn 2 → 5 ✅ mở mốc 5</t>
  </si>
  <si>
    <t xml:space="preserve">Đeo cho Ahri + Ashe + Karma · Tàn Phá 0 → 3 ✅ mở mốc 2</t>
  </si>
  <si>
    <t xml:space="preserve">Đeo cho Gnar + Sivir + Zyra · Hoa Linh 5 → 8 ✅ mở mốc 7</t>
  </si>
  <si>
    <t xml:space="preserve">Đeo cho Sett + Yorick + Vi · Tinh Nghịch 1 → 4 ✅ mở mốc 3</t>
  </si>
  <si>
    <t xml:space="preserve">Đeo cho Zyra + Ahri + Ashe · Gai Đen 0 → 3 ✅ mở mốc 2</t>
  </si>
  <si>
    <t xml:space="preserve">Đeo cho Sett + Yorick + Vi · Tiên Hắc Ám 0 → 3 ✅ mở mốc 3</t>
  </si>
  <si>
    <t xml:space="preserve">+3 ô đội hình → ra sân thêm Alune + 1 tướng 4–5 vàng mạnh nhất đang có</t>
  </si>
  <si>
    <t xml:space="preserve">Đeo cho Xayah + LeBlanc + Hecarim · Đao Phủ 2 → 5 ✅ mở mốc 4</t>
  </si>
  <si>
    <t xml:space="preserve">Đeo cho LeBlanc + Ezreal + Soraka · Liên Kích 1 → 4 ✅ mở mốc 4</t>
  </si>
  <si>
    <t xml:space="preserve">Đeo cho Fiddlesticks + Soraka · Thần Rừng 7 → 9 ✅ mở mốc 9 · ⚠ không đủ tướng để đeo hết ấn</t>
  </si>
  <si>
    <t xml:space="preserve">Đeo cho Hecarim + Ornn + Alistar · Dũng Sĩ 0 → 3 ✅ mở mốc 2</t>
  </si>
  <si>
    <t xml:space="preserve">Đeo cho Ornn + Alistar + Fiddlesticks · Tiên Phong 1 → 4 ✅ mở mốc 4</t>
  </si>
  <si>
    <t xml:space="preserve">Đeo cho Hecarim + Ornn + Fiddlesticks · Đấu Sĩ 2 → 5 ✅ mở mốc 4</t>
  </si>
  <si>
    <t xml:space="preserve">Đeo cho Ezreal + Soraka + Xayah · Hỏa Ngục 0 → 3 ✅ mở mốc 3</t>
  </si>
  <si>
    <t xml:space="preserve">Đeo cho Ezreal + Soraka + LeBlanc · Tiên Linh 1 → 4 ✅ mở mốc 4</t>
  </si>
  <si>
    <t xml:space="preserve">Đeo cho Ezreal + Soraka + Xayah · Mặt Trăng 0 → 3 ✅ mở mốc 3</t>
  </si>
  <si>
    <t xml:space="preserve">Đeo cho Alistar + Hecarim + Gnar · Vệ Quân 2 → 5 ✅ mở mốc 4</t>
  </si>
  <si>
    <t xml:space="preserve">Đeo cho Soraka + Ezreal + Xayah · Thuật Sư 2 → 5 ✅ mở mốc 4</t>
  </si>
  <si>
    <t xml:space="preserve">Đeo cho Ezreal + Soraka + Xayah · Nguyên Sinh 0 → 3 ✅ mở mốc 2</t>
  </si>
  <si>
    <t xml:space="preserve">Đeo cho Soraka + Ezreal + Xayah · Thuật Sĩ 0 → 3 ✅ mở mốc 3</t>
  </si>
  <si>
    <t xml:space="preserve">Đeo cho Gnar + Ezreal + Soraka · Thợ Săn 0 → 3 ✅ mở mốc 3</t>
  </si>
  <si>
    <t xml:space="preserve">Đeo cho Ezreal + Soraka + Xayah · Tàn Phá 0 → 3 ✅ mở mốc 2</t>
  </si>
  <si>
    <t xml:space="preserve">Đeo cho Gnar + Ezreal + Soraka · Hoa Linh 0 → 3 ✅ mở mốc 3</t>
  </si>
  <si>
    <t xml:space="preserve">Đeo cho Fiddlesticks + Hecarim + Ornn · Tinh Nghịch 1 → 4 ✅ mở mốc 3</t>
  </si>
  <si>
    <t xml:space="preserve">Đeo cho Ezreal + Soraka + Xayah · Gai Đen 0 → 3 ✅ mở mốc 2</t>
  </si>
  <si>
    <t xml:space="preserve">Đeo cho Hecarim + Fiddlesticks + Ornn · Tiên Hắc Ám 0 → 3 ✅ mở mốc 3</t>
  </si>
  <si>
    <t xml:space="preserve">+3 ô đội hình → ra sân thêm Ivern + 1 tướng 4–5 vàng mạnh nhất đang có</t>
  </si>
  <si>
    <t xml:space="preserve">Đeo cho Warwick + Bụi Gai Đỏ + Malphite · Đao Phủ 1 → 4 ✅ mở mốc 4</t>
  </si>
  <si>
    <t xml:space="preserve">Đeo cho Warwick + Bụi Gai Đỏ + Azir · Liên Kích 0 → 3 ✅ mở mốc 3</t>
  </si>
  <si>
    <t xml:space="preserve">Đeo cho Malphite + Rek'Sai + Sói Hắc Ám · Thần Rừng 0 → 3 ✅ mở mốc 3</t>
  </si>
  <si>
    <t xml:space="preserve">Đeo cho Malphite + Rek'Sai + Sói Hắc Ám · Dũng Sĩ 0 → 3 ✅ mở mốc 2</t>
  </si>
  <si>
    <t xml:space="preserve">Đeo cho Malphite + Rek'Sai + Sói Hắc Ám · Tiên Phong 1 → 4 ✅ mở mốc 4</t>
  </si>
  <si>
    <t xml:space="preserve">Đeo cho Malphite + Sói Hắc Ám + Warwick · Đấu Sĩ 2 → 5 ✅ mở mốc 4</t>
  </si>
  <si>
    <t xml:space="preserve">Đeo cho Warwick + Bụi Gai Đỏ + Azir · Thực Vật 0 → 3 ✅ mở mốc 2</t>
  </si>
  <si>
    <t xml:space="preserve">Đeo cho Warwick + Bụi Gai Đỏ + Azir · Hỏa Ngục 0 → 3 ✅ mở mốc 3</t>
  </si>
  <si>
    <t xml:space="preserve">Đeo cho Warwick + Bụi Gai Đỏ + Azir · Tiên Linh 0 → 3 ✅ mở mốc 2</t>
  </si>
  <si>
    <t xml:space="preserve">Đeo cho Warwick + Bụi Gai Đỏ + Azir · Mặt Trăng 1 → 4 ✅ mở mốc 4</t>
  </si>
  <si>
    <t xml:space="preserve">Đeo cho Malphite + Rek'Sai + Sói Hắc Ám · Vệ Quân 0 → 3 ✅ mở mốc 2</t>
  </si>
  <si>
    <t xml:space="preserve">Đeo cho Warwick + Bụi Gai Đỏ + Azir · Thuật Sư 0 → 3 ✅ mở mốc 2</t>
  </si>
  <si>
    <t xml:space="preserve">Đeo cho Warwick + Bụi Gai Đỏ + Azir · Nguyên Sinh 0 → 3 ✅ mở mốc 2</t>
  </si>
  <si>
    <t xml:space="preserve">Đeo cho Warwick + Bụi Gai Đỏ + Azir · Thuật Sĩ 0 → 3 ✅ mở mốc 3</t>
  </si>
  <si>
    <t xml:space="preserve">Đeo cho Warwick + Bụi Gai Đỏ + Azir · Thợ Săn 0 → 3 ✅ mở mốc 3</t>
  </si>
  <si>
    <t xml:space="preserve">Đeo cho Azir + Malphite + Rek'Sai · Tàn Phá 4 → 7 ✅ mở mốc 6</t>
  </si>
  <si>
    <t xml:space="preserve">Đeo cho Warwick + Bụi Gai Đỏ + Azir · Hoa Linh 0 → 3 ✅ mở mốc 3</t>
  </si>
  <si>
    <t xml:space="preserve">Đeo cho Rek'Sai + Malphite + Sói Hắc Ám · Tinh Nghịch 0 → 3 ✅ mở mốc 3</t>
  </si>
  <si>
    <t xml:space="preserve">Đeo cho Bụi Gai Đỏ + Sói Hắc Ám + Diana · Gai Đen 4 → 7 ✅ mở mốc 6</t>
  </si>
  <si>
    <t xml:space="preserve">Đeo cho Diana + Malphite + Rek'Sai · Tiên Hắc Ám 0 → 3 ✅ mở mốc 3</t>
  </si>
  <si>
    <t xml:space="preserve">+3 ô đội hình → ra sân thêm Veigar + 1 tướng 4–5 vàng mạnh nhất đang có</t>
  </si>
  <si>
    <t xml:space="preserve">Đeo cho Sivir + Ashe + Tristana · Đao Phủ 1 → 4 ✅ mở mốc 4</t>
  </si>
  <si>
    <t xml:space="preserve">Đeo cho Sivir + Ashe + Tristana · Liên Kích 0 → 3 ✅ mở mốc 3</t>
  </si>
  <si>
    <t xml:space="preserve">Đeo cho Lillia + Amumu + Shen · Thần Rừng 0 → 3 ✅ mở mốc 3</t>
  </si>
  <si>
    <t xml:space="preserve">Đeo cho Kennen + Lillia + Shen · Dũng Sĩ 2 → 5 ✅ mở mốc 4</t>
  </si>
  <si>
    <t xml:space="preserve">Đeo cho Amumu + Shen + Vi · Tiên Phong 0 → 3 ✅ mở mốc 2</t>
  </si>
  <si>
    <t xml:space="preserve">Đeo cho Amumu + Shen + Vi · Đấu Sĩ 0 → 3 ✅ mở mốc 2</t>
  </si>
  <si>
    <t xml:space="preserve">Đeo cho Sivir + Ashe + Tristana · Thực Vật 0 → 3 ✅ mở mốc 2</t>
  </si>
  <si>
    <t xml:space="preserve">Đeo cho Ashe + Sivir + Tristana · Hỏa Ngục 3 → 6 ✅ mở mốc 5</t>
  </si>
  <si>
    <t xml:space="preserve">Đeo cho Ashe + Sivir + Ivern · Tiên Linh 2 → 5 ✅ mở mốc 4</t>
  </si>
  <si>
    <t xml:space="preserve">Đeo cho Sivir + Ashe + Tristana · Mặt Trăng 0 → 3 ✅ mở mốc 3</t>
  </si>
  <si>
    <t xml:space="preserve">Đeo cho Amumu + Vi + Sivir · Vệ Quân 2 → 5 ✅ mở mốc 4</t>
  </si>
  <si>
    <t xml:space="preserve">Đeo cho Sivir + Ashe + Tristana · Thuật Sư 0 → 3 ✅ mở mốc 2</t>
  </si>
  <si>
    <t xml:space="preserve">Đeo cho Ashe + Tristana + Ivern · Nguyên Sinh 2 → 5 ✅ mở mốc 4</t>
  </si>
  <si>
    <t xml:space="preserve">Đeo cho Sivir + Ashe + Tristana · Thuật Sĩ 0 → 3 ✅ mở mốc 3</t>
  </si>
  <si>
    <t xml:space="preserve">Đeo cho Ivern + Kennen + Amumu · Thợ Săn 3 → 6 ✅ mở mốc 5</t>
  </si>
  <si>
    <t xml:space="preserve">Đeo cho Sivir + Ashe + Tristana · Tàn Phá 0 → 3 ✅ mở mốc 2</t>
  </si>
  <si>
    <t xml:space="preserve">Đeo cho Sivir + Tristana + Ivern · Hoa Linh 1 → 4 ✅ mở mốc 3</t>
  </si>
  <si>
    <t xml:space="preserve">Đeo cho Amumu + Shen + Vi · Tinh Nghịch 1 → 4 ✅ mở mốc 3</t>
  </si>
  <si>
    <t xml:space="preserve">Đeo cho Sivir + Ashe + Tristana · Gai Đen 0 → 3 ✅ mở mốc 2</t>
  </si>
  <si>
    <t xml:space="preserve">Đeo cho Amumu + Shen + Vi · Tiên Hắc Ám 0 → 3 ✅ mở mốc 3</t>
  </si>
  <si>
    <t xml:space="preserve">+3 ô đội hình → ra sân thêm Caitlyn + 1 tướng 4–5 vàng mạnh nhất đang có</t>
  </si>
  <si>
    <t xml:space="preserve">Đeo cho Ahri + Morgana + Karma · Đao Phủ 0 → 3 ✅ mở mốc 3</t>
  </si>
  <si>
    <t xml:space="preserve">Đeo cho Ahri + Morgana + Karma · Liên Kích 0 → 3 ✅ mở mốc 3</t>
  </si>
  <si>
    <t xml:space="preserve">Đeo cho Người Đá + Quái Đá Krug + Sett · Thần Rừng 0 → 3 ✅ mở mốc 3</t>
  </si>
  <si>
    <t xml:space="preserve">Đeo cho Taric + Người Đá + Quái Đá Krug · Dũng Sĩ 0 → 3 ✅ mở mốc 2</t>
  </si>
  <si>
    <t xml:space="preserve">Đeo cho Sett + Quái Đá Krug + Ahri · Tiên Phong 2 → 5 ✅ mở mốc 4</t>
  </si>
  <si>
    <t xml:space="preserve">Đeo cho Người Đá + Taric + Ahri · Đấu Sĩ 2 → 5 ✅ mở mốc 4</t>
  </si>
  <si>
    <t xml:space="preserve">Đeo cho Ahri + Morgana + Karma · Thực Vật 0 → 3 ✅ mở mốc 2</t>
  </si>
  <si>
    <t xml:space="preserve">Đeo cho Ahri + Morgana + Karma · Hỏa Ngục 0 → 3 ✅ mở mốc 3</t>
  </si>
  <si>
    <t xml:space="preserve">Đeo cho Ahri + Morgana + Karma · Tiên Linh 0 → 3 ✅ mở mốc 2</t>
  </si>
  <si>
    <t xml:space="preserve">Đeo cho Morgana + Ahri + Karma · Mặt Trăng 0 → 3 ✅ mở mốc 3</t>
  </si>
  <si>
    <t xml:space="preserve">Đeo cho Người Đá + Quái Đá Krug + Sett · Vệ Quân 0 → 3 ✅ mở mốc 2</t>
  </si>
  <si>
    <t xml:space="preserve">Đeo cho Morgana + Sỏi + Người Đá · Thuật Sư 2 → 5 ✅ mở mốc 4</t>
  </si>
  <si>
    <t xml:space="preserve">Đeo cho Ahri + Morgana + Karma · Nguyên Sinh 0 → 3 ✅ mở mốc 2</t>
  </si>
  <si>
    <t xml:space="preserve">Đeo cho Ahri + Karma + Quái Đá Krug · Thuật Sĩ 3 → 6 ✅ mở mốc 5</t>
  </si>
  <si>
    <t xml:space="preserve">Đeo cho Ahri + Morgana + Karma · Thợ Săn 0 → 3 ✅ mở mốc 3</t>
  </si>
  <si>
    <t xml:space="preserve">Đeo cho Ahri + Morgana + Karma · Tàn Phá 0 → 3 ✅ mở mốc 2</t>
  </si>
  <si>
    <t xml:space="preserve">Đeo cho Morgana + Sỏi + Người Đá · Hoa Linh 3 → 6 ✅ mở mốc 5</t>
  </si>
  <si>
    <t xml:space="preserve">Đeo cho Người Đá + Quái Đá Krug + Sett · Tinh Nghịch 0 → 3 ✅ mở mốc 3</t>
  </si>
  <si>
    <t xml:space="preserve">Đeo cho Ahri + Morgana + Karma · Gai Đen 0 → 3 ✅ mở mốc 2</t>
  </si>
  <si>
    <t xml:space="preserve">Đeo cho Người Đá + Quái Đá Krug + Sett · Tiên Hắc Ám 1 → 4 ✅ mở mốc 4</t>
  </si>
  <si>
    <t xml:space="preserve">+3 ô đội hình → ra sân thêm Kog'Maw + 1 tướng 4–5 vàng mạnh nhất đang có</t>
  </si>
  <si>
    <t xml:space="preserve">Đeo cho Cassiopeia + Morgana + Caitlyn · Đao Phủ 0 → 3 ✅ mở mốc 3</t>
  </si>
  <si>
    <t xml:space="preserve">Đeo cho Cassiopeia + Morgana + Caitlyn · Liên Kích 0 → 3 ✅ mở mốc 3</t>
  </si>
  <si>
    <t xml:space="preserve">Đeo cho Người Đá + Camille + Elise · Thần Rừng 1 → 4 ✅ mở mốc 3</t>
  </si>
  <si>
    <t xml:space="preserve">Đeo cho Người Đá + Camille + Elise · Dũng Sĩ 0 → 3 ✅ mở mốc 2</t>
  </si>
  <si>
    <t xml:space="preserve">Đeo cho Camille + Cassiopeia + Morgana · Tiên Phong 4 → 7 ✅ mở mốc 6</t>
  </si>
  <si>
    <t xml:space="preserve">Đeo cho Người Đá + Camille + Elise · Đấu Sĩ 0 → 3 ✅ mở mốc 2</t>
  </si>
  <si>
    <t xml:space="preserve">Đeo cho Cassiopeia + Morgana + Caitlyn · Thực Vật 0 → 3 ✅ mở mốc 2</t>
  </si>
  <si>
    <t xml:space="preserve">Đeo cho Cassiopeia + Morgana + Caitlyn · Hỏa Ngục 0 → 3 ✅ mở mốc 3</t>
  </si>
  <si>
    <t xml:space="preserve">Đeo cho Cassiopeia + Morgana + Caitlyn · Tiên Linh 0 → 3 ✅ mở mốc 2</t>
  </si>
  <si>
    <t xml:space="preserve">Đeo cho Morgana + Cassiopeia + Caitlyn · Mặt Trăng 1 → 4 ✅ mở mốc 4</t>
  </si>
  <si>
    <t xml:space="preserve">Đeo cho Người Đá + Camille + Elise · Vệ Quân 0 → 3 ✅ mở mốc 2</t>
  </si>
  <si>
    <t xml:space="preserve">Đeo cho Morgana + Caitlyn + Người Đá · Thuật Sư 1 → 4 ✅ mở mốc 4</t>
  </si>
  <si>
    <t xml:space="preserve">Đeo cho Cassiopeia + Morgana + Caitlyn · Nguyên Sinh 0 → 3 ✅ mở mốc 2</t>
  </si>
  <si>
    <t xml:space="preserve">Đeo cho Cassiopeia + Caitlyn + Camille · Thuật Sĩ 2 → 5 ✅ mở mốc 5</t>
  </si>
  <si>
    <t xml:space="preserve">Đeo cho Cassiopeia + Morgana + Người Đá · Thợ Săn 1 → 4 ✅ mở mốc 4</t>
  </si>
  <si>
    <t xml:space="preserve">Đeo cho Elise + Cassiopeia + Morgana · Tàn Phá 2 → 5 ✅ mở mốc 4</t>
  </si>
  <si>
    <t xml:space="preserve">Đeo cho Cassiopeia + Morgana + Caitlyn · Hoa Linh 0 → 3 ✅ mở mốc 3</t>
  </si>
  <si>
    <t xml:space="preserve">Đeo cho Người Đá + Camille + Elise · Tinh Nghịch 0 → 3 ✅ mở mốc 3</t>
  </si>
  <si>
    <t xml:space="preserve">Đeo cho Cassiopeia + Morgana + Caitlyn · Gai Đen 0 → 3 ✅ mở mốc 2</t>
  </si>
  <si>
    <t xml:space="preserve">Đeo cho Diana + Hecarim + Người Đá · Tiên Hắc Ám 5 → 8 ✅ mở mốc 7</t>
  </si>
  <si>
    <t xml:space="preserve">m1</t>
  </si>
  <si>
    <t xml:space="preserve">m2</t>
  </si>
  <si>
    <t xml:space="preserve">m3</t>
  </si>
  <si>
    <t xml:space="preserve">bias</t>
  </si>
  <si>
    <t xml:space="preserve">hạng 1</t>
  </si>
  <si>
    <t xml:space="preserve">hạng 2</t>
  </si>
  <si>
    <t xml:space="preserve">hạng 3</t>
  </si>
  <si>
    <t xml:space="preserve">hạng 4</t>
  </si>
  <si>
    <t xml:space="preserve">hạng 5</t>
  </si>
  <si>
    <t xml:space="preserve">hạng 6</t>
  </si>
  <si>
    <t xml:space="preserve">hạng 7</t>
  </si>
  <si>
    <t xml:space="preserve">hạng 8</t>
  </si>
  <si>
    <t xml:space="preserve">hạng 9</t>
  </si>
  <si>
    <t xml:space="preserve">hạng 10</t>
  </si>
  <si>
    <t xml:space="preserve">hạng 11</t>
  </si>
  <si>
    <t xml:space="preserve">hạng 12</t>
  </si>
  <si>
    <t xml:space="preserve">hạng 13</t>
  </si>
  <si>
    <t xml:space="preserve">hạng 14</t>
  </si>
  <si>
    <t xml:space="preserve">hạng 15</t>
  </si>
  <si>
    <t xml:space="preserve">hạng 16</t>
  </si>
  <si>
    <t xml:space="preserve">hạng 17</t>
  </si>
  <si>
    <t xml:space="preserve">hạng 18</t>
  </si>
  <si>
    <t xml:space="preserve">hạng 19</t>
  </si>
  <si>
    <t xml:space="preserve">loại</t>
  </si>
  <si>
    <t xml:space="preserve">nhận</t>
  </si>
  <si>
    <t xml:space="preserve">ví dụ</t>
  </si>
  <si>
    <t xml:space="preserve">lên cấp</t>
  </si>
  <si>
    <t xml:space="preserve">đổi tướng</t>
  </si>
  <si>
    <t xml:space="preserve">chuỗi</t>
  </si>
  <si>
    <t xml:space="preserve">đội</t>
  </si>
  <si>
    <t xml:space="preserve">lõi sau</t>
  </si>
  <si>
    <t xml:space="preserve">tránh</t>
  </si>
  <si>
    <t xml:space="preserve">Bạc</t>
  </si>
  <si>
    <t xml:space="preserve">Kim Cương</t>
  </si>
  <si>
    <t xml:space="preserve">g1</t>
  </si>
  <si>
    <t xml:space="preserve">g2</t>
  </si>
  <si>
    <t xml:space="preserve">g3</t>
  </si>
  <si>
    <t xml:space="preserve">Vàng ngay hoặc vàng theo thời gian / lãi lớn hơn.</t>
  </si>
  <si>
    <t xml:space="preserve">KHÔNG đổi tướng trước 4-1. Giữ lãi 50 vàng mỗi vòng; dồn vàng 1 lần lớn ở cấp 8.</t>
  </si>
  <si>
    <t xml:space="preserve">Chuỗi nào cũng được – đừng phá lãi chỉ để giữ chuỗi.</t>
  </si>
  <si>
    <t xml:space="preserve">3-2: lõi Trang bị hoặc Ấn khớp chủ lực · 4-2: lõi Giao tranh.</t>
  </si>
  <si>
    <t xml:space="preserve">Đổi tướng ở Giai đoạn 3 (mất hết lợi thế vàng) · mua Tinh Linh làm tụt mốc lãi 10/20/30/40/50.</t>
  </si>
  <si>
    <t xml:space="preserve">Vàng ít (khoảng 8–12) → chỉ cần lên cấp sớm hơn 1 vòng, KHÔNG đủ để đổi sang hướng lên 9.</t>
  </si>
  <si>
    <t xml:space="preserve">Đủ để lên 8 ở 4-1 mà vẫn giữ trên 30 vàng – hướng 'lên 8 nhanh' chuẩn.</t>
  </si>
  <si>
    <t xml:space="preserve">Rất nhiều vàng → đi thẳng hướng LÊN 9 + tướng 5 vàng 2 sao (Draven, Rồng Ngàn Tuổi, Ashe, Kennen).</t>
  </si>
  <si>
    <t xml:space="preserve">Nhận sớm là mạnh nhất: giữ máu bằng tướng 2 sao rẻ, tích lãi tối đa tới Giai đoạn 4.</t>
  </si>
  <si>
    <t xml:space="preserve">Dùng vàng để lên 8 ngay ở 4-1 thay vì 4-2 → có trước người khác 1 vòng đổi tướng.</t>
  </si>
  <si>
    <t xml:space="preserve">Tiêu ngay cho lượt dồn vàng ở cấp 8 hoặc lên 9 ở 5-1 – đừng để dành nữa.</t>
  </si>
  <si>
    <t xml:space="preserve">Kinh nghiệm miễn phí, lên cấp nhận quà (tướng / vàng).</t>
  </si>
  <si>
    <t xml:space="preserve">Đổi tướng ở cấp 8 (4-1 / 4-2) tìm tướng 4 vàng 2 sao; ở cấp 9 tìm tướng 5 vàng.</t>
  </si>
  <si>
    <t xml:space="preserve">Cấp cao hơn = bàn mạnh hơn → ưu tiên chuỗi THẮNG.</t>
  </si>
  <si>
    <t xml:space="preserve">Lõi vàng (để lên 9) hoặc Ấn / Vương Miện để ra sân thêm tướng.</t>
  </si>
  <si>
    <t xml:space="preserve">Chọn đội săn 3 sao tướng 1–2 vàng (Veigar, Warwick) → phí hết kinh nghiệm.</t>
  </si>
  <si>
    <t xml:space="preserve">Nhanh hơn ~1 vòng cấp → vẫn chơi lên 8 chuẩn.</t>
  </si>
  <si>
    <t xml:space="preserve">Lên 9 khả thi khi máu cao – chọn đội có tướng 5 vàng.</t>
  </si>
  <si>
    <t xml:space="preserve">Lên 9 rất sớm (thậm chí 10) → ép đội nhiều tướng 5 vàng, bỏ đội săn 3 sao.</t>
  </si>
  <si>
    <t xml:space="preserve">Cấp 5 ở 2-1/2-3, cấp 6 ở 2-5 → giữ chuỗi thắng đầu game.</t>
  </si>
  <si>
    <t xml:space="preserve">Cấp 7–8 ở 3-5 / 4-1 rồi đổi tướng tìm 4 vàng 2 sao.</t>
  </si>
  <si>
    <t xml:space="preserve">Lên 9 ngay 4-5 / 5-1, đổi tướng tìm tướng 5 vàng.</t>
  </si>
  <si>
    <t xml:space="preserve">Lượt đổi cửa hàng miễn phí.</t>
  </si>
  <si>
    <t xml:space="preserve">Xài lượt miễn phí NGAY khi có (giữ máu); vàng thật thì đổi chậm phần dư trên 50.</t>
  </si>
  <si>
    <t xml:space="preserve">Chuỗi thắng nhờ lên 2–3 sao sớm.</t>
  </si>
  <si>
    <t xml:space="preserve">Lõi trang bị cho chủ lực 3 sao · lõi giao tranh ở 4-2.</t>
  </si>
  <si>
    <t xml:space="preserve">Cất lượt đổi quá lâu; đổi tướng mà không có hướng đội hình rõ.</t>
  </si>
  <si>
    <t xml:space="preserve">Vài lượt đổi → dùng để lên 2 sao đội hình Giai đoạn 2.</t>
  </si>
  <si>
    <t xml:space="preserve">Đủ để săn 3 sao tướng 1–2 vàng ở Giai đoạn 3 (Veigar, Warwick, Kayle).</t>
  </si>
  <si>
    <t xml:space="preserve">Săn 3 sao tướng 3 vàng (Azir, Vi, Kha'Zix) ngay ở cấp 7.</t>
  </si>
  <si>
    <t xml:space="preserve">Đi đội săn 3 sao 1–2 vàng: Veigar Thuật Sư / Warwick / Kayle.</t>
  </si>
  <si>
    <t xml:space="preserve">Săn 3 sao 3 vàng ở cấp 7: Triệu Hồi Vi/Azir, Kha'Zix.</t>
  </si>
  <si>
    <t xml:space="preserve">Dùng ở cấp 8 tìm tướng 4 vàng 2 sao (Soraka, Zyra, Nidalee, Aphelios).</t>
  </si>
  <si>
    <t xml:space="preserve">Mảnh đồ (Kiếm, Cung, Gậy…) ngay hoặc theo thời gian.</t>
  </si>
  <si>
    <t xml:space="preserve">Ghép đồ hoàn chỉnh NGAY cho tướng tạm để đánh mạnh sớm.</t>
  </si>
  <si>
    <t xml:space="preserve">Chuỗi THẮNG – đồ sớm = giữ máu cao.</t>
  </si>
  <si>
    <t xml:space="preserve">3-2: lõi vàng nếu bàn đã mạnh · 4-2: lõi giao tranh.</t>
  </si>
  <si>
    <t xml:space="preserve">Để mảnh trên hàng chờ không ghép; ghép đồ không khớp chủ lực cuối.</t>
  </si>
  <si>
    <t xml:space="preserve">1–2 mảnh → ghép đồ cho tướng tạm, giữ chuỗi.</t>
  </si>
  <si>
    <t xml:space="preserve">3–4 mảnh → đủ đồ chủ lực sớm, chơi chuỗi thắng.</t>
  </si>
  <si>
    <t xml:space="preserve">Rất nhiều mảnh → full đồ cho CẢ 2 chủ lực + đỡ đòn.</t>
  </si>
  <si>
    <t xml:space="preserve">Mảnh vật lý (Kiếm/Cung/Găng) → Mặt Trăng Nidalee, Draven; mảnh phép (Gậy/Nước Mắt) → Đao Phủ Azir, Veigar.</t>
  </si>
  <si>
    <t xml:space="preserve">Hoàn thiện đồ chủ lực, lên 7 ở 3-5 giữ chuỗi.</t>
  </si>
  <si>
    <t xml:space="preserve">Đủ đồ cho đỡ đòn và chủ lực phụ – bàn cờ đạt tối đa.</t>
  </si>
  <si>
    <t xml:space="preserve">Món đồ hoàn chỉnh hoặc đồ Ánh Sáng chọn sẵn.</t>
  </si>
  <si>
    <t xml:space="preserve">Chốt chủ lực theo loại đồ: đồ VẬT LÝ hay đồ PHÉP.</t>
  </si>
  <si>
    <t xml:space="preserve">Chuỗi thắng.</t>
  </si>
  <si>
    <t xml:space="preserve">Lõi giao tranh cùng loại (Thép Mạ Vàng cho vật lý, Khảm Bảo Thạch cho phép).</t>
  </si>
  <si>
    <t xml:space="preserve">Lấy đồ phép rồi đi đội vật lý (và ngược lại).</t>
  </si>
  <si>
    <t xml:space="preserve">1 món → đặt ngay cho chủ lực cuối.</t>
  </si>
  <si>
    <t xml:space="preserve">2 món / món Ánh Sáng → đội đó lên 1 bậc sức mạnh.</t>
  </si>
  <si>
    <t xml:space="preserve">Nhiều món Ánh Sáng → ép đội dùng đúng loại đồ đó, gần như chắc top 4.</t>
  </si>
  <si>
    <t xml:space="preserve">Đồ vật lý → Mặt Trăng Nidalee &amp; Aphelios / Draven; đồ phép → Đao Phủ Azir / Veigar.</t>
  </si>
  <si>
    <t xml:space="preserve">Đặt lên chủ lực của đội đang đi, đừng đổi hướng.</t>
  </si>
  <si>
    <t xml:space="preserve">Tăng sức mạnh tức thì – dồn vàng lên 8/9.</t>
  </si>
  <si>
    <t xml:space="preserve">Đồ Tạo Tác (rất mạnh trên đúng tướng).</t>
  </si>
  <si>
    <t xml:space="preserve">Chọn đội có tướng dùng tốt Tạo Tác nhận được.</t>
  </si>
  <si>
    <t xml:space="preserve">Chuỗi thắng giữa game.</t>
  </si>
  <si>
    <t xml:space="preserve">Lõi trang bị / giao tranh cho chủ lực.</t>
  </si>
  <si>
    <t xml:space="preserve">Đặt Tạo Tác lên tướng tạm rồi bỏ.</t>
  </si>
  <si>
    <t xml:space="preserve">1 Tạo Tác → đặt cho chủ lực.</t>
  </si>
  <si>
    <t xml:space="preserve">Chọn Tạo Tác → Kiếm Tai Ương cho Kha'Zix / Veigar; Đại Bác Hải Tặc cho Aphelios / Nidalee; Lõi Bình Minh cho Soraka / Veigar.</t>
  </si>
  <si>
    <t xml:space="preserve">Nhiều Tạo Tác → full đồ chủ lực + phụ, ép đội tương ứng.</t>
  </si>
  <si>
    <t xml:space="preserve">Tạo Tác chỉ ra đồ sau – vẫn đi đội theo đồ khởi đầu.</t>
  </si>
  <si>
    <t xml:space="preserve">Chốt đội theo Tạo Tác (xem LÊN ĐỒ → Tạo Tác).</t>
  </si>
  <si>
    <t xml:space="preserve">Đặt ngay cho chủ lực.</t>
  </si>
  <si>
    <t xml:space="preserve">Ấn tộc/hệ, Xẻng Vàng, Chảo Vàng hoặc cộng tộc.</t>
  </si>
  <si>
    <t xml:space="preserve">Theo đội được đề xuất ở trang CHỌN ẤN.</t>
  </si>
  <si>
    <t xml:space="preserve">Ấn tăng mốc → bàn mạnh lên ngay → chuỗi thắng.</t>
  </si>
  <si>
    <t xml:space="preserve">Thêm Ấn cùng tộc để vượt mốc tiếp theo; hoặc lõi giao tranh.</t>
  </si>
  <si>
    <t xml:space="preserve">Đeo Ấn cho tướng ĐÃ có tộc đó (không cộng gì) · giữ Ấn không mở thêm mốc.</t>
  </si>
  <si>
    <t xml:space="preserve">1 Ấn ngẫu nhiên → nhập vào trang CHỌN ẤN để biết đi đội nào.</t>
  </si>
  <si>
    <t xml:space="preserve">Ấn + công cụ đổi đồ → linh hoạt chuyển đội.</t>
  </si>
  <si>
    <t xml:space="preserve">Nhiều Ấn / Vương Miện → mở mốc cao (Đao Phủ 4, Mặt Trăng 5, Thần Rừng 7…).</t>
  </si>
  <si>
    <t xml:space="preserve">Còn sớm – chọn đội có thể dùng Ấn làm mốc chính.</t>
  </si>
  <si>
    <t xml:space="preserve">Ấn quyết định đội: nhập vào trang CHỌN ẤN.</t>
  </si>
  <si>
    <t xml:space="preserve">Đeo cho tướng mở ngay mốc cao nhất.</t>
  </si>
  <si>
    <t xml:space="preserve">Tướng (thường 2 sao hoặc giá cao) ngay lập tức.</t>
  </si>
  <si>
    <t xml:space="preserve">Xây đội quanh tướng nhận được nếu là chủ lực của đội mạnh.</t>
  </si>
  <si>
    <t xml:space="preserve">Chuỗi thắng nhờ bàn mạnh sớm.</t>
  </si>
  <si>
    <t xml:space="preserve">Lõi trang bị cho tướng đó.</t>
  </si>
  <si>
    <t xml:space="preserve">Bán tướng 2 sao giá cao chỉ vì 'không hợp' – giữ làm tướng tạm.</t>
  </si>
  <si>
    <t xml:space="preserve">Tướng rẻ → giữ chuỗi đầu game.</t>
  </si>
  <si>
    <t xml:space="preserve">Tướng 3–4 vàng 2 sao → có thể làm chủ lực luôn.</t>
  </si>
  <si>
    <t xml:space="preserve">Tướng 5 vàng / nhiều tướng → đi đội có tướng đó.</t>
  </si>
  <si>
    <t xml:space="preserve">Dùng làm tướng tạm giữ máu.</t>
  </si>
  <si>
    <t xml:space="preserve">Chọn đội có tướng này là chủ lực / đỡ đòn.</t>
  </si>
  <si>
    <t xml:space="preserve">Ráp ngay vào đội cuối.</t>
  </si>
  <si>
    <t xml:space="preserve">Cả đội mạnh hơn ngay (SMCK, SMPT, Máu, lá chắn…).</t>
  </si>
  <si>
    <t xml:space="preserve">Đổi tướng ổn định bàn cờ để tận dụng sức mạnh ngay.</t>
  </si>
  <si>
    <t xml:space="preserve">Chuỗi THẮNG – đây là lõi để thắng liên tục.</t>
  </si>
  <si>
    <t xml:space="preserve">Lõi vàng nếu đang thắng chuỗi dài; lõi trang bị nếu thiếu đồ.</t>
  </si>
  <si>
    <t xml:space="preserve">Chọn lõi giao tranh rồi chơi kiểu thua chuỗi tích vàng (phí lõi).</t>
  </si>
  <si>
    <t xml:space="preserve">Tăng nhẹ – lấy khi máu thấp hoặc 3 lõi còn lại tệ.</t>
  </si>
  <si>
    <t xml:space="preserve">Tăng rõ – đủ để giữ chuỗi thắng giữa game.</t>
  </si>
  <si>
    <t xml:space="preserve">Tăng rất mạnh – bàn đạt sức mạnh top 1 sớm.</t>
  </si>
  <si>
    <t xml:space="preserve">Hiếm khi nên lấy ở 2-1 trừ khi rất mạnh (Giữ Vững Hàng Ngũ, Khiên Đơn Đấu).</t>
  </si>
  <si>
    <t xml:space="preserve">Tốt khi đang thua / máu dưới 60.</t>
  </si>
  <si>
    <t xml:space="preserve">Lựa chọn TỐT NHẤT ở 4-2 cho hầu hết đội.</t>
  </si>
  <si>
    <t xml:space="preserve">Có thể THAM: giữ lãi, chấp nhận thua chuỗi để đi đúng kế hoạch của lõi.</t>
  </si>
  <si>
    <t xml:space="preserve">40 – 70 máu</t>
  </si>
  <si>
    <t xml:space="preserve">CÂN BẰNG: theo kế hoạch nhưng đừng để tụt dưới 40 trước Giai đoạn 5 – mua Tinh Linh giao tranh 0–2 vàng.</t>
  </si>
  <si>
    <t xml:space="preserve">Ưu tiên SỨC MẠNH NGAY: dồn vàng ổn định bàn cờ, bỏ kế hoạch kinh tế dài hạn, lên 2 sao chủ lực trước.</t>
  </si>
</sst>
</file>

<file path=xl/styles.xml><?xml version="1.0" encoding="utf-8"?>
<styleSheet xmlns="http://schemas.openxmlformats.org/spreadsheetml/2006/main">
  <numFmts count="9">
    <numFmt numFmtId="164" formatCode="General"/>
    <numFmt numFmtId="165" formatCode="General"/>
    <numFmt numFmtId="166" formatCode="0.00"/>
    <numFmt numFmtId="167" formatCode="0%"/>
    <numFmt numFmtId="168" formatCode="0%;;\–"/>
    <numFmt numFmtId="169" formatCode="0.0%"/>
    <numFmt numFmtId="170" formatCode="0.00%"/>
    <numFmt numFmtId="171" formatCode="0.0"/>
    <numFmt numFmtId="172" formatCode="0"/>
  </numFmts>
  <fonts count="80">
    <font>
      <sz val="11"/>
      <color theme="1"/>
      <name val="Calibri"/>
      <family val="2"/>
      <charset val="1"/>
    </font>
    <font>
      <sz val="10"/>
      <name val="Arial"/>
      <family val="0"/>
    </font>
    <font>
      <sz val="10"/>
      <name val="Arial"/>
      <family val="0"/>
    </font>
    <font>
      <sz val="10"/>
      <name val="Arial"/>
      <family val="0"/>
    </font>
    <font>
      <b val="true"/>
      <sz val="12"/>
      <color rgb="FFD4AF37"/>
      <name val="Arial"/>
      <family val="0"/>
      <charset val="1"/>
    </font>
    <font>
      <b val="true"/>
      <sz val="26"/>
      <color rgb="FFFFFFFF"/>
      <name val="Arial"/>
      <family val="0"/>
      <charset val="1"/>
    </font>
    <font>
      <i val="true"/>
      <sz val="11"/>
      <color rgb="FFBFD8C9"/>
      <name val="Arial"/>
      <family val="0"/>
      <charset val="1"/>
    </font>
    <font>
      <b val="true"/>
      <sz val="10"/>
      <color rgb="FF0E2A1F"/>
      <name val="Arial"/>
      <family val="0"/>
      <charset val="1"/>
    </font>
    <font>
      <b val="true"/>
      <sz val="11"/>
      <color rgb="FFFFFFFF"/>
      <name val="Arial"/>
      <family val="0"/>
      <charset val="1"/>
    </font>
    <font>
      <b val="true"/>
      <sz val="9"/>
      <color rgb="FF3A2A00"/>
      <name val="Arial"/>
      <family val="0"/>
      <charset val="1"/>
    </font>
    <font>
      <b val="true"/>
      <sz val="12"/>
      <color rgb="FF0E2A1F"/>
      <name val="Arial"/>
      <family val="0"/>
      <charset val="1"/>
    </font>
    <font>
      <sz val="9"/>
      <color rgb="FF1F2A24"/>
      <name val="Arial"/>
      <family val="0"/>
      <charset val="1"/>
    </font>
    <font>
      <b val="true"/>
      <sz val="10"/>
      <color rgb="FFFFFFFF"/>
      <name val="Arial"/>
      <family val="0"/>
      <charset val="1"/>
    </font>
    <font>
      <sz val="8"/>
      <color rgb="FF1F2A24"/>
      <name val="Arial"/>
      <family val="0"/>
      <charset val="1"/>
    </font>
    <font>
      <b val="true"/>
      <sz val="9"/>
      <color rgb="FFFFFFFF"/>
      <name val="Arial"/>
      <family val="0"/>
      <charset val="1"/>
    </font>
    <font>
      <b val="true"/>
      <sz val="10"/>
      <color rgb="FF1F2A24"/>
      <name val="Arial"/>
      <family val="0"/>
      <charset val="1"/>
    </font>
    <font>
      <b val="true"/>
      <sz val="9"/>
      <color rgb="FF1F2A24"/>
      <name val="Arial"/>
      <family val="0"/>
      <charset val="1"/>
    </font>
    <font>
      <sz val="10"/>
      <color rgb="FF1F2A24"/>
      <name val="Arial"/>
      <family val="0"/>
      <charset val="1"/>
    </font>
    <font>
      <b val="true"/>
      <sz val="9"/>
      <color rgb="FF0E2A1F"/>
      <name val="Arial"/>
      <family val="0"/>
      <charset val="1"/>
    </font>
    <font>
      <i val="true"/>
      <sz val="8"/>
      <color rgb="FF6B7A71"/>
      <name val="Arial"/>
      <family val="0"/>
      <charset val="1"/>
    </font>
    <font>
      <b val="true"/>
      <sz val="20"/>
      <color rgb="FFFFFFFF"/>
      <name val="Arial"/>
      <family val="0"/>
      <charset val="1"/>
    </font>
    <font>
      <i val="true"/>
      <sz val="10"/>
      <color rgb="FFBFD8C9"/>
      <name val="Arial"/>
      <family val="0"/>
      <charset val="1"/>
    </font>
    <font>
      <sz val="8"/>
      <color rgb="FFD4AF37"/>
      <name val="Arial"/>
      <family val="0"/>
      <charset val="1"/>
    </font>
    <font>
      <b val="true"/>
      <u val="single"/>
      <sz val="9"/>
      <color rgb="FFD4AF37"/>
      <name val="Arial"/>
      <family val="0"/>
      <charset val="1"/>
    </font>
    <font>
      <i val="true"/>
      <sz val="9"/>
      <color rgb="FF6B7A71"/>
      <name val="Arial"/>
      <family val="0"/>
      <charset val="1"/>
    </font>
    <font>
      <b val="true"/>
      <sz val="13"/>
      <color rgb="FF1F2A24"/>
      <name val="Arial"/>
      <family val="0"/>
      <charset val="1"/>
    </font>
    <font>
      <b val="true"/>
      <sz val="16"/>
      <color rgb="FF3A2A00"/>
      <name val="Arial"/>
      <family val="0"/>
      <charset val="1"/>
    </font>
    <font>
      <b val="true"/>
      <sz val="15"/>
      <color rgb="FFFFFFFF"/>
      <name val="Arial"/>
      <family val="0"/>
      <charset val="1"/>
    </font>
    <font>
      <b val="true"/>
      <sz val="10"/>
      <color rgb="FFD4AF37"/>
      <name val="Arial"/>
      <family val="0"/>
      <charset val="1"/>
    </font>
    <font>
      <b val="true"/>
      <sz val="9"/>
      <color rgb="FF7A2E00"/>
      <name val="Arial"/>
      <family val="0"/>
      <charset val="1"/>
    </font>
    <font>
      <b val="true"/>
      <u val="single"/>
      <sz val="9"/>
      <color rgb="FF1D4ED8"/>
      <name val="Arial"/>
      <family val="0"/>
      <charset val="1"/>
    </font>
    <font>
      <b val="true"/>
      <sz val="12"/>
      <color rgb="FF3A2A00"/>
      <name val="Arial"/>
      <family val="0"/>
      <charset val="1"/>
    </font>
    <font>
      <b val="true"/>
      <sz val="12"/>
      <color rgb="FFFFFFFF"/>
      <name val="Arial"/>
      <family val="0"/>
      <charset val="1"/>
    </font>
    <font>
      <sz val="8"/>
      <color rgb="FF7A2E00"/>
      <name val="Arial"/>
      <family val="0"/>
      <charset val="1"/>
    </font>
    <font>
      <b val="true"/>
      <sz val="9"/>
      <color rgb="FF6B7A71"/>
      <name val="Arial"/>
      <family val="0"/>
      <charset val="1"/>
    </font>
    <font>
      <b val="true"/>
      <sz val="9"/>
      <color rgb="FF1D4ED8"/>
      <name val="Arial"/>
      <family val="0"/>
      <charset val="1"/>
    </font>
    <font>
      <sz val="8"/>
      <color rgb="FF6B7A71"/>
      <name val="Arial"/>
      <family val="0"/>
      <charset val="1"/>
    </font>
    <font>
      <b val="true"/>
      <sz val="8"/>
      <color rgb="FF1F2A24"/>
      <name val="Arial"/>
      <family val="0"/>
      <charset val="1"/>
    </font>
    <font>
      <sz val="7"/>
      <color rgb="FF1F2A24"/>
      <name val="Arial"/>
      <family val="0"/>
      <charset val="1"/>
    </font>
    <font>
      <b val="true"/>
      <sz val="13"/>
      <color rgb="FFFFFFFF"/>
      <name val="Arial"/>
      <family val="0"/>
      <charset val="1"/>
    </font>
    <font>
      <b val="true"/>
      <sz val="9"/>
      <color rgb="FFD4AF37"/>
      <name val="Arial"/>
      <family val="0"/>
      <charset val="1"/>
    </font>
    <font>
      <sz val="12"/>
      <color rgb="FF1F2A24"/>
      <name val="Arial"/>
      <family val="0"/>
      <charset val="1"/>
    </font>
    <font>
      <b val="true"/>
      <sz val="7"/>
      <color rgb="FF0E2A1F"/>
      <name val="Arial"/>
      <family val="0"/>
      <charset val="1"/>
    </font>
    <font>
      <b val="true"/>
      <sz val="8"/>
      <color rgb="FF0E2A1F"/>
      <name val="Arial"/>
      <family val="0"/>
      <charset val="1"/>
    </font>
    <font>
      <b val="true"/>
      <u val="single"/>
      <sz val="8"/>
      <color rgb="FF1D4ED8"/>
      <name val="Arial"/>
      <family val="0"/>
      <charset val="1"/>
    </font>
    <font>
      <b val="true"/>
      <sz val="8"/>
      <color rgb="FFBFD8C9"/>
      <name val="Arial"/>
      <family val="0"/>
      <charset val="1"/>
    </font>
    <font>
      <b val="true"/>
      <sz val="11"/>
      <color rgb="FF1F2A24"/>
      <name val="Arial"/>
      <family val="0"/>
      <charset val="1"/>
    </font>
    <font>
      <b val="true"/>
      <sz val="12"/>
      <color rgb="FF1F2A24"/>
      <name val="Arial"/>
      <family val="0"/>
      <charset val="1"/>
    </font>
    <font>
      <b val="true"/>
      <sz val="9"/>
      <color rgb="FF9B1C1C"/>
      <name val="Arial"/>
      <family val="0"/>
      <charset val="1"/>
    </font>
    <font>
      <b val="true"/>
      <sz val="8"/>
      <color rgb="FF6B7A71"/>
      <name val="Arial"/>
      <family val="0"/>
      <charset val="1"/>
    </font>
    <font>
      <b val="true"/>
      <sz val="8"/>
      <color rgb="FF8AA397"/>
      <name val="Arial"/>
      <family val="0"/>
      <charset val="1"/>
    </font>
    <font>
      <i val="true"/>
      <sz val="9"/>
      <color rgb="FF1F2A24"/>
      <name val="Arial"/>
      <family val="0"/>
      <charset val="1"/>
    </font>
    <font>
      <b val="true"/>
      <sz val="14"/>
      <color rgb="FF3A2A00"/>
      <name val="Arial"/>
      <family val="0"/>
      <charset val="1"/>
    </font>
    <font>
      <i val="true"/>
      <sz val="7"/>
      <color rgb="FF1F2A24"/>
      <name val="Arial"/>
      <family val="0"/>
      <charset val="1"/>
    </font>
    <font>
      <b val="true"/>
      <sz val="8"/>
      <color rgb="FF1E1E1E"/>
      <name val="Arial"/>
      <family val="0"/>
      <charset val="1"/>
    </font>
    <font>
      <b val="true"/>
      <sz val="8"/>
      <color rgb="FFFFFFFF"/>
      <name val="Arial"/>
      <family val="0"/>
      <charset val="1"/>
    </font>
    <font>
      <b val="true"/>
      <sz val="8"/>
      <color rgb="FF4C1D95"/>
      <name val="Arial"/>
      <family val="0"/>
      <charset val="1"/>
    </font>
    <font>
      <b val="true"/>
      <sz val="14"/>
      <color rgb="FF0F3D1C"/>
      <name val="Arial"/>
      <family val="0"/>
      <charset val="1"/>
    </font>
    <font>
      <b val="true"/>
      <sz val="14"/>
      <color rgb="FF0D2E52"/>
      <name val="Arial"/>
      <family val="0"/>
      <charset val="1"/>
    </font>
    <font>
      <b val="true"/>
      <sz val="14"/>
      <color rgb="FF333333"/>
      <name val="Arial"/>
      <family val="0"/>
      <charset val="1"/>
    </font>
    <font>
      <b val="true"/>
      <sz val="16"/>
      <color rgb="FFFFFFFF"/>
      <name val="Arial"/>
      <family val="0"/>
      <charset val="1"/>
    </font>
    <font>
      <b val="true"/>
      <sz val="12"/>
      <color rgb="FF7A2E00"/>
      <name val="Arial"/>
      <family val="0"/>
      <charset val="1"/>
    </font>
    <font>
      <b val="true"/>
      <sz val="14"/>
      <color rgb="FF1F2A24"/>
      <name val="Arial"/>
      <family val="0"/>
      <charset val="1"/>
    </font>
    <font>
      <b val="true"/>
      <sz val="18"/>
      <color rgb="FFFFFFFF"/>
      <name val="Arial"/>
      <family val="0"/>
      <charset val="1"/>
    </font>
    <font>
      <b val="true"/>
      <sz val="12"/>
      <color rgb="FFFFFFFF"/>
      <name val="Noto Sans CJK SC"/>
      <family val="2"/>
    </font>
    <font>
      <b val="true"/>
      <sz val="7"/>
      <color rgb="FF1F2A24"/>
      <name val="Arial"/>
      <family val="0"/>
      <charset val="1"/>
    </font>
    <font>
      <i val="true"/>
      <sz val="9"/>
      <color rgb="FFBFD8C9"/>
      <name val="Arial"/>
      <family val="0"/>
      <charset val="1"/>
    </font>
    <font>
      <b val="true"/>
      <sz val="10"/>
      <color rgb="FF7A2E00"/>
      <name val="Arial"/>
      <family val="0"/>
      <charset val="1"/>
    </font>
    <font>
      <b val="true"/>
      <sz val="10"/>
      <color rgb="FF1E6B3A"/>
      <name val="Arial"/>
      <family val="0"/>
      <charset val="1"/>
    </font>
    <font>
      <b val="true"/>
      <sz val="10"/>
      <color rgb="FF0D2E52"/>
      <name val="Arial"/>
      <family val="0"/>
      <charset val="1"/>
    </font>
    <font>
      <b val="true"/>
      <sz val="10"/>
      <color rgb="FF555555"/>
      <name val="Arial"/>
      <family val="0"/>
      <charset val="1"/>
    </font>
    <font>
      <sz val="9"/>
      <color rgb="FFB42318"/>
      <name val="Arial"/>
      <family val="0"/>
      <charset val="1"/>
    </font>
    <font>
      <b val="true"/>
      <sz val="11"/>
      <color rgb="FF3A2A00"/>
      <name val="Arial"/>
      <family val="0"/>
      <charset val="1"/>
    </font>
    <font>
      <b val="true"/>
      <sz val="10"/>
      <color rgb="FF9B1C1C"/>
      <name val="Arial"/>
      <family val="0"/>
      <charset val="1"/>
    </font>
    <font>
      <b val="true"/>
      <sz val="9"/>
      <color rgb="FF1E1E1E"/>
      <name val="Arial"/>
      <family val="0"/>
      <charset val="1"/>
    </font>
    <font>
      <b val="true"/>
      <sz val="9"/>
      <color rgb="FFBFD8C9"/>
      <name val="Arial"/>
      <family val="0"/>
      <charset val="1"/>
    </font>
    <font>
      <b val="true"/>
      <sz val="10"/>
      <color rgb="FFB42318"/>
      <name val="Arial"/>
      <family val="0"/>
      <charset val="1"/>
    </font>
    <font>
      <sz val="9"/>
      <color rgb="FF166534"/>
      <name val="Arial"/>
      <family val="0"/>
      <charset val="1"/>
    </font>
    <font>
      <u val="single"/>
      <sz val="9"/>
      <color rgb="FF1D4ED8"/>
      <name val="Arial"/>
      <family val="0"/>
      <charset val="1"/>
    </font>
    <font>
      <b val="true"/>
      <sz val="11"/>
      <name val="Arial"/>
      <family val="0"/>
      <charset val="1"/>
    </font>
  </fonts>
  <fills count="36">
    <fill>
      <patternFill patternType="none"/>
    </fill>
    <fill>
      <patternFill patternType="gray125"/>
    </fill>
    <fill>
      <patternFill patternType="solid">
        <fgColor rgb="FF0E2A1F"/>
        <bgColor rgb="FF1F2A24"/>
      </patternFill>
    </fill>
    <fill>
      <patternFill patternType="solid">
        <fgColor rgb="FFD4AF37"/>
        <bgColor rgb="FFE0A526"/>
      </patternFill>
    </fill>
    <fill>
      <patternFill patternType="solid">
        <fgColor rgb="FF1B4332"/>
        <bgColor rgb="FF0F3D1C"/>
      </patternFill>
    </fill>
    <fill>
      <patternFill patternType="solid">
        <fgColor rgb="FFE6F0EA"/>
        <bgColor rgb="FFE6F4EA"/>
      </patternFill>
    </fill>
    <fill>
      <patternFill patternType="solid">
        <fgColor rgb="FFFBF8EF"/>
        <bgColor rgb="FFFFF8E1"/>
      </patternFill>
    </fill>
    <fill>
      <patternFill patternType="solid">
        <fgColor rgb="FF6B7A71"/>
        <bgColor rgb="FF686E7B"/>
      </patternFill>
    </fill>
    <fill>
      <patternFill patternType="solid">
        <fgColor rgb="FFFFFFFF"/>
        <bgColor rgb="FFFBF8EF"/>
      </patternFill>
    </fill>
    <fill>
      <patternFill patternType="solid">
        <fgColor rgb="FFFFF3C4"/>
        <bgColor rgb="FFFFF1D6"/>
      </patternFill>
    </fill>
    <fill>
      <patternFill patternType="solid">
        <fgColor rgb="FFFDE2E2"/>
        <bgColor rgb="FFFFF1E6"/>
      </patternFill>
    </fill>
    <fill>
      <patternFill patternType="solid">
        <fgColor rgb="FFFFF1E6"/>
        <bgColor rgb="FFFFF6DB"/>
      </patternFill>
    </fill>
    <fill>
      <patternFill patternType="solid">
        <fgColor rgb="FFDCEBFA"/>
        <bgColor rgb="FFE5E7EB"/>
      </patternFill>
    </fill>
    <fill>
      <patternFill patternType="solid">
        <fgColor rgb="FF1F2A24"/>
        <bgColor rgb="FF1E1E1E"/>
      </patternFill>
    </fill>
    <fill>
      <patternFill patternType="solid">
        <fgColor rgb="FFEEEEEE"/>
        <bgColor rgb="FFEEF3EF"/>
      </patternFill>
    </fill>
    <fill>
      <patternFill patternType="solid">
        <fgColor rgb="FFFFF6DB"/>
        <bgColor rgb="FFFFF8E1"/>
      </patternFill>
    </fill>
    <fill>
      <patternFill patternType="solid">
        <fgColor rgb="FFB42318"/>
        <bgColor rgb="FFB91C1C"/>
      </patternFill>
    </fill>
    <fill>
      <patternFill patternType="solid">
        <fgColor rgb="FFFFF1D6"/>
        <bgColor rgb="FFFFF6DB"/>
      </patternFill>
    </fill>
    <fill>
      <patternFill patternType="solid">
        <fgColor rgb="FFEEF3EF"/>
        <bgColor rgb="FFF3F5F4"/>
      </patternFill>
    </fill>
    <fill>
      <patternFill patternType="solid">
        <fgColor rgb="FFE3EBE5"/>
        <bgColor rgb="FFE5E7EB"/>
      </patternFill>
    </fill>
    <fill>
      <patternFill patternType="solid">
        <fgColor rgb="FFF4C542"/>
        <bgColor rgb="FFD4AF37"/>
      </patternFill>
    </fill>
    <fill>
      <patternFill patternType="solid">
        <fgColor rgb="FFF3F5F4"/>
        <bgColor rgb="FFEEF3EF"/>
      </patternFill>
    </fill>
    <fill>
      <patternFill patternType="solid">
        <fgColor rgb="FFA7B0B8"/>
        <bgColor rgb="FF8AA397"/>
      </patternFill>
    </fill>
    <fill>
      <patternFill patternType="solid">
        <fgColor rgb="FF4CAF6A"/>
        <bgColor rgb="FF16A34A"/>
      </patternFill>
    </fill>
    <fill>
      <patternFill patternType="solid">
        <fgColor rgb="FF3B82D6"/>
        <bgColor rgb="FF0EA5E9"/>
      </patternFill>
    </fill>
    <fill>
      <patternFill patternType="solid">
        <fgColor rgb="FFA855D6"/>
        <bgColor rgb="FF7C3AED"/>
      </patternFill>
    </fill>
    <fill>
      <patternFill patternType="solid">
        <fgColor rgb="FFE0A526"/>
        <bgColor rgb="FFD4AF37"/>
      </patternFill>
    </fill>
    <fill>
      <patternFill patternType="solid">
        <fgColor rgb="FFEDE4FF"/>
        <bgColor rgb="FFE5E7EB"/>
      </patternFill>
    </fill>
    <fill>
      <patternFill patternType="solid">
        <fgColor rgb="FFF5F0FF"/>
        <bgColor rgb="FFF3F5F4"/>
      </patternFill>
    </fill>
    <fill>
      <patternFill patternType="solid">
        <fgColor rgb="FF7CC98A"/>
        <bgColor rgb="FF8AA397"/>
      </patternFill>
    </fill>
    <fill>
      <patternFill patternType="solid">
        <fgColor rgb="FF7FB3E6"/>
        <bgColor rgb="FFA7B0B8"/>
      </patternFill>
    </fill>
    <fill>
      <patternFill patternType="solid">
        <fgColor rgb="FFC4C4C4"/>
        <bgColor rgb="FFC9D6CE"/>
      </patternFill>
    </fill>
    <fill>
      <patternFill patternType="solid">
        <fgColor rgb="FFE6F4EA"/>
        <bgColor rgb="FFE6F0EA"/>
      </patternFill>
    </fill>
    <fill>
      <patternFill patternType="solid">
        <fgColor rgb="FF0D3B66"/>
        <bgColor rgb="FF0D2E52"/>
      </patternFill>
    </fill>
    <fill>
      <patternFill patternType="solid">
        <fgColor rgb="FF2E7D32"/>
        <bgColor rgb="FF1E6B3A"/>
      </patternFill>
    </fill>
    <fill>
      <patternFill patternType="darkGray">
        <fgColor rgb="FF686E7B"/>
        <bgColor rgb="FF6B7A71"/>
      </patternFill>
    </fill>
  </fills>
  <borders count="4">
    <border diagonalUp="false" diagonalDown="false">
      <left/>
      <right/>
      <top/>
      <bottom/>
      <diagonal/>
    </border>
    <border diagonalUp="false" diagonalDown="false">
      <left style="thin">
        <color rgb="FFC9D6CE"/>
      </left>
      <right style="thin">
        <color rgb="FFC9D6CE"/>
      </right>
      <top style="thin">
        <color rgb="FFC9D6CE"/>
      </top>
      <bottom style="thin">
        <color rgb="FFC9D6CE"/>
      </bottom>
      <diagonal/>
    </border>
    <border diagonalUp="false" diagonalDown="false">
      <left style="medium">
        <color rgb="FFD4AF37"/>
      </left>
      <right style="medium">
        <color rgb="FFD4AF37"/>
      </right>
      <top style="medium">
        <color rgb="FFD4AF37"/>
      </top>
      <bottom style="medium">
        <color rgb="FFD4AF37"/>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true" applyAlignment="true" applyProtection="false">
      <alignment horizontal="center" vertical="center" textRotation="0" wrapText="true" indent="0" shrinkToFit="false"/>
      <protection locked="true" hidden="false"/>
    </xf>
    <xf numFmtId="164" fontId="11" fillId="6"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false" indent="6"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0" xfId="0" applyFont="true" applyBorder="true" applyAlignment="true" applyProtection="false">
      <alignment horizontal="left" vertical="center" textRotation="0" wrapText="false" indent="0" shrinkToFit="false"/>
      <protection locked="true" hidden="false"/>
    </xf>
    <xf numFmtId="164" fontId="21" fillId="2" borderId="0" xfId="0" applyFont="true" applyBorder="true" applyAlignment="true" applyProtection="false">
      <alignment horizontal="left" vertical="center" textRotation="0" wrapText="false" indent="0" shrinkToFit="false"/>
      <protection locked="true" hidden="false"/>
    </xf>
    <xf numFmtId="164" fontId="22" fillId="2" borderId="0" xfId="0" applyFont="true" applyBorder="true" applyAlignment="true" applyProtection="false">
      <alignment horizontal="center" vertical="center" textRotation="0" wrapText="true" indent="0" shrinkToFit="false"/>
      <protection locked="true" hidden="false"/>
    </xf>
    <xf numFmtId="164" fontId="23" fillId="2" borderId="0" xfId="0" applyFont="true" applyBorder="true" applyAlignment="true" applyProtection="false">
      <alignment horizontal="left" vertical="center" textRotation="0" wrapText="false" indent="0" shrinkToFit="false"/>
      <protection locked="true" hidden="false"/>
    </xf>
    <xf numFmtId="164" fontId="24" fillId="6" borderId="1" xfId="0" applyFont="true" applyBorder="true" applyAlignment="true" applyProtection="false">
      <alignment horizontal="left" vertical="center" textRotation="0" wrapText="true" indent="0" shrinkToFit="false"/>
      <protection locked="true" hidden="false"/>
    </xf>
    <xf numFmtId="164" fontId="25" fillId="9" borderId="2"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true" indent="0" shrinkToFit="false"/>
      <protection locked="true" hidden="false"/>
    </xf>
    <xf numFmtId="164" fontId="27" fillId="4" borderId="0" xfId="0" applyFont="true" applyBorder="true" applyAlignment="true" applyProtection="false">
      <alignment horizontal="left" vertical="center" textRotation="0" wrapText="false" indent="0" shrinkToFit="false"/>
      <protection locked="true" hidden="false"/>
    </xf>
    <xf numFmtId="164" fontId="28" fillId="4" borderId="0" xfId="0" applyFont="true" applyBorder="true" applyAlignment="true" applyProtection="false">
      <alignment horizontal="right"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6" fillId="10" borderId="1" xfId="0" applyFont="true" applyBorder="true" applyAlignment="true" applyProtection="false">
      <alignment horizontal="left"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29" fillId="9" borderId="1" xfId="0" applyFont="true" applyBorder="true" applyAlignment="true" applyProtection="false">
      <alignment horizontal="left" vertical="center" textRotation="0" wrapText="true" indent="0" shrinkToFit="false"/>
      <protection locked="true" hidden="false"/>
    </xf>
    <xf numFmtId="164" fontId="30" fillId="8" borderId="1" xfId="0" applyFont="true" applyBorder="true" applyAlignment="true" applyProtection="false">
      <alignment horizontal="left" vertical="center" textRotation="0" wrapText="true" indent="0" shrinkToFit="false"/>
      <protection locked="true" hidden="false"/>
    </xf>
    <xf numFmtId="164" fontId="31" fillId="9" borderId="1" xfId="0" applyFont="true" applyBorder="true" applyAlignment="true" applyProtection="false">
      <alignment horizontal="center" vertical="center" textRotation="0" wrapText="true" indent="0" shrinkToFit="false"/>
      <protection locked="true" hidden="false"/>
    </xf>
    <xf numFmtId="164" fontId="32" fillId="4" borderId="0" xfId="0" applyFont="true" applyBorder="tru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33" fillId="9"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center" vertical="center" textRotation="0" wrapText="true" indent="0" shrinkToFit="false"/>
      <protection locked="true" hidden="false"/>
    </xf>
    <xf numFmtId="164" fontId="35" fillId="8" borderId="1" xfId="0" applyFont="true" applyBorder="true" applyAlignment="true" applyProtection="false">
      <alignment horizontal="left" vertical="center" textRotation="0" wrapText="false" indent="0" shrinkToFit="false"/>
      <protection locked="true" hidden="false"/>
    </xf>
    <xf numFmtId="165" fontId="15" fillId="8" borderId="1" xfId="0" applyFont="true" applyBorder="true" applyAlignment="true" applyProtection="false">
      <alignment horizontal="center" vertical="center" textRotation="0" wrapText="true" indent="0" shrinkToFit="false"/>
      <protection locked="true" hidden="false"/>
    </xf>
    <xf numFmtId="165" fontId="11" fillId="8"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false" indent="0" shrinkToFit="false"/>
      <protection locked="true" hidden="false"/>
    </xf>
    <xf numFmtId="164" fontId="36" fillId="8" borderId="1" xfId="0" applyFont="true" applyBorder="true" applyAlignment="true" applyProtection="false">
      <alignment horizontal="left" vertical="center" textRotation="0" wrapText="false" indent="0" shrinkToFit="false"/>
      <protection locked="true" hidden="false"/>
    </xf>
    <xf numFmtId="164" fontId="11" fillId="8" borderId="1" xfId="0" applyFont="true" applyBorder="true" applyAlignment="true" applyProtection="false">
      <alignment horizontal="left" vertical="center"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37" fillId="9" borderId="1" xfId="0" applyFont="true" applyBorder="true" applyAlignment="true" applyProtection="false">
      <alignment horizontal="left" vertical="center" textRotation="0" wrapText="true" indent="0" shrinkToFit="false"/>
      <protection locked="true" hidden="false"/>
    </xf>
    <xf numFmtId="166" fontId="15" fillId="8" borderId="1" xfId="0" applyFont="true" applyBorder="true" applyAlignment="true" applyProtection="false">
      <alignment horizontal="center" vertical="center" textRotation="0" wrapText="true" indent="0" shrinkToFit="false"/>
      <protection locked="true" hidden="false"/>
    </xf>
    <xf numFmtId="164" fontId="38" fillId="8" borderId="1" xfId="0" applyFont="true" applyBorder="true" applyAlignment="true" applyProtection="false">
      <alignment horizontal="left" vertical="center" textRotation="0" wrapText="true" indent="0" shrinkToFit="false"/>
      <protection locked="true" hidden="false"/>
    </xf>
    <xf numFmtId="164" fontId="37" fillId="14" borderId="1" xfId="0" applyFont="true" applyBorder="true" applyAlignment="true" applyProtection="false">
      <alignment horizontal="left" vertical="center" textRotation="0" wrapText="true" indent="0" shrinkToFit="false"/>
      <protection locked="true" hidden="false"/>
    </xf>
    <xf numFmtId="164" fontId="39" fillId="4" borderId="0" xfId="0" applyFont="true" applyBorder="true" applyAlignment="true" applyProtection="false">
      <alignment horizontal="left" vertical="center" textRotation="0" wrapText="false" indent="0" shrinkToFit="false"/>
      <protection locked="true" hidden="false"/>
    </xf>
    <xf numFmtId="164" fontId="40" fillId="4" borderId="0" xfId="0" applyFont="true" applyBorder="true" applyAlignment="true" applyProtection="false">
      <alignment horizontal="right" vertical="center" textRotation="0" wrapText="false" indent="0" shrinkToFit="false"/>
      <protection locked="true" hidden="false"/>
    </xf>
    <xf numFmtId="164" fontId="41" fillId="5" borderId="0" xfId="0" applyFont="true" applyBorder="true" applyAlignment="true" applyProtection="false">
      <alignment horizontal="center" vertical="center" textRotation="0" wrapText="tru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42" fillId="5" borderId="0" xfId="0" applyFont="true" applyBorder="false" applyAlignment="true" applyProtection="false">
      <alignment horizontal="center" vertical="center" textRotation="0" wrapText="true" indent="0" shrinkToFit="false"/>
      <protection locked="true" hidden="false"/>
    </xf>
    <xf numFmtId="164" fontId="37" fillId="10" borderId="1" xfId="0" applyFont="true" applyBorder="true" applyAlignment="true" applyProtection="false">
      <alignment horizontal="left" vertical="center" textRotation="0" wrapText="true" indent="0" shrinkToFit="false"/>
      <protection locked="true" hidden="false"/>
    </xf>
    <xf numFmtId="164" fontId="43" fillId="5" borderId="1" xfId="0" applyFont="true" applyBorder="true" applyAlignment="true" applyProtection="false">
      <alignment horizontal="left" vertical="center" textRotation="0" wrapText="true" indent="0" shrinkToFit="false"/>
      <protection locked="true" hidden="false"/>
    </xf>
    <xf numFmtId="164" fontId="37" fillId="11" borderId="1" xfId="0" applyFont="true" applyBorder="true" applyAlignment="true" applyProtection="false">
      <alignment horizontal="left" vertical="center" textRotation="0" wrapText="true" indent="0" shrinkToFit="false"/>
      <protection locked="true" hidden="false"/>
    </xf>
    <xf numFmtId="164" fontId="37" fillId="12" borderId="1" xfId="0" applyFont="true" applyBorder="true" applyAlignment="true" applyProtection="false">
      <alignment horizontal="left" vertical="center" textRotation="0" wrapText="true" indent="0" shrinkToFit="false"/>
      <protection locked="true" hidden="false"/>
    </xf>
    <xf numFmtId="164" fontId="44" fillId="0" borderId="0" xfId="0" applyFont="true" applyBorder="true" applyAlignment="true" applyProtection="false">
      <alignment horizontal="left"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44" fillId="8" borderId="1" xfId="0" applyFont="true" applyBorder="true" applyAlignment="true" applyProtection="false">
      <alignment horizontal="center" vertical="center" textRotation="0" wrapText="true" indent="0" shrinkToFit="false"/>
      <protection locked="true" hidden="false"/>
    </xf>
    <xf numFmtId="164" fontId="29" fillId="15"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37" fillId="8" borderId="1" xfId="0" applyFont="true" applyBorder="true" applyAlignment="true" applyProtection="false">
      <alignment horizontal="left" vertical="center" textRotation="0" wrapText="true" indent="0" shrinkToFit="false"/>
      <protection locked="true" hidden="false"/>
    </xf>
    <xf numFmtId="164" fontId="12" fillId="16" borderId="0" xfId="0" applyFont="true" applyBorder="true" applyAlignment="true" applyProtection="false">
      <alignment horizontal="center" vertical="center" textRotation="0" wrapText="true" indent="0" shrinkToFit="false"/>
      <protection locked="true" hidden="false"/>
    </xf>
    <xf numFmtId="164" fontId="45" fillId="2" borderId="0" xfId="0" applyFont="true" applyBorder="true" applyAlignment="true" applyProtection="false">
      <alignment horizontal="center" vertical="center"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46" fillId="8" borderId="1" xfId="0" applyFont="true" applyBorder="true" applyAlignment="true" applyProtection="false">
      <alignment horizontal="left" vertical="center" textRotation="0" wrapText="true" indent="0" shrinkToFit="false"/>
      <protection locked="true" hidden="false"/>
    </xf>
    <xf numFmtId="165" fontId="46" fillId="0"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47" fillId="8"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15" fillId="17"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48" fillId="10" borderId="0" xfId="0" applyFont="true" applyBorder="true" applyAlignment="true" applyProtection="false">
      <alignment horizontal="center" vertical="center" textRotation="0" wrapText="true" indent="0" shrinkToFit="false"/>
      <protection locked="true" hidden="false"/>
    </xf>
    <xf numFmtId="164" fontId="49" fillId="0" borderId="0" xfId="0" applyFont="true" applyBorder="false" applyAlignment="true" applyProtection="false">
      <alignment horizontal="right" vertical="center" textRotation="0" wrapText="true" indent="0" shrinkToFit="false"/>
      <protection locked="true" hidden="false"/>
    </xf>
    <xf numFmtId="164" fontId="50" fillId="18" borderId="3" xfId="0" applyFont="true" applyBorder="true" applyAlignment="true" applyProtection="false">
      <alignment horizontal="center" vertical="center" textRotation="0" wrapText="true" indent="0" shrinkToFit="false"/>
      <protection locked="true" hidden="false"/>
    </xf>
    <xf numFmtId="164" fontId="50" fillId="19" borderId="3" xfId="0" applyFont="true" applyBorder="true" applyAlignment="true" applyProtection="false">
      <alignment horizontal="center" vertical="center" textRotation="0" wrapText="true" indent="0" shrinkToFit="false"/>
      <protection locked="true" hidden="false"/>
    </xf>
    <xf numFmtId="164" fontId="51" fillId="6" borderId="1" xfId="0" applyFont="true" applyBorder="true" applyAlignment="true" applyProtection="false">
      <alignment horizontal="left" vertical="top" textRotation="0" wrapText="true" indent="0" shrinkToFit="false"/>
      <protection locked="true" hidden="false"/>
    </xf>
    <xf numFmtId="164" fontId="18" fillId="5" borderId="0" xfId="0" applyFont="true" applyBorder="true" applyAlignment="true" applyProtection="false">
      <alignment horizontal="center" vertical="center" textRotation="0" wrapText="true" indent="0" shrinkToFit="false"/>
      <protection locked="true" hidden="false"/>
    </xf>
    <xf numFmtId="164" fontId="52" fillId="20" borderId="0" xfId="0" applyFont="true" applyBorder="false" applyAlignment="true" applyProtection="false">
      <alignment horizontal="center" vertical="center" textRotation="0" wrapText="true" indent="0" shrinkToFit="false"/>
      <protection locked="true" hidden="false"/>
    </xf>
    <xf numFmtId="164" fontId="39" fillId="2" borderId="0" xfId="0" applyFont="true" applyBorder="true" applyAlignment="true" applyProtection="false">
      <alignment horizontal="left" vertical="center" textRotation="0" wrapText="false" indent="0" shrinkToFit="false"/>
      <protection locked="true" hidden="false"/>
    </xf>
    <xf numFmtId="164" fontId="40" fillId="2" borderId="0" xfId="0" applyFont="true" applyBorder="true" applyAlignment="true" applyProtection="false">
      <alignment horizontal="right" vertical="center" textRotation="0" wrapText="false" indent="0" shrinkToFit="false"/>
      <protection locked="true" hidden="false"/>
    </xf>
    <xf numFmtId="164" fontId="43" fillId="5" borderId="1" xfId="0" applyFont="true" applyBorder="true" applyAlignment="true" applyProtection="false">
      <alignment horizontal="center" vertical="center" textRotation="0" wrapText="tru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53" fillId="6" borderId="1" xfId="0" applyFont="true" applyBorder="true" applyAlignment="true" applyProtection="false">
      <alignment horizontal="left" vertical="center" textRotation="0" wrapText="true" indent="0" shrinkToFit="false"/>
      <protection locked="true" hidden="false"/>
    </xf>
    <xf numFmtId="164" fontId="54" fillId="22" borderId="1" xfId="0" applyFont="true" applyBorder="true" applyAlignment="true" applyProtection="false">
      <alignment horizontal="center" vertical="center" textRotation="0" wrapText="true" indent="0" shrinkToFit="false"/>
      <protection locked="true" hidden="false"/>
    </xf>
    <xf numFmtId="164" fontId="55" fillId="23" borderId="1" xfId="0" applyFont="true" applyBorder="true" applyAlignment="true" applyProtection="false">
      <alignment horizontal="center" vertical="center" textRotation="0" wrapText="true" indent="0" shrinkToFit="false"/>
      <protection locked="true" hidden="false"/>
    </xf>
    <xf numFmtId="164" fontId="55" fillId="24" borderId="1" xfId="0" applyFont="true" applyBorder="true" applyAlignment="true" applyProtection="false">
      <alignment horizontal="center" vertical="center" textRotation="0" wrapText="true" indent="0" shrinkToFit="false"/>
      <protection locked="true" hidden="false"/>
    </xf>
    <xf numFmtId="164" fontId="55" fillId="25" borderId="1" xfId="0" applyFont="true" applyBorder="true" applyAlignment="true" applyProtection="false">
      <alignment horizontal="center" vertical="center" textRotation="0" wrapText="true" indent="0" shrinkToFit="false"/>
      <protection locked="true" hidden="false"/>
    </xf>
    <xf numFmtId="164" fontId="54" fillId="26" borderId="1" xfId="0" applyFont="true" applyBorder="true" applyAlignment="true" applyProtection="false">
      <alignment horizontal="center" vertical="center" textRotation="0" wrapText="true" indent="0" shrinkToFit="false"/>
      <protection locked="true" hidden="false"/>
    </xf>
    <xf numFmtId="164" fontId="37" fillId="1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37" fillId="17" borderId="1" xfId="0" applyFont="true" applyBorder="true" applyAlignment="true" applyProtection="false">
      <alignment horizontal="center" vertical="center" textRotation="0" wrapText="true" indent="0" shrinkToFit="false"/>
      <protection locked="true" hidden="false"/>
    </xf>
    <xf numFmtId="164" fontId="37" fillId="12" borderId="1" xfId="0" applyFont="true" applyBorder="true" applyAlignment="true" applyProtection="false">
      <alignment horizontal="center" vertical="center" textRotation="0" wrapText="true" indent="0" shrinkToFit="false"/>
      <protection locked="true" hidden="false"/>
    </xf>
    <xf numFmtId="164" fontId="37" fillId="27" borderId="1" xfId="0" applyFont="true" applyBorder="true" applyAlignment="true" applyProtection="false">
      <alignment horizontal="center" vertical="center" textRotation="0" wrapText="true" indent="0" shrinkToFit="false"/>
      <protection locked="true" hidden="false"/>
    </xf>
    <xf numFmtId="164" fontId="56" fillId="28" borderId="1" xfId="0" applyFont="true" applyBorder="true" applyAlignment="true" applyProtection="false">
      <alignment horizontal="left" vertical="center" textRotation="0" wrapText="true" indent="0" shrinkToFit="false"/>
      <protection locked="true" hidden="false"/>
    </xf>
    <xf numFmtId="164" fontId="57" fillId="29" borderId="0" xfId="0" applyFont="true" applyBorder="false" applyAlignment="true" applyProtection="false">
      <alignment horizontal="center" vertical="center" textRotation="0" wrapText="true" indent="0" shrinkToFit="false"/>
      <protection locked="true" hidden="false"/>
    </xf>
    <xf numFmtId="164" fontId="58" fillId="30" borderId="0" xfId="0" applyFont="true" applyBorder="false" applyAlignment="true" applyProtection="false">
      <alignment horizontal="center" vertical="center" textRotation="0" wrapText="true" indent="0" shrinkToFit="false"/>
      <protection locked="true" hidden="false"/>
    </xf>
    <xf numFmtId="164" fontId="59" fillId="31" borderId="0" xfId="0" applyFont="true" applyBorder="fals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60" fillId="4" borderId="0" xfId="0" applyFont="true" applyBorder="true" applyAlignment="true" applyProtection="false">
      <alignment horizontal="center" vertical="center" textRotation="0" wrapText="true" indent="0" shrinkToFit="false"/>
      <protection locked="true" hidden="false"/>
    </xf>
    <xf numFmtId="164" fontId="61" fillId="9" borderId="2" xfId="0" applyFont="true" applyBorder="true" applyAlignment="true" applyProtection="false">
      <alignment horizontal="left" vertical="center" textRotation="0" wrapText="true" indent="0" shrinkToFit="false"/>
      <protection locked="true" hidden="false"/>
    </xf>
    <xf numFmtId="165" fontId="62" fillId="8" borderId="1" xfId="0" applyFont="true" applyBorder="true" applyAlignment="true" applyProtection="false">
      <alignment horizontal="center" vertical="center" textRotation="0" wrapText="true" indent="0" shrinkToFit="false"/>
      <protection locked="true" hidden="false"/>
    </xf>
    <xf numFmtId="167" fontId="62" fillId="8"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63" fillId="4" borderId="0"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left" vertical="top" textRotation="0" wrapText="true" indent="0" shrinkToFit="false"/>
      <protection locked="true" hidden="false"/>
    </xf>
    <xf numFmtId="164" fontId="64" fillId="2" borderId="0" xfId="0" applyFont="true" applyBorder="false" applyAlignment="true" applyProtection="false">
      <alignment horizontal="center" vertical="center" textRotation="0" wrapText="true" indent="0" shrinkToFit="false"/>
      <protection locked="true" hidden="false"/>
    </xf>
    <xf numFmtId="164" fontId="55" fillId="4" borderId="0" xfId="0" applyFont="true" applyBorder="false" applyAlignment="true" applyProtection="false">
      <alignment horizontal="center" vertical="bottom" textRotation="0" wrapText="true" indent="0" shrinkToFit="false"/>
      <protection locked="true" hidden="false"/>
    </xf>
    <xf numFmtId="164" fontId="14" fillId="4" borderId="0" xfId="0" applyFont="true" applyBorder="true" applyAlignment="false" applyProtection="false">
      <alignment horizontal="general" vertical="bottom" textRotation="0" wrapText="false" indent="0" shrinkToFit="false"/>
      <protection locked="true" hidden="false"/>
    </xf>
    <xf numFmtId="164" fontId="65" fillId="5" borderId="1" xfId="0" applyFont="true" applyBorder="true" applyAlignment="true" applyProtection="false">
      <alignment horizontal="center" vertical="bottom" textRotation="0" wrapText="true" indent="0" shrinkToFit="false"/>
      <protection locked="true" hidden="false"/>
    </xf>
    <xf numFmtId="164" fontId="38" fillId="8" borderId="1" xfId="0" applyFont="true" applyBorder="true" applyAlignment="true" applyProtection="false">
      <alignment horizontal="center" vertical="bottom"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27" fillId="2" borderId="0" xfId="0" applyFont="true" applyBorder="true" applyAlignment="true" applyProtection="false">
      <alignment horizontal="left" vertical="center" textRotation="0" wrapText="false" indent="0" shrinkToFit="false"/>
      <protection locked="true" hidden="false"/>
    </xf>
    <xf numFmtId="164" fontId="66" fillId="2" borderId="0" xfId="0" applyFont="true" applyBorder="true" applyAlignment="true" applyProtection="false">
      <alignment horizontal="left" vertical="center" textRotation="0" wrapText="false" indent="0" shrinkToFit="false"/>
      <protection locked="true" hidden="false"/>
    </xf>
    <xf numFmtId="164" fontId="15" fillId="20" borderId="0" xfId="0" applyFont="true" applyBorder="true" applyAlignment="true" applyProtection="false">
      <alignment horizontal="center" vertical="center" textRotation="0" wrapText="true" indent="0" shrinkToFit="false"/>
      <protection locked="true" hidden="false"/>
    </xf>
    <xf numFmtId="164" fontId="15" fillId="29" borderId="0" xfId="0" applyFont="true" applyBorder="false" applyAlignment="true" applyProtection="false">
      <alignment horizontal="center" vertical="center" textRotation="0" wrapText="true" indent="0" shrinkToFit="false"/>
      <protection locked="true" hidden="false"/>
    </xf>
    <xf numFmtId="164" fontId="15" fillId="30" borderId="0" xfId="0" applyFont="true" applyBorder="true" applyAlignment="true" applyProtection="false">
      <alignment horizontal="center" vertical="center" textRotation="0" wrapText="true" indent="0" shrinkToFit="false"/>
      <protection locked="true" hidden="false"/>
    </xf>
    <xf numFmtId="164" fontId="15" fillId="31" borderId="0"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67" fillId="9" borderId="1" xfId="0" applyFont="true" applyBorder="true" applyAlignment="true" applyProtection="false">
      <alignment horizontal="center" vertical="center" textRotation="0" wrapText="true" indent="0" shrinkToFit="false"/>
      <protection locked="true" hidden="false"/>
    </xf>
    <xf numFmtId="164" fontId="68" fillId="32" borderId="1" xfId="0" applyFont="true" applyBorder="true" applyAlignment="true" applyProtection="false">
      <alignment horizontal="center" vertical="center" textRotation="0" wrapText="true" indent="0" shrinkToFit="false"/>
      <protection locked="true" hidden="false"/>
    </xf>
    <xf numFmtId="164" fontId="69" fillId="12" borderId="1" xfId="0" applyFont="true" applyBorder="true" applyAlignment="true" applyProtection="false">
      <alignment horizontal="center" vertical="center" textRotation="0" wrapText="true" indent="0" shrinkToFit="false"/>
      <protection locked="true" hidden="false"/>
    </xf>
    <xf numFmtId="164" fontId="70" fillId="14"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false" indent="0" shrinkToFit="false"/>
      <protection locked="true" hidden="false"/>
    </xf>
    <xf numFmtId="164" fontId="16" fillId="32"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29" fillId="9"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6" fillId="21"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29" fillId="15"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24" fillId="6" borderId="1"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8" fillId="6" borderId="1" xfId="0" applyFont="true" applyBorder="true" applyAlignment="true" applyProtection="false">
      <alignment horizontal="left" vertical="top" textRotation="0" wrapText="true" indent="0" shrinkToFit="false"/>
      <protection locked="true" hidden="false"/>
    </xf>
    <xf numFmtId="164" fontId="71" fillId="6" borderId="1" xfId="0" applyFont="true" applyBorder="true" applyAlignment="true" applyProtection="false">
      <alignment horizontal="left" vertical="top" textRotation="0" wrapText="true" indent="0" shrinkToFit="false"/>
      <protection locked="true" hidden="false"/>
    </xf>
    <xf numFmtId="164" fontId="15" fillId="8"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8"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71" fillId="8"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72" fillId="3" borderId="0" xfId="0" applyFont="true" applyBorder="true" applyAlignment="true" applyProtection="false">
      <alignment horizontal="center" vertical="center" textRotation="0" wrapText="true" indent="0" shrinkToFit="false"/>
      <protection locked="true" hidden="false"/>
    </xf>
    <xf numFmtId="164" fontId="37" fillId="0" borderId="1" xfId="0" applyFont="true" applyBorder="true" applyAlignment="true" applyProtection="false">
      <alignment horizontal="center" vertical="center" textRotation="0" wrapText="true" indent="0" shrinkToFit="false"/>
      <protection locked="true" hidden="false"/>
    </xf>
    <xf numFmtId="164" fontId="0" fillId="22" borderId="1" xfId="0" applyFont="false" applyBorder="true" applyAlignment="false" applyProtection="false">
      <alignment horizontal="general" vertical="bottom" textRotation="0" wrapText="false" indent="0" shrinkToFit="false"/>
      <protection locked="true" hidden="false"/>
    </xf>
    <xf numFmtId="164" fontId="0" fillId="23" borderId="1" xfId="0" applyFont="false" applyBorder="true" applyAlignment="false" applyProtection="false">
      <alignment horizontal="general" vertical="bottom" textRotation="0" wrapText="false" indent="0" shrinkToFit="false"/>
      <protection locked="true" hidden="false"/>
    </xf>
    <xf numFmtId="164" fontId="0" fillId="24" borderId="1" xfId="0" applyFont="false" applyBorder="true" applyAlignment="false" applyProtection="false">
      <alignment horizontal="general" vertical="bottom" textRotation="0" wrapText="false" indent="0" shrinkToFit="false"/>
      <protection locked="true" hidden="false"/>
    </xf>
    <xf numFmtId="164" fontId="0" fillId="25" borderId="1" xfId="0" applyFont="false" applyBorder="true" applyAlignment="false" applyProtection="false">
      <alignment horizontal="general" vertical="bottom" textRotation="0" wrapText="false" indent="0" shrinkToFit="false"/>
      <protection locked="true" hidden="false"/>
    </xf>
    <xf numFmtId="164" fontId="0" fillId="26" borderId="1" xfId="0" applyFont="false" applyBorder="true" applyAlignment="false" applyProtection="false">
      <alignment horizontal="general" vertical="bottom" textRotation="0" wrapText="false" indent="0" shrinkToFit="false"/>
      <protection locked="true" hidden="false"/>
    </xf>
    <xf numFmtId="164" fontId="16" fillId="27" borderId="1" xfId="0" applyFont="true" applyBorder="true" applyAlignment="true" applyProtection="false">
      <alignment horizontal="left" vertical="center" textRotation="0" wrapText="true" indent="0" shrinkToFit="false"/>
      <protection locked="true" hidden="false"/>
    </xf>
    <xf numFmtId="168" fontId="17" fillId="8" borderId="1" xfId="0" applyFont="true" applyBorder="true" applyAlignment="true" applyProtection="false">
      <alignment horizontal="center" vertical="center" textRotation="0" wrapText="true" indent="0" shrinkToFit="false"/>
      <protection locked="true" hidden="false"/>
    </xf>
    <xf numFmtId="164" fontId="43" fillId="0" borderId="1" xfId="0" applyFont="true" applyBorder="true" applyAlignment="true" applyProtection="false">
      <alignment horizontal="center" vertical="center" textRotation="0" wrapText="true" indent="0" shrinkToFit="false"/>
      <protection locked="true" hidden="false"/>
    </xf>
    <xf numFmtId="169" fontId="47" fillId="8" borderId="1" xfId="0" applyFont="true" applyBorder="true" applyAlignment="true" applyProtection="false">
      <alignment horizontal="center" vertical="center" textRotation="0" wrapText="true" indent="0" shrinkToFit="false"/>
      <protection locked="true" hidden="false"/>
    </xf>
    <xf numFmtId="170" fontId="47" fillId="8" borderId="1" xfId="0" applyFont="true" applyBorder="true" applyAlignment="true" applyProtection="false">
      <alignment horizontal="center" vertical="center" textRotation="0" wrapText="true" indent="0" shrinkToFit="false"/>
      <protection locked="true" hidden="false"/>
    </xf>
    <xf numFmtId="171" fontId="47" fillId="9" borderId="1" xfId="0" applyFont="true" applyBorder="true" applyAlignment="true" applyProtection="false">
      <alignment horizontal="center" vertical="center" textRotation="0" wrapText="true" indent="0" shrinkToFit="false"/>
      <protection locked="true" hidden="false"/>
    </xf>
    <xf numFmtId="172" fontId="47" fillId="9" borderId="1" xfId="0" applyFont="true" applyBorder="true" applyAlignment="true" applyProtection="false">
      <alignment horizontal="center" vertical="center" textRotation="0" wrapText="true" indent="0" shrinkToFit="false"/>
      <protection locked="true" hidden="false"/>
    </xf>
    <xf numFmtId="164" fontId="73" fillId="10"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right" vertical="center" textRotation="0" wrapText="true" indent="0" shrinkToFit="false"/>
      <protection locked="true" hidden="false"/>
    </xf>
    <xf numFmtId="164" fontId="14" fillId="33" borderId="0" xfId="0" applyFont="true" applyBorder="false" applyAlignment="true" applyProtection="false">
      <alignment horizontal="center" vertical="center" textRotation="0" wrapText="true" indent="0" shrinkToFit="false"/>
      <protection locked="true" hidden="false"/>
    </xf>
    <xf numFmtId="164" fontId="14" fillId="16" borderId="0" xfId="0" applyFont="true" applyBorder="false" applyAlignment="true" applyProtection="false">
      <alignment horizontal="center" vertical="center" textRotation="0" wrapText="true" indent="0" shrinkToFit="false"/>
      <protection locked="true" hidden="false"/>
    </xf>
    <xf numFmtId="164" fontId="74" fillId="26" borderId="0" xfId="0" applyFont="true" applyBorder="false" applyAlignment="true" applyProtection="false">
      <alignment horizontal="center" vertical="center" textRotation="0" wrapText="true" indent="0" shrinkToFit="false"/>
      <protection locked="true" hidden="false"/>
    </xf>
    <xf numFmtId="164" fontId="14" fillId="34" borderId="0" xfId="0" applyFont="true" applyBorder="false" applyAlignment="true" applyProtection="false">
      <alignment horizontal="center" vertical="center" textRotation="0" wrapText="true" indent="0" shrinkToFit="false"/>
      <protection locked="true" hidden="false"/>
    </xf>
    <xf numFmtId="164" fontId="14" fillId="35"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75" fillId="2" borderId="0" xfId="0" applyFont="true" applyBorder="false" applyAlignment="true" applyProtection="false">
      <alignment horizontal="center" vertical="center" textRotation="0" wrapText="true" indent="0" shrinkToFit="false"/>
      <protection locked="true" hidden="false"/>
    </xf>
    <xf numFmtId="167" fontId="63" fillId="4" borderId="0" xfId="0" applyFont="true" applyBorder="false" applyAlignment="true" applyProtection="false">
      <alignment horizontal="center" vertical="center" textRotation="0" wrapText="true" indent="0" shrinkToFit="false"/>
      <protection locked="true" hidden="false"/>
    </xf>
    <xf numFmtId="164" fontId="31" fillId="3" borderId="0" xfId="0" applyFont="true" applyBorder="fals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76" fillId="0" borderId="1" xfId="0" applyFont="true" applyBorder="true" applyAlignment="true" applyProtection="false">
      <alignment horizontal="left" vertical="center" textRotation="0" wrapText="true" indent="0" shrinkToFit="false"/>
      <protection locked="true" hidden="false"/>
    </xf>
    <xf numFmtId="164" fontId="77" fillId="0"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7" fillId="2" borderId="0" xfId="0" applyFont="true" applyBorder="fals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78" fillId="8" borderId="1" xfId="0" applyFont="true" applyBorder="true" applyAlignment="true" applyProtection="false">
      <alignment horizontal="left" vertical="center" textRotation="0" wrapText="true" indent="0" shrinkToFit="false"/>
      <protection locked="true" hidden="false"/>
    </xf>
    <xf numFmtId="164" fontId="78" fillId="0" borderId="1" xfId="0" applyFont="true" applyBorder="true" applyAlignment="true" applyProtection="false">
      <alignment horizontal="left" vertical="center" textRotation="0" wrapText="true" indent="0" shrinkToFit="false"/>
      <protection locked="true" hidden="false"/>
    </xf>
    <xf numFmtId="164" fontId="7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2">
    <dxf>
      <font>
        <name val="Arial"/>
        <charset val="1"/>
        <family val="0"/>
        <b val="1"/>
        <color rgb="FF3A2A00"/>
      </font>
      <fill>
        <patternFill>
          <bgColor rgb="FFF4C542"/>
        </patternFill>
      </fill>
    </dxf>
    <dxf>
      <font>
        <name val="Arial"/>
        <charset val="1"/>
        <family val="0"/>
        <b val="1"/>
        <color rgb="FF0F3D1C"/>
      </font>
      <fill>
        <patternFill>
          <bgColor rgb="FF7CC98A"/>
        </patternFill>
      </fill>
    </dxf>
    <dxf>
      <font>
        <name val="Arial"/>
        <charset val="1"/>
        <family val="0"/>
        <b val="1"/>
        <color rgb="FF0D2E52"/>
      </font>
      <fill>
        <patternFill>
          <bgColor rgb="FF7FB3E6"/>
        </patternFill>
      </fill>
    </dxf>
    <dxf>
      <font>
        <name val="Arial"/>
        <charset val="1"/>
        <family val="0"/>
        <b val="1"/>
        <color rgb="FF333333"/>
      </font>
      <fill>
        <patternFill>
          <bgColor rgb="FFC4C4C4"/>
        </patternFill>
      </fill>
    </dxf>
    <dxf>
      <font>
        <name val="Arial"/>
        <charset val="1"/>
        <family val="0"/>
        <color rgb="FFB42318"/>
        <sz val="8"/>
      </font>
    </dxf>
    <dxf>
      <font>
        <name val="Arial"/>
        <charset val="1"/>
        <family val="0"/>
        <b val="1"/>
        <color rgb="FF1E6B3A"/>
        <sz val="8"/>
      </font>
    </dxf>
    <dxf>
      <font>
        <name val="Arial"/>
        <charset val="1"/>
        <family val="0"/>
        <b val="1"/>
        <color rgb="FF1E1E1E"/>
      </font>
      <fill>
        <patternFill>
          <bgColor rgb="FFA7B0B8"/>
        </patternFill>
      </fill>
    </dxf>
    <dxf>
      <font>
        <name val="Arial"/>
        <charset val="1"/>
        <family val="0"/>
        <b val="1"/>
        <color rgb="FFFFFFFF"/>
      </font>
      <fill>
        <patternFill>
          <bgColor rgb="FF4CAF6A"/>
        </patternFill>
      </fill>
    </dxf>
    <dxf>
      <font>
        <name val="Arial"/>
        <charset val="1"/>
        <family val="0"/>
        <b val="1"/>
        <color rgb="FFFFFFFF"/>
      </font>
      <fill>
        <patternFill>
          <bgColor rgb="FF3B82D6"/>
        </patternFill>
      </fill>
    </dxf>
    <dxf>
      <font>
        <name val="Arial"/>
        <charset val="1"/>
        <family val="0"/>
        <b val="1"/>
        <color rgb="FFFFFFFF"/>
      </font>
      <fill>
        <patternFill>
          <bgColor rgb="FFA855D6"/>
        </patternFill>
      </fill>
    </dxf>
    <dxf>
      <font>
        <name val="Arial"/>
        <charset val="1"/>
        <family val="0"/>
        <b val="1"/>
        <color rgb="FF1E1E1E"/>
      </font>
      <fill>
        <patternFill>
          <bgColor rgb="FFE0A526"/>
        </patternFill>
      </fill>
    </dxf>
    <dxf>
      <font>
        <name val="Arial"/>
        <charset val="1"/>
        <family val="0"/>
        <b val="1"/>
        <color rgb="FF9B1C1C"/>
      </font>
      <fill>
        <patternFill>
          <bgColor rgb="FFFDE2E2"/>
        </patternFill>
      </fill>
    </dxf>
    <dxf>
      <font>
        <name val="Arial"/>
        <charset val="1"/>
        <family val="0"/>
        <b val="1"/>
        <color rgb="FF8A5A00"/>
      </font>
      <fill>
        <patternFill>
          <bgColor rgb="FFFFF1D6"/>
        </patternFill>
      </fill>
    </dxf>
    <dxf>
      <font>
        <name val="Arial"/>
        <charset val="1"/>
        <family val="0"/>
        <b val="1"/>
        <color rgb="FF0D3B66"/>
      </font>
      <fill>
        <patternFill>
          <bgColor rgb="FFDCEBFA"/>
        </patternFill>
      </fill>
    </dxf>
    <dxf>
      <font>
        <name val="Arial"/>
        <charset val="1"/>
        <family val="0"/>
        <b val="1"/>
        <color rgb="FFFFFFFF"/>
      </font>
      <fill>
        <patternFill>
          <bgColor rgb="FF0D3B66"/>
        </patternFill>
      </fill>
    </dxf>
    <dxf>
      <font>
        <name val="Arial"/>
        <charset val="1"/>
        <family val="0"/>
        <b val="1"/>
        <color rgb="FFFFFFFF"/>
      </font>
      <fill>
        <patternFill>
          <bgColor rgb="FFB42318"/>
        </patternFill>
      </fill>
    </dxf>
    <dxf>
      <font>
        <name val="Arial"/>
        <charset val="1"/>
        <family val="0"/>
        <b val="1"/>
        <color rgb="FFFFFFFF"/>
      </font>
      <fill>
        <patternFill>
          <bgColor rgb="FF2E7D32"/>
        </patternFill>
      </fill>
    </dxf>
    <dxf>
      <font>
        <name val="Arial"/>
        <charset val="1"/>
        <family val="0"/>
        <b val="1"/>
        <color rgb="FFFFFFFF"/>
      </font>
      <fill>
        <patternFill>
          <bgColor rgb="FF6B7280"/>
        </patternFill>
      </fill>
    </dxf>
    <dxf>
      <font>
        <name val="Arial"/>
        <charset val="1"/>
        <family val="0"/>
        <b val="1"/>
        <color rgb="FF7A2E00"/>
      </font>
      <fill>
        <patternFill>
          <bgColor rgb="FFFFF3C4"/>
        </patternFill>
      </fill>
    </dxf>
    <dxf>
      <font>
        <name val="Arial"/>
        <charset val="1"/>
        <family val="0"/>
        <b val="1"/>
        <color rgb="FF3A2A00"/>
      </font>
      <fill>
        <patternFill>
          <bgColor rgb="FFD4AF37"/>
        </patternFill>
      </fill>
    </dxf>
    <dxf>
      <fill>
        <patternFill>
          <bgColor rgb="FFFFF8E1"/>
        </patternFill>
      </fill>
    </dxf>
    <dxf>
      <fill>
        <patternFill patternType="solid">
          <fgColor rgb="FF0E2A1F"/>
          <bgColor rgb="FF000000"/>
        </patternFill>
      </fill>
    </dxf>
    <dxf>
      <fill>
        <patternFill patternType="solid">
          <fgColor rgb="FFFBF8EF"/>
          <bgColor rgb="FF000000"/>
        </patternFill>
      </fill>
    </dxf>
    <dxf>
      <fill>
        <patternFill patternType="solid">
          <bgColor rgb="FF000000"/>
        </patternFill>
      </fill>
    </dxf>
    <dxf>
      <fill>
        <patternFill patternType="solid">
          <fgColor rgb="FF1F2A24"/>
          <bgColor rgb="FF000000"/>
        </patternFill>
      </fill>
    </dxf>
    <dxf>
      <fill>
        <patternFill patternType="solid">
          <fgColor rgb="FFFFFFFF"/>
          <bgColor rgb="FF000000"/>
        </patternFill>
      </fill>
    </dxf>
    <dxf>
      <fill>
        <patternFill patternType="solid">
          <fgColor rgb="FF7CC98A"/>
          <bgColor rgb="FF000000"/>
        </patternFill>
      </fill>
    </dxf>
    <dxf>
      <fill>
        <patternFill patternType="solid">
          <fgColor rgb="FF7FB3E6"/>
          <bgColor rgb="FF000000"/>
        </patternFill>
      </fill>
    </dxf>
    <dxf>
      <fill>
        <patternFill patternType="solid">
          <fgColor rgb="FFC4C4C4"/>
          <bgColor rgb="FF000000"/>
        </patternFill>
      </fill>
    </dxf>
    <dxf>
      <fill>
        <patternFill patternType="solid">
          <fgColor rgb="FFF4C542"/>
          <bgColor rgb="FF000000"/>
        </patternFill>
      </fill>
    </dxf>
    <dxf>
      <fill>
        <patternFill patternType="solid">
          <fgColor rgb="FF0D2E52"/>
          <bgColor rgb="FF000000"/>
        </patternFill>
      </fill>
    </dxf>
    <dxf>
      <fill>
        <patternFill patternType="solid">
          <fgColor rgb="FF0F3D1C"/>
          <bgColor rgb="FF000000"/>
        </patternFill>
      </fill>
    </dxf>
    <dxf>
      <fill>
        <patternFill patternType="solid">
          <fgColor rgb="FF333333"/>
          <bgColor rgb="FF000000"/>
        </patternFill>
      </fill>
    </dxf>
    <dxf>
      <fill>
        <patternFill patternType="solid">
          <fgColor rgb="FF3A2A00"/>
          <bgColor rgb="FF000000"/>
        </patternFill>
      </fill>
    </dxf>
    <dxf>
      <fill>
        <patternFill patternType="solid">
          <fgColor rgb="FF2E7D32"/>
          <bgColor rgb="FF000000"/>
        </patternFill>
      </fill>
    </dxf>
    <dxf>
      <fill>
        <patternFill patternType="solid">
          <fgColor rgb="FFB42318"/>
          <bgColor rgb="FF000000"/>
        </patternFill>
      </fill>
    </dxf>
    <dxf>
      <font>
        <name val="Arial"/>
        <charset val="1"/>
        <family val="0"/>
        <b val="1"/>
        <color rgb="FFB42318"/>
      </font>
    </dxf>
    <dxf>
      <font>
        <name val="Arial"/>
        <charset val="1"/>
        <family val="0"/>
        <b val="1"/>
        <color rgb="FF2E7D32"/>
      </font>
    </dxf>
    <dxf>
      <fill>
        <patternFill patternType="solid">
          <fgColor rgb="FF000000"/>
          <bgColor rgb="FF000000"/>
        </patternFill>
      </fill>
    </dxf>
    <dxf>
      <fill>
        <patternFill patternType="solid">
          <fgColor rgb="FF1B4332"/>
          <bgColor rgb="FF000000"/>
        </patternFill>
      </fill>
    </dxf>
    <dxf>
      <fill>
        <patternFill patternType="solid">
          <fgColor rgb="FFE6F0EA"/>
          <bgColor rgb="FF000000"/>
        </patternFill>
      </fill>
    </dxf>
    <dxf>
      <fill>
        <patternFill patternType="solid">
          <fgColor rgb="FFE5E7EB"/>
          <bgColor rgb="FF000000"/>
        </patternFill>
      </fill>
    </dxf>
    <dxf>
      <fill>
        <patternFill patternType="solid">
          <fgColor rgb="FFFFF3C4"/>
          <bgColor rgb="FF000000"/>
        </patternFill>
      </fill>
    </dxf>
    <dxf>
      <fill>
        <patternFill patternType="solid">
          <fgColor rgb="FF6B7280"/>
          <bgColor rgb="FF000000"/>
        </patternFill>
      </fill>
    </dxf>
    <dxf>
      <fill>
        <patternFill patternType="solid">
          <fgColor rgb="FF7A2E00"/>
          <bgColor rgb="FF000000"/>
        </patternFill>
      </fill>
    </dxf>
    <dxf>
      <font>
        <name val="Arial"/>
        <charset val="1"/>
        <family val="0"/>
        <b val="1"/>
        <color rgb="FF6B7280"/>
      </font>
      <fill>
        <patternFill>
          <bgColor rgb="FFE5E7EB"/>
        </patternFill>
      </fill>
    </dxf>
    <dxf>
      <fill>
        <patternFill>
          <bgColor rgb="FFFFF3C4"/>
        </patternFill>
      </fill>
    </dxf>
    <dxf>
      <fill>
        <patternFill patternType="solid">
          <fgColor rgb="FFC8F0D2"/>
          <bgColor rgb="FF000000"/>
        </patternFill>
      </fill>
    </dxf>
    <dxf>
      <fill>
        <patternFill patternType="solid">
          <fgColor rgb="FF166534"/>
          <bgColor rgb="FF000000"/>
        </patternFill>
      </fill>
    </dxf>
    <dxf>
      <font>
        <name val="Arial"/>
        <charset val="1"/>
        <family val="0"/>
        <b val="1"/>
        <color rgb="FF166534"/>
      </font>
      <fill>
        <patternFill>
          <bgColor rgb="FFC8F0D2"/>
        </patternFill>
      </fill>
    </dxf>
    <dxf>
      <fill>
        <patternFill>
          <bgColor rgb="FF2E7D32"/>
        </patternFill>
      </fill>
    </dxf>
    <dxf>
      <font>
        <name val="Arial"/>
        <charset val="1"/>
        <family val="0"/>
        <strike val="1"/>
        <color rgb="FF6B7A71"/>
      </font>
    </dxf>
  </dxfs>
  <colors>
    <indexedColors>
      <rgbColor rgb="FF000000"/>
      <rgbColor rgb="FFFFFFFF"/>
      <rgbColor rgb="FFFFF1E6"/>
      <rgbColor rgb="FFE6F0EA"/>
      <rgbColor rgb="FFF3F5F4"/>
      <rgbColor rgb="FFFFF1D6"/>
      <rgbColor rgb="FFEEEEEE"/>
      <rgbColor rgb="FF7CC98A"/>
      <rgbColor rgb="FF9B1C1C"/>
      <rgbColor rgb="FF166534"/>
      <rgbColor rgb="FF1E1E1E"/>
      <rgbColor rgb="FFA65503"/>
      <rgbColor rgb="FF7C3AED"/>
      <rgbColor rgb="FF1E6B3A"/>
      <rgbColor rgb="FFC4C4C4"/>
      <rgbColor rgb="FF6B7A71"/>
      <rgbColor rgb="FFA7B0B8"/>
      <rgbColor rgb="FFB42318"/>
      <rgbColor rgb="FFFFF6DB"/>
      <rgbColor rgb="FFDCEBFA"/>
      <rgbColor rgb="FF1B4332"/>
      <rgbColor rgb="FFA855D6"/>
      <rgbColor rgb="FF1D4ED8"/>
      <rgbColor rgb="FFC9D6CE"/>
      <rgbColor rgb="FF1F2A24"/>
      <rgbColor rgb="FFF5F0FF"/>
      <rgbColor rgb="FFFFF8E1"/>
      <rgbColor rgb="FFE3EBE5"/>
      <rgbColor rgb="FFEEF3EF"/>
      <rgbColor rgb="FF0F3D1C"/>
      <rgbColor rgb="FF2E7D32"/>
      <rgbColor rgb="FFFBF8EF"/>
      <rgbColor rgb="FF0EA5E9"/>
      <rgbColor rgb="FFE6F4EA"/>
      <rgbColor rgb="FFC8F0D2"/>
      <rgbColor rgb="FFFFF3C4"/>
      <rgbColor rgb="FF7FB3E6"/>
      <rgbColor rgb="FFEDE4FF"/>
      <rgbColor rgb="FFBFD8C9"/>
      <rgbColor rgb="FFFDE2E2"/>
      <rgbColor rgb="FF3B82D6"/>
      <rgbColor rgb="FF4CAF6A"/>
      <rgbColor rgb="FFD4AF37"/>
      <rgbColor rgb="FFF4C542"/>
      <rgbColor rgb="FFE0A526"/>
      <rgbColor rgb="FFE5E7EB"/>
      <rgbColor rgb="FF686E7B"/>
      <rgbColor rgb="FF8AA397"/>
      <rgbColor rgb="FF0D3B66"/>
      <rgbColor rgb="FF16A34A"/>
      <rgbColor rgb="FF0E2A1F"/>
      <rgbColor rgb="FF3A2A00"/>
      <rgbColor rgb="FF7A2E00"/>
      <rgbColor rgb="FFB91C1C"/>
      <rgbColor rgb="FF0D2E52"/>
      <rgbColor rgb="FF352B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
</Relationships>
</file>

<file path=xl/drawings/_rels/drawing2.xml.rels><?xml version="1.0" encoding="UTF-8"?>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13.png"/><Relationship Id="rId5" Type="http://schemas.openxmlformats.org/officeDocument/2006/relationships/image" Target="../media/image14.png"/><Relationship Id="rId6" Type="http://schemas.openxmlformats.org/officeDocument/2006/relationships/image" Target="../media/image15.png"/><Relationship Id="rId7" Type="http://schemas.openxmlformats.org/officeDocument/2006/relationships/image" Target="../media/image16.png"/><Relationship Id="rId8" Type="http://schemas.openxmlformats.org/officeDocument/2006/relationships/image" Target="../media/image17.png"/><Relationship Id="rId9" Type="http://schemas.openxmlformats.org/officeDocument/2006/relationships/image" Target="../media/image18.png"/><Relationship Id="rId10" Type="http://schemas.openxmlformats.org/officeDocument/2006/relationships/image" Target="../media/image19.png"/><Relationship Id="rId11" Type="http://schemas.openxmlformats.org/officeDocument/2006/relationships/image" Target="../media/image20.png"/><Relationship Id="rId12" Type="http://schemas.openxmlformats.org/officeDocument/2006/relationships/image" Target="../media/image21.png"/><Relationship Id="rId13" Type="http://schemas.openxmlformats.org/officeDocument/2006/relationships/image" Target="../media/image22.png"/><Relationship Id="rId14" Type="http://schemas.openxmlformats.org/officeDocument/2006/relationships/image" Target="../media/image23.png"/><Relationship Id="rId15" Type="http://schemas.openxmlformats.org/officeDocument/2006/relationships/image" Target="../media/image24.png"/><Relationship Id="rId16" Type="http://schemas.openxmlformats.org/officeDocument/2006/relationships/image" Target="../media/image25.png"/><Relationship Id="rId17" Type="http://schemas.openxmlformats.org/officeDocument/2006/relationships/image" Target="../media/image26.png"/><Relationship Id="rId18" Type="http://schemas.openxmlformats.org/officeDocument/2006/relationships/image" Target="../media/image27.png"/><Relationship Id="rId19" Type="http://schemas.openxmlformats.org/officeDocument/2006/relationships/image" Target="../media/image28.png"/><Relationship Id="rId20" Type="http://schemas.openxmlformats.org/officeDocument/2006/relationships/image" Target="../media/image29.png"/><Relationship Id="rId21" Type="http://schemas.openxmlformats.org/officeDocument/2006/relationships/image" Target="../media/image30.png"/><Relationship Id="rId22" Type="http://schemas.openxmlformats.org/officeDocument/2006/relationships/image" Target="../media/image31.png"/><Relationship Id="rId23" Type="http://schemas.openxmlformats.org/officeDocument/2006/relationships/image" Target="../media/image32.png"/><Relationship Id="rId24" Type="http://schemas.openxmlformats.org/officeDocument/2006/relationships/image" Target="../media/image33.png"/><Relationship Id="rId25" Type="http://schemas.openxmlformats.org/officeDocument/2006/relationships/image" Target="../media/image34.png"/><Relationship Id="rId26" Type="http://schemas.openxmlformats.org/officeDocument/2006/relationships/image" Target="../media/image35.png"/><Relationship Id="rId27" Type="http://schemas.openxmlformats.org/officeDocument/2006/relationships/image" Target="../media/image1.png"/><Relationship Id="rId28" Type="http://schemas.openxmlformats.org/officeDocument/2006/relationships/image" Target="../media/image36.png"/><Relationship Id="rId29" Type="http://schemas.openxmlformats.org/officeDocument/2006/relationships/image" Target="../media/image37.png"/><Relationship Id="rId30" Type="http://schemas.openxmlformats.org/officeDocument/2006/relationships/image" Target="../media/image1.png"/><Relationship Id="rId31" Type="http://schemas.openxmlformats.org/officeDocument/2006/relationships/image" Target="../media/image38.png"/><Relationship Id="rId32" Type="http://schemas.openxmlformats.org/officeDocument/2006/relationships/image" Target="../media/image39.png"/><Relationship Id="rId33" Type="http://schemas.openxmlformats.org/officeDocument/2006/relationships/image" Target="../media/image40.png"/><Relationship Id="rId34" Type="http://schemas.openxmlformats.org/officeDocument/2006/relationships/image" Target="../media/image36.png"/><Relationship Id="rId35" Type="http://schemas.openxmlformats.org/officeDocument/2006/relationships/image" Target="../media/image38.png"/><Relationship Id="rId36" Type="http://schemas.openxmlformats.org/officeDocument/2006/relationships/image" Target="../media/image41.png"/><Relationship Id="rId37" Type="http://schemas.openxmlformats.org/officeDocument/2006/relationships/image" Target="../media/image42.png"/><Relationship Id="rId38" Type="http://schemas.openxmlformats.org/officeDocument/2006/relationships/image" Target="../media/image35.png"/><Relationship Id="rId39" Type="http://schemas.openxmlformats.org/officeDocument/2006/relationships/image" Target="../media/image43.png"/><Relationship Id="rId40" Type="http://schemas.openxmlformats.org/officeDocument/2006/relationships/image" Target="../media/image44.png"/><Relationship Id="rId41" Type="http://schemas.openxmlformats.org/officeDocument/2006/relationships/image" Target="../media/image45.png"/><Relationship Id="rId42" Type="http://schemas.openxmlformats.org/officeDocument/2006/relationships/image" Target="../media/image46.png"/><Relationship Id="rId43" Type="http://schemas.openxmlformats.org/officeDocument/2006/relationships/image" Target="../media/image47.png"/><Relationship Id="rId44" Type="http://schemas.openxmlformats.org/officeDocument/2006/relationships/image" Target="../media/image48.png"/><Relationship Id="rId45" Type="http://schemas.openxmlformats.org/officeDocument/2006/relationships/image" Target="../media/image3.png"/><Relationship Id="rId46" Type="http://schemas.openxmlformats.org/officeDocument/2006/relationships/image" Target="../media/image6.png"/><Relationship Id="rId47" Type="http://schemas.openxmlformats.org/officeDocument/2006/relationships/image" Target="../media/image49.png"/><Relationship Id="rId48" Type="http://schemas.openxmlformats.org/officeDocument/2006/relationships/image" Target="../media/image37.png"/><Relationship Id="rId49" Type="http://schemas.openxmlformats.org/officeDocument/2006/relationships/image" Target="../media/image50.png"/><Relationship Id="rId50" Type="http://schemas.openxmlformats.org/officeDocument/2006/relationships/image" Target="../media/image51.png"/><Relationship Id="rId51" Type="http://schemas.openxmlformats.org/officeDocument/2006/relationships/image" Target="../media/image6.png"/><Relationship Id="rId52" Type="http://schemas.openxmlformats.org/officeDocument/2006/relationships/image" Target="../media/image42.png"/><Relationship Id="rId53" Type="http://schemas.openxmlformats.org/officeDocument/2006/relationships/image" Target="../media/image52.png"/><Relationship Id="rId54" Type="http://schemas.openxmlformats.org/officeDocument/2006/relationships/image" Target="../media/image53.png"/><Relationship Id="rId55" Type="http://schemas.openxmlformats.org/officeDocument/2006/relationships/image" Target="../media/image3.png"/><Relationship Id="rId56" Type="http://schemas.openxmlformats.org/officeDocument/2006/relationships/image" Target="../media/image54.png"/><Relationship Id="rId57" Type="http://schemas.openxmlformats.org/officeDocument/2006/relationships/image" Target="../media/image55.png"/><Relationship Id="rId58" Type="http://schemas.openxmlformats.org/officeDocument/2006/relationships/image" Target="../media/image56.png"/><Relationship Id="rId59" Type="http://schemas.openxmlformats.org/officeDocument/2006/relationships/image" Target="../media/image50.png"/><Relationship Id="rId60" Type="http://schemas.openxmlformats.org/officeDocument/2006/relationships/image" Target="../media/image43.png"/><Relationship Id="rId61" Type="http://schemas.openxmlformats.org/officeDocument/2006/relationships/image" Target="../media/image57.png"/><Relationship Id="rId62" Type="http://schemas.openxmlformats.org/officeDocument/2006/relationships/image" Target="../media/image58.png"/><Relationship Id="rId63" Type="http://schemas.openxmlformats.org/officeDocument/2006/relationships/image" Target="../media/image59.png"/><Relationship Id="rId64" Type="http://schemas.openxmlformats.org/officeDocument/2006/relationships/image" Target="../media/image60.png"/><Relationship Id="rId65" Type="http://schemas.openxmlformats.org/officeDocument/2006/relationships/image" Target="../media/image31.png"/><Relationship Id="rId66" Type="http://schemas.openxmlformats.org/officeDocument/2006/relationships/image" Target="../media/image61.png"/><Relationship Id="rId67" Type="http://schemas.openxmlformats.org/officeDocument/2006/relationships/image" Target="../media/image62.png"/><Relationship Id="rId68" Type="http://schemas.openxmlformats.org/officeDocument/2006/relationships/image" Target="../media/image63.png"/><Relationship Id="rId69" Type="http://schemas.openxmlformats.org/officeDocument/2006/relationships/image" Target="../media/image34.png"/><Relationship Id="rId70" Type="http://schemas.openxmlformats.org/officeDocument/2006/relationships/image" Target="../media/image5.png"/><Relationship Id="rId71" Type="http://schemas.openxmlformats.org/officeDocument/2006/relationships/image" Target="../media/image64.png"/><Relationship Id="rId72" Type="http://schemas.openxmlformats.org/officeDocument/2006/relationships/image" Target="../media/image31.png"/><Relationship Id="rId73" Type="http://schemas.openxmlformats.org/officeDocument/2006/relationships/image" Target="../media/image38.png"/><Relationship Id="rId74" Type="http://schemas.openxmlformats.org/officeDocument/2006/relationships/image" Target="../media/image56.png"/><Relationship Id="rId75" Type="http://schemas.openxmlformats.org/officeDocument/2006/relationships/image" Target="../media/image39.png"/><Relationship Id="rId76" Type="http://schemas.openxmlformats.org/officeDocument/2006/relationships/image" Target="../media/image5.png"/><Relationship Id="rId77" Type="http://schemas.openxmlformats.org/officeDocument/2006/relationships/image" Target="../media/image38.png"/><Relationship Id="rId78" Type="http://schemas.openxmlformats.org/officeDocument/2006/relationships/image" Target="../media/image42.png"/><Relationship Id="rId79" Type="http://schemas.openxmlformats.org/officeDocument/2006/relationships/image" Target="../media/image65.png"/><Relationship Id="rId80" Type="http://schemas.openxmlformats.org/officeDocument/2006/relationships/image" Target="../media/image60.png"/><Relationship Id="rId81" Type="http://schemas.openxmlformats.org/officeDocument/2006/relationships/image" Target="../media/image43.png"/><Relationship Id="rId82" Type="http://schemas.openxmlformats.org/officeDocument/2006/relationships/image" Target="../media/image66.png"/><Relationship Id="rId83" Type="http://schemas.openxmlformats.org/officeDocument/2006/relationships/image" Target="../media/image57.png"/><Relationship Id="rId84" Type="http://schemas.openxmlformats.org/officeDocument/2006/relationships/image" Target="../media/image59.png"/><Relationship Id="rId85" Type="http://schemas.openxmlformats.org/officeDocument/2006/relationships/image" Target="../media/image67.png"/><Relationship Id="rId86" Type="http://schemas.openxmlformats.org/officeDocument/2006/relationships/image" Target="../media/image34.png"/><Relationship Id="rId87" Type="http://schemas.openxmlformats.org/officeDocument/2006/relationships/image" Target="../media/image68.png"/><Relationship Id="rId88" Type="http://schemas.openxmlformats.org/officeDocument/2006/relationships/image" Target="../media/image4.png"/><Relationship Id="rId89" Type="http://schemas.openxmlformats.org/officeDocument/2006/relationships/image" Target="../media/image2.png"/><Relationship Id="rId90" Type="http://schemas.openxmlformats.org/officeDocument/2006/relationships/image" Target="../media/image69.png"/><Relationship Id="rId91" Type="http://schemas.openxmlformats.org/officeDocument/2006/relationships/image" Target="../media/image1.png"/><Relationship Id="rId92" Type="http://schemas.openxmlformats.org/officeDocument/2006/relationships/image" Target="../media/image4.png"/><Relationship Id="rId93" Type="http://schemas.openxmlformats.org/officeDocument/2006/relationships/image" Target="../media/image70.png"/><Relationship Id="rId94" Type="http://schemas.openxmlformats.org/officeDocument/2006/relationships/image" Target="../media/image71.png"/><Relationship Id="rId95" Type="http://schemas.openxmlformats.org/officeDocument/2006/relationships/image" Target="../media/image40.png"/><Relationship Id="rId96" Type="http://schemas.openxmlformats.org/officeDocument/2006/relationships/image" Target="../media/image2.png"/><Relationship Id="rId97" Type="http://schemas.openxmlformats.org/officeDocument/2006/relationships/image" Target="../media/image72.png"/><Relationship Id="rId98" Type="http://schemas.openxmlformats.org/officeDocument/2006/relationships/image" Target="../media/image54.png"/><Relationship Id="rId99" Type="http://schemas.openxmlformats.org/officeDocument/2006/relationships/image" Target="../media/image73.png"/><Relationship Id="rId100" Type="http://schemas.openxmlformats.org/officeDocument/2006/relationships/image" Target="../media/image68.png"/><Relationship Id="rId101" Type="http://schemas.openxmlformats.org/officeDocument/2006/relationships/image" Target="../media/image43.png"/><Relationship Id="rId102" Type="http://schemas.openxmlformats.org/officeDocument/2006/relationships/image" Target="../media/image66.png"/><Relationship Id="rId103" Type="http://schemas.openxmlformats.org/officeDocument/2006/relationships/image" Target="../media/image57.png"/><Relationship Id="rId104" Type="http://schemas.openxmlformats.org/officeDocument/2006/relationships/image" Target="../media/image60.png"/><Relationship Id="rId105" Type="http://schemas.openxmlformats.org/officeDocument/2006/relationships/image" Target="../media/image74.png"/><Relationship Id="rId106" Type="http://schemas.openxmlformats.org/officeDocument/2006/relationships/image" Target="../media/image75.png"/><Relationship Id="rId107" Type="http://schemas.openxmlformats.org/officeDocument/2006/relationships/image" Target="../media/image33.png"/><Relationship Id="rId108" Type="http://schemas.openxmlformats.org/officeDocument/2006/relationships/image" Target="../media/image4.png"/><Relationship Id="rId109" Type="http://schemas.openxmlformats.org/officeDocument/2006/relationships/image" Target="../media/image47.png"/><Relationship Id="rId110" Type="http://schemas.openxmlformats.org/officeDocument/2006/relationships/image" Target="../media/image76.png"/><Relationship Id="rId111" Type="http://schemas.openxmlformats.org/officeDocument/2006/relationships/image" Target="../media/image36.png"/><Relationship Id="rId112" Type="http://schemas.openxmlformats.org/officeDocument/2006/relationships/image" Target="../media/image33.png"/><Relationship Id="rId113" Type="http://schemas.openxmlformats.org/officeDocument/2006/relationships/image" Target="../media/image77.png"/><Relationship Id="rId114" Type="http://schemas.openxmlformats.org/officeDocument/2006/relationships/image" Target="../media/image40.png"/><Relationship Id="rId115" Type="http://schemas.openxmlformats.org/officeDocument/2006/relationships/image" Target="../media/image78.png"/><Relationship Id="rId116" Type="http://schemas.openxmlformats.org/officeDocument/2006/relationships/image" Target="../media/image36.png"/><Relationship Id="rId117" Type="http://schemas.openxmlformats.org/officeDocument/2006/relationships/image" Target="../media/image38.png"/><Relationship Id="rId118" Type="http://schemas.openxmlformats.org/officeDocument/2006/relationships/image" Target="../media/image41.png"/><Relationship Id="rId119" Type="http://schemas.openxmlformats.org/officeDocument/2006/relationships/image" Target="../media/image42.png"/><Relationship Id="rId120" Type="http://schemas.openxmlformats.org/officeDocument/2006/relationships/image" Target="../media/image47.png"/><Relationship Id="rId121" Type="http://schemas.openxmlformats.org/officeDocument/2006/relationships/image" Target="../media/image43.png"/><Relationship Id="rId122" Type="http://schemas.openxmlformats.org/officeDocument/2006/relationships/image" Target="../media/image57.png"/><Relationship Id="rId123" Type="http://schemas.openxmlformats.org/officeDocument/2006/relationships/image" Target="../media/image58.png"/><Relationship Id="rId124" Type="http://schemas.openxmlformats.org/officeDocument/2006/relationships/image" Target="../media/image61.png"/><Relationship Id="rId125" Type="http://schemas.openxmlformats.org/officeDocument/2006/relationships/image" Target="../media/image48.png"/><Relationship Id="rId126" Type="http://schemas.openxmlformats.org/officeDocument/2006/relationships/image" Target="../media/image69.png"/><Relationship Id="rId127" Type="http://schemas.openxmlformats.org/officeDocument/2006/relationships/image" Target="../media/image8.png"/><Relationship Id="rId128" Type="http://schemas.openxmlformats.org/officeDocument/2006/relationships/image" Target="../media/image79.png"/><Relationship Id="rId129" Type="http://schemas.openxmlformats.org/officeDocument/2006/relationships/image" Target="../media/image49.png"/><Relationship Id="rId130" Type="http://schemas.openxmlformats.org/officeDocument/2006/relationships/image" Target="../media/image37.png"/><Relationship Id="rId131" Type="http://schemas.openxmlformats.org/officeDocument/2006/relationships/image" Target="../media/image50.png"/><Relationship Id="rId132" Type="http://schemas.openxmlformats.org/officeDocument/2006/relationships/image" Target="../media/image51.png"/><Relationship Id="rId133" Type="http://schemas.openxmlformats.org/officeDocument/2006/relationships/image" Target="../media/image8.png"/><Relationship Id="rId134" Type="http://schemas.openxmlformats.org/officeDocument/2006/relationships/image" Target="../media/image72.png"/><Relationship Id="rId135" Type="http://schemas.openxmlformats.org/officeDocument/2006/relationships/image" Target="../media/image73.png"/><Relationship Id="rId136" Type="http://schemas.openxmlformats.org/officeDocument/2006/relationships/image" Target="../media/image55.png"/><Relationship Id="rId137" Type="http://schemas.openxmlformats.org/officeDocument/2006/relationships/image" Target="../media/image69.png"/><Relationship Id="rId138" Type="http://schemas.openxmlformats.org/officeDocument/2006/relationships/image" Target="../media/image42.png"/><Relationship Id="rId139" Type="http://schemas.openxmlformats.org/officeDocument/2006/relationships/image" Target="../media/image53.png"/><Relationship Id="rId140" Type="http://schemas.openxmlformats.org/officeDocument/2006/relationships/image" Target="../media/image52.png"/><Relationship Id="rId141" Type="http://schemas.openxmlformats.org/officeDocument/2006/relationships/image" Target="../media/image50.png"/><Relationship Id="rId142" Type="http://schemas.openxmlformats.org/officeDocument/2006/relationships/image" Target="../media/image43.png"/><Relationship Id="rId143" Type="http://schemas.openxmlformats.org/officeDocument/2006/relationships/image" Target="../media/image57.png"/><Relationship Id="rId144" Type="http://schemas.openxmlformats.org/officeDocument/2006/relationships/image" Target="../media/image58.png"/><Relationship Id="rId145" Type="http://schemas.openxmlformats.org/officeDocument/2006/relationships/image" Target="../media/image48.png"/><Relationship Id="rId146" Type="http://schemas.openxmlformats.org/officeDocument/2006/relationships/image" Target="../media/image80.png"/><Relationship Id="rId147" Type="http://schemas.openxmlformats.org/officeDocument/2006/relationships/image" Target="../media/image8.png"/><Relationship Id="rId148" Type="http://schemas.openxmlformats.org/officeDocument/2006/relationships/image" Target="../media/image7.png"/><Relationship Id="rId149" Type="http://schemas.openxmlformats.org/officeDocument/2006/relationships/image" Target="../media/image49.png"/><Relationship Id="rId150" Type="http://schemas.openxmlformats.org/officeDocument/2006/relationships/image" Target="../media/image37.png"/><Relationship Id="rId151" Type="http://schemas.openxmlformats.org/officeDocument/2006/relationships/image" Target="../media/image50.png"/><Relationship Id="rId152" Type="http://schemas.openxmlformats.org/officeDocument/2006/relationships/image" Target="../media/image51.png"/><Relationship Id="rId153" Type="http://schemas.openxmlformats.org/officeDocument/2006/relationships/image" Target="../media/image8.png"/><Relationship Id="rId154" Type="http://schemas.openxmlformats.org/officeDocument/2006/relationships/image" Target="../media/image72.png"/><Relationship Id="rId155" Type="http://schemas.openxmlformats.org/officeDocument/2006/relationships/image" Target="../media/image73.png"/><Relationship Id="rId156" Type="http://schemas.openxmlformats.org/officeDocument/2006/relationships/image" Target="../media/image55.png"/><Relationship Id="rId157" Type="http://schemas.openxmlformats.org/officeDocument/2006/relationships/image" Target="../media/image7.png"/><Relationship Id="rId158" Type="http://schemas.openxmlformats.org/officeDocument/2006/relationships/image" Target="../media/image54.png"/><Relationship Id="rId159" Type="http://schemas.openxmlformats.org/officeDocument/2006/relationships/image" Target="../media/image71.png"/><Relationship Id="rId160" Type="http://schemas.openxmlformats.org/officeDocument/2006/relationships/image" Target="../media/image81.png"/><Relationship Id="rId161" Type="http://schemas.openxmlformats.org/officeDocument/2006/relationships/image" Target="../media/image50.png"/><Relationship Id="rId162" Type="http://schemas.openxmlformats.org/officeDocument/2006/relationships/image" Target="../media/image43.png"/><Relationship Id="rId163" Type="http://schemas.openxmlformats.org/officeDocument/2006/relationships/image" Target="../media/image57.png"/><Relationship Id="rId164" Type="http://schemas.openxmlformats.org/officeDocument/2006/relationships/image" Target="../media/image58.png"/><Relationship Id="rId165" Type="http://schemas.openxmlformats.org/officeDocument/2006/relationships/image" Target="../media/image82.png"/><Relationship Id="rId166" Type="http://schemas.openxmlformats.org/officeDocument/2006/relationships/image" Target="../media/image59.png"/><Relationship Id="rId167" Type="http://schemas.openxmlformats.org/officeDocument/2006/relationships/image" Target="../media/image83.png"/><Relationship Id="rId168" Type="http://schemas.openxmlformats.org/officeDocument/2006/relationships/image" Target="../media/image63.png"/><Relationship Id="rId169" Type="http://schemas.openxmlformats.org/officeDocument/2006/relationships/image" Target="../media/image34.png"/><Relationship Id="rId170" Type="http://schemas.openxmlformats.org/officeDocument/2006/relationships/image" Target="../media/image35.png"/><Relationship Id="rId171" Type="http://schemas.openxmlformats.org/officeDocument/2006/relationships/image" Target="../media/image84.png"/><Relationship Id="rId172" Type="http://schemas.openxmlformats.org/officeDocument/2006/relationships/image" Target="../media/image1.png"/><Relationship Id="rId173" Type="http://schemas.openxmlformats.org/officeDocument/2006/relationships/image" Target="../media/image63.png"/><Relationship Id="rId174" Type="http://schemas.openxmlformats.org/officeDocument/2006/relationships/image" Target="../media/image77.png"/><Relationship Id="rId175" Type="http://schemas.openxmlformats.org/officeDocument/2006/relationships/image" Target="../media/image78.png"/><Relationship Id="rId176" Type="http://schemas.openxmlformats.org/officeDocument/2006/relationships/image" Target="../media/image56.png"/><Relationship Id="rId177" Type="http://schemas.openxmlformats.org/officeDocument/2006/relationships/image" Target="../media/image1.png"/><Relationship Id="rId178" Type="http://schemas.openxmlformats.org/officeDocument/2006/relationships/image" Target="../media/image38.png"/><Relationship Id="rId179" Type="http://schemas.openxmlformats.org/officeDocument/2006/relationships/image" Target="../media/image39.png"/><Relationship Id="rId180" Type="http://schemas.openxmlformats.org/officeDocument/2006/relationships/image" Target="../media/image40.png"/><Relationship Id="rId181" Type="http://schemas.openxmlformats.org/officeDocument/2006/relationships/image" Target="../media/image35.png"/><Relationship Id="rId182" Type="http://schemas.openxmlformats.org/officeDocument/2006/relationships/image" Target="../media/image43.png"/><Relationship Id="rId183" Type="http://schemas.openxmlformats.org/officeDocument/2006/relationships/image" Target="../media/image44.png"/><Relationship Id="rId184" Type="http://schemas.openxmlformats.org/officeDocument/2006/relationships/image" Target="../media/image45.png"/><Relationship Id="rId185" Type="http://schemas.openxmlformats.org/officeDocument/2006/relationships/image" Target="../media/image85.png"/><Relationship Id="rId186" Type="http://schemas.openxmlformats.org/officeDocument/2006/relationships/image" Target="../media/image63.png"/><Relationship Id="rId187" Type="http://schemas.openxmlformats.org/officeDocument/2006/relationships/image" Target="../media/image67.png"/><Relationship Id="rId188" Type="http://schemas.openxmlformats.org/officeDocument/2006/relationships/image" Target="../media/image86.png"/><Relationship Id="rId189" Type="http://schemas.openxmlformats.org/officeDocument/2006/relationships/image" Target="../media/image80.png"/><Relationship Id="rId190" Type="http://schemas.openxmlformats.org/officeDocument/2006/relationships/image" Target="../media/image64.png"/><Relationship Id="rId191" Type="http://schemas.openxmlformats.org/officeDocument/2006/relationships/image" Target="../media/image7.png"/><Relationship Id="rId192" Type="http://schemas.openxmlformats.org/officeDocument/2006/relationships/image" Target="../media/image51.png"/><Relationship Id="rId193" Type="http://schemas.openxmlformats.org/officeDocument/2006/relationships/image" Target="../media/image64.png"/><Relationship Id="rId194" Type="http://schemas.openxmlformats.org/officeDocument/2006/relationships/image" Target="../media/image38.png"/><Relationship Id="rId195" Type="http://schemas.openxmlformats.org/officeDocument/2006/relationships/image" Target="../media/image42.png"/><Relationship Id="rId196" Type="http://schemas.openxmlformats.org/officeDocument/2006/relationships/image" Target="../media/image40.png"/><Relationship Id="rId197" Type="http://schemas.openxmlformats.org/officeDocument/2006/relationships/image" Target="../media/image86.png"/><Relationship Id="rId198" Type="http://schemas.openxmlformats.org/officeDocument/2006/relationships/image" Target="../media/image87.png"/><Relationship Id="rId199" Type="http://schemas.openxmlformats.org/officeDocument/2006/relationships/image" Target="../media/image41.png"/><Relationship Id="rId200" Type="http://schemas.openxmlformats.org/officeDocument/2006/relationships/image" Target="../media/image40.png"/><Relationship Id="rId201" Type="http://schemas.openxmlformats.org/officeDocument/2006/relationships/image" Target="../media/image80.png"/><Relationship Id="rId202" Type="http://schemas.openxmlformats.org/officeDocument/2006/relationships/image" Target="../media/image88.png"/><Relationship Id="rId203" Type="http://schemas.openxmlformats.org/officeDocument/2006/relationships/image" Target="../media/image66.png"/><Relationship Id="rId204" Type="http://schemas.openxmlformats.org/officeDocument/2006/relationships/image" Target="../media/image43.png"/><Relationship Id="rId205" Type="http://schemas.openxmlformats.org/officeDocument/2006/relationships/image" Target="../media/image89.png"/><Relationship Id="rId206" Type="http://schemas.openxmlformats.org/officeDocument/2006/relationships/image" Target="../media/image67.png"/><Relationship Id="rId207" Type="http://schemas.openxmlformats.org/officeDocument/2006/relationships/image" Target="../media/image90.png"/><Relationship Id="rId208" Type="http://schemas.openxmlformats.org/officeDocument/2006/relationships/image" Target="../media/image47.png"/><Relationship Id="rId209" Type="http://schemas.openxmlformats.org/officeDocument/2006/relationships/image" Target="../media/image48.png"/><Relationship Id="rId210" Type="http://schemas.openxmlformats.org/officeDocument/2006/relationships/image" Target="../media/image2.png"/><Relationship Id="rId211" Type="http://schemas.openxmlformats.org/officeDocument/2006/relationships/image" Target="../media/image91.png"/><Relationship Id="rId212" Type="http://schemas.openxmlformats.org/officeDocument/2006/relationships/image" Target="../media/image80.png"/><Relationship Id="rId213" Type="http://schemas.openxmlformats.org/officeDocument/2006/relationships/image" Target="../media/image2.png"/><Relationship Id="rId214" Type="http://schemas.openxmlformats.org/officeDocument/2006/relationships/image" Target="../media/image72.png"/><Relationship Id="rId215" Type="http://schemas.openxmlformats.org/officeDocument/2006/relationships/image" Target="../media/image54.png"/><Relationship Id="rId216" Type="http://schemas.openxmlformats.org/officeDocument/2006/relationships/image" Target="../media/image73.png"/><Relationship Id="rId217" Type="http://schemas.openxmlformats.org/officeDocument/2006/relationships/image" Target="../media/image91.png"/><Relationship Id="rId218" Type="http://schemas.openxmlformats.org/officeDocument/2006/relationships/image" Target="../media/image54.png"/><Relationship Id="rId219" Type="http://schemas.openxmlformats.org/officeDocument/2006/relationships/image" Target="../media/image42.png"/><Relationship Id="rId220" Type="http://schemas.openxmlformats.org/officeDocument/2006/relationships/image" Target="../media/image81.png"/><Relationship Id="rId221" Type="http://schemas.openxmlformats.org/officeDocument/2006/relationships/image" Target="../media/image48.png"/><Relationship Id="rId222" Type="http://schemas.openxmlformats.org/officeDocument/2006/relationships/image" Target="../media/image43.png"/><Relationship Id="rId223" Type="http://schemas.openxmlformats.org/officeDocument/2006/relationships/image" Target="../media/image57.png"/><Relationship Id="rId224" Type="http://schemas.openxmlformats.org/officeDocument/2006/relationships/image" Target="../media/image58.png"/><Relationship Id="rId225" Type="http://schemas.openxmlformats.org/officeDocument/2006/relationships/image" Target="../media/image82.png"/><Relationship Id="rId226" Type="http://schemas.openxmlformats.org/officeDocument/2006/relationships/image" Target="../media/image89.png"/><Relationship Id="rId227" Type="http://schemas.openxmlformats.org/officeDocument/2006/relationships/image" Target="../media/image92.png"/><Relationship Id="rId228" Type="http://schemas.openxmlformats.org/officeDocument/2006/relationships/image" Target="../media/image93.png"/><Relationship Id="rId229" Type="http://schemas.openxmlformats.org/officeDocument/2006/relationships/image" Target="../media/image83.png"/><Relationship Id="rId230" Type="http://schemas.openxmlformats.org/officeDocument/2006/relationships/image" Target="../media/image67.png"/><Relationship Id="rId231" Type="http://schemas.openxmlformats.org/officeDocument/2006/relationships/image" Target="../media/image2.png"/><Relationship Id="rId232" Type="http://schemas.openxmlformats.org/officeDocument/2006/relationships/image" Target="../media/image64.png"/><Relationship Id="rId233" Type="http://schemas.openxmlformats.org/officeDocument/2006/relationships/image" Target="../media/image92.png"/><Relationship Id="rId234" Type="http://schemas.openxmlformats.org/officeDocument/2006/relationships/image" Target="../media/image72.png"/><Relationship Id="rId235" Type="http://schemas.openxmlformats.org/officeDocument/2006/relationships/image" Target="../media/image38.png"/><Relationship Id="rId236" Type="http://schemas.openxmlformats.org/officeDocument/2006/relationships/image" Target="../media/image40.png"/><Relationship Id="rId237" Type="http://schemas.openxmlformats.org/officeDocument/2006/relationships/image" Target="../media/image2.png"/><Relationship Id="rId238" Type="http://schemas.openxmlformats.org/officeDocument/2006/relationships/image" Target="../media/image72.png"/><Relationship Id="rId239" Type="http://schemas.openxmlformats.org/officeDocument/2006/relationships/image" Target="../media/image54.png"/><Relationship Id="rId240" Type="http://schemas.openxmlformats.org/officeDocument/2006/relationships/image" Target="../media/image55.png"/><Relationship Id="rId241" Type="http://schemas.openxmlformats.org/officeDocument/2006/relationships/image" Target="../media/image93.png"/><Relationship Id="rId242" Type="http://schemas.openxmlformats.org/officeDocument/2006/relationships/image" Target="../media/image43.png"/><Relationship Id="rId243" Type="http://schemas.openxmlformats.org/officeDocument/2006/relationships/image" Target="../media/image58.png"/><Relationship Id="rId244" Type="http://schemas.openxmlformats.org/officeDocument/2006/relationships/image" Target="../media/image57.png"/><Relationship Id="rId245" Type="http://schemas.openxmlformats.org/officeDocument/2006/relationships/image" Target="../media/image94.png"/><Relationship Id="rId246" Type="http://schemas.openxmlformats.org/officeDocument/2006/relationships/image" Target="../media/image95.png"/><Relationship Id="rId247" Type="http://schemas.openxmlformats.org/officeDocument/2006/relationships/image" Target="../media/image96.png"/><Relationship Id="rId248" Type="http://schemas.openxmlformats.org/officeDocument/2006/relationships/image" Target="../media/image97.png"/><Relationship Id="rId249" Type="http://schemas.openxmlformats.org/officeDocument/2006/relationships/image" Target="../media/image80.png"/><Relationship Id="rId250" Type="http://schemas.openxmlformats.org/officeDocument/2006/relationships/image" Target="../media/image7.png"/><Relationship Id="rId251" Type="http://schemas.openxmlformats.org/officeDocument/2006/relationships/image" Target="../media/image79.png"/><Relationship Id="rId252" Type="http://schemas.openxmlformats.org/officeDocument/2006/relationships/image" Target="../media/image51.png"/><Relationship Id="rId253" Type="http://schemas.openxmlformats.org/officeDocument/2006/relationships/image" Target="../media/image7.png"/><Relationship Id="rId254" Type="http://schemas.openxmlformats.org/officeDocument/2006/relationships/image" Target="../media/image54.png"/><Relationship Id="rId255" Type="http://schemas.openxmlformats.org/officeDocument/2006/relationships/image" Target="../media/image71.png"/><Relationship Id="rId256" Type="http://schemas.openxmlformats.org/officeDocument/2006/relationships/image" Target="../media/image81.png"/><Relationship Id="rId257" Type="http://schemas.openxmlformats.org/officeDocument/2006/relationships/image" Target="../media/image97.png"/><Relationship Id="rId258" Type="http://schemas.openxmlformats.org/officeDocument/2006/relationships/image" Target="../media/image70.png"/><Relationship Id="rId259" Type="http://schemas.openxmlformats.org/officeDocument/2006/relationships/image" Target="../media/image81.png"/><Relationship Id="rId260" Type="http://schemas.openxmlformats.org/officeDocument/2006/relationships/image" Target="../media/image98.png"/><Relationship Id="rId261" Type="http://schemas.openxmlformats.org/officeDocument/2006/relationships/image" Target="../media/image80.png"/><Relationship Id="rId262" Type="http://schemas.openxmlformats.org/officeDocument/2006/relationships/image" Target="../media/image88.png"/><Relationship Id="rId263" Type="http://schemas.openxmlformats.org/officeDocument/2006/relationships/image" Target="../media/image66.png"/><Relationship Id="rId264" Type="http://schemas.openxmlformats.org/officeDocument/2006/relationships/image" Target="../media/image43.png"/><Relationship Id="rId265" Type="http://schemas.openxmlformats.org/officeDocument/2006/relationships/image" Target="../media/image74.png"/><Relationship Id="rId266" Type="http://schemas.openxmlformats.org/officeDocument/2006/relationships/image" Target="../media/image90.png"/><Relationship Id="rId267" Type="http://schemas.openxmlformats.org/officeDocument/2006/relationships/image" Target="../media/image96.png"/><Relationship Id="rId268" Type="http://schemas.openxmlformats.org/officeDocument/2006/relationships/image" Target="../media/image99.png"/><Relationship Id="rId269" Type="http://schemas.openxmlformats.org/officeDocument/2006/relationships/image" Target="../media/image100.png"/><Relationship Id="rId270" Type="http://schemas.openxmlformats.org/officeDocument/2006/relationships/image" Target="../media/image47.png"/><Relationship Id="rId271" Type="http://schemas.openxmlformats.org/officeDocument/2006/relationships/image" Target="../media/image91.png"/><Relationship Id="rId272" Type="http://schemas.openxmlformats.org/officeDocument/2006/relationships/image" Target="../media/image76.png"/><Relationship Id="rId273" Type="http://schemas.openxmlformats.org/officeDocument/2006/relationships/image" Target="../media/image100.png"/><Relationship Id="rId274" Type="http://schemas.openxmlformats.org/officeDocument/2006/relationships/image" Target="../media/image101.png"/><Relationship Id="rId275" Type="http://schemas.openxmlformats.org/officeDocument/2006/relationships/image" Target="../media/image81.png"/><Relationship Id="rId276" Type="http://schemas.openxmlformats.org/officeDocument/2006/relationships/image" Target="../media/image70.png"/><Relationship Id="rId277" Type="http://schemas.openxmlformats.org/officeDocument/2006/relationships/image" Target="../media/image99.png"/><Relationship Id="rId278" Type="http://schemas.openxmlformats.org/officeDocument/2006/relationships/image" Target="../media/image72.png"/><Relationship Id="rId279" Type="http://schemas.openxmlformats.org/officeDocument/2006/relationships/image" Target="../media/image70.png"/><Relationship Id="rId280" Type="http://schemas.openxmlformats.org/officeDocument/2006/relationships/image" Target="../media/image101.png"/><Relationship Id="rId281" Type="http://schemas.openxmlformats.org/officeDocument/2006/relationships/image" Target="../media/image76.png"/><Relationship Id="rId282" Type="http://schemas.openxmlformats.org/officeDocument/2006/relationships/image" Target="../media/image43.png"/><Relationship Id="rId283" Type="http://schemas.openxmlformats.org/officeDocument/2006/relationships/image" Target="../media/image57.png"/><Relationship Id="rId284" Type="http://schemas.openxmlformats.org/officeDocument/2006/relationships/image" Target="../media/image58.png"/><Relationship Id="rId285" Type="http://schemas.openxmlformats.org/officeDocument/2006/relationships/image" Target="../media/image102.png"/><Relationship Id="rId286" Type="http://schemas.openxmlformats.org/officeDocument/2006/relationships/image" Target="../media/image74.png"/><Relationship Id="rId287" Type="http://schemas.openxmlformats.org/officeDocument/2006/relationships/image" Target="../media/image47.png"/><Relationship Id="rId288" Type="http://schemas.openxmlformats.org/officeDocument/2006/relationships/image" Target="../media/image5.png"/><Relationship Id="rId289" Type="http://schemas.openxmlformats.org/officeDocument/2006/relationships/image" Target="../media/image76.png"/><Relationship Id="rId290" Type="http://schemas.openxmlformats.org/officeDocument/2006/relationships/image" Target="../media/image3.png"/><Relationship Id="rId291" Type="http://schemas.openxmlformats.org/officeDocument/2006/relationships/image" Target="../media/image36.png"/><Relationship Id="rId292" Type="http://schemas.openxmlformats.org/officeDocument/2006/relationships/image" Target="../media/image6.png"/><Relationship Id="rId293" Type="http://schemas.openxmlformats.org/officeDocument/2006/relationships/image" Target="../media/image79.png"/><Relationship Id="rId294" Type="http://schemas.openxmlformats.org/officeDocument/2006/relationships/image" Target="../media/image5.png"/><Relationship Id="rId295" Type="http://schemas.openxmlformats.org/officeDocument/2006/relationships/image" Target="../media/image38.png"/><Relationship Id="rId296" Type="http://schemas.openxmlformats.org/officeDocument/2006/relationships/image" Target="../media/image42.png"/><Relationship Id="rId297" Type="http://schemas.openxmlformats.org/officeDocument/2006/relationships/image" Target="../media/image65.png"/><Relationship Id="rId298" Type="http://schemas.openxmlformats.org/officeDocument/2006/relationships/image" Target="../media/image6.png"/><Relationship Id="rId299" Type="http://schemas.openxmlformats.org/officeDocument/2006/relationships/image" Target="../media/image42.png"/><Relationship Id="rId300" Type="http://schemas.openxmlformats.org/officeDocument/2006/relationships/image" Target="../media/image52.png"/><Relationship Id="rId301" Type="http://schemas.openxmlformats.org/officeDocument/2006/relationships/image" Target="../media/image53.png"/><Relationship Id="rId302" Type="http://schemas.openxmlformats.org/officeDocument/2006/relationships/image" Target="../media/image76.png"/><Relationship Id="rId303" Type="http://schemas.openxmlformats.org/officeDocument/2006/relationships/image" Target="../media/image57.png"/><Relationship Id="rId304" Type="http://schemas.openxmlformats.org/officeDocument/2006/relationships/image" Target="../media/image45.png"/><Relationship Id="rId305" Type="http://schemas.openxmlformats.org/officeDocument/2006/relationships/image" Target="../media/image103.png"/><Relationship Id="rId306" Type="http://schemas.openxmlformats.org/officeDocument/2006/relationships/image" Target="../media/image59.png"/><Relationship Id="rId307" Type="http://schemas.openxmlformats.org/officeDocument/2006/relationships/image" Target="../media/image104.png"/><Relationship Id="rId308" Type="http://schemas.openxmlformats.org/officeDocument/2006/relationships/image" Target="../media/image61.png"/><Relationship Id="rId309" Type="http://schemas.openxmlformats.org/officeDocument/2006/relationships/image" Target="../media/image62.png"/><Relationship Id="rId310" Type="http://schemas.openxmlformats.org/officeDocument/2006/relationships/image" Target="../media/image34.png"/><Relationship Id="rId311" Type="http://schemas.openxmlformats.org/officeDocument/2006/relationships/image" Target="../media/image68.png"/><Relationship Id="rId312" Type="http://schemas.openxmlformats.org/officeDocument/2006/relationships/image" Target="../media/image69.png"/><Relationship Id="rId313" Type="http://schemas.openxmlformats.org/officeDocument/2006/relationships/image" Target="../media/image1.png"/><Relationship Id="rId314" Type="http://schemas.openxmlformats.org/officeDocument/2006/relationships/image" Target="../media/image79.png"/><Relationship Id="rId315" Type="http://schemas.openxmlformats.org/officeDocument/2006/relationships/image" Target="../media/image69.png"/><Relationship Id="rId316" Type="http://schemas.openxmlformats.org/officeDocument/2006/relationships/image" Target="../media/image42.png"/><Relationship Id="rId317" Type="http://schemas.openxmlformats.org/officeDocument/2006/relationships/image" Target="../media/image53.png"/><Relationship Id="rId318" Type="http://schemas.openxmlformats.org/officeDocument/2006/relationships/image" Target="../media/image55.png"/><Relationship Id="rId319" Type="http://schemas.openxmlformats.org/officeDocument/2006/relationships/image" Target="../media/image1.png"/><Relationship Id="rId320" Type="http://schemas.openxmlformats.org/officeDocument/2006/relationships/image" Target="../media/image38.png"/><Relationship Id="rId321" Type="http://schemas.openxmlformats.org/officeDocument/2006/relationships/image" Target="../media/image39.png"/><Relationship Id="rId322" Type="http://schemas.openxmlformats.org/officeDocument/2006/relationships/image" Target="../media/image40.png"/><Relationship Id="rId323" Type="http://schemas.openxmlformats.org/officeDocument/2006/relationships/image" Target="../media/image68.png"/><Relationship Id="rId324" Type="http://schemas.openxmlformats.org/officeDocument/2006/relationships/image" Target="../media/image43.png"/><Relationship Id="rId325" Type="http://schemas.openxmlformats.org/officeDocument/2006/relationships/image" Target="../media/image66.png"/><Relationship Id="rId326" Type="http://schemas.openxmlformats.org/officeDocument/2006/relationships/image" Target="../media/image57.png"/><Relationship Id="rId327" Type="http://schemas.openxmlformats.org/officeDocument/2006/relationships/image" Target="../media/image60.png"/><Relationship Id="rId328" Type="http://schemas.openxmlformats.org/officeDocument/2006/relationships/image" Target="../media/image95.png"/><Relationship Id="rId329" Type="http://schemas.openxmlformats.org/officeDocument/2006/relationships/image" Target="../media/image105.png"/><Relationship Id="rId330" Type="http://schemas.openxmlformats.org/officeDocument/2006/relationships/image" Target="../media/image33.png"/><Relationship Id="rId331" Type="http://schemas.openxmlformats.org/officeDocument/2006/relationships/image" Target="../media/image67.png"/><Relationship Id="rId332" Type="http://schemas.openxmlformats.org/officeDocument/2006/relationships/image" Target="../media/image96.png"/><Relationship Id="rId333" Type="http://schemas.openxmlformats.org/officeDocument/2006/relationships/image" Target="../media/image97.png"/><Relationship Id="rId334" Type="http://schemas.openxmlformats.org/officeDocument/2006/relationships/image" Target="../media/image106.png"/><Relationship Id="rId335" Type="http://schemas.openxmlformats.org/officeDocument/2006/relationships/image" Target="../media/image105.png"/><Relationship Id="rId336" Type="http://schemas.openxmlformats.org/officeDocument/2006/relationships/image" Target="../media/image81.png"/><Relationship Id="rId337" Type="http://schemas.openxmlformats.org/officeDocument/2006/relationships/image" Target="../media/image101.png"/><Relationship Id="rId338" Type="http://schemas.openxmlformats.org/officeDocument/2006/relationships/image" Target="../media/image107.png"/><Relationship Id="rId339" Type="http://schemas.openxmlformats.org/officeDocument/2006/relationships/image" Target="../media/image97.png"/><Relationship Id="rId340" Type="http://schemas.openxmlformats.org/officeDocument/2006/relationships/image" Target="../media/image70.png"/><Relationship Id="rId341" Type="http://schemas.openxmlformats.org/officeDocument/2006/relationships/image" Target="../media/image81.png"/><Relationship Id="rId342" Type="http://schemas.openxmlformats.org/officeDocument/2006/relationships/image" Target="../media/image98.png"/><Relationship Id="rId343" Type="http://schemas.openxmlformats.org/officeDocument/2006/relationships/image" Target="../media/image106.png"/><Relationship Id="rId344" Type="http://schemas.openxmlformats.org/officeDocument/2006/relationships/image" Target="../media/image43.png"/><Relationship Id="rId345" Type="http://schemas.openxmlformats.org/officeDocument/2006/relationships/image" Target="../media/image44.png"/><Relationship Id="rId346" Type="http://schemas.openxmlformats.org/officeDocument/2006/relationships/image" Target="../media/image57.png"/><Relationship Id="rId347" Type="http://schemas.openxmlformats.org/officeDocument/2006/relationships/image" Target="../media/image83.png"/><Relationship Id="rId348" Type="http://schemas.openxmlformats.org/officeDocument/2006/relationships/image" Target="../media/image108.png"/><Relationship Id="rId349" Type="http://schemas.openxmlformats.org/officeDocument/2006/relationships/image" Target="../media/image47.png"/><Relationship Id="rId350" Type="http://schemas.openxmlformats.org/officeDocument/2006/relationships/image" Target="../media/image48.png"/><Relationship Id="rId351" Type="http://schemas.openxmlformats.org/officeDocument/2006/relationships/image" Target="../media/image84.png"/><Relationship Id="rId352" Type="http://schemas.openxmlformats.org/officeDocument/2006/relationships/image" Target="../media/image3.png"/><Relationship Id="rId353" Type="http://schemas.openxmlformats.org/officeDocument/2006/relationships/image" Target="../media/image6.png"/><Relationship Id="rId354" Type="http://schemas.openxmlformats.org/officeDocument/2006/relationships/image" Target="../media/image49.png"/><Relationship Id="rId355" Type="http://schemas.openxmlformats.org/officeDocument/2006/relationships/image" Target="../media/image37.png"/><Relationship Id="rId356" Type="http://schemas.openxmlformats.org/officeDocument/2006/relationships/image" Target="../media/image3.png"/><Relationship Id="rId357" Type="http://schemas.openxmlformats.org/officeDocument/2006/relationships/image" Target="../media/image54.png"/><Relationship Id="rId358" Type="http://schemas.openxmlformats.org/officeDocument/2006/relationships/image" Target="../media/image55.png"/><Relationship Id="rId359" Type="http://schemas.openxmlformats.org/officeDocument/2006/relationships/image" Target="../media/image56.png"/><Relationship Id="rId360" Type="http://schemas.openxmlformats.org/officeDocument/2006/relationships/image" Target="../media/image6.png"/><Relationship Id="rId361" Type="http://schemas.openxmlformats.org/officeDocument/2006/relationships/image" Target="../media/image42.png"/><Relationship Id="rId362" Type="http://schemas.openxmlformats.org/officeDocument/2006/relationships/image" Target="../media/image52.png"/><Relationship Id="rId363" Type="http://schemas.openxmlformats.org/officeDocument/2006/relationships/image" Target="../media/image53.png"/><Relationship Id="rId364" Type="http://schemas.openxmlformats.org/officeDocument/2006/relationships/image" Target="../media/image48.png"/><Relationship Id="rId365" Type="http://schemas.openxmlformats.org/officeDocument/2006/relationships/image" Target="../media/image43.png"/><Relationship Id="rId366" Type="http://schemas.openxmlformats.org/officeDocument/2006/relationships/image" Target="../media/image57.png"/><Relationship Id="rId367" Type="http://schemas.openxmlformats.org/officeDocument/2006/relationships/image" Target="../media/image58.png"/><Relationship Id="rId368" Type="http://schemas.openxmlformats.org/officeDocument/2006/relationships/image" Target="../media/image102.png"/><Relationship Id="rId369" Type="http://schemas.openxmlformats.org/officeDocument/2006/relationships/image" Target="../media/image94.png"/><Relationship Id="rId370" Type="http://schemas.openxmlformats.org/officeDocument/2006/relationships/image" Target="../media/image96.png"/><Relationship Id="rId371" Type="http://schemas.openxmlformats.org/officeDocument/2006/relationships/image" Target="../media/image76.png"/><Relationship Id="rId372" Type="http://schemas.openxmlformats.org/officeDocument/2006/relationships/image" Target="../media/image5.png"/><Relationship Id="rId373" Type="http://schemas.openxmlformats.org/officeDocument/2006/relationships/image" Target="../media/image86.png"/><Relationship Id="rId374" Type="http://schemas.openxmlformats.org/officeDocument/2006/relationships/image" Target="../media/image80.png"/><Relationship Id="rId375" Type="http://schemas.openxmlformats.org/officeDocument/2006/relationships/image" Target="../media/image51.png"/><Relationship Id="rId376" Type="http://schemas.openxmlformats.org/officeDocument/2006/relationships/image" Target="../media/image5.png"/><Relationship Id="rId377" Type="http://schemas.openxmlformats.org/officeDocument/2006/relationships/image" Target="../media/image38.png"/><Relationship Id="rId378" Type="http://schemas.openxmlformats.org/officeDocument/2006/relationships/image" Target="../media/image42.png"/><Relationship Id="rId379" Type="http://schemas.openxmlformats.org/officeDocument/2006/relationships/image" Target="../media/image65.png"/><Relationship Id="rId380" Type="http://schemas.openxmlformats.org/officeDocument/2006/relationships/image" Target="../media/image86.png"/><Relationship Id="rId381" Type="http://schemas.openxmlformats.org/officeDocument/2006/relationships/image" Target="../media/image87.png"/><Relationship Id="rId382" Type="http://schemas.openxmlformats.org/officeDocument/2006/relationships/image" Target="../media/image41.png"/><Relationship Id="rId383" Type="http://schemas.openxmlformats.org/officeDocument/2006/relationships/image" Target="../media/image40.png"/><Relationship Id="rId384" Type="http://schemas.openxmlformats.org/officeDocument/2006/relationships/image" Target="../media/image80.png"/><Relationship Id="rId385" Type="http://schemas.openxmlformats.org/officeDocument/2006/relationships/image" Target="../media/image88.png"/><Relationship Id="rId386" Type="http://schemas.openxmlformats.org/officeDocument/2006/relationships/image" Target="../media/image66.png"/><Relationship Id="rId387" Type="http://schemas.openxmlformats.org/officeDocument/2006/relationships/image" Target="../media/image43.png"/><Relationship Id="rId388" Type="http://schemas.openxmlformats.org/officeDocument/2006/relationships/image" Target="../media/image109.png"/><Relationship Id="rId389" Type="http://schemas.openxmlformats.org/officeDocument/2006/relationships/image" Target="../media/image9.png"/><Relationship Id="rId390" Type="http://schemas.openxmlformats.org/officeDocument/2006/relationships/image" Target="../media/image85.png"/><Relationship Id="rId391" Type="http://schemas.openxmlformats.org/officeDocument/2006/relationships/image" Target="../media/image63.png"/><Relationship Id="rId392" Type="http://schemas.openxmlformats.org/officeDocument/2006/relationships/image" Target="../media/image67.png"/><Relationship Id="rId393" Type="http://schemas.openxmlformats.org/officeDocument/2006/relationships/image" Target="../media/image68.png"/><Relationship Id="rId394" Type="http://schemas.openxmlformats.org/officeDocument/2006/relationships/image" Target="../media/image86.png"/><Relationship Id="rId395" Type="http://schemas.openxmlformats.org/officeDocument/2006/relationships/image" Target="../media/image80.png"/><Relationship Id="rId396" Type="http://schemas.openxmlformats.org/officeDocument/2006/relationships/image" Target="../media/image63.png"/><Relationship Id="rId397" Type="http://schemas.openxmlformats.org/officeDocument/2006/relationships/image" Target="../media/image110.png"/><Relationship Id="rId398" Type="http://schemas.openxmlformats.org/officeDocument/2006/relationships/image" Target="../media/image42.png"/><Relationship Id="rId399" Type="http://schemas.openxmlformats.org/officeDocument/2006/relationships/image" Target="../media/image38.png"/><Relationship Id="rId400" Type="http://schemas.openxmlformats.org/officeDocument/2006/relationships/image" Target="../media/image86.png"/><Relationship Id="rId401" Type="http://schemas.openxmlformats.org/officeDocument/2006/relationships/image" Target="../media/image87.png"/><Relationship Id="rId402" Type="http://schemas.openxmlformats.org/officeDocument/2006/relationships/image" Target="../media/image41.png"/><Relationship Id="rId403" Type="http://schemas.openxmlformats.org/officeDocument/2006/relationships/image" Target="../media/image40.png"/><Relationship Id="rId404" Type="http://schemas.openxmlformats.org/officeDocument/2006/relationships/image" Target="../media/image80.png"/><Relationship Id="rId405" Type="http://schemas.openxmlformats.org/officeDocument/2006/relationships/image" Target="../media/image88.png"/><Relationship Id="rId406" Type="http://schemas.openxmlformats.org/officeDocument/2006/relationships/image" Target="../media/image66.png"/><Relationship Id="rId407" Type="http://schemas.openxmlformats.org/officeDocument/2006/relationships/image" Target="../media/image43.png"/>
</Relationships>
</file>

<file path=xl/drawings/_rels/drawing3.xml.rels><?xml version="1.0" encoding="UTF-8"?>
<Relationships xmlns="http://schemas.openxmlformats.org/package/2006/relationships"><Relationship Id="rId1" Type="http://schemas.openxmlformats.org/officeDocument/2006/relationships/image" Target="../media/image111.png"/><Relationship Id="rId2" Type="http://schemas.openxmlformats.org/officeDocument/2006/relationships/image" Target="../media/image111.png"/><Relationship Id="rId3" Type="http://schemas.openxmlformats.org/officeDocument/2006/relationships/image" Target="../media/image112.png"/><Relationship Id="rId4" Type="http://schemas.openxmlformats.org/officeDocument/2006/relationships/image" Target="../media/image113.png"/><Relationship Id="rId5" Type="http://schemas.openxmlformats.org/officeDocument/2006/relationships/image" Target="../media/image114.png"/><Relationship Id="rId6" Type="http://schemas.openxmlformats.org/officeDocument/2006/relationships/image" Target="../media/image115.png"/><Relationship Id="rId7" Type="http://schemas.openxmlformats.org/officeDocument/2006/relationships/image" Target="../media/image116.png"/><Relationship Id="rId8" Type="http://schemas.openxmlformats.org/officeDocument/2006/relationships/image" Target="../media/image117.png"/><Relationship Id="rId9" Type="http://schemas.openxmlformats.org/officeDocument/2006/relationships/image" Target="../media/image117.png"/><Relationship Id="rId10" Type="http://schemas.openxmlformats.org/officeDocument/2006/relationships/image" Target="../media/image118.png"/><Relationship Id="rId11" Type="http://schemas.openxmlformats.org/officeDocument/2006/relationships/image" Target="../media/image119.png"/><Relationship Id="rId12" Type="http://schemas.openxmlformats.org/officeDocument/2006/relationships/image" Target="../media/image120.png"/>
</Relationships>
</file>

<file path=xl/drawings/_rels/drawing4.xml.rels><?xml version="1.0" encoding="UTF-8"?>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3.png"/><Relationship Id="rId4" Type="http://schemas.openxmlformats.org/officeDocument/2006/relationships/image" Target="../media/image34.png"/><Relationship Id="rId5" Type="http://schemas.openxmlformats.org/officeDocument/2006/relationships/image" Target="../media/image35.png"/><Relationship Id="rId6" Type="http://schemas.openxmlformats.org/officeDocument/2006/relationships/image" Target="../media/image1.png"/><Relationship Id="rId7" Type="http://schemas.openxmlformats.org/officeDocument/2006/relationships/image" Target="../media/image36.png"/><Relationship Id="rId8" Type="http://schemas.openxmlformats.org/officeDocument/2006/relationships/image" Target="../media/image37.png"/><Relationship Id="rId9" Type="http://schemas.openxmlformats.org/officeDocument/2006/relationships/image" Target="../media/image106.png"/><Relationship Id="rId10" Type="http://schemas.openxmlformats.org/officeDocument/2006/relationships/image" Target="../media/image1.png"/><Relationship Id="rId11" Type="http://schemas.openxmlformats.org/officeDocument/2006/relationships/image" Target="../media/image38.png"/><Relationship Id="rId12" Type="http://schemas.openxmlformats.org/officeDocument/2006/relationships/image" Target="../media/image39.png"/><Relationship Id="rId13" Type="http://schemas.openxmlformats.org/officeDocument/2006/relationships/image" Target="../media/image40.png"/><Relationship Id="rId14" Type="http://schemas.openxmlformats.org/officeDocument/2006/relationships/image" Target="../media/image36.png"/><Relationship Id="rId15" Type="http://schemas.openxmlformats.org/officeDocument/2006/relationships/image" Target="../media/image38.png"/><Relationship Id="rId16" Type="http://schemas.openxmlformats.org/officeDocument/2006/relationships/image" Target="../media/image41.png"/><Relationship Id="rId17" Type="http://schemas.openxmlformats.org/officeDocument/2006/relationships/image" Target="../media/image42.png"/><Relationship Id="rId18" Type="http://schemas.openxmlformats.org/officeDocument/2006/relationships/image" Target="../media/image35.png"/><Relationship Id="rId19" Type="http://schemas.openxmlformats.org/officeDocument/2006/relationships/image" Target="../media/image43.png"/><Relationship Id="rId20" Type="http://schemas.openxmlformats.org/officeDocument/2006/relationships/image" Target="../media/image44.png"/><Relationship Id="rId21" Type="http://schemas.openxmlformats.org/officeDocument/2006/relationships/image" Target="../media/image45.png"/><Relationship Id="rId22" Type="http://schemas.openxmlformats.org/officeDocument/2006/relationships/image" Target="../media/image112.png"/><Relationship Id="rId23" Type="http://schemas.openxmlformats.org/officeDocument/2006/relationships/image" Target="../media/image121.png"/><Relationship Id="rId24" Type="http://schemas.openxmlformats.org/officeDocument/2006/relationships/image" Target="../media/image122.png"/><Relationship Id="rId25" Type="http://schemas.openxmlformats.org/officeDocument/2006/relationships/image" Target="../media/image123.png"/><Relationship Id="rId26" Type="http://schemas.openxmlformats.org/officeDocument/2006/relationships/image" Target="../media/image89.png"/><Relationship Id="rId27" Type="http://schemas.openxmlformats.org/officeDocument/2006/relationships/image" Target="../media/image67.png"/><Relationship Id="rId28" Type="http://schemas.openxmlformats.org/officeDocument/2006/relationships/image" Target="../media/image90.png"/><Relationship Id="rId29" Type="http://schemas.openxmlformats.org/officeDocument/2006/relationships/image" Target="../media/image47.png"/><Relationship Id="rId30" Type="http://schemas.openxmlformats.org/officeDocument/2006/relationships/image" Target="../media/image48.png"/><Relationship Id="rId31" Type="http://schemas.openxmlformats.org/officeDocument/2006/relationships/image" Target="../media/image2.png"/><Relationship Id="rId32" Type="http://schemas.openxmlformats.org/officeDocument/2006/relationships/image" Target="../media/image91.png"/><Relationship Id="rId33" Type="http://schemas.openxmlformats.org/officeDocument/2006/relationships/image" Target="../media/image80.png"/><Relationship Id="rId34" Type="http://schemas.openxmlformats.org/officeDocument/2006/relationships/image" Target="../media/image51.png"/><Relationship Id="rId35" Type="http://schemas.openxmlformats.org/officeDocument/2006/relationships/image" Target="../media/image2.png"/><Relationship Id="rId36" Type="http://schemas.openxmlformats.org/officeDocument/2006/relationships/image" Target="../media/image72.png"/><Relationship Id="rId37" Type="http://schemas.openxmlformats.org/officeDocument/2006/relationships/image" Target="../media/image54.png"/><Relationship Id="rId38" Type="http://schemas.openxmlformats.org/officeDocument/2006/relationships/image" Target="../media/image73.png"/><Relationship Id="rId39" Type="http://schemas.openxmlformats.org/officeDocument/2006/relationships/image" Target="../media/image91.png"/><Relationship Id="rId40" Type="http://schemas.openxmlformats.org/officeDocument/2006/relationships/image" Target="../media/image54.png"/><Relationship Id="rId41" Type="http://schemas.openxmlformats.org/officeDocument/2006/relationships/image" Target="../media/image42.png"/><Relationship Id="rId42" Type="http://schemas.openxmlformats.org/officeDocument/2006/relationships/image" Target="../media/image81.png"/><Relationship Id="rId43" Type="http://schemas.openxmlformats.org/officeDocument/2006/relationships/image" Target="../media/image48.png"/><Relationship Id="rId44" Type="http://schemas.openxmlformats.org/officeDocument/2006/relationships/image" Target="../media/image43.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124.png"/><Relationship Id="rId48" Type="http://schemas.openxmlformats.org/officeDocument/2006/relationships/image" Target="../media/image125.png"/><Relationship Id="rId49" Type="http://schemas.openxmlformats.org/officeDocument/2006/relationships/image" Target="../media/image126.png"/><Relationship Id="rId50" Type="http://schemas.openxmlformats.org/officeDocument/2006/relationships/image" Target="../media/image113.png"/><Relationship Id="rId51" Type="http://schemas.openxmlformats.org/officeDocument/2006/relationships/image" Target="../media/image127.png"/><Relationship Id="rId52" Type="http://schemas.openxmlformats.org/officeDocument/2006/relationships/image" Target="../media/image60.png"/><Relationship Id="rId53" Type="http://schemas.openxmlformats.org/officeDocument/2006/relationships/image" Target="../media/image96.png"/><Relationship Id="rId54" Type="http://schemas.openxmlformats.org/officeDocument/2006/relationships/image" Target="../media/image90.png"/><Relationship Id="rId55" Type="http://schemas.openxmlformats.org/officeDocument/2006/relationships/image" Target="../media/image106.png"/><Relationship Id="rId56" Type="http://schemas.openxmlformats.org/officeDocument/2006/relationships/image" Target="../media/image91.png"/><Relationship Id="rId57" Type="http://schemas.openxmlformats.org/officeDocument/2006/relationships/image" Target="../media/image3.png"/><Relationship Id="rId58" Type="http://schemas.openxmlformats.org/officeDocument/2006/relationships/image" Target="../media/image80.png"/><Relationship Id="rId59" Type="http://schemas.openxmlformats.org/officeDocument/2006/relationships/image" Target="../media/image6.png"/><Relationship Id="rId60" Type="http://schemas.openxmlformats.org/officeDocument/2006/relationships/image" Target="../media/image3.png"/><Relationship Id="rId61" Type="http://schemas.openxmlformats.org/officeDocument/2006/relationships/image" Target="../media/image54.png"/><Relationship Id="rId62" Type="http://schemas.openxmlformats.org/officeDocument/2006/relationships/image" Target="../media/image55.png"/><Relationship Id="rId63" Type="http://schemas.openxmlformats.org/officeDocument/2006/relationships/image" Target="../media/image56.png"/><Relationship Id="rId64" Type="http://schemas.openxmlformats.org/officeDocument/2006/relationships/image" Target="../media/image91.png"/><Relationship Id="rId65" Type="http://schemas.openxmlformats.org/officeDocument/2006/relationships/image" Target="../media/image54.png"/><Relationship Id="rId66" Type="http://schemas.openxmlformats.org/officeDocument/2006/relationships/image" Target="../media/image42.png"/><Relationship Id="rId67" Type="http://schemas.openxmlformats.org/officeDocument/2006/relationships/image" Target="../media/image81.png"/><Relationship Id="rId68" Type="http://schemas.openxmlformats.org/officeDocument/2006/relationships/image" Target="../media/image106.png"/><Relationship Id="rId69" Type="http://schemas.openxmlformats.org/officeDocument/2006/relationships/image" Target="../media/image43.png"/><Relationship Id="rId70" Type="http://schemas.openxmlformats.org/officeDocument/2006/relationships/image" Target="../media/image44.png"/><Relationship Id="rId71" Type="http://schemas.openxmlformats.org/officeDocument/2006/relationships/image" Target="../media/image57.png"/><Relationship Id="rId72" Type="http://schemas.openxmlformats.org/officeDocument/2006/relationships/image" Target="../media/image124.png"/><Relationship Id="rId73" Type="http://schemas.openxmlformats.org/officeDocument/2006/relationships/image" Target="../media/image125.png"/><Relationship Id="rId74" Type="http://schemas.openxmlformats.org/officeDocument/2006/relationships/image" Target="../media/image128.png"/><Relationship Id="rId75" Type="http://schemas.openxmlformats.org/officeDocument/2006/relationships/image" Target="../media/image129.png"/><Relationship Id="rId76" Type="http://schemas.openxmlformats.org/officeDocument/2006/relationships/image" Target="../media/image59.png"/><Relationship Id="rId77" Type="http://schemas.openxmlformats.org/officeDocument/2006/relationships/image" Target="../media/image68.png"/><Relationship Id="rId78" Type="http://schemas.openxmlformats.org/officeDocument/2006/relationships/image" Target="../media/image34.png"/><Relationship Id="rId79" Type="http://schemas.openxmlformats.org/officeDocument/2006/relationships/image" Target="../media/image67.png"/><Relationship Id="rId80" Type="http://schemas.openxmlformats.org/officeDocument/2006/relationships/image" Target="../media/image4.png"/><Relationship Id="rId81" Type="http://schemas.openxmlformats.org/officeDocument/2006/relationships/image" Target="../media/image1.png"/><Relationship Id="rId82" Type="http://schemas.openxmlformats.org/officeDocument/2006/relationships/image" Target="../media/image2.png"/><Relationship Id="rId83" Type="http://schemas.openxmlformats.org/officeDocument/2006/relationships/image" Target="../media/image69.png"/><Relationship Id="rId84" Type="http://schemas.openxmlformats.org/officeDocument/2006/relationships/image" Target="../media/image4.png"/><Relationship Id="rId85" Type="http://schemas.openxmlformats.org/officeDocument/2006/relationships/image" Target="../media/image70.png"/><Relationship Id="rId86" Type="http://schemas.openxmlformats.org/officeDocument/2006/relationships/image" Target="../media/image71.png"/><Relationship Id="rId87" Type="http://schemas.openxmlformats.org/officeDocument/2006/relationships/image" Target="../media/image40.png"/><Relationship Id="rId88" Type="http://schemas.openxmlformats.org/officeDocument/2006/relationships/image" Target="../media/image2.png"/><Relationship Id="rId89" Type="http://schemas.openxmlformats.org/officeDocument/2006/relationships/image" Target="../media/image72.png"/><Relationship Id="rId90" Type="http://schemas.openxmlformats.org/officeDocument/2006/relationships/image" Target="../media/image54.png"/><Relationship Id="rId91" Type="http://schemas.openxmlformats.org/officeDocument/2006/relationships/image" Target="../media/image73.png"/><Relationship Id="rId92" Type="http://schemas.openxmlformats.org/officeDocument/2006/relationships/image" Target="../media/image68.png"/><Relationship Id="rId93" Type="http://schemas.openxmlformats.org/officeDocument/2006/relationships/image" Target="../media/image43.png"/><Relationship Id="rId94" Type="http://schemas.openxmlformats.org/officeDocument/2006/relationships/image" Target="../media/image66.png"/><Relationship Id="rId95" Type="http://schemas.openxmlformats.org/officeDocument/2006/relationships/image" Target="../media/image57.png"/><Relationship Id="rId96" Type="http://schemas.openxmlformats.org/officeDocument/2006/relationships/image" Target="../media/image119.png"/><Relationship Id="rId97" Type="http://schemas.openxmlformats.org/officeDocument/2006/relationships/image" Target="../media/image130.png"/><Relationship Id="rId98" Type="http://schemas.openxmlformats.org/officeDocument/2006/relationships/image" Target="../media/image123.png"/><Relationship Id="rId99" Type="http://schemas.openxmlformats.org/officeDocument/2006/relationships/image" Target="../media/image102.png"/><Relationship Id="rId100" Type="http://schemas.openxmlformats.org/officeDocument/2006/relationships/image" Target="../media/image94.png"/><Relationship Id="rId101" Type="http://schemas.openxmlformats.org/officeDocument/2006/relationships/image" Target="../media/image96.png"/><Relationship Id="rId102" Type="http://schemas.openxmlformats.org/officeDocument/2006/relationships/image" Target="../media/image76.png"/><Relationship Id="rId103" Type="http://schemas.openxmlformats.org/officeDocument/2006/relationships/image" Target="../media/image5.png"/><Relationship Id="rId104" Type="http://schemas.openxmlformats.org/officeDocument/2006/relationships/image" Target="../media/image86.png"/><Relationship Id="rId105" Type="http://schemas.openxmlformats.org/officeDocument/2006/relationships/image" Target="../media/image80.png"/><Relationship Id="rId106" Type="http://schemas.openxmlformats.org/officeDocument/2006/relationships/image" Target="../media/image51.png"/><Relationship Id="rId107" Type="http://schemas.openxmlformats.org/officeDocument/2006/relationships/image" Target="../media/image131.png"/><Relationship Id="rId108" Type="http://schemas.openxmlformats.org/officeDocument/2006/relationships/image" Target="../media/image5.png"/><Relationship Id="rId109" Type="http://schemas.openxmlformats.org/officeDocument/2006/relationships/image" Target="../media/image38.png"/><Relationship Id="rId110" Type="http://schemas.openxmlformats.org/officeDocument/2006/relationships/image" Target="../media/image42.png"/><Relationship Id="rId111" Type="http://schemas.openxmlformats.org/officeDocument/2006/relationships/image" Target="../media/image65.png"/><Relationship Id="rId112" Type="http://schemas.openxmlformats.org/officeDocument/2006/relationships/image" Target="../media/image86.png"/><Relationship Id="rId113" Type="http://schemas.openxmlformats.org/officeDocument/2006/relationships/image" Target="../media/image87.png"/><Relationship Id="rId114" Type="http://schemas.openxmlformats.org/officeDocument/2006/relationships/image" Target="../media/image41.png"/><Relationship Id="rId115" Type="http://schemas.openxmlformats.org/officeDocument/2006/relationships/image" Target="../media/image40.png"/><Relationship Id="rId116" Type="http://schemas.openxmlformats.org/officeDocument/2006/relationships/image" Target="../media/image80.png"/><Relationship Id="rId117" Type="http://schemas.openxmlformats.org/officeDocument/2006/relationships/image" Target="../media/image88.png"/><Relationship Id="rId118" Type="http://schemas.openxmlformats.org/officeDocument/2006/relationships/image" Target="../media/image66.png"/><Relationship Id="rId119" Type="http://schemas.openxmlformats.org/officeDocument/2006/relationships/image" Target="../media/image43.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28.png"/><Relationship Id="rId123" Type="http://schemas.openxmlformats.org/officeDocument/2006/relationships/image" Target="../media/image102.png"/><Relationship Id="rId124" Type="http://schemas.openxmlformats.org/officeDocument/2006/relationships/image" Target="../media/image74.png"/><Relationship Id="rId125" Type="http://schemas.openxmlformats.org/officeDocument/2006/relationships/image" Target="../media/image5.png"/><Relationship Id="rId126" Type="http://schemas.openxmlformats.org/officeDocument/2006/relationships/image" Target="../media/image76.png"/><Relationship Id="rId127" Type="http://schemas.openxmlformats.org/officeDocument/2006/relationships/image" Target="../media/image6.png"/><Relationship Id="rId128" Type="http://schemas.openxmlformats.org/officeDocument/2006/relationships/image" Target="../media/image50.png"/><Relationship Id="rId129" Type="http://schemas.openxmlformats.org/officeDocument/2006/relationships/image" Target="../media/image51.png"/><Relationship Id="rId130" Type="http://schemas.openxmlformats.org/officeDocument/2006/relationships/image" Target="../media/image79.png"/><Relationship Id="rId131" Type="http://schemas.openxmlformats.org/officeDocument/2006/relationships/image" Target="../media/image64.png"/><Relationship Id="rId132" Type="http://schemas.openxmlformats.org/officeDocument/2006/relationships/image" Target="../media/image6.png"/><Relationship Id="rId133" Type="http://schemas.openxmlformats.org/officeDocument/2006/relationships/image" Target="../media/image42.png"/><Relationship Id="rId134" Type="http://schemas.openxmlformats.org/officeDocument/2006/relationships/image" Target="../media/image52.png"/><Relationship Id="rId135" Type="http://schemas.openxmlformats.org/officeDocument/2006/relationships/image" Target="../media/image53.png"/><Relationship Id="rId136" Type="http://schemas.openxmlformats.org/officeDocument/2006/relationships/image" Target="../media/image5.png"/><Relationship Id="rId137" Type="http://schemas.openxmlformats.org/officeDocument/2006/relationships/image" Target="../media/image38.png"/><Relationship Id="rId138" Type="http://schemas.openxmlformats.org/officeDocument/2006/relationships/image" Target="../media/image65.png"/><Relationship Id="rId139" Type="http://schemas.openxmlformats.org/officeDocument/2006/relationships/image" Target="../media/image39.png"/><Relationship Id="rId140" Type="http://schemas.openxmlformats.org/officeDocument/2006/relationships/image" Target="../media/image76.png"/><Relationship Id="rId141" Type="http://schemas.openxmlformats.org/officeDocument/2006/relationships/image" Target="../media/image57.png"/><Relationship Id="rId142" Type="http://schemas.openxmlformats.org/officeDocument/2006/relationships/image" Target="../media/image45.png"/><Relationship Id="rId143" Type="http://schemas.openxmlformats.org/officeDocument/2006/relationships/image" Target="../media/image103.png"/><Relationship Id="rId144" Type="http://schemas.openxmlformats.org/officeDocument/2006/relationships/image" Target="../media/image111.png"/><Relationship Id="rId145" Type="http://schemas.openxmlformats.org/officeDocument/2006/relationships/image" Target="../media/image111.png"/><Relationship Id="rId146" Type="http://schemas.openxmlformats.org/officeDocument/2006/relationships/image" Target="../media/image134.png"/><Relationship Id="rId147" Type="http://schemas.openxmlformats.org/officeDocument/2006/relationships/image" Target="../media/image135.png"/><Relationship Id="rId148" Type="http://schemas.openxmlformats.org/officeDocument/2006/relationships/image" Target="../media/image94.png"/><Relationship Id="rId149" Type="http://schemas.openxmlformats.org/officeDocument/2006/relationships/image" Target="../media/image95.png"/><Relationship Id="rId150" Type="http://schemas.openxmlformats.org/officeDocument/2006/relationships/image" Target="../media/image96.png"/><Relationship Id="rId151" Type="http://schemas.openxmlformats.org/officeDocument/2006/relationships/image" Target="../media/image97.png"/><Relationship Id="rId152" Type="http://schemas.openxmlformats.org/officeDocument/2006/relationships/image" Target="../media/image80.png"/><Relationship Id="rId153" Type="http://schemas.openxmlformats.org/officeDocument/2006/relationships/image" Target="../media/image7.png"/><Relationship Id="rId154" Type="http://schemas.openxmlformats.org/officeDocument/2006/relationships/image" Target="../media/image79.png"/><Relationship Id="rId155" Type="http://schemas.openxmlformats.org/officeDocument/2006/relationships/image" Target="../media/image51.png"/><Relationship Id="rId156" Type="http://schemas.openxmlformats.org/officeDocument/2006/relationships/image" Target="../media/image7.png"/><Relationship Id="rId157" Type="http://schemas.openxmlformats.org/officeDocument/2006/relationships/image" Target="../media/image54.png"/><Relationship Id="rId158" Type="http://schemas.openxmlformats.org/officeDocument/2006/relationships/image" Target="../media/image71.png"/><Relationship Id="rId159" Type="http://schemas.openxmlformats.org/officeDocument/2006/relationships/image" Target="../media/image81.png"/><Relationship Id="rId160" Type="http://schemas.openxmlformats.org/officeDocument/2006/relationships/image" Target="../media/image97.png"/><Relationship Id="rId161" Type="http://schemas.openxmlformats.org/officeDocument/2006/relationships/image" Target="../media/image70.png"/><Relationship Id="rId162" Type="http://schemas.openxmlformats.org/officeDocument/2006/relationships/image" Target="../media/image81.png"/><Relationship Id="rId163" Type="http://schemas.openxmlformats.org/officeDocument/2006/relationships/image" Target="../media/image98.png"/><Relationship Id="rId164" Type="http://schemas.openxmlformats.org/officeDocument/2006/relationships/image" Target="../media/image80.png"/><Relationship Id="rId165" Type="http://schemas.openxmlformats.org/officeDocument/2006/relationships/image" Target="../media/image88.png"/><Relationship Id="rId166" Type="http://schemas.openxmlformats.org/officeDocument/2006/relationships/image" Target="../media/image66.png"/><Relationship Id="rId167" Type="http://schemas.openxmlformats.org/officeDocument/2006/relationships/image" Target="../media/image43.png"/><Relationship Id="rId168" Type="http://schemas.openxmlformats.org/officeDocument/2006/relationships/image" Target="../media/image136.png"/><Relationship Id="rId169" Type="http://schemas.openxmlformats.org/officeDocument/2006/relationships/image" Target="../media/image137.png"/><Relationship Id="rId170" Type="http://schemas.openxmlformats.org/officeDocument/2006/relationships/image" Target="../media/image116.png"/><Relationship Id="rId171" Type="http://schemas.openxmlformats.org/officeDocument/2006/relationships/image" Target="../media/image135.png"/><Relationship Id="rId172" Type="http://schemas.openxmlformats.org/officeDocument/2006/relationships/image" Target="../media/image61.png"/><Relationship Id="rId173" Type="http://schemas.openxmlformats.org/officeDocument/2006/relationships/image" Target="../media/image48.png"/><Relationship Id="rId174" Type="http://schemas.openxmlformats.org/officeDocument/2006/relationships/image" Target="../media/image69.png"/><Relationship Id="rId175" Type="http://schemas.openxmlformats.org/officeDocument/2006/relationships/image" Target="../media/image8.png"/><Relationship Id="rId176" Type="http://schemas.openxmlformats.org/officeDocument/2006/relationships/image" Target="../media/image79.png"/><Relationship Id="rId177" Type="http://schemas.openxmlformats.org/officeDocument/2006/relationships/image" Target="../media/image49.png"/><Relationship Id="rId178" Type="http://schemas.openxmlformats.org/officeDocument/2006/relationships/image" Target="../media/image37.png"/><Relationship Id="rId179" Type="http://schemas.openxmlformats.org/officeDocument/2006/relationships/image" Target="../media/image50.png"/><Relationship Id="rId180" Type="http://schemas.openxmlformats.org/officeDocument/2006/relationships/image" Target="../media/image51.png"/><Relationship Id="rId181" Type="http://schemas.openxmlformats.org/officeDocument/2006/relationships/image" Target="../media/image8.png"/><Relationship Id="rId182" Type="http://schemas.openxmlformats.org/officeDocument/2006/relationships/image" Target="../media/image72.png"/><Relationship Id="rId183" Type="http://schemas.openxmlformats.org/officeDocument/2006/relationships/image" Target="../media/image73.png"/><Relationship Id="rId184" Type="http://schemas.openxmlformats.org/officeDocument/2006/relationships/image" Target="../media/image55.png"/><Relationship Id="rId185" Type="http://schemas.openxmlformats.org/officeDocument/2006/relationships/image" Target="../media/image69.png"/><Relationship Id="rId186" Type="http://schemas.openxmlformats.org/officeDocument/2006/relationships/image" Target="../media/image42.png"/><Relationship Id="rId187" Type="http://schemas.openxmlformats.org/officeDocument/2006/relationships/image" Target="../media/image53.png"/><Relationship Id="rId188" Type="http://schemas.openxmlformats.org/officeDocument/2006/relationships/image" Target="../media/image52.png"/><Relationship Id="rId189" Type="http://schemas.openxmlformats.org/officeDocument/2006/relationships/image" Target="../media/image50.png"/><Relationship Id="rId190" Type="http://schemas.openxmlformats.org/officeDocument/2006/relationships/image" Target="../media/image43.png"/><Relationship Id="rId191" Type="http://schemas.openxmlformats.org/officeDocument/2006/relationships/image" Target="../media/image57.png"/><Relationship Id="rId192" Type="http://schemas.openxmlformats.org/officeDocument/2006/relationships/image" Target="../media/image58.png"/><Relationship Id="rId193" Type="http://schemas.openxmlformats.org/officeDocument/2006/relationships/image" Target="../media/image134.png"/><Relationship Id="rId194" Type="http://schemas.openxmlformats.org/officeDocument/2006/relationships/image" Target="../media/image136.png"/><Relationship Id="rId195" Type="http://schemas.openxmlformats.org/officeDocument/2006/relationships/image" Target="../media/image137.png"/><Relationship Id="rId196" Type="http://schemas.openxmlformats.org/officeDocument/2006/relationships/image" Target="../media/image46.png"/><Relationship Id="rId197" Type="http://schemas.openxmlformats.org/officeDocument/2006/relationships/image" Target="../media/image9.png"/><Relationship Id="rId198" Type="http://schemas.openxmlformats.org/officeDocument/2006/relationships/image" Target="../media/image138.png"/><Relationship Id="rId199" Type="http://schemas.openxmlformats.org/officeDocument/2006/relationships/image" Target="../media/image93.png"/><Relationship Id="rId200" Type="http://schemas.openxmlformats.org/officeDocument/2006/relationships/image" Target="../media/image108.png"/><Relationship Id="rId201" Type="http://schemas.openxmlformats.org/officeDocument/2006/relationships/image" Target="../media/image47.png"/><Relationship Id="rId202" Type="http://schemas.openxmlformats.org/officeDocument/2006/relationships/image" Target="../media/image3.png"/><Relationship Id="rId203" Type="http://schemas.openxmlformats.org/officeDocument/2006/relationships/image" Target="../media/image6.png"/><Relationship Id="rId204" Type="http://schemas.openxmlformats.org/officeDocument/2006/relationships/image" Target="../media/image9.png"/><Relationship Id="rId205" Type="http://schemas.openxmlformats.org/officeDocument/2006/relationships/image" Target="../media/image72.png"/><Relationship Id="rId206" Type="http://schemas.openxmlformats.org/officeDocument/2006/relationships/image" Target="../media/image73.png"/><Relationship Id="rId207" Type="http://schemas.openxmlformats.org/officeDocument/2006/relationships/image" Target="../media/image139.png"/><Relationship Id="rId208" Type="http://schemas.openxmlformats.org/officeDocument/2006/relationships/image" Target="../media/image3.png"/><Relationship Id="rId209" Type="http://schemas.openxmlformats.org/officeDocument/2006/relationships/image" Target="../media/image53.png"/><Relationship Id="rId210" Type="http://schemas.openxmlformats.org/officeDocument/2006/relationships/image" Target="../media/image54.png"/><Relationship Id="rId211" Type="http://schemas.openxmlformats.org/officeDocument/2006/relationships/image" Target="../media/image42.png"/><Relationship Id="rId212" Type="http://schemas.openxmlformats.org/officeDocument/2006/relationships/image" Target="../media/image138.png"/><Relationship Id="rId213" Type="http://schemas.openxmlformats.org/officeDocument/2006/relationships/image" Target="../media/image57.png"/><Relationship Id="rId214" Type="http://schemas.openxmlformats.org/officeDocument/2006/relationships/image" Target="../media/image43.png"/><Relationship Id="rId215" Type="http://schemas.openxmlformats.org/officeDocument/2006/relationships/image" Target="../media/image58.png"/><Relationship Id="rId216" Type="http://schemas.openxmlformats.org/officeDocument/2006/relationships/image" Target="../media/image140.png"/><Relationship Id="rId217" Type="http://schemas.openxmlformats.org/officeDocument/2006/relationships/image" Target="../media/image141.png"/><Relationship Id="rId218" Type="http://schemas.openxmlformats.org/officeDocument/2006/relationships/image" Target="../media/image133.png"/><Relationship Id="rId219" Type="http://schemas.openxmlformats.org/officeDocument/2006/relationships/image" Target="../media/image142.png"/><Relationship Id="rId220" Type="http://schemas.openxmlformats.org/officeDocument/2006/relationships/image" Target="../media/image60.png"/><Relationship Id="rId221" Type="http://schemas.openxmlformats.org/officeDocument/2006/relationships/image" Target="../media/image31.png"/><Relationship Id="rId222" Type="http://schemas.openxmlformats.org/officeDocument/2006/relationships/image" Target="../media/image32.png"/><Relationship Id="rId223" Type="http://schemas.openxmlformats.org/officeDocument/2006/relationships/image" Target="../media/image34.png"/><Relationship Id="rId224" Type="http://schemas.openxmlformats.org/officeDocument/2006/relationships/image" Target="../media/image35.png"/><Relationship Id="rId225" Type="http://schemas.openxmlformats.org/officeDocument/2006/relationships/image" Target="../media/image76.png"/><Relationship Id="rId226" Type="http://schemas.openxmlformats.org/officeDocument/2006/relationships/image" Target="../media/image79.png"/><Relationship Id="rId227" Type="http://schemas.openxmlformats.org/officeDocument/2006/relationships/image" Target="../media/image31.png"/><Relationship Id="rId228" Type="http://schemas.openxmlformats.org/officeDocument/2006/relationships/image" Target="../media/image38.png"/><Relationship Id="rId229" Type="http://schemas.openxmlformats.org/officeDocument/2006/relationships/image" Target="../media/image56.png"/><Relationship Id="rId230" Type="http://schemas.openxmlformats.org/officeDocument/2006/relationships/image" Target="../media/image39.png"/><Relationship Id="rId231" Type="http://schemas.openxmlformats.org/officeDocument/2006/relationships/image" Target="../media/image32.png"/><Relationship Id="rId232" Type="http://schemas.openxmlformats.org/officeDocument/2006/relationships/image" Target="../media/image38.png"/><Relationship Id="rId233" Type="http://schemas.openxmlformats.org/officeDocument/2006/relationships/image" Target="../media/image39.png"/><Relationship Id="rId234" Type="http://schemas.openxmlformats.org/officeDocument/2006/relationships/image" Target="../media/image39.png"/><Relationship Id="rId235" Type="http://schemas.openxmlformats.org/officeDocument/2006/relationships/image" Target="../media/image60.png"/><Relationship Id="rId236" Type="http://schemas.openxmlformats.org/officeDocument/2006/relationships/image" Target="../media/image43.png"/><Relationship Id="rId237" Type="http://schemas.openxmlformats.org/officeDocument/2006/relationships/image" Target="../media/image66.png"/><Relationship Id="rId238" Type="http://schemas.openxmlformats.org/officeDocument/2006/relationships/image" Target="../media/image57.png"/><Relationship Id="rId239" Type="http://schemas.openxmlformats.org/officeDocument/2006/relationships/image" Target="../media/image112.png"/><Relationship Id="rId240" Type="http://schemas.openxmlformats.org/officeDocument/2006/relationships/image" Target="../media/image143.png"/><Relationship Id="rId241" Type="http://schemas.openxmlformats.org/officeDocument/2006/relationships/image" Target="../media/image93.png"/><Relationship Id="rId242" Type="http://schemas.openxmlformats.org/officeDocument/2006/relationships/image" Target="../media/image74.png"/><Relationship Id="rId243" Type="http://schemas.openxmlformats.org/officeDocument/2006/relationships/image" Target="../media/image82.png"/><Relationship Id="rId244" Type="http://schemas.openxmlformats.org/officeDocument/2006/relationships/image" Target="../media/image75.png"/><Relationship Id="rId245" Type="http://schemas.openxmlformats.org/officeDocument/2006/relationships/image" Target="../media/image62.png"/><Relationship Id="rId246" Type="http://schemas.openxmlformats.org/officeDocument/2006/relationships/image" Target="../media/image102.png"/><Relationship Id="rId247" Type="http://schemas.openxmlformats.org/officeDocument/2006/relationships/image" Target="../media/image92.png"/><Relationship Id="rId248" Type="http://schemas.openxmlformats.org/officeDocument/2006/relationships/image" Target="../media/image33.png"/><Relationship Id="rId249" Type="http://schemas.openxmlformats.org/officeDocument/2006/relationships/image" Target="../media/image75.png"/><Relationship Id="rId250" Type="http://schemas.openxmlformats.org/officeDocument/2006/relationships/image" Target="../media/image42.png"/><Relationship Id="rId251" Type="http://schemas.openxmlformats.org/officeDocument/2006/relationships/image" Target="../media/image55.png"/><Relationship Id="rId252" Type="http://schemas.openxmlformats.org/officeDocument/2006/relationships/image" Target="../media/image65.png"/><Relationship Id="rId253" Type="http://schemas.openxmlformats.org/officeDocument/2006/relationships/image" Target="../media/image92.png"/><Relationship Id="rId254" Type="http://schemas.openxmlformats.org/officeDocument/2006/relationships/image" Target="../media/image72.png"/><Relationship Id="rId255" Type="http://schemas.openxmlformats.org/officeDocument/2006/relationships/image" Target="../media/image38.png"/><Relationship Id="rId256" Type="http://schemas.openxmlformats.org/officeDocument/2006/relationships/image" Target="../media/image40.png"/><Relationship Id="rId257" Type="http://schemas.openxmlformats.org/officeDocument/2006/relationships/image" Target="../media/image93.png"/><Relationship Id="rId258" Type="http://schemas.openxmlformats.org/officeDocument/2006/relationships/image" Target="../media/image43.png"/><Relationship Id="rId259" Type="http://schemas.openxmlformats.org/officeDocument/2006/relationships/image" Target="../media/image57.png"/><Relationship Id="rId260" Type="http://schemas.openxmlformats.org/officeDocument/2006/relationships/image" Target="../media/image58.png"/><Relationship Id="rId261" Type="http://schemas.openxmlformats.org/officeDocument/2006/relationships/image" Target="../media/image129.png"/><Relationship Id="rId262" Type="http://schemas.openxmlformats.org/officeDocument/2006/relationships/image" Target="../media/image140.png"/><Relationship Id="rId263" Type="http://schemas.openxmlformats.org/officeDocument/2006/relationships/image" Target="../media/image144.png"/><Relationship Id="rId264" Type="http://schemas.openxmlformats.org/officeDocument/2006/relationships/image" Target="../media/image33.png"/><Relationship Id="rId265" Type="http://schemas.openxmlformats.org/officeDocument/2006/relationships/image" Target="../media/image47.png"/><Relationship Id="rId266" Type="http://schemas.openxmlformats.org/officeDocument/2006/relationships/image" Target="../media/image4.png"/><Relationship Id="rId267" Type="http://schemas.openxmlformats.org/officeDocument/2006/relationships/image" Target="../media/image76.png"/><Relationship Id="rId268" Type="http://schemas.openxmlformats.org/officeDocument/2006/relationships/image" Target="../media/image36.png"/><Relationship Id="rId269" Type="http://schemas.openxmlformats.org/officeDocument/2006/relationships/image" Target="../media/image74.png"/><Relationship Id="rId270" Type="http://schemas.openxmlformats.org/officeDocument/2006/relationships/image" Target="../media/image60.png"/><Relationship Id="rId271" Type="http://schemas.openxmlformats.org/officeDocument/2006/relationships/image" Target="../media/image75.png"/><Relationship Id="rId272" Type="http://schemas.openxmlformats.org/officeDocument/2006/relationships/image" Target="../media/image33.png"/><Relationship Id="rId273" Type="http://schemas.openxmlformats.org/officeDocument/2006/relationships/image" Target="../media/image77.png"/><Relationship Id="rId274" Type="http://schemas.openxmlformats.org/officeDocument/2006/relationships/image" Target="../media/image40.png"/><Relationship Id="rId275" Type="http://schemas.openxmlformats.org/officeDocument/2006/relationships/image" Target="../media/image78.png"/><Relationship Id="rId276" Type="http://schemas.openxmlformats.org/officeDocument/2006/relationships/image" Target="../media/image36.png"/><Relationship Id="rId277" Type="http://schemas.openxmlformats.org/officeDocument/2006/relationships/image" Target="../media/image38.png"/><Relationship Id="rId278" Type="http://schemas.openxmlformats.org/officeDocument/2006/relationships/image" Target="../media/image41.png"/><Relationship Id="rId279" Type="http://schemas.openxmlformats.org/officeDocument/2006/relationships/image" Target="../media/image42.png"/><Relationship Id="rId280" Type="http://schemas.openxmlformats.org/officeDocument/2006/relationships/image" Target="../media/image47.png"/><Relationship Id="rId281" Type="http://schemas.openxmlformats.org/officeDocument/2006/relationships/image" Target="../media/image43.png"/><Relationship Id="rId282" Type="http://schemas.openxmlformats.org/officeDocument/2006/relationships/image" Target="../media/image43.png"/><Relationship Id="rId283" Type="http://schemas.openxmlformats.org/officeDocument/2006/relationships/image" Target="../media/image57.png"/><Relationship Id="rId284" Type="http://schemas.openxmlformats.org/officeDocument/2006/relationships/image" Target="../media/image123.png"/><Relationship Id="rId285" Type="http://schemas.openxmlformats.org/officeDocument/2006/relationships/image" Target="../media/image130.png"/><Relationship Id="rId286" Type="http://schemas.openxmlformats.org/officeDocument/2006/relationships/image" Target="../media/image82.png"/><Relationship Id="rId287" Type="http://schemas.openxmlformats.org/officeDocument/2006/relationships/image" Target="../media/image59.png"/><Relationship Id="rId288" Type="http://schemas.openxmlformats.org/officeDocument/2006/relationships/image" Target="../media/image83.png"/><Relationship Id="rId289" Type="http://schemas.openxmlformats.org/officeDocument/2006/relationships/image" Target="../media/image63.png"/><Relationship Id="rId290" Type="http://schemas.openxmlformats.org/officeDocument/2006/relationships/image" Target="../media/image34.png"/><Relationship Id="rId291" Type="http://schemas.openxmlformats.org/officeDocument/2006/relationships/image" Target="../media/image35.png"/><Relationship Id="rId292" Type="http://schemas.openxmlformats.org/officeDocument/2006/relationships/image" Target="../media/image84.png"/><Relationship Id="rId293" Type="http://schemas.openxmlformats.org/officeDocument/2006/relationships/image" Target="../media/image1.png"/><Relationship Id="rId294" Type="http://schemas.openxmlformats.org/officeDocument/2006/relationships/image" Target="../media/image63.png"/><Relationship Id="rId295" Type="http://schemas.openxmlformats.org/officeDocument/2006/relationships/image" Target="../media/image77.png"/><Relationship Id="rId296" Type="http://schemas.openxmlformats.org/officeDocument/2006/relationships/image" Target="../media/image78.png"/><Relationship Id="rId297" Type="http://schemas.openxmlformats.org/officeDocument/2006/relationships/image" Target="../media/image56.png"/><Relationship Id="rId298" Type="http://schemas.openxmlformats.org/officeDocument/2006/relationships/image" Target="../media/image34.png"/><Relationship Id="rId299" Type="http://schemas.openxmlformats.org/officeDocument/2006/relationships/image" Target="../media/image66.png"/><Relationship Id="rId300" Type="http://schemas.openxmlformats.org/officeDocument/2006/relationships/image" Target="../media/image145.png"/><Relationship Id="rId301" Type="http://schemas.openxmlformats.org/officeDocument/2006/relationships/image" Target="../media/image58.png"/><Relationship Id="rId302" Type="http://schemas.openxmlformats.org/officeDocument/2006/relationships/image" Target="../media/image35.png"/><Relationship Id="rId303" Type="http://schemas.openxmlformats.org/officeDocument/2006/relationships/image" Target="../media/image43.png"/><Relationship Id="rId304" Type="http://schemas.openxmlformats.org/officeDocument/2006/relationships/image" Target="../media/image44.png"/><Relationship Id="rId305" Type="http://schemas.openxmlformats.org/officeDocument/2006/relationships/image" Target="../media/image45.png"/><Relationship Id="rId306" Type="http://schemas.openxmlformats.org/officeDocument/2006/relationships/image" Target="../media/image112.png"/><Relationship Id="rId307" Type="http://schemas.openxmlformats.org/officeDocument/2006/relationships/image" Target="../media/image146.png"/><Relationship Id="rId308" Type="http://schemas.openxmlformats.org/officeDocument/2006/relationships/image" Target="../media/image147.png"/><Relationship Id="rId309" Type="http://schemas.openxmlformats.org/officeDocument/2006/relationships/image" Target="../media/image127.png"/><Relationship Id="rId310" Type="http://schemas.openxmlformats.org/officeDocument/2006/relationships/image" Target="../media/image96.png"/><Relationship Id="rId311" Type="http://schemas.openxmlformats.org/officeDocument/2006/relationships/image" Target="../media/image94.png"/><Relationship Id="rId312" Type="http://schemas.openxmlformats.org/officeDocument/2006/relationships/image" Target="../media/image95.png"/><Relationship Id="rId313" Type="http://schemas.openxmlformats.org/officeDocument/2006/relationships/image" Target="../media/image138.png"/><Relationship Id="rId314" Type="http://schemas.openxmlformats.org/officeDocument/2006/relationships/image" Target="../media/image97.png"/><Relationship Id="rId315" Type="http://schemas.openxmlformats.org/officeDocument/2006/relationships/image" Target="../media/image80.png"/><Relationship Id="rId316" Type="http://schemas.openxmlformats.org/officeDocument/2006/relationships/image" Target="../media/image79.png"/><Relationship Id="rId317" Type="http://schemas.openxmlformats.org/officeDocument/2006/relationships/image" Target="../media/image127.png"/><Relationship Id="rId318" Type="http://schemas.openxmlformats.org/officeDocument/2006/relationships/image" Target="../media/image54.png"/><Relationship Id="rId319" Type="http://schemas.openxmlformats.org/officeDocument/2006/relationships/image" Target="../media/image42.png"/><Relationship Id="rId320" Type="http://schemas.openxmlformats.org/officeDocument/2006/relationships/image" Target="../media/image53.png"/><Relationship Id="rId321" Type="http://schemas.openxmlformats.org/officeDocument/2006/relationships/image" Target="../media/image94.png"/><Relationship Id="rId322" Type="http://schemas.openxmlformats.org/officeDocument/2006/relationships/image" Target="../media/image56.png"/><Relationship Id="rId323" Type="http://schemas.openxmlformats.org/officeDocument/2006/relationships/image" Target="../media/image78.png"/><Relationship Id="rId324" Type="http://schemas.openxmlformats.org/officeDocument/2006/relationships/image" Target="../media/image38.png"/><Relationship Id="rId325" Type="http://schemas.openxmlformats.org/officeDocument/2006/relationships/image" Target="../media/image96.png"/><Relationship Id="rId326" Type="http://schemas.openxmlformats.org/officeDocument/2006/relationships/image" Target="../media/image43.png"/><Relationship Id="rId327" Type="http://schemas.openxmlformats.org/officeDocument/2006/relationships/image" Target="../media/image57.png"/><Relationship Id="rId328" Type="http://schemas.openxmlformats.org/officeDocument/2006/relationships/image" Target="../media/image66.png"/><Relationship Id="rId329" Type="http://schemas.openxmlformats.org/officeDocument/2006/relationships/image" Target="../media/image116.png"/><Relationship Id="rId330" Type="http://schemas.openxmlformats.org/officeDocument/2006/relationships/image" Target="../media/image144.png"/><Relationship Id="rId331" Type="http://schemas.openxmlformats.org/officeDocument/2006/relationships/image" Target="../media/image74.png"/><Relationship Id="rId332" Type="http://schemas.openxmlformats.org/officeDocument/2006/relationships/image" Target="../media/image90.png"/><Relationship Id="rId333" Type="http://schemas.openxmlformats.org/officeDocument/2006/relationships/image" Target="../media/image96.png"/><Relationship Id="rId334" Type="http://schemas.openxmlformats.org/officeDocument/2006/relationships/image" Target="../media/image99.png"/><Relationship Id="rId335" Type="http://schemas.openxmlformats.org/officeDocument/2006/relationships/image" Target="../media/image47.png"/><Relationship Id="rId336" Type="http://schemas.openxmlformats.org/officeDocument/2006/relationships/image" Target="../media/image91.png"/><Relationship Id="rId337" Type="http://schemas.openxmlformats.org/officeDocument/2006/relationships/image" Target="../media/image76.png"/><Relationship Id="rId338" Type="http://schemas.openxmlformats.org/officeDocument/2006/relationships/image" Target="../media/image79.png"/><Relationship Id="rId339" Type="http://schemas.openxmlformats.org/officeDocument/2006/relationships/image" Target="../media/image99.png"/><Relationship Id="rId340" Type="http://schemas.openxmlformats.org/officeDocument/2006/relationships/image" Target="../media/image72.png"/><Relationship Id="rId341" Type="http://schemas.openxmlformats.org/officeDocument/2006/relationships/image" Target="../media/image70.png"/><Relationship Id="rId342" Type="http://schemas.openxmlformats.org/officeDocument/2006/relationships/image" Target="../media/image101.png"/><Relationship Id="rId343" Type="http://schemas.openxmlformats.org/officeDocument/2006/relationships/image" Target="../media/image90.png"/><Relationship Id="rId344" Type="http://schemas.openxmlformats.org/officeDocument/2006/relationships/image" Target="../media/image54.png"/><Relationship Id="rId345" Type="http://schemas.openxmlformats.org/officeDocument/2006/relationships/image" Target="../media/image42.png"/><Relationship Id="rId346" Type="http://schemas.openxmlformats.org/officeDocument/2006/relationships/image" Target="../media/image52.png"/><Relationship Id="rId347" Type="http://schemas.openxmlformats.org/officeDocument/2006/relationships/image" Target="../media/image76.png"/><Relationship Id="rId348" Type="http://schemas.openxmlformats.org/officeDocument/2006/relationships/image" Target="../media/image43.png"/><Relationship Id="rId349" Type="http://schemas.openxmlformats.org/officeDocument/2006/relationships/image" Target="../media/image57.png"/><Relationship Id="rId350" Type="http://schemas.openxmlformats.org/officeDocument/2006/relationships/image" Target="../media/image58.png"/><Relationship Id="rId351" Type="http://schemas.openxmlformats.org/officeDocument/2006/relationships/image" Target="../media/image130.png"/><Relationship Id="rId352" Type="http://schemas.openxmlformats.org/officeDocument/2006/relationships/image" Target="../media/image143.png"/><Relationship Id="rId353" Type="http://schemas.openxmlformats.org/officeDocument/2006/relationships/image" Target="../media/image144.png"/><Relationship Id="rId354" Type="http://schemas.openxmlformats.org/officeDocument/2006/relationships/image" Target="../media/image148.png"/><Relationship Id="rId355" Type="http://schemas.openxmlformats.org/officeDocument/2006/relationships/image" Target="../media/image109.png"/><Relationship Id="rId356" Type="http://schemas.openxmlformats.org/officeDocument/2006/relationships/image" Target="../media/image82.png"/><Relationship Id="rId357" Type="http://schemas.openxmlformats.org/officeDocument/2006/relationships/image" Target="../media/image92.png"/><Relationship Id="rId358" Type="http://schemas.openxmlformats.org/officeDocument/2006/relationships/image" Target="../media/image93.png"/><Relationship Id="rId359" Type="http://schemas.openxmlformats.org/officeDocument/2006/relationships/image" Target="../media/image83.png"/><Relationship Id="rId360" Type="http://schemas.openxmlformats.org/officeDocument/2006/relationships/image" Target="../media/image105.png"/><Relationship Id="rId361" Type="http://schemas.openxmlformats.org/officeDocument/2006/relationships/image" Target="../media/image67.png"/><Relationship Id="rId362" Type="http://schemas.openxmlformats.org/officeDocument/2006/relationships/image" Target="../media/image148.png"/><Relationship Id="rId363" Type="http://schemas.openxmlformats.org/officeDocument/2006/relationships/image" Target="../media/image70.png"/><Relationship Id="rId364" Type="http://schemas.openxmlformats.org/officeDocument/2006/relationships/image" Target="../media/image38.png"/><Relationship Id="rId365" Type="http://schemas.openxmlformats.org/officeDocument/2006/relationships/image" Target="../media/image71.png"/><Relationship Id="rId366" Type="http://schemas.openxmlformats.org/officeDocument/2006/relationships/image" Target="../media/image109.png"/><Relationship Id="rId367" Type="http://schemas.openxmlformats.org/officeDocument/2006/relationships/image" Target="../media/image81.png"/><Relationship Id="rId368" Type="http://schemas.openxmlformats.org/officeDocument/2006/relationships/image" Target="../media/image54.png"/><Relationship Id="rId369" Type="http://schemas.openxmlformats.org/officeDocument/2006/relationships/image" Target="../media/image98.png"/><Relationship Id="rId370" Type="http://schemas.openxmlformats.org/officeDocument/2006/relationships/image" Target="../media/image93.png"/><Relationship Id="rId371" Type="http://schemas.openxmlformats.org/officeDocument/2006/relationships/image" Target="../media/image43.png"/><Relationship Id="rId372" Type="http://schemas.openxmlformats.org/officeDocument/2006/relationships/image" Target="../media/image57.png"/><Relationship Id="rId373" Type="http://schemas.openxmlformats.org/officeDocument/2006/relationships/image" Target="../media/image58.png"/><Relationship Id="rId374" Type="http://schemas.openxmlformats.org/officeDocument/2006/relationships/image" Target="../media/image144.png"/><Relationship Id="rId375" Type="http://schemas.openxmlformats.org/officeDocument/2006/relationships/image" Target="../media/image149.png"/><Relationship Id="rId376" Type="http://schemas.openxmlformats.org/officeDocument/2006/relationships/image" Target="../media/image46.png"/><Relationship Id="rId377" Type="http://schemas.openxmlformats.org/officeDocument/2006/relationships/image" Target="../media/image104.png"/><Relationship Id="rId378" Type="http://schemas.openxmlformats.org/officeDocument/2006/relationships/image" Target="../media/image35.png"/><Relationship Id="rId379" Type="http://schemas.openxmlformats.org/officeDocument/2006/relationships/image" Target="../media/image108.png"/><Relationship Id="rId380" Type="http://schemas.openxmlformats.org/officeDocument/2006/relationships/image" Target="../media/image100.png"/><Relationship Id="rId381" Type="http://schemas.openxmlformats.org/officeDocument/2006/relationships/image" Target="../media/image47.png"/><Relationship Id="rId382" Type="http://schemas.openxmlformats.org/officeDocument/2006/relationships/image" Target="../media/image84.png"/><Relationship Id="rId383" Type="http://schemas.openxmlformats.org/officeDocument/2006/relationships/image" Target="../media/image3.png"/><Relationship Id="rId384" Type="http://schemas.openxmlformats.org/officeDocument/2006/relationships/image" Target="../media/image108.png"/><Relationship Id="rId385" Type="http://schemas.openxmlformats.org/officeDocument/2006/relationships/image" Target="../media/image72.png"/><Relationship Id="rId386" Type="http://schemas.openxmlformats.org/officeDocument/2006/relationships/image" Target="../media/image73.png"/><Relationship Id="rId387" Type="http://schemas.openxmlformats.org/officeDocument/2006/relationships/image" Target="../media/image139.png"/><Relationship Id="rId388" Type="http://schemas.openxmlformats.org/officeDocument/2006/relationships/image" Target="../media/image100.png"/><Relationship Id="rId389" Type="http://schemas.openxmlformats.org/officeDocument/2006/relationships/image" Target="../media/image101.png"/><Relationship Id="rId390" Type="http://schemas.openxmlformats.org/officeDocument/2006/relationships/image" Target="../media/image81.png"/><Relationship Id="rId391" Type="http://schemas.openxmlformats.org/officeDocument/2006/relationships/image" Target="../media/image70.png"/><Relationship Id="rId392" Type="http://schemas.openxmlformats.org/officeDocument/2006/relationships/image" Target="../media/image35.png"/><Relationship Id="rId393" Type="http://schemas.openxmlformats.org/officeDocument/2006/relationships/image" Target="../media/image43.png"/><Relationship Id="rId394" Type="http://schemas.openxmlformats.org/officeDocument/2006/relationships/image" Target="../media/image66.png"/><Relationship Id="rId395" Type="http://schemas.openxmlformats.org/officeDocument/2006/relationships/image" Target="../media/image57.png"/><Relationship Id="rId396" Type="http://schemas.openxmlformats.org/officeDocument/2006/relationships/image" Target="../media/image150.png"/><Relationship Id="rId397" Type="http://schemas.openxmlformats.org/officeDocument/2006/relationships/image" Target="../media/image115.png"/><Relationship Id="rId398" Type="http://schemas.openxmlformats.org/officeDocument/2006/relationships/image" Target="../media/image118.png"/><Relationship Id="rId399" Type="http://schemas.openxmlformats.org/officeDocument/2006/relationships/image" Target="../media/image82.png"/><Relationship Id="rId400" Type="http://schemas.openxmlformats.org/officeDocument/2006/relationships/image" Target="../media/image89.png"/><Relationship Id="rId401" Type="http://schemas.openxmlformats.org/officeDocument/2006/relationships/image" Target="../media/image92.png"/><Relationship Id="rId402" Type="http://schemas.openxmlformats.org/officeDocument/2006/relationships/image" Target="../media/image93.png"/><Relationship Id="rId403" Type="http://schemas.openxmlformats.org/officeDocument/2006/relationships/image" Target="../media/image83.png"/><Relationship Id="rId404" Type="http://schemas.openxmlformats.org/officeDocument/2006/relationships/image" Target="../media/image67.png"/><Relationship Id="rId405" Type="http://schemas.openxmlformats.org/officeDocument/2006/relationships/image" Target="../media/image2.png"/><Relationship Id="rId406" Type="http://schemas.openxmlformats.org/officeDocument/2006/relationships/image" Target="../media/image64.png"/><Relationship Id="rId407" Type="http://schemas.openxmlformats.org/officeDocument/2006/relationships/image" Target="../media/image92.png"/><Relationship Id="rId408" Type="http://schemas.openxmlformats.org/officeDocument/2006/relationships/image" Target="../media/image72.png"/><Relationship Id="rId409" Type="http://schemas.openxmlformats.org/officeDocument/2006/relationships/image" Target="../media/image38.png"/><Relationship Id="rId410" Type="http://schemas.openxmlformats.org/officeDocument/2006/relationships/image" Target="../media/image40.png"/><Relationship Id="rId411" Type="http://schemas.openxmlformats.org/officeDocument/2006/relationships/image" Target="../media/image2.png"/><Relationship Id="rId412" Type="http://schemas.openxmlformats.org/officeDocument/2006/relationships/image" Target="../media/image72.png"/><Relationship Id="rId413" Type="http://schemas.openxmlformats.org/officeDocument/2006/relationships/image" Target="../media/image54.png"/><Relationship Id="rId414" Type="http://schemas.openxmlformats.org/officeDocument/2006/relationships/image" Target="../media/image55.png"/><Relationship Id="rId415" Type="http://schemas.openxmlformats.org/officeDocument/2006/relationships/image" Target="../media/image93.png"/><Relationship Id="rId416" Type="http://schemas.openxmlformats.org/officeDocument/2006/relationships/image" Target="../media/image43.png"/><Relationship Id="rId417" Type="http://schemas.openxmlformats.org/officeDocument/2006/relationships/image" Target="../media/image58.png"/><Relationship Id="rId418" Type="http://schemas.openxmlformats.org/officeDocument/2006/relationships/image" Target="../media/image57.png"/><Relationship Id="rId419" Type="http://schemas.openxmlformats.org/officeDocument/2006/relationships/image" Target="../media/image151.png"/><Relationship Id="rId420" Type="http://schemas.openxmlformats.org/officeDocument/2006/relationships/image" Target="../media/image144.png"/><Relationship Id="rId421" Type="http://schemas.openxmlformats.org/officeDocument/2006/relationships/image" Target="../media/image149.png"/><Relationship Id="rId422" Type="http://schemas.openxmlformats.org/officeDocument/2006/relationships/image" Target="../media/image80.png"/><Relationship Id="rId423" Type="http://schemas.openxmlformats.org/officeDocument/2006/relationships/image" Target="../media/image68.png"/><Relationship Id="rId424" Type="http://schemas.openxmlformats.org/officeDocument/2006/relationships/image" Target="../media/image67.png"/><Relationship Id="rId425" Type="http://schemas.openxmlformats.org/officeDocument/2006/relationships/image" Target="../media/image86.png"/><Relationship Id="rId426" Type="http://schemas.openxmlformats.org/officeDocument/2006/relationships/image" Target="../media/image85.png"/><Relationship Id="rId427" Type="http://schemas.openxmlformats.org/officeDocument/2006/relationships/image" Target="../media/image49.png"/><Relationship Id="rId428" Type="http://schemas.openxmlformats.org/officeDocument/2006/relationships/image" Target="../media/image64.png"/><Relationship Id="rId429" Type="http://schemas.openxmlformats.org/officeDocument/2006/relationships/image" Target="../media/image63.png"/><Relationship Id="rId430" Type="http://schemas.openxmlformats.org/officeDocument/2006/relationships/image" Target="../media/image63.png"/><Relationship Id="rId431" Type="http://schemas.openxmlformats.org/officeDocument/2006/relationships/image" Target="../media/image110.png"/><Relationship Id="rId432" Type="http://schemas.openxmlformats.org/officeDocument/2006/relationships/image" Target="../media/image42.png"/><Relationship Id="rId433" Type="http://schemas.openxmlformats.org/officeDocument/2006/relationships/image" Target="../media/image38.png"/><Relationship Id="rId434" Type="http://schemas.openxmlformats.org/officeDocument/2006/relationships/image" Target="../media/image86.png"/><Relationship Id="rId435" Type="http://schemas.openxmlformats.org/officeDocument/2006/relationships/image" Target="../media/image87.png"/><Relationship Id="rId436" Type="http://schemas.openxmlformats.org/officeDocument/2006/relationships/image" Target="../media/image41.png"/><Relationship Id="rId437" Type="http://schemas.openxmlformats.org/officeDocument/2006/relationships/image" Target="../media/image40.png"/><Relationship Id="rId438" Type="http://schemas.openxmlformats.org/officeDocument/2006/relationships/image" Target="../media/image80.png"/><Relationship Id="rId439" Type="http://schemas.openxmlformats.org/officeDocument/2006/relationships/image" Target="../media/image88.png"/><Relationship Id="rId440" Type="http://schemas.openxmlformats.org/officeDocument/2006/relationships/image" Target="../media/image66.png"/><Relationship Id="rId441" Type="http://schemas.openxmlformats.org/officeDocument/2006/relationships/image" Target="../media/image43.png"/><Relationship Id="rId442" Type="http://schemas.openxmlformats.org/officeDocument/2006/relationships/image" Target="../media/image117.png"/><Relationship Id="rId443" Type="http://schemas.openxmlformats.org/officeDocument/2006/relationships/image" Target="../media/image117.png"/><Relationship Id="rId444" Type="http://schemas.openxmlformats.org/officeDocument/2006/relationships/image" Target="../media/image129.png"/><Relationship Id="rId445" Type="http://schemas.openxmlformats.org/officeDocument/2006/relationships/image" Target="../media/image121.png"/>
</Relationships>
</file>

<file path=xl/drawings/_rels/drawing5.xml.rels><?xml version="1.0" encoding="UTF-8"?>
<Relationships xmlns="http://schemas.openxmlformats.org/package/2006/relationships"><Relationship Id="rId1" Type="http://schemas.openxmlformats.org/officeDocument/2006/relationships/image" Target="../media/image152.png"/><Relationship Id="rId2" Type="http://schemas.openxmlformats.org/officeDocument/2006/relationships/image" Target="../media/image152.png"/><Relationship Id="rId3" Type="http://schemas.openxmlformats.org/officeDocument/2006/relationships/image" Target="../media/image55.png"/><Relationship Id="rId4" Type="http://schemas.openxmlformats.org/officeDocument/2006/relationships/image" Target="../media/image139.png"/><Relationship Id="rId5" Type="http://schemas.openxmlformats.org/officeDocument/2006/relationships/image" Target="../media/image77.png"/><Relationship Id="rId6" Type="http://schemas.openxmlformats.org/officeDocument/2006/relationships/image" Target="../media/image42.png"/><Relationship Id="rId7" Type="http://schemas.openxmlformats.org/officeDocument/2006/relationships/image" Target="../media/image70.png"/><Relationship Id="rId8" Type="http://schemas.openxmlformats.org/officeDocument/2006/relationships/image" Target="../media/image107.png"/><Relationship Id="rId9" Type="http://schemas.openxmlformats.org/officeDocument/2006/relationships/image" Target="../media/image81.png"/><Relationship Id="rId10" Type="http://schemas.openxmlformats.org/officeDocument/2006/relationships/image" Target="../media/image54.png"/><Relationship Id="rId11" Type="http://schemas.openxmlformats.org/officeDocument/2006/relationships/image" Target="../media/image153.png"/><Relationship Id="rId12" Type="http://schemas.openxmlformats.org/officeDocument/2006/relationships/image" Target="../media/image154.png"/><Relationship Id="rId13" Type="http://schemas.openxmlformats.org/officeDocument/2006/relationships/image" Target="../media/image154.png"/><Relationship Id="rId14" Type="http://schemas.openxmlformats.org/officeDocument/2006/relationships/image" Target="../media/image139.png"/><Relationship Id="rId15" Type="http://schemas.openxmlformats.org/officeDocument/2006/relationships/image" Target="../media/image52.png"/><Relationship Id="rId16" Type="http://schemas.openxmlformats.org/officeDocument/2006/relationships/image" Target="../media/image72.png"/><Relationship Id="rId17" Type="http://schemas.openxmlformats.org/officeDocument/2006/relationships/image" Target="../media/image41.png"/><Relationship Id="rId18" Type="http://schemas.openxmlformats.org/officeDocument/2006/relationships/image" Target="../media/image101.png"/><Relationship Id="rId19" Type="http://schemas.openxmlformats.org/officeDocument/2006/relationships/image" Target="../media/image73.png"/><Relationship Id="rId20" Type="http://schemas.openxmlformats.org/officeDocument/2006/relationships/image" Target="../media/image39.png"/><Relationship Id="rId21" Type="http://schemas.openxmlformats.org/officeDocument/2006/relationships/image" Target="../media/image53.png"/><Relationship Id="rId22" Type="http://schemas.openxmlformats.org/officeDocument/2006/relationships/image" Target="../media/image153.png"/><Relationship Id="rId23" Type="http://schemas.openxmlformats.org/officeDocument/2006/relationships/image" Target="../media/image155.png"/><Relationship Id="rId24" Type="http://schemas.openxmlformats.org/officeDocument/2006/relationships/image" Target="../media/image155.png"/><Relationship Id="rId25" Type="http://schemas.openxmlformats.org/officeDocument/2006/relationships/image" Target="../media/image77.png"/><Relationship Id="rId26" Type="http://schemas.openxmlformats.org/officeDocument/2006/relationships/image" Target="../media/image72.png"/><Relationship Id="rId27" Type="http://schemas.openxmlformats.org/officeDocument/2006/relationships/image" Target="../media/image40.png"/><Relationship Id="rId28" Type="http://schemas.openxmlformats.org/officeDocument/2006/relationships/image" Target="../media/image78.png"/><Relationship Id="rId29" Type="http://schemas.openxmlformats.org/officeDocument/2006/relationships/image" Target="../media/image44.png"/><Relationship Id="rId30" Type="http://schemas.openxmlformats.org/officeDocument/2006/relationships/image" Target="../media/image145.png"/><Relationship Id="rId31" Type="http://schemas.openxmlformats.org/officeDocument/2006/relationships/image" Target="../media/image87.png"/><Relationship Id="rId32" Type="http://schemas.openxmlformats.org/officeDocument/2006/relationships/image" Target="../media/image38.png"/><Relationship Id="rId33" Type="http://schemas.openxmlformats.org/officeDocument/2006/relationships/image" Target="../media/image153.png"/><Relationship Id="rId34" Type="http://schemas.openxmlformats.org/officeDocument/2006/relationships/image" Target="../media/image156.png"/><Relationship Id="rId35" Type="http://schemas.openxmlformats.org/officeDocument/2006/relationships/image" Target="../media/image156.png"/><Relationship Id="rId36" Type="http://schemas.openxmlformats.org/officeDocument/2006/relationships/image" Target="../media/image42.png"/><Relationship Id="rId37" Type="http://schemas.openxmlformats.org/officeDocument/2006/relationships/image" Target="../media/image41.png"/><Relationship Id="rId38" Type="http://schemas.openxmlformats.org/officeDocument/2006/relationships/image" Target="../media/image78.png"/><Relationship Id="rId39" Type="http://schemas.openxmlformats.org/officeDocument/2006/relationships/image" Target="../media/image56.png"/><Relationship Id="rId40" Type="http://schemas.openxmlformats.org/officeDocument/2006/relationships/image" Target="../media/image88.png"/><Relationship Id="rId41" Type="http://schemas.openxmlformats.org/officeDocument/2006/relationships/image" Target="../media/image157.png"/><Relationship Id="rId42" Type="http://schemas.openxmlformats.org/officeDocument/2006/relationships/image" Target="../media/image58.png"/><Relationship Id="rId43" Type="http://schemas.openxmlformats.org/officeDocument/2006/relationships/image" Target="../media/image71.png"/><Relationship Id="rId44" Type="http://schemas.openxmlformats.org/officeDocument/2006/relationships/image" Target="../media/image153.png"/><Relationship Id="rId45" Type="http://schemas.openxmlformats.org/officeDocument/2006/relationships/image" Target="../media/image158.png"/><Relationship Id="rId46" Type="http://schemas.openxmlformats.org/officeDocument/2006/relationships/image" Target="../media/image158.png"/><Relationship Id="rId47" Type="http://schemas.openxmlformats.org/officeDocument/2006/relationships/image" Target="../media/image70.png"/><Relationship Id="rId48" Type="http://schemas.openxmlformats.org/officeDocument/2006/relationships/image" Target="../media/image101.png"/><Relationship Id="rId49" Type="http://schemas.openxmlformats.org/officeDocument/2006/relationships/image" Target="../media/image44.png"/><Relationship Id="rId50" Type="http://schemas.openxmlformats.org/officeDocument/2006/relationships/image" Target="../media/image88.png"/><Relationship Id="rId51" Type="http://schemas.openxmlformats.org/officeDocument/2006/relationships/image" Target="../media/image45.png"/><Relationship Id="rId52" Type="http://schemas.openxmlformats.org/officeDocument/2006/relationships/image" Target="../media/image43.png"/><Relationship Id="rId53" Type="http://schemas.openxmlformats.org/officeDocument/2006/relationships/image" Target="../media/image66.png"/><Relationship Id="rId54" Type="http://schemas.openxmlformats.org/officeDocument/2006/relationships/image" Target="../media/image159.png"/><Relationship Id="rId55" Type="http://schemas.openxmlformats.org/officeDocument/2006/relationships/image" Target="../media/image153.png"/><Relationship Id="rId56" Type="http://schemas.openxmlformats.org/officeDocument/2006/relationships/image" Target="../media/image160.png"/><Relationship Id="rId57" Type="http://schemas.openxmlformats.org/officeDocument/2006/relationships/image" Target="../media/image160.png"/><Relationship Id="rId58" Type="http://schemas.openxmlformats.org/officeDocument/2006/relationships/image" Target="../media/image107.png"/><Relationship Id="rId59" Type="http://schemas.openxmlformats.org/officeDocument/2006/relationships/image" Target="../media/image73.png"/><Relationship Id="rId60" Type="http://schemas.openxmlformats.org/officeDocument/2006/relationships/image" Target="../media/image145.png"/><Relationship Id="rId61" Type="http://schemas.openxmlformats.org/officeDocument/2006/relationships/image" Target="../media/image157.png"/><Relationship Id="rId62" Type="http://schemas.openxmlformats.org/officeDocument/2006/relationships/image" Target="../media/image43.png"/><Relationship Id="rId63" Type="http://schemas.openxmlformats.org/officeDocument/2006/relationships/image" Target="../media/image103.png"/><Relationship Id="rId64" Type="http://schemas.openxmlformats.org/officeDocument/2006/relationships/image" Target="../media/image161.png"/><Relationship Id="rId65" Type="http://schemas.openxmlformats.org/officeDocument/2006/relationships/image" Target="../media/image98.png"/><Relationship Id="rId66" Type="http://schemas.openxmlformats.org/officeDocument/2006/relationships/image" Target="../media/image153.png"/><Relationship Id="rId67" Type="http://schemas.openxmlformats.org/officeDocument/2006/relationships/image" Target="../media/image162.png"/><Relationship Id="rId68" Type="http://schemas.openxmlformats.org/officeDocument/2006/relationships/image" Target="../media/image162.png"/><Relationship Id="rId69" Type="http://schemas.openxmlformats.org/officeDocument/2006/relationships/image" Target="../media/image81.png"/><Relationship Id="rId70" Type="http://schemas.openxmlformats.org/officeDocument/2006/relationships/image" Target="../media/image39.png"/><Relationship Id="rId71" Type="http://schemas.openxmlformats.org/officeDocument/2006/relationships/image" Target="../media/image87.png"/><Relationship Id="rId72" Type="http://schemas.openxmlformats.org/officeDocument/2006/relationships/image" Target="../media/image58.png"/><Relationship Id="rId73" Type="http://schemas.openxmlformats.org/officeDocument/2006/relationships/image" Target="../media/image66.png"/><Relationship Id="rId74" Type="http://schemas.openxmlformats.org/officeDocument/2006/relationships/image" Target="../media/image161.png"/><Relationship Id="rId75" Type="http://schemas.openxmlformats.org/officeDocument/2006/relationships/image" Target="../media/image57.png"/><Relationship Id="rId76" Type="http://schemas.openxmlformats.org/officeDocument/2006/relationships/image" Target="../media/image65.png"/><Relationship Id="rId77" Type="http://schemas.openxmlformats.org/officeDocument/2006/relationships/image" Target="../media/image153.png"/><Relationship Id="rId78" Type="http://schemas.openxmlformats.org/officeDocument/2006/relationships/image" Target="../media/image163.png"/><Relationship Id="rId79" Type="http://schemas.openxmlformats.org/officeDocument/2006/relationships/image" Target="../media/image163.png"/><Relationship Id="rId80" Type="http://schemas.openxmlformats.org/officeDocument/2006/relationships/image" Target="../media/image54.png"/><Relationship Id="rId81" Type="http://schemas.openxmlformats.org/officeDocument/2006/relationships/image" Target="../media/image53.png"/><Relationship Id="rId82" Type="http://schemas.openxmlformats.org/officeDocument/2006/relationships/image" Target="../media/image38.png"/><Relationship Id="rId83" Type="http://schemas.openxmlformats.org/officeDocument/2006/relationships/image" Target="../media/image71.png"/><Relationship Id="rId84" Type="http://schemas.openxmlformats.org/officeDocument/2006/relationships/image" Target="../media/image159.png"/><Relationship Id="rId85" Type="http://schemas.openxmlformats.org/officeDocument/2006/relationships/image" Target="../media/image98.png"/><Relationship Id="rId86" Type="http://schemas.openxmlformats.org/officeDocument/2006/relationships/image" Target="../media/image65.png"/><Relationship Id="rId87" Type="http://schemas.openxmlformats.org/officeDocument/2006/relationships/image" Target="../media/image164.png"/><Relationship Id="rId88" Type="http://schemas.openxmlformats.org/officeDocument/2006/relationships/image" Target="../media/image153.png"/><Relationship Id="rId89" Type="http://schemas.openxmlformats.org/officeDocument/2006/relationships/image" Target="../media/image153.png"/><Relationship Id="rId90" Type="http://schemas.openxmlformats.org/officeDocument/2006/relationships/image" Target="../media/image153.png"/><Relationship Id="rId91" Type="http://schemas.openxmlformats.org/officeDocument/2006/relationships/image" Target="../media/image153.png"/><Relationship Id="rId92" Type="http://schemas.openxmlformats.org/officeDocument/2006/relationships/image" Target="../media/image153.png"/><Relationship Id="rId93" Type="http://schemas.openxmlformats.org/officeDocument/2006/relationships/image" Target="../media/image153.png"/><Relationship Id="rId94" Type="http://schemas.openxmlformats.org/officeDocument/2006/relationships/image" Target="../media/image153.png"/><Relationship Id="rId95" Type="http://schemas.openxmlformats.org/officeDocument/2006/relationships/image" Target="../media/image153.png"/><Relationship Id="rId96" Type="http://schemas.openxmlformats.org/officeDocument/2006/relationships/image" Target="../media/image153.png"/><Relationship Id="rId97" Type="http://schemas.openxmlformats.org/officeDocument/2006/relationships/image" Target="../media/image153.png"/><Relationship Id="rId98" Type="http://schemas.openxmlformats.org/officeDocument/2006/relationships/image" Target="../media/image153.png"/><Relationship Id="rId99" Type="http://schemas.openxmlformats.org/officeDocument/2006/relationships/image" Target="../media/image30.png"/><Relationship Id="rId100" Type="http://schemas.openxmlformats.org/officeDocument/2006/relationships/image" Target="../media/image165.png"/><Relationship Id="rId101" Type="http://schemas.openxmlformats.org/officeDocument/2006/relationships/image" Target="../media/image166.png"/><Relationship Id="rId102" Type="http://schemas.openxmlformats.org/officeDocument/2006/relationships/image" Target="../media/image110.png"/><Relationship Id="rId103" Type="http://schemas.openxmlformats.org/officeDocument/2006/relationships/image" Target="../media/image167.png"/><Relationship Id="rId104" Type="http://schemas.openxmlformats.org/officeDocument/2006/relationships/image" Target="../media/image168.png"/><Relationship Id="rId105" Type="http://schemas.openxmlformats.org/officeDocument/2006/relationships/image" Target="../media/image169.png"/><Relationship Id="rId106" Type="http://schemas.openxmlformats.org/officeDocument/2006/relationships/image" Target="../media/image170.png"/><Relationship Id="rId107" Type="http://schemas.openxmlformats.org/officeDocument/2006/relationships/image" Target="../media/image171.png"/><Relationship Id="rId108" Type="http://schemas.openxmlformats.org/officeDocument/2006/relationships/image" Target="../media/image172.png"/><Relationship Id="rId109" Type="http://schemas.openxmlformats.org/officeDocument/2006/relationships/image" Target="../media/image173.png"/><Relationship Id="rId110" Type="http://schemas.openxmlformats.org/officeDocument/2006/relationships/image" Target="../media/image112.png"/><Relationship Id="rId111" Type="http://schemas.openxmlformats.org/officeDocument/2006/relationships/image" Target="../media/image152.png"/><Relationship Id="rId112" Type="http://schemas.openxmlformats.org/officeDocument/2006/relationships/image" Target="../media/image154.png"/><Relationship Id="rId113" Type="http://schemas.openxmlformats.org/officeDocument/2006/relationships/image" Target="../media/image155.png"/><Relationship Id="rId114" Type="http://schemas.openxmlformats.org/officeDocument/2006/relationships/image" Target="../media/image156.png"/><Relationship Id="rId115" Type="http://schemas.openxmlformats.org/officeDocument/2006/relationships/image" Target="../media/image158.png"/><Relationship Id="rId116" Type="http://schemas.openxmlformats.org/officeDocument/2006/relationships/image" Target="../media/image160.png"/><Relationship Id="rId117" Type="http://schemas.openxmlformats.org/officeDocument/2006/relationships/image" Target="../media/image162.png"/><Relationship Id="rId118" Type="http://schemas.openxmlformats.org/officeDocument/2006/relationships/image" Target="../media/image163.png"/><Relationship Id="rId119" Type="http://schemas.openxmlformats.org/officeDocument/2006/relationships/image" Target="../media/image153.png"/><Relationship Id="rId120" Type="http://schemas.openxmlformats.org/officeDocument/2006/relationships/image" Target="../media/image52.png"/><Relationship Id="rId121" Type="http://schemas.openxmlformats.org/officeDocument/2006/relationships/image" Target="../media/image154.png"/><Relationship Id="rId122" Type="http://schemas.openxmlformats.org/officeDocument/2006/relationships/image" Target="../media/image154.png"/><Relationship Id="rId123" Type="http://schemas.openxmlformats.org/officeDocument/2006/relationships/image" Target="../media/image65.png"/><Relationship Id="rId124" Type="http://schemas.openxmlformats.org/officeDocument/2006/relationships/image" Target="../media/image162.png"/><Relationship Id="rId125" Type="http://schemas.openxmlformats.org/officeDocument/2006/relationships/image" Target="../media/image163.png"/><Relationship Id="rId126" Type="http://schemas.openxmlformats.org/officeDocument/2006/relationships/image" Target="../media/image139.png"/><Relationship Id="rId127" Type="http://schemas.openxmlformats.org/officeDocument/2006/relationships/image" Target="../media/image152.png"/><Relationship Id="rId128" Type="http://schemas.openxmlformats.org/officeDocument/2006/relationships/image" Target="../media/image154.png"/><Relationship Id="rId129" Type="http://schemas.openxmlformats.org/officeDocument/2006/relationships/image" Target="../media/image107.png"/><Relationship Id="rId130" Type="http://schemas.openxmlformats.org/officeDocument/2006/relationships/image" Target="../media/image152.png"/><Relationship Id="rId131" Type="http://schemas.openxmlformats.org/officeDocument/2006/relationships/image" Target="../media/image160.png"/><Relationship Id="rId132" Type="http://schemas.openxmlformats.org/officeDocument/2006/relationships/image" Target="../media/image157.png"/><Relationship Id="rId133" Type="http://schemas.openxmlformats.org/officeDocument/2006/relationships/image" Target="../media/image156.png"/><Relationship Id="rId134" Type="http://schemas.openxmlformats.org/officeDocument/2006/relationships/image" Target="../media/image160.png"/><Relationship Id="rId135" Type="http://schemas.openxmlformats.org/officeDocument/2006/relationships/image" Target="../media/image81.png"/><Relationship Id="rId136" Type="http://schemas.openxmlformats.org/officeDocument/2006/relationships/image" Target="../media/image152.png"/><Relationship Id="rId137" Type="http://schemas.openxmlformats.org/officeDocument/2006/relationships/image" Target="../media/image162.png"/><Relationship Id="rId138" Type="http://schemas.openxmlformats.org/officeDocument/2006/relationships/image" Target="../media/image101.png"/><Relationship Id="rId139" Type="http://schemas.openxmlformats.org/officeDocument/2006/relationships/image" Target="../media/image154.png"/><Relationship Id="rId140" Type="http://schemas.openxmlformats.org/officeDocument/2006/relationships/image" Target="../media/image158.png"/><Relationship Id="rId141" Type="http://schemas.openxmlformats.org/officeDocument/2006/relationships/image" Target="../media/image70.png"/><Relationship Id="rId142" Type="http://schemas.openxmlformats.org/officeDocument/2006/relationships/image" Target="../media/image152.png"/><Relationship Id="rId143" Type="http://schemas.openxmlformats.org/officeDocument/2006/relationships/image" Target="../media/image158.png"/><Relationship Id="rId144" Type="http://schemas.openxmlformats.org/officeDocument/2006/relationships/image" Target="../media/image98.png"/><Relationship Id="rId145" Type="http://schemas.openxmlformats.org/officeDocument/2006/relationships/image" Target="../media/image160.png"/><Relationship Id="rId146" Type="http://schemas.openxmlformats.org/officeDocument/2006/relationships/image" Target="../media/image163.png"/><Relationship Id="rId147" Type="http://schemas.openxmlformats.org/officeDocument/2006/relationships/image" Target="../media/image71.png"/><Relationship Id="rId148" Type="http://schemas.openxmlformats.org/officeDocument/2006/relationships/image" Target="../media/image156.png"/><Relationship Id="rId149" Type="http://schemas.openxmlformats.org/officeDocument/2006/relationships/image" Target="../media/image163.png"/><Relationship Id="rId150" Type="http://schemas.openxmlformats.org/officeDocument/2006/relationships/image" Target="../media/image77.png"/><Relationship Id="rId151" Type="http://schemas.openxmlformats.org/officeDocument/2006/relationships/image" Target="../media/image152.png"/><Relationship Id="rId152" Type="http://schemas.openxmlformats.org/officeDocument/2006/relationships/image" Target="../media/image155.png"/><Relationship Id="rId153" Type="http://schemas.openxmlformats.org/officeDocument/2006/relationships/image" Target="../media/image38.png"/><Relationship Id="rId154" Type="http://schemas.openxmlformats.org/officeDocument/2006/relationships/image" Target="../media/image155.png"/><Relationship Id="rId155" Type="http://schemas.openxmlformats.org/officeDocument/2006/relationships/image" Target="../media/image163.png"/><Relationship Id="rId156" Type="http://schemas.openxmlformats.org/officeDocument/2006/relationships/image" Target="../media/image40.png"/><Relationship Id="rId157" Type="http://schemas.openxmlformats.org/officeDocument/2006/relationships/image" Target="../media/image155.png"/><Relationship Id="rId158" Type="http://schemas.openxmlformats.org/officeDocument/2006/relationships/image" Target="../media/image155.png"/><Relationship Id="rId159" Type="http://schemas.openxmlformats.org/officeDocument/2006/relationships/image" Target="../media/image39.png"/><Relationship Id="rId160" Type="http://schemas.openxmlformats.org/officeDocument/2006/relationships/image" Target="../media/image154.png"/><Relationship Id="rId161" Type="http://schemas.openxmlformats.org/officeDocument/2006/relationships/image" Target="../media/image162.png"/><Relationship Id="rId162" Type="http://schemas.openxmlformats.org/officeDocument/2006/relationships/image" Target="../media/image78.png"/><Relationship Id="rId163" Type="http://schemas.openxmlformats.org/officeDocument/2006/relationships/image" Target="../media/image155.png"/><Relationship Id="rId164" Type="http://schemas.openxmlformats.org/officeDocument/2006/relationships/image" Target="../media/image156.png"/><Relationship Id="rId165" Type="http://schemas.openxmlformats.org/officeDocument/2006/relationships/image" Target="../media/image41.png"/><Relationship Id="rId166" Type="http://schemas.openxmlformats.org/officeDocument/2006/relationships/image" Target="../media/image154.png"/><Relationship Id="rId167" Type="http://schemas.openxmlformats.org/officeDocument/2006/relationships/image" Target="../media/image156.png"/><Relationship Id="rId168" Type="http://schemas.openxmlformats.org/officeDocument/2006/relationships/image" Target="../media/image87.png"/><Relationship Id="rId169" Type="http://schemas.openxmlformats.org/officeDocument/2006/relationships/image" Target="../media/image155.png"/><Relationship Id="rId170" Type="http://schemas.openxmlformats.org/officeDocument/2006/relationships/image" Target="../media/image162.png"/><Relationship Id="rId171" Type="http://schemas.openxmlformats.org/officeDocument/2006/relationships/image" Target="../media/image56.png"/><Relationship Id="rId172" Type="http://schemas.openxmlformats.org/officeDocument/2006/relationships/image" Target="../media/image156.png"/><Relationship Id="rId173" Type="http://schemas.openxmlformats.org/officeDocument/2006/relationships/image" Target="../media/image156.png"/><Relationship Id="rId174" Type="http://schemas.openxmlformats.org/officeDocument/2006/relationships/image" Target="../media/image42.png"/><Relationship Id="rId175" Type="http://schemas.openxmlformats.org/officeDocument/2006/relationships/image" Target="../media/image152.png"/><Relationship Id="rId176" Type="http://schemas.openxmlformats.org/officeDocument/2006/relationships/image" Target="../media/image156.png"/><Relationship Id="rId177" Type="http://schemas.openxmlformats.org/officeDocument/2006/relationships/image" Target="../media/image53.png"/><Relationship Id="rId178" Type="http://schemas.openxmlformats.org/officeDocument/2006/relationships/image" Target="../media/image154.png"/><Relationship Id="rId179" Type="http://schemas.openxmlformats.org/officeDocument/2006/relationships/image" Target="../media/image163.png"/><Relationship Id="rId180" Type="http://schemas.openxmlformats.org/officeDocument/2006/relationships/image" Target="../media/image55.png"/><Relationship Id="rId181" Type="http://schemas.openxmlformats.org/officeDocument/2006/relationships/image" Target="../media/image152.png"/><Relationship Id="rId182" Type="http://schemas.openxmlformats.org/officeDocument/2006/relationships/image" Target="../media/image152.png"/><Relationship Id="rId183" Type="http://schemas.openxmlformats.org/officeDocument/2006/relationships/image" Target="../media/image54.png"/><Relationship Id="rId184" Type="http://schemas.openxmlformats.org/officeDocument/2006/relationships/image" Target="../media/image152.png"/><Relationship Id="rId185" Type="http://schemas.openxmlformats.org/officeDocument/2006/relationships/image" Target="../media/image163.png"/><Relationship Id="rId186" Type="http://schemas.openxmlformats.org/officeDocument/2006/relationships/image" Target="../media/image72.png"/><Relationship Id="rId187" Type="http://schemas.openxmlformats.org/officeDocument/2006/relationships/image" Target="../media/image154.png"/><Relationship Id="rId188" Type="http://schemas.openxmlformats.org/officeDocument/2006/relationships/image" Target="../media/image155.png"/><Relationship Id="rId189" Type="http://schemas.openxmlformats.org/officeDocument/2006/relationships/image" Target="../media/image73.png"/><Relationship Id="rId190" Type="http://schemas.openxmlformats.org/officeDocument/2006/relationships/image" Target="../media/image154.png"/><Relationship Id="rId191" Type="http://schemas.openxmlformats.org/officeDocument/2006/relationships/image" Target="../media/image160.png"/><Relationship Id="rId192" Type="http://schemas.openxmlformats.org/officeDocument/2006/relationships/image" Target="../media/image164.png"/><Relationship Id="rId193" Type="http://schemas.openxmlformats.org/officeDocument/2006/relationships/image" Target="../media/image163.png"/><Relationship Id="rId194" Type="http://schemas.openxmlformats.org/officeDocument/2006/relationships/image" Target="../media/image163.png"/><Relationship Id="rId195" Type="http://schemas.openxmlformats.org/officeDocument/2006/relationships/image" Target="../media/image30.png"/><Relationship Id="rId196" Type="http://schemas.openxmlformats.org/officeDocument/2006/relationships/image" Target="../media/image153.png"/><Relationship Id="rId197" Type="http://schemas.openxmlformats.org/officeDocument/2006/relationships/image" Target="../media/image153.png"/><Relationship Id="rId198" Type="http://schemas.openxmlformats.org/officeDocument/2006/relationships/image" Target="../media/image57.png"/><Relationship Id="rId199" Type="http://schemas.openxmlformats.org/officeDocument/2006/relationships/image" Target="../media/image162.png"/><Relationship Id="rId200" Type="http://schemas.openxmlformats.org/officeDocument/2006/relationships/image" Target="../media/image162.png"/><Relationship Id="rId201" Type="http://schemas.openxmlformats.org/officeDocument/2006/relationships/image" Target="../media/image58.png"/><Relationship Id="rId202" Type="http://schemas.openxmlformats.org/officeDocument/2006/relationships/image" Target="../media/image156.png"/><Relationship Id="rId203" Type="http://schemas.openxmlformats.org/officeDocument/2006/relationships/image" Target="../media/image162.png"/><Relationship Id="rId204" Type="http://schemas.openxmlformats.org/officeDocument/2006/relationships/image" Target="../media/image88.png"/><Relationship Id="rId205" Type="http://schemas.openxmlformats.org/officeDocument/2006/relationships/image" Target="../media/image156.png"/><Relationship Id="rId206" Type="http://schemas.openxmlformats.org/officeDocument/2006/relationships/image" Target="../media/image158.png"/><Relationship Id="rId207" Type="http://schemas.openxmlformats.org/officeDocument/2006/relationships/image" Target="../media/image43.png"/><Relationship Id="rId208" Type="http://schemas.openxmlformats.org/officeDocument/2006/relationships/image" Target="../media/image158.png"/><Relationship Id="rId209" Type="http://schemas.openxmlformats.org/officeDocument/2006/relationships/image" Target="../media/image160.png"/><Relationship Id="rId210" Type="http://schemas.openxmlformats.org/officeDocument/2006/relationships/image" Target="../media/image103.png"/><Relationship Id="rId211" Type="http://schemas.openxmlformats.org/officeDocument/2006/relationships/image" Target="../media/image160.png"/><Relationship Id="rId212" Type="http://schemas.openxmlformats.org/officeDocument/2006/relationships/image" Target="../media/image160.png"/><Relationship Id="rId213" Type="http://schemas.openxmlformats.org/officeDocument/2006/relationships/image" Target="../media/image45.png"/><Relationship Id="rId214" Type="http://schemas.openxmlformats.org/officeDocument/2006/relationships/image" Target="../media/image158.png"/><Relationship Id="rId215" Type="http://schemas.openxmlformats.org/officeDocument/2006/relationships/image" Target="../media/image158.png"/><Relationship Id="rId216" Type="http://schemas.openxmlformats.org/officeDocument/2006/relationships/image" Target="../media/image44.png"/><Relationship Id="rId217" Type="http://schemas.openxmlformats.org/officeDocument/2006/relationships/image" Target="../media/image155.png"/><Relationship Id="rId218" Type="http://schemas.openxmlformats.org/officeDocument/2006/relationships/image" Target="../media/image158.png"/><Relationship Id="rId219" Type="http://schemas.openxmlformats.org/officeDocument/2006/relationships/image" Target="../media/image159.png"/><Relationship Id="rId220" Type="http://schemas.openxmlformats.org/officeDocument/2006/relationships/image" Target="../media/image158.png"/><Relationship Id="rId221" Type="http://schemas.openxmlformats.org/officeDocument/2006/relationships/image" Target="../media/image163.png"/><Relationship Id="rId222" Type="http://schemas.openxmlformats.org/officeDocument/2006/relationships/image" Target="../media/image161.png"/><Relationship Id="rId223" Type="http://schemas.openxmlformats.org/officeDocument/2006/relationships/image" Target="../media/image160.png"/><Relationship Id="rId224" Type="http://schemas.openxmlformats.org/officeDocument/2006/relationships/image" Target="../media/image162.png"/><Relationship Id="rId225" Type="http://schemas.openxmlformats.org/officeDocument/2006/relationships/image" Target="../media/image145.png"/><Relationship Id="rId226" Type="http://schemas.openxmlformats.org/officeDocument/2006/relationships/image" Target="../media/image155.png"/><Relationship Id="rId227" Type="http://schemas.openxmlformats.org/officeDocument/2006/relationships/image" Target="../media/image160.png"/><Relationship Id="rId228" Type="http://schemas.openxmlformats.org/officeDocument/2006/relationships/image" Target="../media/image66.png"/><Relationship Id="rId229" Type="http://schemas.openxmlformats.org/officeDocument/2006/relationships/image" Target="../media/image158.png"/><Relationship Id="rId230" Type="http://schemas.openxmlformats.org/officeDocument/2006/relationships/image" Target="../media/image162.png"/>
</Relationships>
</file>

<file path=xl/drawings/_rels/drawing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31.png"/><Relationship Id="rId11" Type="http://schemas.openxmlformats.org/officeDocument/2006/relationships/image" Target="../media/image75.png"/><Relationship Id="rId12" Type="http://schemas.openxmlformats.org/officeDocument/2006/relationships/image" Target="../media/image33.png"/><Relationship Id="rId13" Type="http://schemas.openxmlformats.org/officeDocument/2006/relationships/image" Target="../media/image63.png"/><Relationship Id="rId14" Type="http://schemas.openxmlformats.org/officeDocument/2006/relationships/image" Target="../media/image127.png"/><Relationship Id="rId15" Type="http://schemas.openxmlformats.org/officeDocument/2006/relationships/image" Target="../media/image99.png"/><Relationship Id="rId16" Type="http://schemas.openxmlformats.org/officeDocument/2006/relationships/image" Target="../media/image148.png"/><Relationship Id="rId17" Type="http://schemas.openxmlformats.org/officeDocument/2006/relationships/image" Target="../media/image108.png"/><Relationship Id="rId18" Type="http://schemas.openxmlformats.org/officeDocument/2006/relationships/image" Target="../media/image92.png"/><Relationship Id="rId19" Type="http://schemas.openxmlformats.org/officeDocument/2006/relationships/image" Target="../media/image63.png"/>
</Relationships>
</file>

<file path=xl/drawings/_rels/drawing7.xml.rels><?xml version="1.0" encoding="UTF-8"?>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74.png"/><Relationship Id="rId3" Type="http://schemas.openxmlformats.org/officeDocument/2006/relationships/image" Target="../media/image75.png"/><Relationship Id="rId4" Type="http://schemas.openxmlformats.org/officeDocument/2006/relationships/image" Target="../media/image33.png"/><Relationship Id="rId5" Type="http://schemas.openxmlformats.org/officeDocument/2006/relationships/image" Target="../media/image4.png"/><Relationship Id="rId6" Type="http://schemas.openxmlformats.org/officeDocument/2006/relationships/image" Target="../media/image47.png"/><Relationship Id="rId7" Type="http://schemas.openxmlformats.org/officeDocument/2006/relationships/image" Target="../media/image76.png"/><Relationship Id="rId8" Type="http://schemas.openxmlformats.org/officeDocument/2006/relationships/image" Target="../media/image36.png"/><Relationship Id="rId9" Type="http://schemas.openxmlformats.org/officeDocument/2006/relationships/image" Target="../media/image77.png"/><Relationship Id="rId10" Type="http://schemas.openxmlformats.org/officeDocument/2006/relationships/image" Target="../media/image40.png"/><Relationship Id="rId11" Type="http://schemas.openxmlformats.org/officeDocument/2006/relationships/image" Target="../media/image78.png"/><Relationship Id="rId12" Type="http://schemas.openxmlformats.org/officeDocument/2006/relationships/image" Target="../media/image43.png"/><Relationship Id="rId13" Type="http://schemas.openxmlformats.org/officeDocument/2006/relationships/image" Target="../media/image43.png"/><Relationship Id="rId14" Type="http://schemas.openxmlformats.org/officeDocument/2006/relationships/image" Target="../media/image57.png"/><Relationship Id="rId15" Type="http://schemas.openxmlformats.org/officeDocument/2006/relationships/image" Target="../media/image31.png"/><Relationship Id="rId16" Type="http://schemas.openxmlformats.org/officeDocument/2006/relationships/image" Target="../media/image60.png"/><Relationship Id="rId17" Type="http://schemas.openxmlformats.org/officeDocument/2006/relationships/image" Target="../media/image59.png"/><Relationship Id="rId18" Type="http://schemas.openxmlformats.org/officeDocument/2006/relationships/image" Target="../media/image62.png"/><Relationship Id="rId19" Type="http://schemas.openxmlformats.org/officeDocument/2006/relationships/image" Target="../media/image61.png"/><Relationship Id="rId20" Type="http://schemas.openxmlformats.org/officeDocument/2006/relationships/image" Target="../media/image63.png"/><Relationship Id="rId21" Type="http://schemas.openxmlformats.org/officeDocument/2006/relationships/image" Target="../media/image34.png"/><Relationship Id="rId22" Type="http://schemas.openxmlformats.org/officeDocument/2006/relationships/image" Target="../media/image1.png"/><Relationship Id="rId23" Type="http://schemas.openxmlformats.org/officeDocument/2006/relationships/image" Target="../media/image38.png"/><Relationship Id="rId24" Type="http://schemas.openxmlformats.org/officeDocument/2006/relationships/image" Target="../media/image56.png"/><Relationship Id="rId25" Type="http://schemas.openxmlformats.org/officeDocument/2006/relationships/image" Target="../media/image39.png"/><Relationship Id="rId26" Type="http://schemas.openxmlformats.org/officeDocument/2006/relationships/image" Target="../media/image43.png"/><Relationship Id="rId27" Type="http://schemas.openxmlformats.org/officeDocument/2006/relationships/image" Target="../media/image66.png"/><Relationship Id="rId28" Type="http://schemas.openxmlformats.org/officeDocument/2006/relationships/image" Target="../media/image57.png"/><Relationship Id="rId29" Type="http://schemas.openxmlformats.org/officeDocument/2006/relationships/image" Target="../media/image63.png"/><Relationship Id="rId30" Type="http://schemas.openxmlformats.org/officeDocument/2006/relationships/image" Target="../media/image82.png"/><Relationship Id="rId31" Type="http://schemas.openxmlformats.org/officeDocument/2006/relationships/image" Target="../media/image59.png"/><Relationship Id="rId32" Type="http://schemas.openxmlformats.org/officeDocument/2006/relationships/image" Target="../media/image83.png"/><Relationship Id="rId33" Type="http://schemas.openxmlformats.org/officeDocument/2006/relationships/image" Target="../media/image35.png"/><Relationship Id="rId34" Type="http://schemas.openxmlformats.org/officeDocument/2006/relationships/image" Target="../media/image34.png"/><Relationship Id="rId35" Type="http://schemas.openxmlformats.org/officeDocument/2006/relationships/image" Target="../media/image84.png"/><Relationship Id="rId36" Type="http://schemas.openxmlformats.org/officeDocument/2006/relationships/image" Target="../media/image1.png"/><Relationship Id="rId37" Type="http://schemas.openxmlformats.org/officeDocument/2006/relationships/image" Target="../media/image77.png"/><Relationship Id="rId38" Type="http://schemas.openxmlformats.org/officeDocument/2006/relationships/image" Target="../media/image78.png"/><Relationship Id="rId39" Type="http://schemas.openxmlformats.org/officeDocument/2006/relationships/image" Target="../media/image56.png"/><Relationship Id="rId40" Type="http://schemas.openxmlformats.org/officeDocument/2006/relationships/image" Target="../media/image43.png"/><Relationship Id="rId41" Type="http://schemas.openxmlformats.org/officeDocument/2006/relationships/image" Target="../media/image44.png"/><Relationship Id="rId42" Type="http://schemas.openxmlformats.org/officeDocument/2006/relationships/image" Target="../media/image45.png"/><Relationship Id="rId43" Type="http://schemas.openxmlformats.org/officeDocument/2006/relationships/image" Target="../media/image138.png"/><Relationship Id="rId44" Type="http://schemas.openxmlformats.org/officeDocument/2006/relationships/image" Target="../media/image74.png"/><Relationship Id="rId45" Type="http://schemas.openxmlformats.org/officeDocument/2006/relationships/image" Target="../media/image46.png"/><Relationship Id="rId46" Type="http://schemas.openxmlformats.org/officeDocument/2006/relationships/image" Target="../media/image50.png"/><Relationship Id="rId47" Type="http://schemas.openxmlformats.org/officeDocument/2006/relationships/image" Target="../media/image48.png"/><Relationship Id="rId48" Type="http://schemas.openxmlformats.org/officeDocument/2006/relationships/image" Target="../media/image47.png"/><Relationship Id="rId49" Type="http://schemas.openxmlformats.org/officeDocument/2006/relationships/image" Target="../media/image86.png"/><Relationship Id="rId50" Type="http://schemas.openxmlformats.org/officeDocument/2006/relationships/image" Target="../media/image64.png"/><Relationship Id="rId51" Type="http://schemas.openxmlformats.org/officeDocument/2006/relationships/image" Target="../media/image36.png"/><Relationship Id="rId52" Type="http://schemas.openxmlformats.org/officeDocument/2006/relationships/image" Target="../media/image42.png"/><Relationship Id="rId53" Type="http://schemas.openxmlformats.org/officeDocument/2006/relationships/image" Target="../media/image78.png"/><Relationship Id="rId54" Type="http://schemas.openxmlformats.org/officeDocument/2006/relationships/image" Target="../media/image38.png"/><Relationship Id="rId55" Type="http://schemas.openxmlformats.org/officeDocument/2006/relationships/image" Target="../media/image88.png"/><Relationship Id="rId56" Type="http://schemas.openxmlformats.org/officeDocument/2006/relationships/image" Target="../media/image57.png"/><Relationship Id="rId57" Type="http://schemas.openxmlformats.org/officeDocument/2006/relationships/image" Target="../media/image159.png"/><Relationship Id="rId58" Type="http://schemas.openxmlformats.org/officeDocument/2006/relationships/image" Target="../media/image46.png"/><Relationship Id="rId59" Type="http://schemas.openxmlformats.org/officeDocument/2006/relationships/image" Target="../media/image47.png"/><Relationship Id="rId60" Type="http://schemas.openxmlformats.org/officeDocument/2006/relationships/image" Target="../media/image48.png"/><Relationship Id="rId61" Type="http://schemas.openxmlformats.org/officeDocument/2006/relationships/image" Target="../media/image3.png"/><Relationship Id="rId62" Type="http://schemas.openxmlformats.org/officeDocument/2006/relationships/image" Target="../media/image6.png"/><Relationship Id="rId63" Type="http://schemas.openxmlformats.org/officeDocument/2006/relationships/image" Target="../media/image37.png"/><Relationship Id="rId64" Type="http://schemas.openxmlformats.org/officeDocument/2006/relationships/image" Target="../media/image50.png"/><Relationship Id="rId65" Type="http://schemas.openxmlformats.org/officeDocument/2006/relationships/image" Target="../media/image49.png"/><Relationship Id="rId66" Type="http://schemas.openxmlformats.org/officeDocument/2006/relationships/image" Target="../media/image51.png"/><Relationship Id="rId67" Type="http://schemas.openxmlformats.org/officeDocument/2006/relationships/image" Target="../media/image42.png"/><Relationship Id="rId68" Type="http://schemas.openxmlformats.org/officeDocument/2006/relationships/image" Target="../media/image53.png"/><Relationship Id="rId69" Type="http://schemas.openxmlformats.org/officeDocument/2006/relationships/image" Target="../media/image52.png"/><Relationship Id="rId70" Type="http://schemas.openxmlformats.org/officeDocument/2006/relationships/image" Target="../media/image57.png"/><Relationship Id="rId71" Type="http://schemas.openxmlformats.org/officeDocument/2006/relationships/image" Target="../media/image45.png"/><Relationship Id="rId72" Type="http://schemas.openxmlformats.org/officeDocument/2006/relationships/image" Target="../media/image103.png"/><Relationship Id="rId73" Type="http://schemas.openxmlformats.org/officeDocument/2006/relationships/image" Target="../media/image64.png"/><Relationship Id="rId74" Type="http://schemas.openxmlformats.org/officeDocument/2006/relationships/image" Target="../media/image86.png"/><Relationship Id="rId75" Type="http://schemas.openxmlformats.org/officeDocument/2006/relationships/image" Target="../media/image51.png"/><Relationship Id="rId76" Type="http://schemas.openxmlformats.org/officeDocument/2006/relationships/image" Target="../media/image63.png"/><Relationship Id="rId77" Type="http://schemas.openxmlformats.org/officeDocument/2006/relationships/image" Target="../media/image67.png"/><Relationship Id="rId78" Type="http://schemas.openxmlformats.org/officeDocument/2006/relationships/image" Target="../media/image85.png"/><Relationship Id="rId79" Type="http://schemas.openxmlformats.org/officeDocument/2006/relationships/image" Target="../media/image80.png"/><Relationship Id="rId80" Type="http://schemas.openxmlformats.org/officeDocument/2006/relationships/image" Target="../media/image68.png"/><Relationship Id="rId81" Type="http://schemas.openxmlformats.org/officeDocument/2006/relationships/image" Target="../media/image87.png"/><Relationship Id="rId82" Type="http://schemas.openxmlformats.org/officeDocument/2006/relationships/image" Target="../media/image40.png"/><Relationship Id="rId83" Type="http://schemas.openxmlformats.org/officeDocument/2006/relationships/image" Target="../media/image41.png"/><Relationship Id="rId84" Type="http://schemas.openxmlformats.org/officeDocument/2006/relationships/image" Target="../media/image88.png"/><Relationship Id="rId85" Type="http://schemas.openxmlformats.org/officeDocument/2006/relationships/image" Target="../media/image57.png"/><Relationship Id="rId86" Type="http://schemas.openxmlformats.org/officeDocument/2006/relationships/image" Target="../media/image157.png"/>
</Relationships>
</file>

<file path=xl/drawings/_rels/drawing8.xml.rels><?xml version="1.0" encoding="UTF-8"?>
<Relationships xmlns="http://schemas.openxmlformats.org/package/2006/relationships"><Relationship Id="rId1" Type="http://schemas.openxmlformats.org/officeDocument/2006/relationships/image" Target="../media/image117.png"/><Relationship Id="rId2" Type="http://schemas.openxmlformats.org/officeDocument/2006/relationships/image" Target="../media/image117.png"/><Relationship Id="rId3" Type="http://schemas.openxmlformats.org/officeDocument/2006/relationships/image" Target="../media/image112.png"/><Relationship Id="rId4" Type="http://schemas.openxmlformats.org/officeDocument/2006/relationships/image" Target="../media/image151.png"/><Relationship Id="rId5" Type="http://schemas.openxmlformats.org/officeDocument/2006/relationships/image" Target="../media/image119.png"/><Relationship Id="rId6" Type="http://schemas.openxmlformats.org/officeDocument/2006/relationships/image" Target="../media/image118.png"/><Relationship Id="rId7" Type="http://schemas.openxmlformats.org/officeDocument/2006/relationships/image" Target="../media/image116.png"/><Relationship Id="rId8" Type="http://schemas.openxmlformats.org/officeDocument/2006/relationships/image" Target="../media/image111.png"/><Relationship Id="rId9" Type="http://schemas.openxmlformats.org/officeDocument/2006/relationships/image" Target="../media/image111.png"/><Relationship Id="rId10" Type="http://schemas.openxmlformats.org/officeDocument/2006/relationships/image" Target="../media/image134.png"/><Relationship Id="rId11" Type="http://schemas.openxmlformats.org/officeDocument/2006/relationships/image" Target="../media/image113.png"/><Relationship Id="rId12" Type="http://schemas.openxmlformats.org/officeDocument/2006/relationships/image" Target="../media/image23.png"/><Relationship Id="rId13" Type="http://schemas.openxmlformats.org/officeDocument/2006/relationships/image" Target="../media/image124.png"/><Relationship Id="rId14" Type="http://schemas.openxmlformats.org/officeDocument/2006/relationships/image" Target="../media/image122.png"/><Relationship Id="rId15" Type="http://schemas.openxmlformats.org/officeDocument/2006/relationships/image" Target="../media/image123.png"/><Relationship Id="rId16" Type="http://schemas.openxmlformats.org/officeDocument/2006/relationships/image" Target="../media/image149.png"/><Relationship Id="rId17" Type="http://schemas.openxmlformats.org/officeDocument/2006/relationships/image" Target="../media/image130.png"/><Relationship Id="rId18" Type="http://schemas.openxmlformats.org/officeDocument/2006/relationships/image" Target="../media/image132.png"/><Relationship Id="rId19" Type="http://schemas.openxmlformats.org/officeDocument/2006/relationships/image" Target="../media/image141.png"/>
</Relationships>
</file>

<file path=xl/drawings/_rels/drawing9.xml.rels><?xml version="1.0" encoding="UTF-8"?>
<Relationships xmlns="http://schemas.openxmlformats.org/package/2006/relationships"><Relationship Id="rId1" Type="http://schemas.openxmlformats.org/officeDocument/2006/relationships/image" Target="../media/image132.png"/><Relationship Id="rId2" Type="http://schemas.openxmlformats.org/officeDocument/2006/relationships/image" Target="../media/image135.png"/><Relationship Id="rId3" Type="http://schemas.openxmlformats.org/officeDocument/2006/relationships/image" Target="../media/image174.png"/><Relationship Id="rId4" Type="http://schemas.openxmlformats.org/officeDocument/2006/relationships/image" Target="../media/image175.png"/><Relationship Id="rId5" Type="http://schemas.openxmlformats.org/officeDocument/2006/relationships/image" Target="../media/image133.png"/><Relationship Id="rId6" Type="http://schemas.openxmlformats.org/officeDocument/2006/relationships/image" Target="../media/image134.png"/><Relationship Id="rId7" Type="http://schemas.openxmlformats.org/officeDocument/2006/relationships/image" Target="../media/image136.png"/><Relationship Id="rId8" Type="http://schemas.openxmlformats.org/officeDocument/2006/relationships/image" Target="../media/image128.png"/><Relationship Id="rId9" Type="http://schemas.openxmlformats.org/officeDocument/2006/relationships/image" Target="../media/image140.png"/><Relationship Id="rId10" Type="http://schemas.openxmlformats.org/officeDocument/2006/relationships/image" Target="../media/image176.png"/><Relationship Id="rId11" Type="http://schemas.openxmlformats.org/officeDocument/2006/relationships/image" Target="../media/image141.png"/><Relationship Id="rId12" Type="http://schemas.openxmlformats.org/officeDocument/2006/relationships/image" Target="../media/image177.png"/><Relationship Id="rId13" Type="http://schemas.openxmlformats.org/officeDocument/2006/relationships/image" Target="../media/image178.png"/><Relationship Id="rId14" Type="http://schemas.openxmlformats.org/officeDocument/2006/relationships/image" Target="../media/image179.png"/><Relationship Id="rId15" Type="http://schemas.openxmlformats.org/officeDocument/2006/relationships/image" Target="../media/image121.png"/><Relationship Id="rId16" Type="http://schemas.openxmlformats.org/officeDocument/2006/relationships/image" Target="../media/image124.png"/><Relationship Id="rId17" Type="http://schemas.openxmlformats.org/officeDocument/2006/relationships/image" Target="../media/image122.png"/><Relationship Id="rId18" Type="http://schemas.openxmlformats.org/officeDocument/2006/relationships/image" Target="../media/image130.png"/><Relationship Id="rId19" Type="http://schemas.openxmlformats.org/officeDocument/2006/relationships/image" Target="../media/image126.png"/><Relationship Id="rId20" Type="http://schemas.openxmlformats.org/officeDocument/2006/relationships/image" Target="../media/image111.png"/><Relationship Id="rId21" Type="http://schemas.openxmlformats.org/officeDocument/2006/relationships/image" Target="../media/image111.png"/><Relationship Id="rId22" Type="http://schemas.openxmlformats.org/officeDocument/2006/relationships/image" Target="../media/image112.png"/><Relationship Id="rId23" Type="http://schemas.openxmlformats.org/officeDocument/2006/relationships/image" Target="../media/image117.png"/><Relationship Id="rId24" Type="http://schemas.openxmlformats.org/officeDocument/2006/relationships/image" Target="../media/image117.png"/><Relationship Id="rId25" Type="http://schemas.openxmlformats.org/officeDocument/2006/relationships/image" Target="../media/image115.png"/><Relationship Id="rId26" Type="http://schemas.openxmlformats.org/officeDocument/2006/relationships/image" Target="../media/image119.png"/><Relationship Id="rId27" Type="http://schemas.openxmlformats.org/officeDocument/2006/relationships/image" Target="../media/image118.png"/><Relationship Id="rId28" Type="http://schemas.openxmlformats.org/officeDocument/2006/relationships/image" Target="../media/image150.png"/><Relationship Id="rId29" Type="http://schemas.openxmlformats.org/officeDocument/2006/relationships/image" Target="../media/image144.png"/><Relationship Id="rId30" Type="http://schemas.openxmlformats.org/officeDocument/2006/relationships/image" Target="../media/image113.png"/><Relationship Id="rId31" Type="http://schemas.openxmlformats.org/officeDocument/2006/relationships/image" Target="../media/image116.png"/><Relationship Id="rId32" Type="http://schemas.openxmlformats.org/officeDocument/2006/relationships/image" Target="../media/image123.png"/><Relationship Id="rId33" Type="http://schemas.openxmlformats.org/officeDocument/2006/relationships/image" Target="../media/image146.png"/><Relationship Id="rId34" Type="http://schemas.openxmlformats.org/officeDocument/2006/relationships/image" Target="../media/image151.png"/><Relationship Id="rId35" Type="http://schemas.openxmlformats.org/officeDocument/2006/relationships/image" Target="../media/image120.png"/>
</Relationships>
</file>

<file path=xl/drawings/_rels/drawing10.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180.png"/><Relationship Id="rId3" Type="http://schemas.openxmlformats.org/officeDocument/2006/relationships/image" Target="../media/image12.png"/><Relationship Id="rId4" Type="http://schemas.openxmlformats.org/officeDocument/2006/relationships/image" Target="../media/image27.png"/><Relationship Id="rId5" Type="http://schemas.openxmlformats.org/officeDocument/2006/relationships/image" Target="../media/image29.png"/><Relationship Id="rId6" Type="http://schemas.openxmlformats.org/officeDocument/2006/relationships/image" Target="../media/image28.png"/><Relationship Id="rId7" Type="http://schemas.openxmlformats.org/officeDocument/2006/relationships/image" Target="../media/image17.png"/><Relationship Id="rId8" Type="http://schemas.openxmlformats.org/officeDocument/2006/relationships/image" Target="../media/image181.png"/><Relationship Id="rId9" Type="http://schemas.openxmlformats.org/officeDocument/2006/relationships/image" Target="../media/image19.png"/><Relationship Id="rId10" Type="http://schemas.openxmlformats.org/officeDocument/2006/relationships/image" Target="../media/image18.png"/><Relationship Id="rId11" Type="http://schemas.openxmlformats.org/officeDocument/2006/relationships/image" Target="../media/image22.png"/><Relationship Id="rId12" Type="http://schemas.openxmlformats.org/officeDocument/2006/relationships/image" Target="../media/image16.png"/><Relationship Id="rId13" Type="http://schemas.openxmlformats.org/officeDocument/2006/relationships/image" Target="../media/image182.png"/><Relationship Id="rId14" Type="http://schemas.openxmlformats.org/officeDocument/2006/relationships/image" Target="../media/image183.png"/><Relationship Id="rId15" Type="http://schemas.openxmlformats.org/officeDocument/2006/relationships/image" Target="../media/image184.png"/><Relationship Id="rId16" Type="http://schemas.openxmlformats.org/officeDocument/2006/relationships/image" Target="../media/image185.png"/><Relationship Id="rId17" Type="http://schemas.openxmlformats.org/officeDocument/2006/relationships/image" Target="../media/image186.png"/><Relationship Id="rId18" Type="http://schemas.openxmlformats.org/officeDocument/2006/relationships/image" Target="../media/image187.png"/><Relationship Id="rId19" Type="http://schemas.openxmlformats.org/officeDocument/2006/relationships/image" Target="../media/image188.png"/><Relationship Id="rId20" Type="http://schemas.openxmlformats.org/officeDocument/2006/relationships/image" Target="../media/image189.png"/><Relationship Id="rId21" Type="http://schemas.openxmlformats.org/officeDocument/2006/relationships/image" Target="../media/image190.png"/><Relationship Id="rId22" Type="http://schemas.openxmlformats.org/officeDocument/2006/relationships/image" Target="../media/image191.png"/><Relationship Id="rId23" Type="http://schemas.openxmlformats.org/officeDocument/2006/relationships/image" Target="../media/image192.png"/><Relationship Id="rId24" Type="http://schemas.openxmlformats.org/officeDocument/2006/relationships/image" Target="../media/image15.png"/><Relationship Id="rId25" Type="http://schemas.openxmlformats.org/officeDocument/2006/relationships/image" Target="../media/image20.png"/><Relationship Id="rId26" Type="http://schemas.openxmlformats.org/officeDocument/2006/relationships/image" Target="../media/image10.png"/><Relationship Id="rId27" Type="http://schemas.openxmlformats.org/officeDocument/2006/relationships/image" Target="../media/image24.png"/><Relationship Id="rId28" Type="http://schemas.openxmlformats.org/officeDocument/2006/relationships/image" Target="../media/image23.png"/><Relationship Id="rId29" Type="http://schemas.openxmlformats.org/officeDocument/2006/relationships/image" Target="../media/image13.png"/><Relationship Id="rId30" Type="http://schemas.openxmlformats.org/officeDocument/2006/relationships/image" Target="../media/image11.png"/><Relationship Id="rId31" Type="http://schemas.openxmlformats.org/officeDocument/2006/relationships/image" Target="../media/image25.png"/><Relationship Id="rId32" Type="http://schemas.openxmlformats.org/officeDocument/2006/relationships/image" Target="../media/image21.png"/><Relationship Id="rId33" Type="http://schemas.openxmlformats.org/officeDocument/2006/relationships/image" Target="../media/image193.png"/><Relationship Id="rId34" Type="http://schemas.openxmlformats.org/officeDocument/2006/relationships/image" Target="../media/image14.png"/><Relationship Id="rId35" Type="http://schemas.openxmlformats.org/officeDocument/2006/relationships/image" Target="../media/image148.png"/><Relationship Id="rId36" Type="http://schemas.openxmlformats.org/officeDocument/2006/relationships/image" Target="../media/image109.png"/><Relationship Id="rId37" Type="http://schemas.openxmlformats.org/officeDocument/2006/relationships/image" Target="../media/image127.png"/><Relationship Id="rId38" Type="http://schemas.openxmlformats.org/officeDocument/2006/relationships/image" Target="../media/image102.png"/><Relationship Id="rId39" Type="http://schemas.openxmlformats.org/officeDocument/2006/relationships/image" Target="../media/image142.png"/><Relationship Id="rId40" Type="http://schemas.openxmlformats.org/officeDocument/2006/relationships/image" Target="../media/image82.png"/><Relationship Id="rId41" Type="http://schemas.openxmlformats.org/officeDocument/2006/relationships/image" Target="../media/image59.png"/><Relationship Id="rId42" Type="http://schemas.openxmlformats.org/officeDocument/2006/relationships/image" Target="../media/image94.png"/><Relationship Id="rId43" Type="http://schemas.openxmlformats.org/officeDocument/2006/relationships/image" Target="../media/image46.png"/><Relationship Id="rId44" Type="http://schemas.openxmlformats.org/officeDocument/2006/relationships/image" Target="../media/image60.png"/><Relationship Id="rId45" Type="http://schemas.openxmlformats.org/officeDocument/2006/relationships/image" Target="../media/image89.png"/><Relationship Id="rId46" Type="http://schemas.openxmlformats.org/officeDocument/2006/relationships/image" Target="../media/image31.png"/><Relationship Id="rId47" Type="http://schemas.openxmlformats.org/officeDocument/2006/relationships/image" Target="../media/image104.png"/><Relationship Id="rId48" Type="http://schemas.openxmlformats.org/officeDocument/2006/relationships/image" Target="../media/image74.png"/><Relationship Id="rId49" Type="http://schemas.openxmlformats.org/officeDocument/2006/relationships/image" Target="../media/image61.png"/><Relationship Id="rId50" Type="http://schemas.openxmlformats.org/officeDocument/2006/relationships/image" Target="../media/image9.png"/><Relationship Id="rId51" Type="http://schemas.openxmlformats.org/officeDocument/2006/relationships/image" Target="../media/image85.png"/><Relationship Id="rId52" Type="http://schemas.openxmlformats.org/officeDocument/2006/relationships/image" Target="../media/image194.png"/><Relationship Id="rId53" Type="http://schemas.openxmlformats.org/officeDocument/2006/relationships/image" Target="../media/image92.png"/><Relationship Id="rId54" Type="http://schemas.openxmlformats.org/officeDocument/2006/relationships/image" Target="../media/image62.png"/><Relationship Id="rId55" Type="http://schemas.openxmlformats.org/officeDocument/2006/relationships/image" Target="../media/image95.png"/><Relationship Id="rId56" Type="http://schemas.openxmlformats.org/officeDocument/2006/relationships/image" Target="../media/image138.png"/><Relationship Id="rId57" Type="http://schemas.openxmlformats.org/officeDocument/2006/relationships/image" Target="../media/image93.png"/><Relationship Id="rId58" Type="http://schemas.openxmlformats.org/officeDocument/2006/relationships/image" Target="../media/image83.png"/><Relationship Id="rId59" Type="http://schemas.openxmlformats.org/officeDocument/2006/relationships/image" Target="../media/image32.png"/><Relationship Id="rId60" Type="http://schemas.openxmlformats.org/officeDocument/2006/relationships/image" Target="../media/image105.png"/><Relationship Id="rId61" Type="http://schemas.openxmlformats.org/officeDocument/2006/relationships/image" Target="../media/image75.png"/><Relationship Id="rId62" Type="http://schemas.openxmlformats.org/officeDocument/2006/relationships/image" Target="../media/image33.png"/><Relationship Id="rId63" Type="http://schemas.openxmlformats.org/officeDocument/2006/relationships/image" Target="../media/image63.png"/><Relationship Id="rId64" Type="http://schemas.openxmlformats.org/officeDocument/2006/relationships/image" Target="../media/image67.png"/><Relationship Id="rId65" Type="http://schemas.openxmlformats.org/officeDocument/2006/relationships/image" Target="../media/image34.png"/><Relationship Id="rId66" Type="http://schemas.openxmlformats.org/officeDocument/2006/relationships/image" Target="../media/image68.png"/><Relationship Id="rId67" Type="http://schemas.openxmlformats.org/officeDocument/2006/relationships/image" Target="../media/image4.png"/><Relationship Id="rId68" Type="http://schemas.openxmlformats.org/officeDocument/2006/relationships/image" Target="../media/image90.png"/><Relationship Id="rId69" Type="http://schemas.openxmlformats.org/officeDocument/2006/relationships/image" Target="../media/image96.png"/><Relationship Id="rId70" Type="http://schemas.openxmlformats.org/officeDocument/2006/relationships/image" Target="../media/image195.png"/><Relationship Id="rId71" Type="http://schemas.openxmlformats.org/officeDocument/2006/relationships/image" Target="../media/image99.png"/><Relationship Id="rId72" Type="http://schemas.openxmlformats.org/officeDocument/2006/relationships/image" Target="../media/image35.png"/><Relationship Id="rId73" Type="http://schemas.openxmlformats.org/officeDocument/2006/relationships/image" Target="../media/image100.png"/><Relationship Id="rId74" Type="http://schemas.openxmlformats.org/officeDocument/2006/relationships/image" Target="../media/image108.png"/><Relationship Id="rId75" Type="http://schemas.openxmlformats.org/officeDocument/2006/relationships/image" Target="../media/image47.png"/><Relationship Id="rId76" Type="http://schemas.openxmlformats.org/officeDocument/2006/relationships/image" Target="../media/image5.png"/><Relationship Id="rId77" Type="http://schemas.openxmlformats.org/officeDocument/2006/relationships/image" Target="../media/image48.png"/><Relationship Id="rId78" Type="http://schemas.openxmlformats.org/officeDocument/2006/relationships/image" Target="../media/image2.png"/><Relationship Id="rId79" Type="http://schemas.openxmlformats.org/officeDocument/2006/relationships/image" Target="../media/image97.png"/><Relationship Id="rId80" Type="http://schemas.openxmlformats.org/officeDocument/2006/relationships/image" Target="../media/image69.png"/><Relationship Id="rId81" Type="http://schemas.openxmlformats.org/officeDocument/2006/relationships/image" Target="../media/image84.png"/><Relationship Id="rId82" Type="http://schemas.openxmlformats.org/officeDocument/2006/relationships/image" Target="../media/image106.png"/><Relationship Id="rId83" Type="http://schemas.openxmlformats.org/officeDocument/2006/relationships/image" Target="../media/image86.png"/><Relationship Id="rId84" Type="http://schemas.openxmlformats.org/officeDocument/2006/relationships/image" Target="../media/image91.png"/><Relationship Id="rId85" Type="http://schemas.openxmlformats.org/officeDocument/2006/relationships/image" Target="../media/image80.png"/><Relationship Id="rId86" Type="http://schemas.openxmlformats.org/officeDocument/2006/relationships/image" Target="../media/image76.png"/><Relationship Id="rId87" Type="http://schemas.openxmlformats.org/officeDocument/2006/relationships/image" Target="../media/image3.png"/><Relationship Id="rId88" Type="http://schemas.openxmlformats.org/officeDocument/2006/relationships/image" Target="../media/image1.png"/><Relationship Id="rId89" Type="http://schemas.openxmlformats.org/officeDocument/2006/relationships/image" Target="../media/image36.png"/><Relationship Id="rId90" Type="http://schemas.openxmlformats.org/officeDocument/2006/relationships/image" Target="../media/image64.png"/><Relationship Id="rId91" Type="http://schemas.openxmlformats.org/officeDocument/2006/relationships/image" Target="../media/image6.png"/><Relationship Id="rId92" Type="http://schemas.openxmlformats.org/officeDocument/2006/relationships/image" Target="../media/image8.png"/><Relationship Id="rId93" Type="http://schemas.openxmlformats.org/officeDocument/2006/relationships/image" Target="../media/image7.png"/><Relationship Id="rId94" Type="http://schemas.openxmlformats.org/officeDocument/2006/relationships/image" Target="../media/image79.png"/><Relationship Id="rId95" Type="http://schemas.openxmlformats.org/officeDocument/2006/relationships/image" Target="../media/image49.png"/><Relationship Id="rId96" Type="http://schemas.openxmlformats.org/officeDocument/2006/relationships/image" Target="../media/image37.png"/><Relationship Id="rId97" Type="http://schemas.openxmlformats.org/officeDocument/2006/relationships/image" Target="../media/image131.png"/><Relationship Id="rId98" Type="http://schemas.openxmlformats.org/officeDocument/2006/relationships/image" Target="../media/image50.png"/><Relationship Id="rId99" Type="http://schemas.openxmlformats.org/officeDocument/2006/relationships/image" Target="../media/image5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28440</xdr:colOff>
      <xdr:row>29</xdr:row>
      <xdr:rowOff>28440</xdr:rowOff>
    </xdr:from>
    <xdr:to>
      <xdr:col>9</xdr:col>
      <xdr:colOff>352080</xdr:colOff>
      <xdr:row>29</xdr:row>
      <xdr:rowOff>352080</xdr:rowOff>
    </xdr:to>
    <xdr:pic>
      <xdr:nvPicPr>
        <xdr:cNvPr id="0" name="Image 1" descr="Picture"/>
        <xdr:cNvPicPr/>
      </xdr:nvPicPr>
      <xdr:blipFill>
        <a:blip r:embed="rId1"/>
        <a:stretch/>
      </xdr:blipFill>
      <xdr:spPr>
        <a:xfrm>
          <a:off x="7256160" y="8001000"/>
          <a:ext cx="323640" cy="323640"/>
        </a:xfrm>
        <a:prstGeom prst="rect">
          <a:avLst/>
        </a:prstGeom>
        <a:ln w="0">
          <a:noFill/>
        </a:ln>
      </xdr:spPr>
    </xdr:pic>
    <xdr:clientData/>
  </xdr:twoCellAnchor>
  <xdr:twoCellAnchor editAs="oneCell">
    <xdr:from>
      <xdr:col>9</xdr:col>
      <xdr:colOff>28440</xdr:colOff>
      <xdr:row>30</xdr:row>
      <xdr:rowOff>28440</xdr:rowOff>
    </xdr:from>
    <xdr:to>
      <xdr:col>9</xdr:col>
      <xdr:colOff>352080</xdr:colOff>
      <xdr:row>30</xdr:row>
      <xdr:rowOff>352080</xdr:rowOff>
    </xdr:to>
    <xdr:pic>
      <xdr:nvPicPr>
        <xdr:cNvPr id="1" name="Image 2" descr="Picture"/>
        <xdr:cNvPicPr/>
      </xdr:nvPicPr>
      <xdr:blipFill>
        <a:blip r:embed="rId2"/>
        <a:stretch/>
      </xdr:blipFill>
      <xdr:spPr>
        <a:xfrm>
          <a:off x="7256160" y="8381880"/>
          <a:ext cx="323640" cy="323640"/>
        </a:xfrm>
        <a:prstGeom prst="rect">
          <a:avLst/>
        </a:prstGeom>
        <a:ln w="0">
          <a:noFill/>
        </a:ln>
      </xdr:spPr>
    </xdr:pic>
    <xdr:clientData/>
  </xdr:twoCellAnchor>
  <xdr:twoCellAnchor editAs="oneCell">
    <xdr:from>
      <xdr:col>9</xdr:col>
      <xdr:colOff>28440</xdr:colOff>
      <xdr:row>31</xdr:row>
      <xdr:rowOff>28440</xdr:rowOff>
    </xdr:from>
    <xdr:to>
      <xdr:col>9</xdr:col>
      <xdr:colOff>352080</xdr:colOff>
      <xdr:row>31</xdr:row>
      <xdr:rowOff>352080</xdr:rowOff>
    </xdr:to>
    <xdr:pic>
      <xdr:nvPicPr>
        <xdr:cNvPr id="2" name="Image 3" descr="Picture"/>
        <xdr:cNvPicPr/>
      </xdr:nvPicPr>
      <xdr:blipFill>
        <a:blip r:embed="rId3"/>
        <a:stretch/>
      </xdr:blipFill>
      <xdr:spPr>
        <a:xfrm>
          <a:off x="7256160" y="8762760"/>
          <a:ext cx="323640" cy="323640"/>
        </a:xfrm>
        <a:prstGeom prst="rect">
          <a:avLst/>
        </a:prstGeom>
        <a:ln w="0">
          <a:noFill/>
        </a:ln>
      </xdr:spPr>
    </xdr:pic>
    <xdr:clientData/>
  </xdr:twoCellAnchor>
  <xdr:twoCellAnchor editAs="oneCell">
    <xdr:from>
      <xdr:col>9</xdr:col>
      <xdr:colOff>28440</xdr:colOff>
      <xdr:row>32</xdr:row>
      <xdr:rowOff>28440</xdr:rowOff>
    </xdr:from>
    <xdr:to>
      <xdr:col>9</xdr:col>
      <xdr:colOff>352080</xdr:colOff>
      <xdr:row>32</xdr:row>
      <xdr:rowOff>352080</xdr:rowOff>
    </xdr:to>
    <xdr:pic>
      <xdr:nvPicPr>
        <xdr:cNvPr id="3" name="Image 4" descr="Picture"/>
        <xdr:cNvPicPr/>
      </xdr:nvPicPr>
      <xdr:blipFill>
        <a:blip r:embed="rId4"/>
        <a:stretch/>
      </xdr:blipFill>
      <xdr:spPr>
        <a:xfrm>
          <a:off x="7256160" y="9144000"/>
          <a:ext cx="323640" cy="323640"/>
        </a:xfrm>
        <a:prstGeom prst="rect">
          <a:avLst/>
        </a:prstGeom>
        <a:ln w="0">
          <a:noFill/>
        </a:ln>
      </xdr:spPr>
    </xdr:pic>
    <xdr:clientData/>
  </xdr:twoCellAnchor>
  <xdr:twoCellAnchor editAs="oneCell">
    <xdr:from>
      <xdr:col>9</xdr:col>
      <xdr:colOff>28440</xdr:colOff>
      <xdr:row>33</xdr:row>
      <xdr:rowOff>28440</xdr:rowOff>
    </xdr:from>
    <xdr:to>
      <xdr:col>9</xdr:col>
      <xdr:colOff>352080</xdr:colOff>
      <xdr:row>33</xdr:row>
      <xdr:rowOff>352080</xdr:rowOff>
    </xdr:to>
    <xdr:pic>
      <xdr:nvPicPr>
        <xdr:cNvPr id="4" name="Image 5" descr="Picture"/>
        <xdr:cNvPicPr/>
      </xdr:nvPicPr>
      <xdr:blipFill>
        <a:blip r:embed="rId5"/>
        <a:stretch/>
      </xdr:blipFill>
      <xdr:spPr>
        <a:xfrm>
          <a:off x="7256160" y="9524880"/>
          <a:ext cx="323640" cy="323640"/>
        </a:xfrm>
        <a:prstGeom prst="rect">
          <a:avLst/>
        </a:prstGeom>
        <a:ln w="0">
          <a:noFill/>
        </a:ln>
      </xdr:spPr>
    </xdr:pic>
    <xdr:clientData/>
  </xdr:twoCellAnchor>
  <xdr:twoCellAnchor editAs="oneCell">
    <xdr:from>
      <xdr:col>9</xdr:col>
      <xdr:colOff>28440</xdr:colOff>
      <xdr:row>34</xdr:row>
      <xdr:rowOff>28440</xdr:rowOff>
    </xdr:from>
    <xdr:to>
      <xdr:col>9</xdr:col>
      <xdr:colOff>352080</xdr:colOff>
      <xdr:row>34</xdr:row>
      <xdr:rowOff>352080</xdr:rowOff>
    </xdr:to>
    <xdr:pic>
      <xdr:nvPicPr>
        <xdr:cNvPr id="5" name="Image 6" descr="Picture"/>
        <xdr:cNvPicPr/>
      </xdr:nvPicPr>
      <xdr:blipFill>
        <a:blip r:embed="rId6"/>
        <a:stretch/>
      </xdr:blipFill>
      <xdr:spPr>
        <a:xfrm>
          <a:off x="7256160" y="9905760"/>
          <a:ext cx="323640" cy="323640"/>
        </a:xfrm>
        <a:prstGeom prst="rect">
          <a:avLst/>
        </a:prstGeom>
        <a:ln w="0">
          <a:noFill/>
        </a:ln>
      </xdr:spPr>
    </xdr:pic>
    <xdr:clientData/>
  </xdr:twoCellAnchor>
  <xdr:twoCellAnchor editAs="oneCell">
    <xdr:from>
      <xdr:col>9</xdr:col>
      <xdr:colOff>28440</xdr:colOff>
      <xdr:row>35</xdr:row>
      <xdr:rowOff>28440</xdr:rowOff>
    </xdr:from>
    <xdr:to>
      <xdr:col>9</xdr:col>
      <xdr:colOff>352080</xdr:colOff>
      <xdr:row>35</xdr:row>
      <xdr:rowOff>352080</xdr:rowOff>
    </xdr:to>
    <xdr:pic>
      <xdr:nvPicPr>
        <xdr:cNvPr id="6" name="Image 7" descr="Picture"/>
        <xdr:cNvPicPr/>
      </xdr:nvPicPr>
      <xdr:blipFill>
        <a:blip r:embed="rId7"/>
        <a:stretch/>
      </xdr:blipFill>
      <xdr:spPr>
        <a:xfrm>
          <a:off x="7256160" y="10287000"/>
          <a:ext cx="323640" cy="323640"/>
        </a:xfrm>
        <a:prstGeom prst="rect">
          <a:avLst/>
        </a:prstGeom>
        <a:ln w="0">
          <a:noFill/>
        </a:ln>
      </xdr:spPr>
    </xdr:pic>
    <xdr:clientData/>
  </xdr:twoCellAnchor>
  <xdr:twoCellAnchor editAs="oneCell">
    <xdr:from>
      <xdr:col>9</xdr:col>
      <xdr:colOff>28440</xdr:colOff>
      <xdr:row>36</xdr:row>
      <xdr:rowOff>28440</xdr:rowOff>
    </xdr:from>
    <xdr:to>
      <xdr:col>9</xdr:col>
      <xdr:colOff>352080</xdr:colOff>
      <xdr:row>36</xdr:row>
      <xdr:rowOff>352080</xdr:rowOff>
    </xdr:to>
    <xdr:pic>
      <xdr:nvPicPr>
        <xdr:cNvPr id="7" name="Image 8" descr="Picture"/>
        <xdr:cNvPicPr/>
      </xdr:nvPicPr>
      <xdr:blipFill>
        <a:blip r:embed="rId8"/>
        <a:stretch/>
      </xdr:blipFill>
      <xdr:spPr>
        <a:xfrm>
          <a:off x="7256160" y="10667880"/>
          <a:ext cx="323640" cy="323640"/>
        </a:xfrm>
        <a:prstGeom prst="rect">
          <a:avLst/>
        </a:prstGeom>
        <a:ln w="0">
          <a:noFill/>
        </a:ln>
      </xdr:spPr>
    </xdr:pic>
    <xdr:clientData/>
  </xdr:twoCellAnchor>
  <xdr:twoCellAnchor editAs="oneCell">
    <xdr:from>
      <xdr:col>9</xdr:col>
      <xdr:colOff>28440</xdr:colOff>
      <xdr:row>37</xdr:row>
      <xdr:rowOff>28440</xdr:rowOff>
    </xdr:from>
    <xdr:to>
      <xdr:col>9</xdr:col>
      <xdr:colOff>352080</xdr:colOff>
      <xdr:row>37</xdr:row>
      <xdr:rowOff>352080</xdr:rowOff>
    </xdr:to>
    <xdr:pic>
      <xdr:nvPicPr>
        <xdr:cNvPr id="8" name="Image 9" descr="Picture"/>
        <xdr:cNvPicPr/>
      </xdr:nvPicPr>
      <xdr:blipFill>
        <a:blip r:embed="rId9"/>
        <a:stretch/>
      </xdr:blipFill>
      <xdr:spPr>
        <a:xfrm>
          <a:off x="7256160" y="11048760"/>
          <a:ext cx="323640" cy="323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85680</xdr:colOff>
      <xdr:row>71</xdr:row>
      <xdr:rowOff>76320</xdr:rowOff>
    </xdr:from>
    <xdr:to>
      <xdr:col>1</xdr:col>
      <xdr:colOff>352080</xdr:colOff>
      <xdr:row>71</xdr:row>
      <xdr:rowOff>342720</xdr:rowOff>
    </xdr:to>
    <xdr:pic>
      <xdr:nvPicPr>
        <xdr:cNvPr id="9" name="Image 1" descr="Picture"/>
        <xdr:cNvPicPr/>
      </xdr:nvPicPr>
      <xdr:blipFill>
        <a:blip r:embed="rId1"/>
        <a:stretch/>
      </xdr:blipFill>
      <xdr:spPr>
        <a:xfrm>
          <a:off x="262080" y="19021680"/>
          <a:ext cx="266400" cy="266400"/>
        </a:xfrm>
        <a:prstGeom prst="rect">
          <a:avLst/>
        </a:prstGeom>
        <a:ln w="0">
          <a:noFill/>
        </a:ln>
      </xdr:spPr>
    </xdr:pic>
    <xdr:clientData/>
  </xdr:twoCellAnchor>
  <xdr:twoCellAnchor editAs="oneCell">
    <xdr:from>
      <xdr:col>1</xdr:col>
      <xdr:colOff>85680</xdr:colOff>
      <xdr:row>72</xdr:row>
      <xdr:rowOff>76320</xdr:rowOff>
    </xdr:from>
    <xdr:to>
      <xdr:col>1</xdr:col>
      <xdr:colOff>352080</xdr:colOff>
      <xdr:row>72</xdr:row>
      <xdr:rowOff>342720</xdr:rowOff>
    </xdr:to>
    <xdr:pic>
      <xdr:nvPicPr>
        <xdr:cNvPr id="10" name="Image 2" descr="Picture"/>
        <xdr:cNvPicPr/>
      </xdr:nvPicPr>
      <xdr:blipFill>
        <a:blip r:embed="rId2"/>
        <a:stretch/>
      </xdr:blipFill>
      <xdr:spPr>
        <a:xfrm>
          <a:off x="262080" y="19450080"/>
          <a:ext cx="266400" cy="266400"/>
        </a:xfrm>
        <a:prstGeom prst="rect">
          <a:avLst/>
        </a:prstGeom>
        <a:ln w="0">
          <a:noFill/>
        </a:ln>
      </xdr:spPr>
    </xdr:pic>
    <xdr:clientData/>
  </xdr:twoCellAnchor>
  <xdr:twoCellAnchor editAs="oneCell">
    <xdr:from>
      <xdr:col>1</xdr:col>
      <xdr:colOff>85680</xdr:colOff>
      <xdr:row>73</xdr:row>
      <xdr:rowOff>76320</xdr:rowOff>
    </xdr:from>
    <xdr:to>
      <xdr:col>1</xdr:col>
      <xdr:colOff>352080</xdr:colOff>
      <xdr:row>73</xdr:row>
      <xdr:rowOff>342720</xdr:rowOff>
    </xdr:to>
    <xdr:pic>
      <xdr:nvPicPr>
        <xdr:cNvPr id="11" name="Image 3" descr="Picture"/>
        <xdr:cNvPicPr/>
      </xdr:nvPicPr>
      <xdr:blipFill>
        <a:blip r:embed="rId3"/>
        <a:stretch/>
      </xdr:blipFill>
      <xdr:spPr>
        <a:xfrm>
          <a:off x="262080" y="19878840"/>
          <a:ext cx="266400" cy="266400"/>
        </a:xfrm>
        <a:prstGeom prst="rect">
          <a:avLst/>
        </a:prstGeom>
        <a:ln w="0">
          <a:noFill/>
        </a:ln>
      </xdr:spPr>
    </xdr:pic>
    <xdr:clientData/>
  </xdr:twoCellAnchor>
  <xdr:twoCellAnchor editAs="oneCell">
    <xdr:from>
      <xdr:col>1</xdr:col>
      <xdr:colOff>85680</xdr:colOff>
      <xdr:row>74</xdr:row>
      <xdr:rowOff>76320</xdr:rowOff>
    </xdr:from>
    <xdr:to>
      <xdr:col>1</xdr:col>
      <xdr:colOff>352080</xdr:colOff>
      <xdr:row>74</xdr:row>
      <xdr:rowOff>342720</xdr:rowOff>
    </xdr:to>
    <xdr:pic>
      <xdr:nvPicPr>
        <xdr:cNvPr id="12" name="Image 4" descr="Picture"/>
        <xdr:cNvPicPr/>
      </xdr:nvPicPr>
      <xdr:blipFill>
        <a:blip r:embed="rId4"/>
        <a:stretch/>
      </xdr:blipFill>
      <xdr:spPr>
        <a:xfrm>
          <a:off x="262080" y="20307600"/>
          <a:ext cx="266400" cy="266400"/>
        </a:xfrm>
        <a:prstGeom prst="rect">
          <a:avLst/>
        </a:prstGeom>
        <a:ln w="0">
          <a:noFill/>
        </a:ln>
      </xdr:spPr>
    </xdr:pic>
    <xdr:clientData/>
  </xdr:twoCellAnchor>
  <xdr:twoCellAnchor editAs="oneCell">
    <xdr:from>
      <xdr:col>1</xdr:col>
      <xdr:colOff>85680</xdr:colOff>
      <xdr:row>75</xdr:row>
      <xdr:rowOff>76320</xdr:rowOff>
    </xdr:from>
    <xdr:to>
      <xdr:col>1</xdr:col>
      <xdr:colOff>352080</xdr:colOff>
      <xdr:row>75</xdr:row>
      <xdr:rowOff>342720</xdr:rowOff>
    </xdr:to>
    <xdr:pic>
      <xdr:nvPicPr>
        <xdr:cNvPr id="13" name="Image 5" descr="Picture"/>
        <xdr:cNvPicPr/>
      </xdr:nvPicPr>
      <xdr:blipFill>
        <a:blip r:embed="rId5"/>
        <a:stretch/>
      </xdr:blipFill>
      <xdr:spPr>
        <a:xfrm>
          <a:off x="262080" y="20736000"/>
          <a:ext cx="266400" cy="266400"/>
        </a:xfrm>
        <a:prstGeom prst="rect">
          <a:avLst/>
        </a:prstGeom>
        <a:ln w="0">
          <a:noFill/>
        </a:ln>
      </xdr:spPr>
    </xdr:pic>
    <xdr:clientData/>
  </xdr:twoCellAnchor>
  <xdr:twoCellAnchor editAs="oneCell">
    <xdr:from>
      <xdr:col>1</xdr:col>
      <xdr:colOff>85680</xdr:colOff>
      <xdr:row>76</xdr:row>
      <xdr:rowOff>76320</xdr:rowOff>
    </xdr:from>
    <xdr:to>
      <xdr:col>1</xdr:col>
      <xdr:colOff>352080</xdr:colOff>
      <xdr:row>76</xdr:row>
      <xdr:rowOff>342720</xdr:rowOff>
    </xdr:to>
    <xdr:pic>
      <xdr:nvPicPr>
        <xdr:cNvPr id="14" name="Image 6" descr="Picture"/>
        <xdr:cNvPicPr/>
      </xdr:nvPicPr>
      <xdr:blipFill>
        <a:blip r:embed="rId6"/>
        <a:stretch/>
      </xdr:blipFill>
      <xdr:spPr>
        <a:xfrm>
          <a:off x="262080" y="21164760"/>
          <a:ext cx="266400" cy="266400"/>
        </a:xfrm>
        <a:prstGeom prst="rect">
          <a:avLst/>
        </a:prstGeom>
        <a:ln w="0">
          <a:noFill/>
        </a:ln>
      </xdr:spPr>
    </xdr:pic>
    <xdr:clientData/>
  </xdr:twoCellAnchor>
  <xdr:twoCellAnchor editAs="oneCell">
    <xdr:from>
      <xdr:col>1</xdr:col>
      <xdr:colOff>85680</xdr:colOff>
      <xdr:row>77</xdr:row>
      <xdr:rowOff>76320</xdr:rowOff>
    </xdr:from>
    <xdr:to>
      <xdr:col>1</xdr:col>
      <xdr:colOff>352080</xdr:colOff>
      <xdr:row>77</xdr:row>
      <xdr:rowOff>342720</xdr:rowOff>
    </xdr:to>
    <xdr:pic>
      <xdr:nvPicPr>
        <xdr:cNvPr id="15" name="Image 7" descr="Picture"/>
        <xdr:cNvPicPr/>
      </xdr:nvPicPr>
      <xdr:blipFill>
        <a:blip r:embed="rId7"/>
        <a:stretch/>
      </xdr:blipFill>
      <xdr:spPr>
        <a:xfrm>
          <a:off x="262080" y="21593160"/>
          <a:ext cx="266400" cy="266400"/>
        </a:xfrm>
        <a:prstGeom prst="rect">
          <a:avLst/>
        </a:prstGeom>
        <a:ln w="0">
          <a:noFill/>
        </a:ln>
      </xdr:spPr>
    </xdr:pic>
    <xdr:clientData/>
  </xdr:twoCellAnchor>
  <xdr:twoCellAnchor editAs="oneCell">
    <xdr:from>
      <xdr:col>1</xdr:col>
      <xdr:colOff>85680</xdr:colOff>
      <xdr:row>78</xdr:row>
      <xdr:rowOff>76320</xdr:rowOff>
    </xdr:from>
    <xdr:to>
      <xdr:col>1</xdr:col>
      <xdr:colOff>352080</xdr:colOff>
      <xdr:row>78</xdr:row>
      <xdr:rowOff>342720</xdr:rowOff>
    </xdr:to>
    <xdr:pic>
      <xdr:nvPicPr>
        <xdr:cNvPr id="16" name="Image 8" descr="Picture"/>
        <xdr:cNvPicPr/>
      </xdr:nvPicPr>
      <xdr:blipFill>
        <a:blip r:embed="rId8"/>
        <a:stretch/>
      </xdr:blipFill>
      <xdr:spPr>
        <a:xfrm>
          <a:off x="262080" y="22021920"/>
          <a:ext cx="266400" cy="266400"/>
        </a:xfrm>
        <a:prstGeom prst="rect">
          <a:avLst/>
        </a:prstGeom>
        <a:ln w="0">
          <a:noFill/>
        </a:ln>
      </xdr:spPr>
    </xdr:pic>
    <xdr:clientData/>
  </xdr:twoCellAnchor>
  <xdr:twoCellAnchor editAs="oneCell">
    <xdr:from>
      <xdr:col>1</xdr:col>
      <xdr:colOff>85680</xdr:colOff>
      <xdr:row>79</xdr:row>
      <xdr:rowOff>76320</xdr:rowOff>
    </xdr:from>
    <xdr:to>
      <xdr:col>1</xdr:col>
      <xdr:colOff>352080</xdr:colOff>
      <xdr:row>79</xdr:row>
      <xdr:rowOff>342720</xdr:rowOff>
    </xdr:to>
    <xdr:pic>
      <xdr:nvPicPr>
        <xdr:cNvPr id="17" name="Image 9" descr="Picture"/>
        <xdr:cNvPicPr/>
      </xdr:nvPicPr>
      <xdr:blipFill>
        <a:blip r:embed="rId9"/>
        <a:stretch/>
      </xdr:blipFill>
      <xdr:spPr>
        <a:xfrm>
          <a:off x="262080" y="22450680"/>
          <a:ext cx="266400" cy="266400"/>
        </a:xfrm>
        <a:prstGeom prst="rect">
          <a:avLst/>
        </a:prstGeom>
        <a:ln w="0">
          <a:noFill/>
        </a:ln>
      </xdr:spPr>
    </xdr:pic>
    <xdr:clientData/>
  </xdr:twoCellAnchor>
  <xdr:twoCellAnchor editAs="oneCell">
    <xdr:from>
      <xdr:col>1</xdr:col>
      <xdr:colOff>85680</xdr:colOff>
      <xdr:row>80</xdr:row>
      <xdr:rowOff>76320</xdr:rowOff>
    </xdr:from>
    <xdr:to>
      <xdr:col>1</xdr:col>
      <xdr:colOff>352080</xdr:colOff>
      <xdr:row>80</xdr:row>
      <xdr:rowOff>342720</xdr:rowOff>
    </xdr:to>
    <xdr:pic>
      <xdr:nvPicPr>
        <xdr:cNvPr id="18" name="Image 10" descr="Picture"/>
        <xdr:cNvPicPr/>
      </xdr:nvPicPr>
      <xdr:blipFill>
        <a:blip r:embed="rId10"/>
        <a:stretch/>
      </xdr:blipFill>
      <xdr:spPr>
        <a:xfrm>
          <a:off x="262080" y="22879080"/>
          <a:ext cx="266400" cy="266400"/>
        </a:xfrm>
        <a:prstGeom prst="rect">
          <a:avLst/>
        </a:prstGeom>
        <a:ln w="0">
          <a:noFill/>
        </a:ln>
      </xdr:spPr>
    </xdr:pic>
    <xdr:clientData/>
  </xdr:twoCellAnchor>
  <xdr:twoCellAnchor editAs="oneCell">
    <xdr:from>
      <xdr:col>1</xdr:col>
      <xdr:colOff>85680</xdr:colOff>
      <xdr:row>81</xdr:row>
      <xdr:rowOff>76320</xdr:rowOff>
    </xdr:from>
    <xdr:to>
      <xdr:col>1</xdr:col>
      <xdr:colOff>352080</xdr:colOff>
      <xdr:row>81</xdr:row>
      <xdr:rowOff>342720</xdr:rowOff>
    </xdr:to>
    <xdr:pic>
      <xdr:nvPicPr>
        <xdr:cNvPr id="19" name="Image 11" descr="Picture"/>
        <xdr:cNvPicPr/>
      </xdr:nvPicPr>
      <xdr:blipFill>
        <a:blip r:embed="rId11"/>
        <a:stretch/>
      </xdr:blipFill>
      <xdr:spPr>
        <a:xfrm>
          <a:off x="262080" y="23307840"/>
          <a:ext cx="266400" cy="266400"/>
        </a:xfrm>
        <a:prstGeom prst="rect">
          <a:avLst/>
        </a:prstGeom>
        <a:ln w="0">
          <a:noFill/>
        </a:ln>
      </xdr:spPr>
    </xdr:pic>
    <xdr:clientData/>
  </xdr:twoCellAnchor>
  <xdr:twoCellAnchor editAs="oneCell">
    <xdr:from>
      <xdr:col>1</xdr:col>
      <xdr:colOff>85680</xdr:colOff>
      <xdr:row>82</xdr:row>
      <xdr:rowOff>76320</xdr:rowOff>
    </xdr:from>
    <xdr:to>
      <xdr:col>1</xdr:col>
      <xdr:colOff>352080</xdr:colOff>
      <xdr:row>82</xdr:row>
      <xdr:rowOff>342720</xdr:rowOff>
    </xdr:to>
    <xdr:pic>
      <xdr:nvPicPr>
        <xdr:cNvPr id="20" name="Image 12" descr="Picture"/>
        <xdr:cNvPicPr/>
      </xdr:nvPicPr>
      <xdr:blipFill>
        <a:blip r:embed="rId12"/>
        <a:stretch/>
      </xdr:blipFill>
      <xdr:spPr>
        <a:xfrm>
          <a:off x="262080" y="23736600"/>
          <a:ext cx="266400" cy="266400"/>
        </a:xfrm>
        <a:prstGeom prst="rect">
          <a:avLst/>
        </a:prstGeom>
        <a:ln w="0">
          <a:noFill/>
        </a:ln>
      </xdr:spPr>
    </xdr:pic>
    <xdr:clientData/>
  </xdr:twoCellAnchor>
  <xdr:twoCellAnchor editAs="oneCell">
    <xdr:from>
      <xdr:col>1</xdr:col>
      <xdr:colOff>85680</xdr:colOff>
      <xdr:row>83</xdr:row>
      <xdr:rowOff>76320</xdr:rowOff>
    </xdr:from>
    <xdr:to>
      <xdr:col>1</xdr:col>
      <xdr:colOff>352080</xdr:colOff>
      <xdr:row>83</xdr:row>
      <xdr:rowOff>342720</xdr:rowOff>
    </xdr:to>
    <xdr:pic>
      <xdr:nvPicPr>
        <xdr:cNvPr id="21" name="Image 13" descr="Picture"/>
        <xdr:cNvPicPr/>
      </xdr:nvPicPr>
      <xdr:blipFill>
        <a:blip r:embed="rId13"/>
        <a:stretch/>
      </xdr:blipFill>
      <xdr:spPr>
        <a:xfrm>
          <a:off x="262080" y="24165000"/>
          <a:ext cx="266400" cy="266400"/>
        </a:xfrm>
        <a:prstGeom prst="rect">
          <a:avLst/>
        </a:prstGeom>
        <a:ln w="0">
          <a:noFill/>
        </a:ln>
      </xdr:spPr>
    </xdr:pic>
    <xdr:clientData/>
  </xdr:twoCellAnchor>
  <xdr:twoCellAnchor editAs="oneCell">
    <xdr:from>
      <xdr:col>1</xdr:col>
      <xdr:colOff>85680</xdr:colOff>
      <xdr:row>84</xdr:row>
      <xdr:rowOff>76320</xdr:rowOff>
    </xdr:from>
    <xdr:to>
      <xdr:col>1</xdr:col>
      <xdr:colOff>352080</xdr:colOff>
      <xdr:row>84</xdr:row>
      <xdr:rowOff>342720</xdr:rowOff>
    </xdr:to>
    <xdr:pic>
      <xdr:nvPicPr>
        <xdr:cNvPr id="22" name="Image 14" descr="Picture"/>
        <xdr:cNvPicPr/>
      </xdr:nvPicPr>
      <xdr:blipFill>
        <a:blip r:embed="rId14"/>
        <a:stretch/>
      </xdr:blipFill>
      <xdr:spPr>
        <a:xfrm>
          <a:off x="262080" y="24593760"/>
          <a:ext cx="266400" cy="266400"/>
        </a:xfrm>
        <a:prstGeom prst="rect">
          <a:avLst/>
        </a:prstGeom>
        <a:ln w="0">
          <a:noFill/>
        </a:ln>
      </xdr:spPr>
    </xdr:pic>
    <xdr:clientData/>
  </xdr:twoCellAnchor>
  <xdr:twoCellAnchor editAs="oneCell">
    <xdr:from>
      <xdr:col>1</xdr:col>
      <xdr:colOff>85680</xdr:colOff>
      <xdr:row>85</xdr:row>
      <xdr:rowOff>76320</xdr:rowOff>
    </xdr:from>
    <xdr:to>
      <xdr:col>1</xdr:col>
      <xdr:colOff>352080</xdr:colOff>
      <xdr:row>85</xdr:row>
      <xdr:rowOff>342720</xdr:rowOff>
    </xdr:to>
    <xdr:pic>
      <xdr:nvPicPr>
        <xdr:cNvPr id="23" name="Image 15" descr="Picture"/>
        <xdr:cNvPicPr/>
      </xdr:nvPicPr>
      <xdr:blipFill>
        <a:blip r:embed="rId15"/>
        <a:stretch/>
      </xdr:blipFill>
      <xdr:spPr>
        <a:xfrm>
          <a:off x="262080" y="25022160"/>
          <a:ext cx="266400" cy="266400"/>
        </a:xfrm>
        <a:prstGeom prst="rect">
          <a:avLst/>
        </a:prstGeom>
        <a:ln w="0">
          <a:noFill/>
        </a:ln>
      </xdr:spPr>
    </xdr:pic>
    <xdr:clientData/>
  </xdr:twoCellAnchor>
  <xdr:twoCellAnchor editAs="oneCell">
    <xdr:from>
      <xdr:col>1</xdr:col>
      <xdr:colOff>85680</xdr:colOff>
      <xdr:row>86</xdr:row>
      <xdr:rowOff>76320</xdr:rowOff>
    </xdr:from>
    <xdr:to>
      <xdr:col>1</xdr:col>
      <xdr:colOff>352080</xdr:colOff>
      <xdr:row>86</xdr:row>
      <xdr:rowOff>342720</xdr:rowOff>
    </xdr:to>
    <xdr:pic>
      <xdr:nvPicPr>
        <xdr:cNvPr id="24" name="Image 16" descr="Picture"/>
        <xdr:cNvPicPr/>
      </xdr:nvPicPr>
      <xdr:blipFill>
        <a:blip r:embed="rId16"/>
        <a:stretch/>
      </xdr:blipFill>
      <xdr:spPr>
        <a:xfrm>
          <a:off x="262080" y="25450920"/>
          <a:ext cx="266400" cy="266400"/>
        </a:xfrm>
        <a:prstGeom prst="rect">
          <a:avLst/>
        </a:prstGeom>
        <a:ln w="0">
          <a:noFill/>
        </a:ln>
      </xdr:spPr>
    </xdr:pic>
    <xdr:clientData/>
  </xdr:twoCellAnchor>
  <xdr:twoCellAnchor editAs="oneCell">
    <xdr:from>
      <xdr:col>1</xdr:col>
      <xdr:colOff>85680</xdr:colOff>
      <xdr:row>87</xdr:row>
      <xdr:rowOff>76320</xdr:rowOff>
    </xdr:from>
    <xdr:to>
      <xdr:col>1</xdr:col>
      <xdr:colOff>352080</xdr:colOff>
      <xdr:row>87</xdr:row>
      <xdr:rowOff>342720</xdr:rowOff>
    </xdr:to>
    <xdr:pic>
      <xdr:nvPicPr>
        <xdr:cNvPr id="25" name="Image 17" descr="Picture"/>
        <xdr:cNvPicPr/>
      </xdr:nvPicPr>
      <xdr:blipFill>
        <a:blip r:embed="rId17"/>
        <a:stretch/>
      </xdr:blipFill>
      <xdr:spPr>
        <a:xfrm>
          <a:off x="262080" y="25879680"/>
          <a:ext cx="266400" cy="266400"/>
        </a:xfrm>
        <a:prstGeom prst="rect">
          <a:avLst/>
        </a:prstGeom>
        <a:ln w="0">
          <a:noFill/>
        </a:ln>
      </xdr:spPr>
    </xdr:pic>
    <xdr:clientData/>
  </xdr:twoCellAnchor>
  <xdr:twoCellAnchor editAs="oneCell">
    <xdr:from>
      <xdr:col>1</xdr:col>
      <xdr:colOff>85680</xdr:colOff>
      <xdr:row>88</xdr:row>
      <xdr:rowOff>76320</xdr:rowOff>
    </xdr:from>
    <xdr:to>
      <xdr:col>1</xdr:col>
      <xdr:colOff>352080</xdr:colOff>
      <xdr:row>88</xdr:row>
      <xdr:rowOff>342720</xdr:rowOff>
    </xdr:to>
    <xdr:pic>
      <xdr:nvPicPr>
        <xdr:cNvPr id="26" name="Image 18" descr="Picture"/>
        <xdr:cNvPicPr/>
      </xdr:nvPicPr>
      <xdr:blipFill>
        <a:blip r:embed="rId18"/>
        <a:stretch/>
      </xdr:blipFill>
      <xdr:spPr>
        <a:xfrm>
          <a:off x="262080" y="26308080"/>
          <a:ext cx="266400" cy="266400"/>
        </a:xfrm>
        <a:prstGeom prst="rect">
          <a:avLst/>
        </a:prstGeom>
        <a:ln w="0">
          <a:noFill/>
        </a:ln>
      </xdr:spPr>
    </xdr:pic>
    <xdr:clientData/>
  </xdr:twoCellAnchor>
  <xdr:twoCellAnchor editAs="oneCell">
    <xdr:from>
      <xdr:col>1</xdr:col>
      <xdr:colOff>85680</xdr:colOff>
      <xdr:row>89</xdr:row>
      <xdr:rowOff>76320</xdr:rowOff>
    </xdr:from>
    <xdr:to>
      <xdr:col>1</xdr:col>
      <xdr:colOff>352080</xdr:colOff>
      <xdr:row>89</xdr:row>
      <xdr:rowOff>342720</xdr:rowOff>
    </xdr:to>
    <xdr:pic>
      <xdr:nvPicPr>
        <xdr:cNvPr id="27" name="Image 19" descr="Picture"/>
        <xdr:cNvPicPr/>
      </xdr:nvPicPr>
      <xdr:blipFill>
        <a:blip r:embed="rId19"/>
        <a:stretch/>
      </xdr:blipFill>
      <xdr:spPr>
        <a:xfrm>
          <a:off x="262080" y="26736840"/>
          <a:ext cx="266400" cy="266400"/>
        </a:xfrm>
        <a:prstGeom prst="rect">
          <a:avLst/>
        </a:prstGeom>
        <a:ln w="0">
          <a:noFill/>
        </a:ln>
      </xdr:spPr>
    </xdr:pic>
    <xdr:clientData/>
  </xdr:twoCellAnchor>
  <xdr:twoCellAnchor editAs="oneCell">
    <xdr:from>
      <xdr:col>1</xdr:col>
      <xdr:colOff>85680</xdr:colOff>
      <xdr:row>90</xdr:row>
      <xdr:rowOff>76320</xdr:rowOff>
    </xdr:from>
    <xdr:to>
      <xdr:col>1</xdr:col>
      <xdr:colOff>352080</xdr:colOff>
      <xdr:row>90</xdr:row>
      <xdr:rowOff>342720</xdr:rowOff>
    </xdr:to>
    <xdr:pic>
      <xdr:nvPicPr>
        <xdr:cNvPr id="28" name="Image 20" descr="Picture"/>
        <xdr:cNvPicPr/>
      </xdr:nvPicPr>
      <xdr:blipFill>
        <a:blip r:embed="rId20"/>
        <a:stretch/>
      </xdr:blipFill>
      <xdr:spPr>
        <a:xfrm>
          <a:off x="262080" y="27165600"/>
          <a:ext cx="266400" cy="266400"/>
        </a:xfrm>
        <a:prstGeom prst="rect">
          <a:avLst/>
        </a:prstGeom>
        <a:ln w="0">
          <a:noFill/>
        </a:ln>
      </xdr:spPr>
    </xdr:pic>
    <xdr:clientData/>
  </xdr:twoCellAnchor>
  <xdr:twoCellAnchor editAs="oneCell">
    <xdr:from>
      <xdr:col>1</xdr:col>
      <xdr:colOff>85680</xdr:colOff>
      <xdr:row>91</xdr:row>
      <xdr:rowOff>76320</xdr:rowOff>
    </xdr:from>
    <xdr:to>
      <xdr:col>1</xdr:col>
      <xdr:colOff>352080</xdr:colOff>
      <xdr:row>91</xdr:row>
      <xdr:rowOff>342720</xdr:rowOff>
    </xdr:to>
    <xdr:pic>
      <xdr:nvPicPr>
        <xdr:cNvPr id="29" name="Image 21" descr="Picture"/>
        <xdr:cNvPicPr/>
      </xdr:nvPicPr>
      <xdr:blipFill>
        <a:blip r:embed="rId21"/>
        <a:stretch/>
      </xdr:blipFill>
      <xdr:spPr>
        <a:xfrm>
          <a:off x="262080" y="27594000"/>
          <a:ext cx="266400" cy="266400"/>
        </a:xfrm>
        <a:prstGeom prst="rect">
          <a:avLst/>
        </a:prstGeom>
        <a:ln w="0">
          <a:noFill/>
        </a:ln>
      </xdr:spPr>
    </xdr:pic>
    <xdr:clientData/>
  </xdr:twoCellAnchor>
  <xdr:twoCellAnchor editAs="oneCell">
    <xdr:from>
      <xdr:col>2</xdr:col>
      <xdr:colOff>295200</xdr:colOff>
      <xdr:row>98</xdr:row>
      <xdr:rowOff>85680</xdr:rowOff>
    </xdr:from>
    <xdr:to>
      <xdr:col>2</xdr:col>
      <xdr:colOff>675720</xdr:colOff>
      <xdr:row>98</xdr:row>
      <xdr:rowOff>466200</xdr:rowOff>
    </xdr:to>
    <xdr:pic>
      <xdr:nvPicPr>
        <xdr:cNvPr id="30" name="Image 22" descr="Picture"/>
        <xdr:cNvPicPr/>
      </xdr:nvPicPr>
      <xdr:blipFill>
        <a:blip r:embed="rId22"/>
        <a:stretch/>
      </xdr:blipFill>
      <xdr:spPr>
        <a:xfrm>
          <a:off x="894600" y="29394000"/>
          <a:ext cx="380520" cy="380520"/>
        </a:xfrm>
        <a:prstGeom prst="rect">
          <a:avLst/>
        </a:prstGeom>
        <a:ln w="0">
          <a:noFill/>
        </a:ln>
      </xdr:spPr>
    </xdr:pic>
    <xdr:clientData/>
  </xdr:twoCellAnchor>
  <xdr:twoCellAnchor editAs="oneCell">
    <xdr:from>
      <xdr:col>3</xdr:col>
      <xdr:colOff>247680</xdr:colOff>
      <xdr:row>98</xdr:row>
      <xdr:rowOff>85680</xdr:rowOff>
    </xdr:from>
    <xdr:to>
      <xdr:col>3</xdr:col>
      <xdr:colOff>628200</xdr:colOff>
      <xdr:row>98</xdr:row>
      <xdr:rowOff>466200</xdr:rowOff>
    </xdr:to>
    <xdr:pic>
      <xdr:nvPicPr>
        <xdr:cNvPr id="31" name="Image 23" descr="Picture"/>
        <xdr:cNvPicPr/>
      </xdr:nvPicPr>
      <xdr:blipFill>
        <a:blip r:embed="rId23"/>
        <a:stretch/>
      </xdr:blipFill>
      <xdr:spPr>
        <a:xfrm>
          <a:off x="1833840" y="29394000"/>
          <a:ext cx="380520" cy="380520"/>
        </a:xfrm>
        <a:prstGeom prst="rect">
          <a:avLst/>
        </a:prstGeom>
        <a:ln w="0">
          <a:noFill/>
        </a:ln>
      </xdr:spPr>
    </xdr:pic>
    <xdr:clientData/>
  </xdr:twoCellAnchor>
  <xdr:twoCellAnchor editAs="oneCell">
    <xdr:from>
      <xdr:col>4</xdr:col>
      <xdr:colOff>247680</xdr:colOff>
      <xdr:row>98</xdr:row>
      <xdr:rowOff>85680</xdr:rowOff>
    </xdr:from>
    <xdr:to>
      <xdr:col>4</xdr:col>
      <xdr:colOff>628200</xdr:colOff>
      <xdr:row>98</xdr:row>
      <xdr:rowOff>466200</xdr:rowOff>
    </xdr:to>
    <xdr:pic>
      <xdr:nvPicPr>
        <xdr:cNvPr id="32" name="Image 24" descr="Picture"/>
        <xdr:cNvPicPr/>
      </xdr:nvPicPr>
      <xdr:blipFill>
        <a:blip r:embed="rId24"/>
        <a:stretch/>
      </xdr:blipFill>
      <xdr:spPr>
        <a:xfrm>
          <a:off x="2715120" y="29394000"/>
          <a:ext cx="380520" cy="380520"/>
        </a:xfrm>
        <a:prstGeom prst="rect">
          <a:avLst/>
        </a:prstGeom>
        <a:ln w="0">
          <a:noFill/>
        </a:ln>
      </xdr:spPr>
    </xdr:pic>
    <xdr:clientData/>
  </xdr:twoCellAnchor>
  <xdr:twoCellAnchor editAs="oneCell">
    <xdr:from>
      <xdr:col>5</xdr:col>
      <xdr:colOff>247680</xdr:colOff>
      <xdr:row>98</xdr:row>
      <xdr:rowOff>85680</xdr:rowOff>
    </xdr:from>
    <xdr:to>
      <xdr:col>5</xdr:col>
      <xdr:colOff>628200</xdr:colOff>
      <xdr:row>98</xdr:row>
      <xdr:rowOff>466200</xdr:rowOff>
    </xdr:to>
    <xdr:pic>
      <xdr:nvPicPr>
        <xdr:cNvPr id="33" name="Image 25" descr="Picture"/>
        <xdr:cNvPicPr/>
      </xdr:nvPicPr>
      <xdr:blipFill>
        <a:blip r:embed="rId25"/>
        <a:stretch/>
      </xdr:blipFill>
      <xdr:spPr>
        <a:xfrm>
          <a:off x="3596760" y="29394000"/>
          <a:ext cx="380520" cy="380520"/>
        </a:xfrm>
        <a:prstGeom prst="rect">
          <a:avLst/>
        </a:prstGeom>
        <a:ln w="0">
          <a:noFill/>
        </a:ln>
      </xdr:spPr>
    </xdr:pic>
    <xdr:clientData/>
  </xdr:twoCellAnchor>
  <xdr:twoCellAnchor editAs="oneCell">
    <xdr:from>
      <xdr:col>6</xdr:col>
      <xdr:colOff>247680</xdr:colOff>
      <xdr:row>98</xdr:row>
      <xdr:rowOff>85680</xdr:rowOff>
    </xdr:from>
    <xdr:to>
      <xdr:col>6</xdr:col>
      <xdr:colOff>628200</xdr:colOff>
      <xdr:row>98</xdr:row>
      <xdr:rowOff>466200</xdr:rowOff>
    </xdr:to>
    <xdr:pic>
      <xdr:nvPicPr>
        <xdr:cNvPr id="34" name="Image 26" descr="Picture"/>
        <xdr:cNvPicPr/>
      </xdr:nvPicPr>
      <xdr:blipFill>
        <a:blip r:embed="rId26"/>
        <a:stretch/>
      </xdr:blipFill>
      <xdr:spPr>
        <a:xfrm>
          <a:off x="4478040" y="29394000"/>
          <a:ext cx="380520" cy="380520"/>
        </a:xfrm>
        <a:prstGeom prst="rect">
          <a:avLst/>
        </a:prstGeom>
        <a:ln w="0">
          <a:noFill/>
        </a:ln>
      </xdr:spPr>
    </xdr:pic>
    <xdr:clientData/>
  </xdr:twoCellAnchor>
  <xdr:twoCellAnchor editAs="oneCell">
    <xdr:from>
      <xdr:col>7</xdr:col>
      <xdr:colOff>247680</xdr:colOff>
      <xdr:row>98</xdr:row>
      <xdr:rowOff>85680</xdr:rowOff>
    </xdr:from>
    <xdr:to>
      <xdr:col>7</xdr:col>
      <xdr:colOff>628200</xdr:colOff>
      <xdr:row>98</xdr:row>
      <xdr:rowOff>466200</xdr:rowOff>
    </xdr:to>
    <xdr:pic>
      <xdr:nvPicPr>
        <xdr:cNvPr id="35" name="Image 27" descr="Picture"/>
        <xdr:cNvPicPr/>
      </xdr:nvPicPr>
      <xdr:blipFill>
        <a:blip r:embed="rId27"/>
        <a:stretch/>
      </xdr:blipFill>
      <xdr:spPr>
        <a:xfrm>
          <a:off x="5359320" y="29394000"/>
          <a:ext cx="380520" cy="380520"/>
        </a:xfrm>
        <a:prstGeom prst="rect">
          <a:avLst/>
        </a:prstGeom>
        <a:ln w="0">
          <a:noFill/>
        </a:ln>
      </xdr:spPr>
    </xdr:pic>
    <xdr:clientData/>
  </xdr:twoCellAnchor>
  <xdr:twoCellAnchor editAs="oneCell">
    <xdr:from>
      <xdr:col>8</xdr:col>
      <xdr:colOff>247680</xdr:colOff>
      <xdr:row>98</xdr:row>
      <xdr:rowOff>85680</xdr:rowOff>
    </xdr:from>
    <xdr:to>
      <xdr:col>8</xdr:col>
      <xdr:colOff>628200</xdr:colOff>
      <xdr:row>98</xdr:row>
      <xdr:rowOff>466200</xdr:rowOff>
    </xdr:to>
    <xdr:pic>
      <xdr:nvPicPr>
        <xdr:cNvPr id="36" name="Image 28" descr="Picture"/>
        <xdr:cNvPicPr/>
      </xdr:nvPicPr>
      <xdr:blipFill>
        <a:blip r:embed="rId28"/>
        <a:stretch/>
      </xdr:blipFill>
      <xdr:spPr>
        <a:xfrm>
          <a:off x="6240960" y="29394000"/>
          <a:ext cx="380520" cy="380520"/>
        </a:xfrm>
        <a:prstGeom prst="rect">
          <a:avLst/>
        </a:prstGeom>
        <a:ln w="0">
          <a:noFill/>
        </a:ln>
      </xdr:spPr>
    </xdr:pic>
    <xdr:clientData/>
  </xdr:twoCellAnchor>
  <xdr:twoCellAnchor editAs="oneCell">
    <xdr:from>
      <xdr:col>9</xdr:col>
      <xdr:colOff>247680</xdr:colOff>
      <xdr:row>98</xdr:row>
      <xdr:rowOff>85680</xdr:rowOff>
    </xdr:from>
    <xdr:to>
      <xdr:col>9</xdr:col>
      <xdr:colOff>628200</xdr:colOff>
      <xdr:row>98</xdr:row>
      <xdr:rowOff>466200</xdr:rowOff>
    </xdr:to>
    <xdr:pic>
      <xdr:nvPicPr>
        <xdr:cNvPr id="37" name="Image 29" descr="Picture"/>
        <xdr:cNvPicPr/>
      </xdr:nvPicPr>
      <xdr:blipFill>
        <a:blip r:embed="rId29"/>
        <a:stretch/>
      </xdr:blipFill>
      <xdr:spPr>
        <a:xfrm>
          <a:off x="7122240" y="29394000"/>
          <a:ext cx="380520" cy="380520"/>
        </a:xfrm>
        <a:prstGeom prst="rect">
          <a:avLst/>
        </a:prstGeom>
        <a:ln w="0">
          <a:noFill/>
        </a:ln>
      </xdr:spPr>
    </xdr:pic>
    <xdr:clientData/>
  </xdr:twoCellAnchor>
  <xdr:twoCellAnchor editAs="oneCell">
    <xdr:from>
      <xdr:col>1</xdr:col>
      <xdr:colOff>66600</xdr:colOff>
      <xdr:row>100</xdr:row>
      <xdr:rowOff>57240</xdr:rowOff>
    </xdr:from>
    <xdr:to>
      <xdr:col>1</xdr:col>
      <xdr:colOff>371160</xdr:colOff>
      <xdr:row>100</xdr:row>
      <xdr:rowOff>361800</xdr:rowOff>
    </xdr:to>
    <xdr:pic>
      <xdr:nvPicPr>
        <xdr:cNvPr id="38" name="Image 30" descr="Picture"/>
        <xdr:cNvPicPr/>
      </xdr:nvPicPr>
      <xdr:blipFill>
        <a:blip r:embed="rId30"/>
        <a:stretch/>
      </xdr:blipFill>
      <xdr:spPr>
        <a:xfrm>
          <a:off x="243000" y="30118320"/>
          <a:ext cx="304560" cy="304560"/>
        </a:xfrm>
        <a:prstGeom prst="rect">
          <a:avLst/>
        </a:prstGeom>
        <a:ln w="0">
          <a:noFill/>
        </a:ln>
      </xdr:spPr>
    </xdr:pic>
    <xdr:clientData/>
  </xdr:twoCellAnchor>
  <xdr:twoCellAnchor editAs="oneCell">
    <xdr:from>
      <xdr:col>4</xdr:col>
      <xdr:colOff>295200</xdr:colOff>
      <xdr:row>100</xdr:row>
      <xdr:rowOff>66600</xdr:rowOff>
    </xdr:from>
    <xdr:to>
      <xdr:col>4</xdr:col>
      <xdr:colOff>580680</xdr:colOff>
      <xdr:row>100</xdr:row>
      <xdr:rowOff>352080</xdr:rowOff>
    </xdr:to>
    <xdr:pic>
      <xdr:nvPicPr>
        <xdr:cNvPr id="39" name="Image 31" descr="Picture"/>
        <xdr:cNvPicPr/>
      </xdr:nvPicPr>
      <xdr:blipFill>
        <a:blip r:embed="rId31"/>
        <a:stretch/>
      </xdr:blipFill>
      <xdr:spPr>
        <a:xfrm>
          <a:off x="2762640" y="30127680"/>
          <a:ext cx="285480" cy="285480"/>
        </a:xfrm>
        <a:prstGeom prst="rect">
          <a:avLst/>
        </a:prstGeom>
        <a:ln w="0">
          <a:noFill/>
        </a:ln>
      </xdr:spPr>
    </xdr:pic>
    <xdr:clientData/>
  </xdr:twoCellAnchor>
  <xdr:twoCellAnchor editAs="oneCell">
    <xdr:from>
      <xdr:col>7</xdr:col>
      <xdr:colOff>295200</xdr:colOff>
      <xdr:row>100</xdr:row>
      <xdr:rowOff>66600</xdr:rowOff>
    </xdr:from>
    <xdr:to>
      <xdr:col>7</xdr:col>
      <xdr:colOff>580680</xdr:colOff>
      <xdr:row>100</xdr:row>
      <xdr:rowOff>352080</xdr:rowOff>
    </xdr:to>
    <xdr:pic>
      <xdr:nvPicPr>
        <xdr:cNvPr id="40" name="Image 32" descr="Picture"/>
        <xdr:cNvPicPr/>
      </xdr:nvPicPr>
      <xdr:blipFill>
        <a:blip r:embed="rId32"/>
        <a:stretch/>
      </xdr:blipFill>
      <xdr:spPr>
        <a:xfrm>
          <a:off x="5406840" y="30127680"/>
          <a:ext cx="285480" cy="285480"/>
        </a:xfrm>
        <a:prstGeom prst="rect">
          <a:avLst/>
        </a:prstGeom>
        <a:ln w="0">
          <a:noFill/>
        </a:ln>
      </xdr:spPr>
    </xdr:pic>
    <xdr:clientData/>
  </xdr:twoCellAnchor>
  <xdr:twoCellAnchor editAs="oneCell">
    <xdr:from>
      <xdr:col>10</xdr:col>
      <xdr:colOff>295200</xdr:colOff>
      <xdr:row>100</xdr:row>
      <xdr:rowOff>66600</xdr:rowOff>
    </xdr:from>
    <xdr:to>
      <xdr:col>10</xdr:col>
      <xdr:colOff>580680</xdr:colOff>
      <xdr:row>100</xdr:row>
      <xdr:rowOff>352080</xdr:rowOff>
    </xdr:to>
    <xdr:pic>
      <xdr:nvPicPr>
        <xdr:cNvPr id="41" name="Image 33" descr="Picture"/>
        <xdr:cNvPicPr/>
      </xdr:nvPicPr>
      <xdr:blipFill>
        <a:blip r:embed="rId33"/>
        <a:stretch/>
      </xdr:blipFill>
      <xdr:spPr>
        <a:xfrm>
          <a:off x="8051040" y="30127680"/>
          <a:ext cx="285480" cy="285480"/>
        </a:xfrm>
        <a:prstGeom prst="rect">
          <a:avLst/>
        </a:prstGeom>
        <a:ln w="0">
          <a:noFill/>
        </a:ln>
      </xdr:spPr>
    </xdr:pic>
    <xdr:clientData/>
  </xdr:twoCellAnchor>
  <xdr:twoCellAnchor editAs="oneCell">
    <xdr:from>
      <xdr:col>1</xdr:col>
      <xdr:colOff>66600</xdr:colOff>
      <xdr:row>101</xdr:row>
      <xdr:rowOff>57240</xdr:rowOff>
    </xdr:from>
    <xdr:to>
      <xdr:col>1</xdr:col>
      <xdr:colOff>371160</xdr:colOff>
      <xdr:row>101</xdr:row>
      <xdr:rowOff>361800</xdr:rowOff>
    </xdr:to>
    <xdr:pic>
      <xdr:nvPicPr>
        <xdr:cNvPr id="42" name="Image 34" descr="Picture"/>
        <xdr:cNvPicPr/>
      </xdr:nvPicPr>
      <xdr:blipFill>
        <a:blip r:embed="rId34"/>
        <a:stretch/>
      </xdr:blipFill>
      <xdr:spPr>
        <a:xfrm>
          <a:off x="243000" y="30546720"/>
          <a:ext cx="304560" cy="304560"/>
        </a:xfrm>
        <a:prstGeom prst="rect">
          <a:avLst/>
        </a:prstGeom>
        <a:ln w="0">
          <a:noFill/>
        </a:ln>
      </xdr:spPr>
    </xdr:pic>
    <xdr:clientData/>
  </xdr:twoCellAnchor>
  <xdr:twoCellAnchor editAs="oneCell">
    <xdr:from>
      <xdr:col>4</xdr:col>
      <xdr:colOff>295200</xdr:colOff>
      <xdr:row>101</xdr:row>
      <xdr:rowOff>66600</xdr:rowOff>
    </xdr:from>
    <xdr:to>
      <xdr:col>4</xdr:col>
      <xdr:colOff>580680</xdr:colOff>
      <xdr:row>101</xdr:row>
      <xdr:rowOff>352080</xdr:rowOff>
    </xdr:to>
    <xdr:pic>
      <xdr:nvPicPr>
        <xdr:cNvPr id="43" name="Image 35" descr="Picture"/>
        <xdr:cNvPicPr/>
      </xdr:nvPicPr>
      <xdr:blipFill>
        <a:blip r:embed="rId35"/>
        <a:stretch/>
      </xdr:blipFill>
      <xdr:spPr>
        <a:xfrm>
          <a:off x="2762640" y="30556080"/>
          <a:ext cx="285480" cy="285480"/>
        </a:xfrm>
        <a:prstGeom prst="rect">
          <a:avLst/>
        </a:prstGeom>
        <a:ln w="0">
          <a:noFill/>
        </a:ln>
      </xdr:spPr>
    </xdr:pic>
    <xdr:clientData/>
  </xdr:twoCellAnchor>
  <xdr:twoCellAnchor editAs="oneCell">
    <xdr:from>
      <xdr:col>7</xdr:col>
      <xdr:colOff>295200</xdr:colOff>
      <xdr:row>101</xdr:row>
      <xdr:rowOff>66600</xdr:rowOff>
    </xdr:from>
    <xdr:to>
      <xdr:col>7</xdr:col>
      <xdr:colOff>580680</xdr:colOff>
      <xdr:row>101</xdr:row>
      <xdr:rowOff>352080</xdr:rowOff>
    </xdr:to>
    <xdr:pic>
      <xdr:nvPicPr>
        <xdr:cNvPr id="44" name="Image 36" descr="Picture"/>
        <xdr:cNvPicPr/>
      </xdr:nvPicPr>
      <xdr:blipFill>
        <a:blip r:embed="rId36"/>
        <a:stretch/>
      </xdr:blipFill>
      <xdr:spPr>
        <a:xfrm>
          <a:off x="5406840" y="30556080"/>
          <a:ext cx="285480" cy="285480"/>
        </a:xfrm>
        <a:prstGeom prst="rect">
          <a:avLst/>
        </a:prstGeom>
        <a:ln w="0">
          <a:noFill/>
        </a:ln>
      </xdr:spPr>
    </xdr:pic>
    <xdr:clientData/>
  </xdr:twoCellAnchor>
  <xdr:twoCellAnchor editAs="oneCell">
    <xdr:from>
      <xdr:col>10</xdr:col>
      <xdr:colOff>295200</xdr:colOff>
      <xdr:row>101</xdr:row>
      <xdr:rowOff>66600</xdr:rowOff>
    </xdr:from>
    <xdr:to>
      <xdr:col>10</xdr:col>
      <xdr:colOff>580680</xdr:colOff>
      <xdr:row>101</xdr:row>
      <xdr:rowOff>352080</xdr:rowOff>
    </xdr:to>
    <xdr:pic>
      <xdr:nvPicPr>
        <xdr:cNvPr id="45" name="Image 37" descr="Picture"/>
        <xdr:cNvPicPr/>
      </xdr:nvPicPr>
      <xdr:blipFill>
        <a:blip r:embed="rId37"/>
        <a:stretch/>
      </xdr:blipFill>
      <xdr:spPr>
        <a:xfrm>
          <a:off x="8051040" y="30556080"/>
          <a:ext cx="285480" cy="285480"/>
        </a:xfrm>
        <a:prstGeom prst="rect">
          <a:avLst/>
        </a:prstGeom>
        <a:ln w="0">
          <a:noFill/>
        </a:ln>
      </xdr:spPr>
    </xdr:pic>
    <xdr:clientData/>
  </xdr:twoCellAnchor>
  <xdr:twoCellAnchor editAs="oneCell">
    <xdr:from>
      <xdr:col>1</xdr:col>
      <xdr:colOff>66600</xdr:colOff>
      <xdr:row>102</xdr:row>
      <xdr:rowOff>57240</xdr:rowOff>
    </xdr:from>
    <xdr:to>
      <xdr:col>1</xdr:col>
      <xdr:colOff>371160</xdr:colOff>
      <xdr:row>102</xdr:row>
      <xdr:rowOff>361800</xdr:rowOff>
    </xdr:to>
    <xdr:pic>
      <xdr:nvPicPr>
        <xdr:cNvPr id="46" name="Image 38" descr="Picture"/>
        <xdr:cNvPicPr/>
      </xdr:nvPicPr>
      <xdr:blipFill>
        <a:blip r:embed="rId38"/>
        <a:stretch/>
      </xdr:blipFill>
      <xdr:spPr>
        <a:xfrm>
          <a:off x="243000" y="30975480"/>
          <a:ext cx="304560" cy="304560"/>
        </a:xfrm>
        <a:prstGeom prst="rect">
          <a:avLst/>
        </a:prstGeom>
        <a:ln w="0">
          <a:noFill/>
        </a:ln>
      </xdr:spPr>
    </xdr:pic>
    <xdr:clientData/>
  </xdr:twoCellAnchor>
  <xdr:twoCellAnchor editAs="oneCell">
    <xdr:from>
      <xdr:col>4</xdr:col>
      <xdr:colOff>295200</xdr:colOff>
      <xdr:row>102</xdr:row>
      <xdr:rowOff>66600</xdr:rowOff>
    </xdr:from>
    <xdr:to>
      <xdr:col>4</xdr:col>
      <xdr:colOff>580680</xdr:colOff>
      <xdr:row>102</xdr:row>
      <xdr:rowOff>352080</xdr:rowOff>
    </xdr:to>
    <xdr:pic>
      <xdr:nvPicPr>
        <xdr:cNvPr id="47" name="Image 39" descr="Picture"/>
        <xdr:cNvPicPr/>
      </xdr:nvPicPr>
      <xdr:blipFill>
        <a:blip r:embed="rId39"/>
        <a:stretch/>
      </xdr:blipFill>
      <xdr:spPr>
        <a:xfrm>
          <a:off x="2762640" y="30984840"/>
          <a:ext cx="285480" cy="285480"/>
        </a:xfrm>
        <a:prstGeom prst="rect">
          <a:avLst/>
        </a:prstGeom>
        <a:ln w="0">
          <a:noFill/>
        </a:ln>
      </xdr:spPr>
    </xdr:pic>
    <xdr:clientData/>
  </xdr:twoCellAnchor>
  <xdr:twoCellAnchor editAs="oneCell">
    <xdr:from>
      <xdr:col>7</xdr:col>
      <xdr:colOff>295200</xdr:colOff>
      <xdr:row>102</xdr:row>
      <xdr:rowOff>66600</xdr:rowOff>
    </xdr:from>
    <xdr:to>
      <xdr:col>7</xdr:col>
      <xdr:colOff>580680</xdr:colOff>
      <xdr:row>102</xdr:row>
      <xdr:rowOff>352080</xdr:rowOff>
    </xdr:to>
    <xdr:pic>
      <xdr:nvPicPr>
        <xdr:cNvPr id="48" name="Image 40" descr="Picture"/>
        <xdr:cNvPicPr/>
      </xdr:nvPicPr>
      <xdr:blipFill>
        <a:blip r:embed="rId40"/>
        <a:stretch/>
      </xdr:blipFill>
      <xdr:spPr>
        <a:xfrm>
          <a:off x="5406840" y="30984840"/>
          <a:ext cx="285480" cy="285480"/>
        </a:xfrm>
        <a:prstGeom prst="rect">
          <a:avLst/>
        </a:prstGeom>
        <a:ln w="0">
          <a:noFill/>
        </a:ln>
      </xdr:spPr>
    </xdr:pic>
    <xdr:clientData/>
  </xdr:twoCellAnchor>
  <xdr:twoCellAnchor editAs="oneCell">
    <xdr:from>
      <xdr:col>10</xdr:col>
      <xdr:colOff>295200</xdr:colOff>
      <xdr:row>102</xdr:row>
      <xdr:rowOff>66600</xdr:rowOff>
    </xdr:from>
    <xdr:to>
      <xdr:col>10</xdr:col>
      <xdr:colOff>580680</xdr:colOff>
      <xdr:row>102</xdr:row>
      <xdr:rowOff>352080</xdr:rowOff>
    </xdr:to>
    <xdr:pic>
      <xdr:nvPicPr>
        <xdr:cNvPr id="49" name="Image 41" descr="Picture"/>
        <xdr:cNvPicPr/>
      </xdr:nvPicPr>
      <xdr:blipFill>
        <a:blip r:embed="rId41"/>
        <a:stretch/>
      </xdr:blipFill>
      <xdr:spPr>
        <a:xfrm>
          <a:off x="8051040" y="30984840"/>
          <a:ext cx="285480" cy="285480"/>
        </a:xfrm>
        <a:prstGeom prst="rect">
          <a:avLst/>
        </a:prstGeom>
        <a:ln w="0">
          <a:noFill/>
        </a:ln>
      </xdr:spPr>
    </xdr:pic>
    <xdr:clientData/>
  </xdr:twoCellAnchor>
  <xdr:twoCellAnchor editAs="oneCell">
    <xdr:from>
      <xdr:col>2</xdr:col>
      <xdr:colOff>295200</xdr:colOff>
      <xdr:row>108</xdr:row>
      <xdr:rowOff>85680</xdr:rowOff>
    </xdr:from>
    <xdr:to>
      <xdr:col>2</xdr:col>
      <xdr:colOff>675720</xdr:colOff>
      <xdr:row>108</xdr:row>
      <xdr:rowOff>466200</xdr:rowOff>
    </xdr:to>
    <xdr:pic>
      <xdr:nvPicPr>
        <xdr:cNvPr id="50" name="Image 42" descr="Picture"/>
        <xdr:cNvPicPr/>
      </xdr:nvPicPr>
      <xdr:blipFill>
        <a:blip r:embed="rId42"/>
        <a:stretch/>
      </xdr:blipFill>
      <xdr:spPr>
        <a:xfrm>
          <a:off x="894600" y="32842080"/>
          <a:ext cx="380520" cy="380520"/>
        </a:xfrm>
        <a:prstGeom prst="rect">
          <a:avLst/>
        </a:prstGeom>
        <a:ln w="0">
          <a:noFill/>
        </a:ln>
      </xdr:spPr>
    </xdr:pic>
    <xdr:clientData/>
  </xdr:twoCellAnchor>
  <xdr:twoCellAnchor editAs="oneCell">
    <xdr:from>
      <xdr:col>3</xdr:col>
      <xdr:colOff>247680</xdr:colOff>
      <xdr:row>108</xdr:row>
      <xdr:rowOff>85680</xdr:rowOff>
    </xdr:from>
    <xdr:to>
      <xdr:col>3</xdr:col>
      <xdr:colOff>628200</xdr:colOff>
      <xdr:row>108</xdr:row>
      <xdr:rowOff>466200</xdr:rowOff>
    </xdr:to>
    <xdr:pic>
      <xdr:nvPicPr>
        <xdr:cNvPr id="51" name="Image 43" descr="Picture"/>
        <xdr:cNvPicPr/>
      </xdr:nvPicPr>
      <xdr:blipFill>
        <a:blip r:embed="rId43"/>
        <a:stretch/>
      </xdr:blipFill>
      <xdr:spPr>
        <a:xfrm>
          <a:off x="1833840" y="32842080"/>
          <a:ext cx="380520" cy="380520"/>
        </a:xfrm>
        <a:prstGeom prst="rect">
          <a:avLst/>
        </a:prstGeom>
        <a:ln w="0">
          <a:noFill/>
        </a:ln>
      </xdr:spPr>
    </xdr:pic>
    <xdr:clientData/>
  </xdr:twoCellAnchor>
  <xdr:twoCellAnchor editAs="oneCell">
    <xdr:from>
      <xdr:col>4</xdr:col>
      <xdr:colOff>247680</xdr:colOff>
      <xdr:row>108</xdr:row>
      <xdr:rowOff>85680</xdr:rowOff>
    </xdr:from>
    <xdr:to>
      <xdr:col>4</xdr:col>
      <xdr:colOff>628200</xdr:colOff>
      <xdr:row>108</xdr:row>
      <xdr:rowOff>466200</xdr:rowOff>
    </xdr:to>
    <xdr:pic>
      <xdr:nvPicPr>
        <xdr:cNvPr id="52" name="Image 44" descr="Picture"/>
        <xdr:cNvPicPr/>
      </xdr:nvPicPr>
      <xdr:blipFill>
        <a:blip r:embed="rId44"/>
        <a:stretch/>
      </xdr:blipFill>
      <xdr:spPr>
        <a:xfrm>
          <a:off x="2715120" y="32842080"/>
          <a:ext cx="380520" cy="380520"/>
        </a:xfrm>
        <a:prstGeom prst="rect">
          <a:avLst/>
        </a:prstGeom>
        <a:ln w="0">
          <a:noFill/>
        </a:ln>
      </xdr:spPr>
    </xdr:pic>
    <xdr:clientData/>
  </xdr:twoCellAnchor>
  <xdr:twoCellAnchor editAs="oneCell">
    <xdr:from>
      <xdr:col>5</xdr:col>
      <xdr:colOff>247680</xdr:colOff>
      <xdr:row>108</xdr:row>
      <xdr:rowOff>85680</xdr:rowOff>
    </xdr:from>
    <xdr:to>
      <xdr:col>5</xdr:col>
      <xdr:colOff>628200</xdr:colOff>
      <xdr:row>108</xdr:row>
      <xdr:rowOff>466200</xdr:rowOff>
    </xdr:to>
    <xdr:pic>
      <xdr:nvPicPr>
        <xdr:cNvPr id="53" name="Image 45" descr="Picture"/>
        <xdr:cNvPicPr/>
      </xdr:nvPicPr>
      <xdr:blipFill>
        <a:blip r:embed="rId45"/>
        <a:stretch/>
      </xdr:blipFill>
      <xdr:spPr>
        <a:xfrm>
          <a:off x="3596760" y="32842080"/>
          <a:ext cx="380520" cy="380520"/>
        </a:xfrm>
        <a:prstGeom prst="rect">
          <a:avLst/>
        </a:prstGeom>
        <a:ln w="0">
          <a:noFill/>
        </a:ln>
      </xdr:spPr>
    </xdr:pic>
    <xdr:clientData/>
  </xdr:twoCellAnchor>
  <xdr:twoCellAnchor editAs="oneCell">
    <xdr:from>
      <xdr:col>6</xdr:col>
      <xdr:colOff>247680</xdr:colOff>
      <xdr:row>108</xdr:row>
      <xdr:rowOff>85680</xdr:rowOff>
    </xdr:from>
    <xdr:to>
      <xdr:col>6</xdr:col>
      <xdr:colOff>628200</xdr:colOff>
      <xdr:row>108</xdr:row>
      <xdr:rowOff>466200</xdr:rowOff>
    </xdr:to>
    <xdr:pic>
      <xdr:nvPicPr>
        <xdr:cNvPr id="54" name="Image 46" descr="Picture"/>
        <xdr:cNvPicPr/>
      </xdr:nvPicPr>
      <xdr:blipFill>
        <a:blip r:embed="rId46"/>
        <a:stretch/>
      </xdr:blipFill>
      <xdr:spPr>
        <a:xfrm>
          <a:off x="4478040" y="32842080"/>
          <a:ext cx="380520" cy="380520"/>
        </a:xfrm>
        <a:prstGeom prst="rect">
          <a:avLst/>
        </a:prstGeom>
        <a:ln w="0">
          <a:noFill/>
        </a:ln>
      </xdr:spPr>
    </xdr:pic>
    <xdr:clientData/>
  </xdr:twoCellAnchor>
  <xdr:twoCellAnchor editAs="oneCell">
    <xdr:from>
      <xdr:col>7</xdr:col>
      <xdr:colOff>247680</xdr:colOff>
      <xdr:row>108</xdr:row>
      <xdr:rowOff>85680</xdr:rowOff>
    </xdr:from>
    <xdr:to>
      <xdr:col>7</xdr:col>
      <xdr:colOff>628200</xdr:colOff>
      <xdr:row>108</xdr:row>
      <xdr:rowOff>466200</xdr:rowOff>
    </xdr:to>
    <xdr:pic>
      <xdr:nvPicPr>
        <xdr:cNvPr id="55" name="Image 47" descr="Picture"/>
        <xdr:cNvPicPr/>
      </xdr:nvPicPr>
      <xdr:blipFill>
        <a:blip r:embed="rId47"/>
        <a:stretch/>
      </xdr:blipFill>
      <xdr:spPr>
        <a:xfrm>
          <a:off x="5359320" y="32842080"/>
          <a:ext cx="380520" cy="380520"/>
        </a:xfrm>
        <a:prstGeom prst="rect">
          <a:avLst/>
        </a:prstGeom>
        <a:ln w="0">
          <a:noFill/>
        </a:ln>
      </xdr:spPr>
    </xdr:pic>
    <xdr:clientData/>
  </xdr:twoCellAnchor>
  <xdr:twoCellAnchor editAs="oneCell">
    <xdr:from>
      <xdr:col>8</xdr:col>
      <xdr:colOff>247680</xdr:colOff>
      <xdr:row>108</xdr:row>
      <xdr:rowOff>85680</xdr:rowOff>
    </xdr:from>
    <xdr:to>
      <xdr:col>8</xdr:col>
      <xdr:colOff>628200</xdr:colOff>
      <xdr:row>108</xdr:row>
      <xdr:rowOff>466200</xdr:rowOff>
    </xdr:to>
    <xdr:pic>
      <xdr:nvPicPr>
        <xdr:cNvPr id="56" name="Image 48" descr="Picture"/>
        <xdr:cNvPicPr/>
      </xdr:nvPicPr>
      <xdr:blipFill>
        <a:blip r:embed="rId48"/>
        <a:stretch/>
      </xdr:blipFill>
      <xdr:spPr>
        <a:xfrm>
          <a:off x="6240960" y="32842080"/>
          <a:ext cx="380520" cy="380520"/>
        </a:xfrm>
        <a:prstGeom prst="rect">
          <a:avLst/>
        </a:prstGeom>
        <a:ln w="0">
          <a:noFill/>
        </a:ln>
      </xdr:spPr>
    </xdr:pic>
    <xdr:clientData/>
  </xdr:twoCellAnchor>
  <xdr:twoCellAnchor editAs="oneCell">
    <xdr:from>
      <xdr:col>9</xdr:col>
      <xdr:colOff>247680</xdr:colOff>
      <xdr:row>108</xdr:row>
      <xdr:rowOff>85680</xdr:rowOff>
    </xdr:from>
    <xdr:to>
      <xdr:col>9</xdr:col>
      <xdr:colOff>628200</xdr:colOff>
      <xdr:row>108</xdr:row>
      <xdr:rowOff>466200</xdr:rowOff>
    </xdr:to>
    <xdr:pic>
      <xdr:nvPicPr>
        <xdr:cNvPr id="57" name="Image 49" descr="Picture"/>
        <xdr:cNvPicPr/>
      </xdr:nvPicPr>
      <xdr:blipFill>
        <a:blip r:embed="rId49"/>
        <a:stretch/>
      </xdr:blipFill>
      <xdr:spPr>
        <a:xfrm>
          <a:off x="7122240" y="32842080"/>
          <a:ext cx="380520" cy="380520"/>
        </a:xfrm>
        <a:prstGeom prst="rect">
          <a:avLst/>
        </a:prstGeom>
        <a:ln w="0">
          <a:noFill/>
        </a:ln>
      </xdr:spPr>
    </xdr:pic>
    <xdr:clientData/>
  </xdr:twoCellAnchor>
  <xdr:twoCellAnchor editAs="oneCell">
    <xdr:from>
      <xdr:col>10</xdr:col>
      <xdr:colOff>247680</xdr:colOff>
      <xdr:row>108</xdr:row>
      <xdr:rowOff>85680</xdr:rowOff>
    </xdr:from>
    <xdr:to>
      <xdr:col>10</xdr:col>
      <xdr:colOff>628200</xdr:colOff>
      <xdr:row>108</xdr:row>
      <xdr:rowOff>466200</xdr:rowOff>
    </xdr:to>
    <xdr:pic>
      <xdr:nvPicPr>
        <xdr:cNvPr id="58" name="Image 50" descr="Picture"/>
        <xdr:cNvPicPr/>
      </xdr:nvPicPr>
      <xdr:blipFill>
        <a:blip r:embed="rId50"/>
        <a:stretch/>
      </xdr:blipFill>
      <xdr:spPr>
        <a:xfrm>
          <a:off x="8003520" y="32842080"/>
          <a:ext cx="380520" cy="380520"/>
        </a:xfrm>
        <a:prstGeom prst="rect">
          <a:avLst/>
        </a:prstGeom>
        <a:ln w="0">
          <a:noFill/>
        </a:ln>
      </xdr:spPr>
    </xdr:pic>
    <xdr:clientData/>
  </xdr:twoCellAnchor>
  <xdr:twoCellAnchor editAs="oneCell">
    <xdr:from>
      <xdr:col>1</xdr:col>
      <xdr:colOff>66600</xdr:colOff>
      <xdr:row>110</xdr:row>
      <xdr:rowOff>57240</xdr:rowOff>
    </xdr:from>
    <xdr:to>
      <xdr:col>1</xdr:col>
      <xdr:colOff>371160</xdr:colOff>
      <xdr:row>110</xdr:row>
      <xdr:rowOff>361800</xdr:rowOff>
    </xdr:to>
    <xdr:pic>
      <xdr:nvPicPr>
        <xdr:cNvPr id="59" name="Image 51" descr="Picture"/>
        <xdr:cNvPicPr/>
      </xdr:nvPicPr>
      <xdr:blipFill>
        <a:blip r:embed="rId51"/>
        <a:stretch/>
      </xdr:blipFill>
      <xdr:spPr>
        <a:xfrm>
          <a:off x="243000" y="33566040"/>
          <a:ext cx="304560" cy="304560"/>
        </a:xfrm>
        <a:prstGeom prst="rect">
          <a:avLst/>
        </a:prstGeom>
        <a:ln w="0">
          <a:noFill/>
        </a:ln>
      </xdr:spPr>
    </xdr:pic>
    <xdr:clientData/>
  </xdr:twoCellAnchor>
  <xdr:twoCellAnchor editAs="oneCell">
    <xdr:from>
      <xdr:col>4</xdr:col>
      <xdr:colOff>295200</xdr:colOff>
      <xdr:row>110</xdr:row>
      <xdr:rowOff>66600</xdr:rowOff>
    </xdr:from>
    <xdr:to>
      <xdr:col>4</xdr:col>
      <xdr:colOff>580680</xdr:colOff>
      <xdr:row>110</xdr:row>
      <xdr:rowOff>352080</xdr:rowOff>
    </xdr:to>
    <xdr:pic>
      <xdr:nvPicPr>
        <xdr:cNvPr id="60" name="Image 52" descr="Picture"/>
        <xdr:cNvPicPr/>
      </xdr:nvPicPr>
      <xdr:blipFill>
        <a:blip r:embed="rId52"/>
        <a:stretch/>
      </xdr:blipFill>
      <xdr:spPr>
        <a:xfrm>
          <a:off x="2762640" y="33575400"/>
          <a:ext cx="285480" cy="285480"/>
        </a:xfrm>
        <a:prstGeom prst="rect">
          <a:avLst/>
        </a:prstGeom>
        <a:ln w="0">
          <a:noFill/>
        </a:ln>
      </xdr:spPr>
    </xdr:pic>
    <xdr:clientData/>
  </xdr:twoCellAnchor>
  <xdr:twoCellAnchor editAs="oneCell">
    <xdr:from>
      <xdr:col>7</xdr:col>
      <xdr:colOff>295200</xdr:colOff>
      <xdr:row>110</xdr:row>
      <xdr:rowOff>66600</xdr:rowOff>
    </xdr:from>
    <xdr:to>
      <xdr:col>7</xdr:col>
      <xdr:colOff>580680</xdr:colOff>
      <xdr:row>110</xdr:row>
      <xdr:rowOff>352080</xdr:rowOff>
    </xdr:to>
    <xdr:pic>
      <xdr:nvPicPr>
        <xdr:cNvPr id="61" name="Image 53" descr="Picture"/>
        <xdr:cNvPicPr/>
      </xdr:nvPicPr>
      <xdr:blipFill>
        <a:blip r:embed="rId53"/>
        <a:stretch/>
      </xdr:blipFill>
      <xdr:spPr>
        <a:xfrm>
          <a:off x="5406840" y="33575400"/>
          <a:ext cx="285480" cy="285480"/>
        </a:xfrm>
        <a:prstGeom prst="rect">
          <a:avLst/>
        </a:prstGeom>
        <a:ln w="0">
          <a:noFill/>
        </a:ln>
      </xdr:spPr>
    </xdr:pic>
    <xdr:clientData/>
  </xdr:twoCellAnchor>
  <xdr:twoCellAnchor editAs="oneCell">
    <xdr:from>
      <xdr:col>10</xdr:col>
      <xdr:colOff>295200</xdr:colOff>
      <xdr:row>110</xdr:row>
      <xdr:rowOff>66600</xdr:rowOff>
    </xdr:from>
    <xdr:to>
      <xdr:col>10</xdr:col>
      <xdr:colOff>580680</xdr:colOff>
      <xdr:row>110</xdr:row>
      <xdr:rowOff>352080</xdr:rowOff>
    </xdr:to>
    <xdr:pic>
      <xdr:nvPicPr>
        <xdr:cNvPr id="62" name="Image 54" descr="Picture"/>
        <xdr:cNvPicPr/>
      </xdr:nvPicPr>
      <xdr:blipFill>
        <a:blip r:embed="rId54"/>
        <a:stretch/>
      </xdr:blipFill>
      <xdr:spPr>
        <a:xfrm>
          <a:off x="8051040" y="33575400"/>
          <a:ext cx="285480" cy="285480"/>
        </a:xfrm>
        <a:prstGeom prst="rect">
          <a:avLst/>
        </a:prstGeom>
        <a:ln w="0">
          <a:noFill/>
        </a:ln>
      </xdr:spPr>
    </xdr:pic>
    <xdr:clientData/>
  </xdr:twoCellAnchor>
  <xdr:twoCellAnchor editAs="oneCell">
    <xdr:from>
      <xdr:col>1</xdr:col>
      <xdr:colOff>66600</xdr:colOff>
      <xdr:row>111</xdr:row>
      <xdr:rowOff>57240</xdr:rowOff>
    </xdr:from>
    <xdr:to>
      <xdr:col>1</xdr:col>
      <xdr:colOff>371160</xdr:colOff>
      <xdr:row>111</xdr:row>
      <xdr:rowOff>361800</xdr:rowOff>
    </xdr:to>
    <xdr:pic>
      <xdr:nvPicPr>
        <xdr:cNvPr id="63" name="Image 55" descr="Picture"/>
        <xdr:cNvPicPr/>
      </xdr:nvPicPr>
      <xdr:blipFill>
        <a:blip r:embed="rId55"/>
        <a:stretch/>
      </xdr:blipFill>
      <xdr:spPr>
        <a:xfrm>
          <a:off x="243000" y="33994800"/>
          <a:ext cx="304560" cy="304560"/>
        </a:xfrm>
        <a:prstGeom prst="rect">
          <a:avLst/>
        </a:prstGeom>
        <a:ln w="0">
          <a:noFill/>
        </a:ln>
      </xdr:spPr>
    </xdr:pic>
    <xdr:clientData/>
  </xdr:twoCellAnchor>
  <xdr:twoCellAnchor editAs="oneCell">
    <xdr:from>
      <xdr:col>4</xdr:col>
      <xdr:colOff>295200</xdr:colOff>
      <xdr:row>111</xdr:row>
      <xdr:rowOff>66600</xdr:rowOff>
    </xdr:from>
    <xdr:to>
      <xdr:col>4</xdr:col>
      <xdr:colOff>580680</xdr:colOff>
      <xdr:row>111</xdr:row>
      <xdr:rowOff>352080</xdr:rowOff>
    </xdr:to>
    <xdr:pic>
      <xdr:nvPicPr>
        <xdr:cNvPr id="64" name="Image 56" descr="Picture"/>
        <xdr:cNvPicPr/>
      </xdr:nvPicPr>
      <xdr:blipFill>
        <a:blip r:embed="rId56"/>
        <a:stretch/>
      </xdr:blipFill>
      <xdr:spPr>
        <a:xfrm>
          <a:off x="2762640" y="34004160"/>
          <a:ext cx="285480" cy="285480"/>
        </a:xfrm>
        <a:prstGeom prst="rect">
          <a:avLst/>
        </a:prstGeom>
        <a:ln w="0">
          <a:noFill/>
        </a:ln>
      </xdr:spPr>
    </xdr:pic>
    <xdr:clientData/>
  </xdr:twoCellAnchor>
  <xdr:twoCellAnchor editAs="oneCell">
    <xdr:from>
      <xdr:col>7</xdr:col>
      <xdr:colOff>295200</xdr:colOff>
      <xdr:row>111</xdr:row>
      <xdr:rowOff>66600</xdr:rowOff>
    </xdr:from>
    <xdr:to>
      <xdr:col>7</xdr:col>
      <xdr:colOff>580680</xdr:colOff>
      <xdr:row>111</xdr:row>
      <xdr:rowOff>352080</xdr:rowOff>
    </xdr:to>
    <xdr:pic>
      <xdr:nvPicPr>
        <xdr:cNvPr id="65" name="Image 57" descr="Picture"/>
        <xdr:cNvPicPr/>
      </xdr:nvPicPr>
      <xdr:blipFill>
        <a:blip r:embed="rId57"/>
        <a:stretch/>
      </xdr:blipFill>
      <xdr:spPr>
        <a:xfrm>
          <a:off x="5406840" y="34004160"/>
          <a:ext cx="285480" cy="285480"/>
        </a:xfrm>
        <a:prstGeom prst="rect">
          <a:avLst/>
        </a:prstGeom>
        <a:ln w="0">
          <a:noFill/>
        </a:ln>
      </xdr:spPr>
    </xdr:pic>
    <xdr:clientData/>
  </xdr:twoCellAnchor>
  <xdr:twoCellAnchor editAs="oneCell">
    <xdr:from>
      <xdr:col>10</xdr:col>
      <xdr:colOff>295200</xdr:colOff>
      <xdr:row>111</xdr:row>
      <xdr:rowOff>66600</xdr:rowOff>
    </xdr:from>
    <xdr:to>
      <xdr:col>10</xdr:col>
      <xdr:colOff>580680</xdr:colOff>
      <xdr:row>111</xdr:row>
      <xdr:rowOff>352080</xdr:rowOff>
    </xdr:to>
    <xdr:pic>
      <xdr:nvPicPr>
        <xdr:cNvPr id="66" name="Image 58" descr="Picture"/>
        <xdr:cNvPicPr/>
      </xdr:nvPicPr>
      <xdr:blipFill>
        <a:blip r:embed="rId58"/>
        <a:stretch/>
      </xdr:blipFill>
      <xdr:spPr>
        <a:xfrm>
          <a:off x="8051040" y="34004160"/>
          <a:ext cx="285480" cy="285480"/>
        </a:xfrm>
        <a:prstGeom prst="rect">
          <a:avLst/>
        </a:prstGeom>
        <a:ln w="0">
          <a:noFill/>
        </a:ln>
      </xdr:spPr>
    </xdr:pic>
    <xdr:clientData/>
  </xdr:twoCellAnchor>
  <xdr:twoCellAnchor editAs="oneCell">
    <xdr:from>
      <xdr:col>1</xdr:col>
      <xdr:colOff>66600</xdr:colOff>
      <xdr:row>112</xdr:row>
      <xdr:rowOff>57240</xdr:rowOff>
    </xdr:from>
    <xdr:to>
      <xdr:col>1</xdr:col>
      <xdr:colOff>371160</xdr:colOff>
      <xdr:row>112</xdr:row>
      <xdr:rowOff>361800</xdr:rowOff>
    </xdr:to>
    <xdr:pic>
      <xdr:nvPicPr>
        <xdr:cNvPr id="67" name="Image 59" descr="Picture"/>
        <xdr:cNvPicPr/>
      </xdr:nvPicPr>
      <xdr:blipFill>
        <a:blip r:embed="rId59"/>
        <a:stretch/>
      </xdr:blipFill>
      <xdr:spPr>
        <a:xfrm>
          <a:off x="243000" y="34423560"/>
          <a:ext cx="304560" cy="304560"/>
        </a:xfrm>
        <a:prstGeom prst="rect">
          <a:avLst/>
        </a:prstGeom>
        <a:ln w="0">
          <a:noFill/>
        </a:ln>
      </xdr:spPr>
    </xdr:pic>
    <xdr:clientData/>
  </xdr:twoCellAnchor>
  <xdr:twoCellAnchor editAs="oneCell">
    <xdr:from>
      <xdr:col>4</xdr:col>
      <xdr:colOff>295200</xdr:colOff>
      <xdr:row>112</xdr:row>
      <xdr:rowOff>66600</xdr:rowOff>
    </xdr:from>
    <xdr:to>
      <xdr:col>4</xdr:col>
      <xdr:colOff>580680</xdr:colOff>
      <xdr:row>112</xdr:row>
      <xdr:rowOff>352080</xdr:rowOff>
    </xdr:to>
    <xdr:pic>
      <xdr:nvPicPr>
        <xdr:cNvPr id="68" name="Image 60" descr="Picture"/>
        <xdr:cNvPicPr/>
      </xdr:nvPicPr>
      <xdr:blipFill>
        <a:blip r:embed="rId60"/>
        <a:stretch/>
      </xdr:blipFill>
      <xdr:spPr>
        <a:xfrm>
          <a:off x="2762640" y="34432920"/>
          <a:ext cx="285480" cy="285480"/>
        </a:xfrm>
        <a:prstGeom prst="rect">
          <a:avLst/>
        </a:prstGeom>
        <a:ln w="0">
          <a:noFill/>
        </a:ln>
      </xdr:spPr>
    </xdr:pic>
    <xdr:clientData/>
  </xdr:twoCellAnchor>
  <xdr:twoCellAnchor editAs="oneCell">
    <xdr:from>
      <xdr:col>7</xdr:col>
      <xdr:colOff>295200</xdr:colOff>
      <xdr:row>112</xdr:row>
      <xdr:rowOff>66600</xdr:rowOff>
    </xdr:from>
    <xdr:to>
      <xdr:col>7</xdr:col>
      <xdr:colOff>580680</xdr:colOff>
      <xdr:row>112</xdr:row>
      <xdr:rowOff>352080</xdr:rowOff>
    </xdr:to>
    <xdr:pic>
      <xdr:nvPicPr>
        <xdr:cNvPr id="69" name="Image 61" descr="Picture"/>
        <xdr:cNvPicPr/>
      </xdr:nvPicPr>
      <xdr:blipFill>
        <a:blip r:embed="rId61"/>
        <a:stretch/>
      </xdr:blipFill>
      <xdr:spPr>
        <a:xfrm>
          <a:off x="5406840" y="34432920"/>
          <a:ext cx="285480" cy="285480"/>
        </a:xfrm>
        <a:prstGeom prst="rect">
          <a:avLst/>
        </a:prstGeom>
        <a:ln w="0">
          <a:noFill/>
        </a:ln>
      </xdr:spPr>
    </xdr:pic>
    <xdr:clientData/>
  </xdr:twoCellAnchor>
  <xdr:twoCellAnchor editAs="oneCell">
    <xdr:from>
      <xdr:col>10</xdr:col>
      <xdr:colOff>295200</xdr:colOff>
      <xdr:row>112</xdr:row>
      <xdr:rowOff>66600</xdr:rowOff>
    </xdr:from>
    <xdr:to>
      <xdr:col>10</xdr:col>
      <xdr:colOff>580680</xdr:colOff>
      <xdr:row>112</xdr:row>
      <xdr:rowOff>352080</xdr:rowOff>
    </xdr:to>
    <xdr:pic>
      <xdr:nvPicPr>
        <xdr:cNvPr id="70" name="Image 62" descr="Picture"/>
        <xdr:cNvPicPr/>
      </xdr:nvPicPr>
      <xdr:blipFill>
        <a:blip r:embed="rId62"/>
        <a:stretch/>
      </xdr:blipFill>
      <xdr:spPr>
        <a:xfrm>
          <a:off x="8051040" y="34432920"/>
          <a:ext cx="285480" cy="285480"/>
        </a:xfrm>
        <a:prstGeom prst="rect">
          <a:avLst/>
        </a:prstGeom>
        <a:ln w="0">
          <a:noFill/>
        </a:ln>
      </xdr:spPr>
    </xdr:pic>
    <xdr:clientData/>
  </xdr:twoCellAnchor>
  <xdr:twoCellAnchor editAs="oneCell">
    <xdr:from>
      <xdr:col>2</xdr:col>
      <xdr:colOff>295200</xdr:colOff>
      <xdr:row>118</xdr:row>
      <xdr:rowOff>85680</xdr:rowOff>
    </xdr:from>
    <xdr:to>
      <xdr:col>2</xdr:col>
      <xdr:colOff>675720</xdr:colOff>
      <xdr:row>118</xdr:row>
      <xdr:rowOff>466200</xdr:rowOff>
    </xdr:to>
    <xdr:pic>
      <xdr:nvPicPr>
        <xdr:cNvPr id="71" name="Image 63" descr="Picture"/>
        <xdr:cNvPicPr/>
      </xdr:nvPicPr>
      <xdr:blipFill>
        <a:blip r:embed="rId63"/>
        <a:stretch/>
      </xdr:blipFill>
      <xdr:spPr>
        <a:xfrm>
          <a:off x="894600" y="36290160"/>
          <a:ext cx="380520" cy="380520"/>
        </a:xfrm>
        <a:prstGeom prst="rect">
          <a:avLst/>
        </a:prstGeom>
        <a:ln w="0">
          <a:noFill/>
        </a:ln>
      </xdr:spPr>
    </xdr:pic>
    <xdr:clientData/>
  </xdr:twoCellAnchor>
  <xdr:twoCellAnchor editAs="oneCell">
    <xdr:from>
      <xdr:col>3</xdr:col>
      <xdr:colOff>247680</xdr:colOff>
      <xdr:row>118</xdr:row>
      <xdr:rowOff>85680</xdr:rowOff>
    </xdr:from>
    <xdr:to>
      <xdr:col>3</xdr:col>
      <xdr:colOff>628200</xdr:colOff>
      <xdr:row>118</xdr:row>
      <xdr:rowOff>466200</xdr:rowOff>
    </xdr:to>
    <xdr:pic>
      <xdr:nvPicPr>
        <xdr:cNvPr id="72" name="Image 64" descr="Picture"/>
        <xdr:cNvPicPr/>
      </xdr:nvPicPr>
      <xdr:blipFill>
        <a:blip r:embed="rId64"/>
        <a:stretch/>
      </xdr:blipFill>
      <xdr:spPr>
        <a:xfrm>
          <a:off x="1833840" y="36290160"/>
          <a:ext cx="380520" cy="380520"/>
        </a:xfrm>
        <a:prstGeom prst="rect">
          <a:avLst/>
        </a:prstGeom>
        <a:ln w="0">
          <a:noFill/>
        </a:ln>
      </xdr:spPr>
    </xdr:pic>
    <xdr:clientData/>
  </xdr:twoCellAnchor>
  <xdr:twoCellAnchor editAs="oneCell">
    <xdr:from>
      <xdr:col>4</xdr:col>
      <xdr:colOff>247680</xdr:colOff>
      <xdr:row>118</xdr:row>
      <xdr:rowOff>85680</xdr:rowOff>
    </xdr:from>
    <xdr:to>
      <xdr:col>4</xdr:col>
      <xdr:colOff>628200</xdr:colOff>
      <xdr:row>118</xdr:row>
      <xdr:rowOff>466200</xdr:rowOff>
    </xdr:to>
    <xdr:pic>
      <xdr:nvPicPr>
        <xdr:cNvPr id="73" name="Image 65" descr="Picture"/>
        <xdr:cNvPicPr/>
      </xdr:nvPicPr>
      <xdr:blipFill>
        <a:blip r:embed="rId65"/>
        <a:stretch/>
      </xdr:blipFill>
      <xdr:spPr>
        <a:xfrm>
          <a:off x="2715120" y="36290160"/>
          <a:ext cx="380520" cy="380520"/>
        </a:xfrm>
        <a:prstGeom prst="rect">
          <a:avLst/>
        </a:prstGeom>
        <a:ln w="0">
          <a:noFill/>
        </a:ln>
      </xdr:spPr>
    </xdr:pic>
    <xdr:clientData/>
  </xdr:twoCellAnchor>
  <xdr:twoCellAnchor editAs="oneCell">
    <xdr:from>
      <xdr:col>5</xdr:col>
      <xdr:colOff>247680</xdr:colOff>
      <xdr:row>118</xdr:row>
      <xdr:rowOff>85680</xdr:rowOff>
    </xdr:from>
    <xdr:to>
      <xdr:col>5</xdr:col>
      <xdr:colOff>628200</xdr:colOff>
      <xdr:row>118</xdr:row>
      <xdr:rowOff>466200</xdr:rowOff>
    </xdr:to>
    <xdr:pic>
      <xdr:nvPicPr>
        <xdr:cNvPr id="74" name="Image 66" descr="Picture"/>
        <xdr:cNvPicPr/>
      </xdr:nvPicPr>
      <xdr:blipFill>
        <a:blip r:embed="rId66"/>
        <a:stretch/>
      </xdr:blipFill>
      <xdr:spPr>
        <a:xfrm>
          <a:off x="3596760" y="36290160"/>
          <a:ext cx="380520" cy="380520"/>
        </a:xfrm>
        <a:prstGeom prst="rect">
          <a:avLst/>
        </a:prstGeom>
        <a:ln w="0">
          <a:noFill/>
        </a:ln>
      </xdr:spPr>
    </xdr:pic>
    <xdr:clientData/>
  </xdr:twoCellAnchor>
  <xdr:twoCellAnchor editAs="oneCell">
    <xdr:from>
      <xdr:col>6</xdr:col>
      <xdr:colOff>247680</xdr:colOff>
      <xdr:row>118</xdr:row>
      <xdr:rowOff>85680</xdr:rowOff>
    </xdr:from>
    <xdr:to>
      <xdr:col>6</xdr:col>
      <xdr:colOff>628200</xdr:colOff>
      <xdr:row>118</xdr:row>
      <xdr:rowOff>466200</xdr:rowOff>
    </xdr:to>
    <xdr:pic>
      <xdr:nvPicPr>
        <xdr:cNvPr id="75" name="Image 67" descr="Picture"/>
        <xdr:cNvPicPr/>
      </xdr:nvPicPr>
      <xdr:blipFill>
        <a:blip r:embed="rId67"/>
        <a:stretch/>
      </xdr:blipFill>
      <xdr:spPr>
        <a:xfrm>
          <a:off x="4478040" y="36290160"/>
          <a:ext cx="380520" cy="380520"/>
        </a:xfrm>
        <a:prstGeom prst="rect">
          <a:avLst/>
        </a:prstGeom>
        <a:ln w="0">
          <a:noFill/>
        </a:ln>
      </xdr:spPr>
    </xdr:pic>
    <xdr:clientData/>
  </xdr:twoCellAnchor>
  <xdr:twoCellAnchor editAs="oneCell">
    <xdr:from>
      <xdr:col>7</xdr:col>
      <xdr:colOff>247680</xdr:colOff>
      <xdr:row>118</xdr:row>
      <xdr:rowOff>85680</xdr:rowOff>
    </xdr:from>
    <xdr:to>
      <xdr:col>7</xdr:col>
      <xdr:colOff>628200</xdr:colOff>
      <xdr:row>118</xdr:row>
      <xdr:rowOff>466200</xdr:rowOff>
    </xdr:to>
    <xdr:pic>
      <xdr:nvPicPr>
        <xdr:cNvPr id="76" name="Image 68" descr="Picture"/>
        <xdr:cNvPicPr/>
      </xdr:nvPicPr>
      <xdr:blipFill>
        <a:blip r:embed="rId68"/>
        <a:stretch/>
      </xdr:blipFill>
      <xdr:spPr>
        <a:xfrm>
          <a:off x="5359320" y="36290160"/>
          <a:ext cx="380520" cy="380520"/>
        </a:xfrm>
        <a:prstGeom prst="rect">
          <a:avLst/>
        </a:prstGeom>
        <a:ln w="0">
          <a:noFill/>
        </a:ln>
      </xdr:spPr>
    </xdr:pic>
    <xdr:clientData/>
  </xdr:twoCellAnchor>
  <xdr:twoCellAnchor editAs="oneCell">
    <xdr:from>
      <xdr:col>8</xdr:col>
      <xdr:colOff>247680</xdr:colOff>
      <xdr:row>118</xdr:row>
      <xdr:rowOff>85680</xdr:rowOff>
    </xdr:from>
    <xdr:to>
      <xdr:col>8</xdr:col>
      <xdr:colOff>628200</xdr:colOff>
      <xdr:row>118</xdr:row>
      <xdr:rowOff>466200</xdr:rowOff>
    </xdr:to>
    <xdr:pic>
      <xdr:nvPicPr>
        <xdr:cNvPr id="77" name="Image 69" descr="Picture"/>
        <xdr:cNvPicPr/>
      </xdr:nvPicPr>
      <xdr:blipFill>
        <a:blip r:embed="rId69"/>
        <a:stretch/>
      </xdr:blipFill>
      <xdr:spPr>
        <a:xfrm>
          <a:off x="6240960" y="36290160"/>
          <a:ext cx="380520" cy="380520"/>
        </a:xfrm>
        <a:prstGeom prst="rect">
          <a:avLst/>
        </a:prstGeom>
        <a:ln w="0">
          <a:noFill/>
        </a:ln>
      </xdr:spPr>
    </xdr:pic>
    <xdr:clientData/>
  </xdr:twoCellAnchor>
  <xdr:twoCellAnchor editAs="oneCell">
    <xdr:from>
      <xdr:col>9</xdr:col>
      <xdr:colOff>247680</xdr:colOff>
      <xdr:row>118</xdr:row>
      <xdr:rowOff>85680</xdr:rowOff>
    </xdr:from>
    <xdr:to>
      <xdr:col>9</xdr:col>
      <xdr:colOff>628200</xdr:colOff>
      <xdr:row>118</xdr:row>
      <xdr:rowOff>466200</xdr:rowOff>
    </xdr:to>
    <xdr:pic>
      <xdr:nvPicPr>
        <xdr:cNvPr id="78" name="Image 70" descr="Picture"/>
        <xdr:cNvPicPr/>
      </xdr:nvPicPr>
      <xdr:blipFill>
        <a:blip r:embed="rId70"/>
        <a:stretch/>
      </xdr:blipFill>
      <xdr:spPr>
        <a:xfrm>
          <a:off x="7122240" y="36290160"/>
          <a:ext cx="380520" cy="380520"/>
        </a:xfrm>
        <a:prstGeom prst="rect">
          <a:avLst/>
        </a:prstGeom>
        <a:ln w="0">
          <a:noFill/>
        </a:ln>
      </xdr:spPr>
    </xdr:pic>
    <xdr:clientData/>
  </xdr:twoCellAnchor>
  <xdr:twoCellAnchor editAs="oneCell">
    <xdr:from>
      <xdr:col>10</xdr:col>
      <xdr:colOff>247680</xdr:colOff>
      <xdr:row>118</xdr:row>
      <xdr:rowOff>85680</xdr:rowOff>
    </xdr:from>
    <xdr:to>
      <xdr:col>10</xdr:col>
      <xdr:colOff>628200</xdr:colOff>
      <xdr:row>118</xdr:row>
      <xdr:rowOff>466200</xdr:rowOff>
    </xdr:to>
    <xdr:pic>
      <xdr:nvPicPr>
        <xdr:cNvPr id="79" name="Image 71" descr="Picture"/>
        <xdr:cNvPicPr/>
      </xdr:nvPicPr>
      <xdr:blipFill>
        <a:blip r:embed="rId71"/>
        <a:stretch/>
      </xdr:blipFill>
      <xdr:spPr>
        <a:xfrm>
          <a:off x="8003520" y="36290160"/>
          <a:ext cx="380520" cy="380520"/>
        </a:xfrm>
        <a:prstGeom prst="rect">
          <a:avLst/>
        </a:prstGeom>
        <a:ln w="0">
          <a:noFill/>
        </a:ln>
      </xdr:spPr>
    </xdr:pic>
    <xdr:clientData/>
  </xdr:twoCellAnchor>
  <xdr:twoCellAnchor editAs="oneCell">
    <xdr:from>
      <xdr:col>1</xdr:col>
      <xdr:colOff>66600</xdr:colOff>
      <xdr:row>120</xdr:row>
      <xdr:rowOff>57240</xdr:rowOff>
    </xdr:from>
    <xdr:to>
      <xdr:col>1</xdr:col>
      <xdr:colOff>371160</xdr:colOff>
      <xdr:row>120</xdr:row>
      <xdr:rowOff>361800</xdr:rowOff>
    </xdr:to>
    <xdr:pic>
      <xdr:nvPicPr>
        <xdr:cNvPr id="80" name="Image 72" descr="Picture"/>
        <xdr:cNvPicPr/>
      </xdr:nvPicPr>
      <xdr:blipFill>
        <a:blip r:embed="rId72"/>
        <a:stretch/>
      </xdr:blipFill>
      <xdr:spPr>
        <a:xfrm>
          <a:off x="243000" y="37014120"/>
          <a:ext cx="304560" cy="304560"/>
        </a:xfrm>
        <a:prstGeom prst="rect">
          <a:avLst/>
        </a:prstGeom>
        <a:ln w="0">
          <a:noFill/>
        </a:ln>
      </xdr:spPr>
    </xdr:pic>
    <xdr:clientData/>
  </xdr:twoCellAnchor>
  <xdr:twoCellAnchor editAs="oneCell">
    <xdr:from>
      <xdr:col>4</xdr:col>
      <xdr:colOff>295200</xdr:colOff>
      <xdr:row>120</xdr:row>
      <xdr:rowOff>66600</xdr:rowOff>
    </xdr:from>
    <xdr:to>
      <xdr:col>4</xdr:col>
      <xdr:colOff>580680</xdr:colOff>
      <xdr:row>120</xdr:row>
      <xdr:rowOff>352080</xdr:rowOff>
    </xdr:to>
    <xdr:pic>
      <xdr:nvPicPr>
        <xdr:cNvPr id="81" name="Image 73" descr="Picture"/>
        <xdr:cNvPicPr/>
      </xdr:nvPicPr>
      <xdr:blipFill>
        <a:blip r:embed="rId73"/>
        <a:stretch/>
      </xdr:blipFill>
      <xdr:spPr>
        <a:xfrm>
          <a:off x="2762640" y="37023480"/>
          <a:ext cx="285480" cy="285480"/>
        </a:xfrm>
        <a:prstGeom prst="rect">
          <a:avLst/>
        </a:prstGeom>
        <a:ln w="0">
          <a:noFill/>
        </a:ln>
      </xdr:spPr>
    </xdr:pic>
    <xdr:clientData/>
  </xdr:twoCellAnchor>
  <xdr:twoCellAnchor editAs="oneCell">
    <xdr:from>
      <xdr:col>7</xdr:col>
      <xdr:colOff>295200</xdr:colOff>
      <xdr:row>120</xdr:row>
      <xdr:rowOff>66600</xdr:rowOff>
    </xdr:from>
    <xdr:to>
      <xdr:col>7</xdr:col>
      <xdr:colOff>580680</xdr:colOff>
      <xdr:row>120</xdr:row>
      <xdr:rowOff>352080</xdr:rowOff>
    </xdr:to>
    <xdr:pic>
      <xdr:nvPicPr>
        <xdr:cNvPr id="82" name="Image 74" descr="Picture"/>
        <xdr:cNvPicPr/>
      </xdr:nvPicPr>
      <xdr:blipFill>
        <a:blip r:embed="rId74"/>
        <a:stretch/>
      </xdr:blipFill>
      <xdr:spPr>
        <a:xfrm>
          <a:off x="5406840" y="37023480"/>
          <a:ext cx="285480" cy="285480"/>
        </a:xfrm>
        <a:prstGeom prst="rect">
          <a:avLst/>
        </a:prstGeom>
        <a:ln w="0">
          <a:noFill/>
        </a:ln>
      </xdr:spPr>
    </xdr:pic>
    <xdr:clientData/>
  </xdr:twoCellAnchor>
  <xdr:twoCellAnchor editAs="oneCell">
    <xdr:from>
      <xdr:col>10</xdr:col>
      <xdr:colOff>295200</xdr:colOff>
      <xdr:row>120</xdr:row>
      <xdr:rowOff>66600</xdr:rowOff>
    </xdr:from>
    <xdr:to>
      <xdr:col>10</xdr:col>
      <xdr:colOff>580680</xdr:colOff>
      <xdr:row>120</xdr:row>
      <xdr:rowOff>352080</xdr:rowOff>
    </xdr:to>
    <xdr:pic>
      <xdr:nvPicPr>
        <xdr:cNvPr id="83" name="Image 75" descr="Picture"/>
        <xdr:cNvPicPr/>
      </xdr:nvPicPr>
      <xdr:blipFill>
        <a:blip r:embed="rId75"/>
        <a:stretch/>
      </xdr:blipFill>
      <xdr:spPr>
        <a:xfrm>
          <a:off x="8051040" y="37023480"/>
          <a:ext cx="285480" cy="285480"/>
        </a:xfrm>
        <a:prstGeom prst="rect">
          <a:avLst/>
        </a:prstGeom>
        <a:ln w="0">
          <a:noFill/>
        </a:ln>
      </xdr:spPr>
    </xdr:pic>
    <xdr:clientData/>
  </xdr:twoCellAnchor>
  <xdr:twoCellAnchor editAs="oneCell">
    <xdr:from>
      <xdr:col>1</xdr:col>
      <xdr:colOff>66600</xdr:colOff>
      <xdr:row>121</xdr:row>
      <xdr:rowOff>57240</xdr:rowOff>
    </xdr:from>
    <xdr:to>
      <xdr:col>1</xdr:col>
      <xdr:colOff>371160</xdr:colOff>
      <xdr:row>121</xdr:row>
      <xdr:rowOff>361800</xdr:rowOff>
    </xdr:to>
    <xdr:pic>
      <xdr:nvPicPr>
        <xdr:cNvPr id="84" name="Image 76" descr="Picture"/>
        <xdr:cNvPicPr/>
      </xdr:nvPicPr>
      <xdr:blipFill>
        <a:blip r:embed="rId76"/>
        <a:stretch/>
      </xdr:blipFill>
      <xdr:spPr>
        <a:xfrm>
          <a:off x="243000" y="37442880"/>
          <a:ext cx="304560" cy="304560"/>
        </a:xfrm>
        <a:prstGeom prst="rect">
          <a:avLst/>
        </a:prstGeom>
        <a:ln w="0">
          <a:noFill/>
        </a:ln>
      </xdr:spPr>
    </xdr:pic>
    <xdr:clientData/>
  </xdr:twoCellAnchor>
  <xdr:twoCellAnchor editAs="oneCell">
    <xdr:from>
      <xdr:col>4</xdr:col>
      <xdr:colOff>295200</xdr:colOff>
      <xdr:row>121</xdr:row>
      <xdr:rowOff>66600</xdr:rowOff>
    </xdr:from>
    <xdr:to>
      <xdr:col>4</xdr:col>
      <xdr:colOff>580680</xdr:colOff>
      <xdr:row>121</xdr:row>
      <xdr:rowOff>352080</xdr:rowOff>
    </xdr:to>
    <xdr:pic>
      <xdr:nvPicPr>
        <xdr:cNvPr id="85" name="Image 77" descr="Picture"/>
        <xdr:cNvPicPr/>
      </xdr:nvPicPr>
      <xdr:blipFill>
        <a:blip r:embed="rId77"/>
        <a:stretch/>
      </xdr:blipFill>
      <xdr:spPr>
        <a:xfrm>
          <a:off x="2762640" y="37452240"/>
          <a:ext cx="285480" cy="285480"/>
        </a:xfrm>
        <a:prstGeom prst="rect">
          <a:avLst/>
        </a:prstGeom>
        <a:ln w="0">
          <a:noFill/>
        </a:ln>
      </xdr:spPr>
    </xdr:pic>
    <xdr:clientData/>
  </xdr:twoCellAnchor>
  <xdr:twoCellAnchor editAs="oneCell">
    <xdr:from>
      <xdr:col>7</xdr:col>
      <xdr:colOff>295200</xdr:colOff>
      <xdr:row>121</xdr:row>
      <xdr:rowOff>66600</xdr:rowOff>
    </xdr:from>
    <xdr:to>
      <xdr:col>7</xdr:col>
      <xdr:colOff>580680</xdr:colOff>
      <xdr:row>121</xdr:row>
      <xdr:rowOff>352080</xdr:rowOff>
    </xdr:to>
    <xdr:pic>
      <xdr:nvPicPr>
        <xdr:cNvPr id="86" name="Image 78" descr="Picture"/>
        <xdr:cNvPicPr/>
      </xdr:nvPicPr>
      <xdr:blipFill>
        <a:blip r:embed="rId78"/>
        <a:stretch/>
      </xdr:blipFill>
      <xdr:spPr>
        <a:xfrm>
          <a:off x="5406840" y="37452240"/>
          <a:ext cx="285480" cy="285480"/>
        </a:xfrm>
        <a:prstGeom prst="rect">
          <a:avLst/>
        </a:prstGeom>
        <a:ln w="0">
          <a:noFill/>
        </a:ln>
      </xdr:spPr>
    </xdr:pic>
    <xdr:clientData/>
  </xdr:twoCellAnchor>
  <xdr:twoCellAnchor editAs="oneCell">
    <xdr:from>
      <xdr:col>10</xdr:col>
      <xdr:colOff>295200</xdr:colOff>
      <xdr:row>121</xdr:row>
      <xdr:rowOff>66600</xdr:rowOff>
    </xdr:from>
    <xdr:to>
      <xdr:col>10</xdr:col>
      <xdr:colOff>580680</xdr:colOff>
      <xdr:row>121</xdr:row>
      <xdr:rowOff>352080</xdr:rowOff>
    </xdr:to>
    <xdr:pic>
      <xdr:nvPicPr>
        <xdr:cNvPr id="87" name="Image 79" descr="Picture"/>
        <xdr:cNvPicPr/>
      </xdr:nvPicPr>
      <xdr:blipFill>
        <a:blip r:embed="rId79"/>
        <a:stretch/>
      </xdr:blipFill>
      <xdr:spPr>
        <a:xfrm>
          <a:off x="8051040" y="37452240"/>
          <a:ext cx="285480" cy="285480"/>
        </a:xfrm>
        <a:prstGeom prst="rect">
          <a:avLst/>
        </a:prstGeom>
        <a:ln w="0">
          <a:noFill/>
        </a:ln>
      </xdr:spPr>
    </xdr:pic>
    <xdr:clientData/>
  </xdr:twoCellAnchor>
  <xdr:twoCellAnchor editAs="oneCell">
    <xdr:from>
      <xdr:col>1</xdr:col>
      <xdr:colOff>66600</xdr:colOff>
      <xdr:row>122</xdr:row>
      <xdr:rowOff>57240</xdr:rowOff>
    </xdr:from>
    <xdr:to>
      <xdr:col>1</xdr:col>
      <xdr:colOff>371160</xdr:colOff>
      <xdr:row>122</xdr:row>
      <xdr:rowOff>361800</xdr:rowOff>
    </xdr:to>
    <xdr:pic>
      <xdr:nvPicPr>
        <xdr:cNvPr id="88" name="Image 80" descr="Picture"/>
        <xdr:cNvPicPr/>
      </xdr:nvPicPr>
      <xdr:blipFill>
        <a:blip r:embed="rId80"/>
        <a:stretch/>
      </xdr:blipFill>
      <xdr:spPr>
        <a:xfrm>
          <a:off x="243000" y="37871640"/>
          <a:ext cx="304560" cy="304560"/>
        </a:xfrm>
        <a:prstGeom prst="rect">
          <a:avLst/>
        </a:prstGeom>
        <a:ln w="0">
          <a:noFill/>
        </a:ln>
      </xdr:spPr>
    </xdr:pic>
    <xdr:clientData/>
  </xdr:twoCellAnchor>
  <xdr:twoCellAnchor editAs="oneCell">
    <xdr:from>
      <xdr:col>4</xdr:col>
      <xdr:colOff>295200</xdr:colOff>
      <xdr:row>122</xdr:row>
      <xdr:rowOff>66600</xdr:rowOff>
    </xdr:from>
    <xdr:to>
      <xdr:col>4</xdr:col>
      <xdr:colOff>580680</xdr:colOff>
      <xdr:row>122</xdr:row>
      <xdr:rowOff>352080</xdr:rowOff>
    </xdr:to>
    <xdr:pic>
      <xdr:nvPicPr>
        <xdr:cNvPr id="89" name="Image 81" descr="Picture"/>
        <xdr:cNvPicPr/>
      </xdr:nvPicPr>
      <xdr:blipFill>
        <a:blip r:embed="rId81"/>
        <a:stretch/>
      </xdr:blipFill>
      <xdr:spPr>
        <a:xfrm>
          <a:off x="2762640" y="37881000"/>
          <a:ext cx="285480" cy="285480"/>
        </a:xfrm>
        <a:prstGeom prst="rect">
          <a:avLst/>
        </a:prstGeom>
        <a:ln w="0">
          <a:noFill/>
        </a:ln>
      </xdr:spPr>
    </xdr:pic>
    <xdr:clientData/>
  </xdr:twoCellAnchor>
  <xdr:twoCellAnchor editAs="oneCell">
    <xdr:from>
      <xdr:col>7</xdr:col>
      <xdr:colOff>295200</xdr:colOff>
      <xdr:row>122</xdr:row>
      <xdr:rowOff>66600</xdr:rowOff>
    </xdr:from>
    <xdr:to>
      <xdr:col>7</xdr:col>
      <xdr:colOff>580680</xdr:colOff>
      <xdr:row>122</xdr:row>
      <xdr:rowOff>352080</xdr:rowOff>
    </xdr:to>
    <xdr:pic>
      <xdr:nvPicPr>
        <xdr:cNvPr id="90" name="Image 82" descr="Picture"/>
        <xdr:cNvPicPr/>
      </xdr:nvPicPr>
      <xdr:blipFill>
        <a:blip r:embed="rId82"/>
        <a:stretch/>
      </xdr:blipFill>
      <xdr:spPr>
        <a:xfrm>
          <a:off x="5406840" y="37881000"/>
          <a:ext cx="285480" cy="285480"/>
        </a:xfrm>
        <a:prstGeom prst="rect">
          <a:avLst/>
        </a:prstGeom>
        <a:ln w="0">
          <a:noFill/>
        </a:ln>
      </xdr:spPr>
    </xdr:pic>
    <xdr:clientData/>
  </xdr:twoCellAnchor>
  <xdr:twoCellAnchor editAs="oneCell">
    <xdr:from>
      <xdr:col>10</xdr:col>
      <xdr:colOff>295200</xdr:colOff>
      <xdr:row>122</xdr:row>
      <xdr:rowOff>66600</xdr:rowOff>
    </xdr:from>
    <xdr:to>
      <xdr:col>10</xdr:col>
      <xdr:colOff>580680</xdr:colOff>
      <xdr:row>122</xdr:row>
      <xdr:rowOff>352080</xdr:rowOff>
    </xdr:to>
    <xdr:pic>
      <xdr:nvPicPr>
        <xdr:cNvPr id="91" name="Image 83" descr="Picture"/>
        <xdr:cNvPicPr/>
      </xdr:nvPicPr>
      <xdr:blipFill>
        <a:blip r:embed="rId83"/>
        <a:stretch/>
      </xdr:blipFill>
      <xdr:spPr>
        <a:xfrm>
          <a:off x="8051040" y="37881000"/>
          <a:ext cx="285480" cy="285480"/>
        </a:xfrm>
        <a:prstGeom prst="rect">
          <a:avLst/>
        </a:prstGeom>
        <a:ln w="0">
          <a:noFill/>
        </a:ln>
      </xdr:spPr>
    </xdr:pic>
    <xdr:clientData/>
  </xdr:twoCellAnchor>
  <xdr:twoCellAnchor editAs="oneCell">
    <xdr:from>
      <xdr:col>2</xdr:col>
      <xdr:colOff>295200</xdr:colOff>
      <xdr:row>128</xdr:row>
      <xdr:rowOff>85680</xdr:rowOff>
    </xdr:from>
    <xdr:to>
      <xdr:col>2</xdr:col>
      <xdr:colOff>675720</xdr:colOff>
      <xdr:row>128</xdr:row>
      <xdr:rowOff>466200</xdr:rowOff>
    </xdr:to>
    <xdr:pic>
      <xdr:nvPicPr>
        <xdr:cNvPr id="92" name="Image 84" descr="Picture"/>
        <xdr:cNvPicPr/>
      </xdr:nvPicPr>
      <xdr:blipFill>
        <a:blip r:embed="rId84"/>
        <a:stretch/>
      </xdr:blipFill>
      <xdr:spPr>
        <a:xfrm>
          <a:off x="894600" y="39738240"/>
          <a:ext cx="380520" cy="380520"/>
        </a:xfrm>
        <a:prstGeom prst="rect">
          <a:avLst/>
        </a:prstGeom>
        <a:ln w="0">
          <a:noFill/>
        </a:ln>
      </xdr:spPr>
    </xdr:pic>
    <xdr:clientData/>
  </xdr:twoCellAnchor>
  <xdr:twoCellAnchor editAs="oneCell">
    <xdr:from>
      <xdr:col>3</xdr:col>
      <xdr:colOff>247680</xdr:colOff>
      <xdr:row>128</xdr:row>
      <xdr:rowOff>85680</xdr:rowOff>
    </xdr:from>
    <xdr:to>
      <xdr:col>3</xdr:col>
      <xdr:colOff>628200</xdr:colOff>
      <xdr:row>128</xdr:row>
      <xdr:rowOff>466200</xdr:rowOff>
    </xdr:to>
    <xdr:pic>
      <xdr:nvPicPr>
        <xdr:cNvPr id="93" name="Image 85" descr="Picture"/>
        <xdr:cNvPicPr/>
      </xdr:nvPicPr>
      <xdr:blipFill>
        <a:blip r:embed="rId85"/>
        <a:stretch/>
      </xdr:blipFill>
      <xdr:spPr>
        <a:xfrm>
          <a:off x="1833840" y="39738240"/>
          <a:ext cx="380520" cy="380520"/>
        </a:xfrm>
        <a:prstGeom prst="rect">
          <a:avLst/>
        </a:prstGeom>
        <a:ln w="0">
          <a:noFill/>
        </a:ln>
      </xdr:spPr>
    </xdr:pic>
    <xdr:clientData/>
  </xdr:twoCellAnchor>
  <xdr:twoCellAnchor editAs="oneCell">
    <xdr:from>
      <xdr:col>4</xdr:col>
      <xdr:colOff>247680</xdr:colOff>
      <xdr:row>128</xdr:row>
      <xdr:rowOff>85680</xdr:rowOff>
    </xdr:from>
    <xdr:to>
      <xdr:col>4</xdr:col>
      <xdr:colOff>628200</xdr:colOff>
      <xdr:row>128</xdr:row>
      <xdr:rowOff>466200</xdr:rowOff>
    </xdr:to>
    <xdr:pic>
      <xdr:nvPicPr>
        <xdr:cNvPr id="94" name="Image 86" descr="Picture"/>
        <xdr:cNvPicPr/>
      </xdr:nvPicPr>
      <xdr:blipFill>
        <a:blip r:embed="rId86"/>
        <a:stretch/>
      </xdr:blipFill>
      <xdr:spPr>
        <a:xfrm>
          <a:off x="2715120" y="39738240"/>
          <a:ext cx="380520" cy="380520"/>
        </a:xfrm>
        <a:prstGeom prst="rect">
          <a:avLst/>
        </a:prstGeom>
        <a:ln w="0">
          <a:noFill/>
        </a:ln>
      </xdr:spPr>
    </xdr:pic>
    <xdr:clientData/>
  </xdr:twoCellAnchor>
  <xdr:twoCellAnchor editAs="oneCell">
    <xdr:from>
      <xdr:col>5</xdr:col>
      <xdr:colOff>247680</xdr:colOff>
      <xdr:row>128</xdr:row>
      <xdr:rowOff>85680</xdr:rowOff>
    </xdr:from>
    <xdr:to>
      <xdr:col>5</xdr:col>
      <xdr:colOff>628200</xdr:colOff>
      <xdr:row>128</xdr:row>
      <xdr:rowOff>466200</xdr:rowOff>
    </xdr:to>
    <xdr:pic>
      <xdr:nvPicPr>
        <xdr:cNvPr id="95" name="Image 87" descr="Picture"/>
        <xdr:cNvPicPr/>
      </xdr:nvPicPr>
      <xdr:blipFill>
        <a:blip r:embed="rId87"/>
        <a:stretch/>
      </xdr:blipFill>
      <xdr:spPr>
        <a:xfrm>
          <a:off x="3596760" y="39738240"/>
          <a:ext cx="380520" cy="380520"/>
        </a:xfrm>
        <a:prstGeom prst="rect">
          <a:avLst/>
        </a:prstGeom>
        <a:ln w="0">
          <a:noFill/>
        </a:ln>
      </xdr:spPr>
    </xdr:pic>
    <xdr:clientData/>
  </xdr:twoCellAnchor>
  <xdr:twoCellAnchor editAs="oneCell">
    <xdr:from>
      <xdr:col>6</xdr:col>
      <xdr:colOff>247680</xdr:colOff>
      <xdr:row>128</xdr:row>
      <xdr:rowOff>85680</xdr:rowOff>
    </xdr:from>
    <xdr:to>
      <xdr:col>6</xdr:col>
      <xdr:colOff>628200</xdr:colOff>
      <xdr:row>128</xdr:row>
      <xdr:rowOff>466200</xdr:rowOff>
    </xdr:to>
    <xdr:pic>
      <xdr:nvPicPr>
        <xdr:cNvPr id="96" name="Image 88" descr="Picture"/>
        <xdr:cNvPicPr/>
      </xdr:nvPicPr>
      <xdr:blipFill>
        <a:blip r:embed="rId88"/>
        <a:stretch/>
      </xdr:blipFill>
      <xdr:spPr>
        <a:xfrm>
          <a:off x="4478040" y="39738240"/>
          <a:ext cx="380520" cy="380520"/>
        </a:xfrm>
        <a:prstGeom prst="rect">
          <a:avLst/>
        </a:prstGeom>
        <a:ln w="0">
          <a:noFill/>
        </a:ln>
      </xdr:spPr>
    </xdr:pic>
    <xdr:clientData/>
  </xdr:twoCellAnchor>
  <xdr:twoCellAnchor editAs="oneCell">
    <xdr:from>
      <xdr:col>7</xdr:col>
      <xdr:colOff>247680</xdr:colOff>
      <xdr:row>128</xdr:row>
      <xdr:rowOff>85680</xdr:rowOff>
    </xdr:from>
    <xdr:to>
      <xdr:col>7</xdr:col>
      <xdr:colOff>628200</xdr:colOff>
      <xdr:row>128</xdr:row>
      <xdr:rowOff>466200</xdr:rowOff>
    </xdr:to>
    <xdr:pic>
      <xdr:nvPicPr>
        <xdr:cNvPr id="97" name="Image 89" descr="Picture"/>
        <xdr:cNvPicPr/>
      </xdr:nvPicPr>
      <xdr:blipFill>
        <a:blip r:embed="rId89"/>
        <a:stretch/>
      </xdr:blipFill>
      <xdr:spPr>
        <a:xfrm>
          <a:off x="5359320" y="39738240"/>
          <a:ext cx="380520" cy="380520"/>
        </a:xfrm>
        <a:prstGeom prst="rect">
          <a:avLst/>
        </a:prstGeom>
        <a:ln w="0">
          <a:noFill/>
        </a:ln>
      </xdr:spPr>
    </xdr:pic>
    <xdr:clientData/>
  </xdr:twoCellAnchor>
  <xdr:twoCellAnchor editAs="oneCell">
    <xdr:from>
      <xdr:col>8</xdr:col>
      <xdr:colOff>247680</xdr:colOff>
      <xdr:row>128</xdr:row>
      <xdr:rowOff>85680</xdr:rowOff>
    </xdr:from>
    <xdr:to>
      <xdr:col>8</xdr:col>
      <xdr:colOff>628200</xdr:colOff>
      <xdr:row>128</xdr:row>
      <xdr:rowOff>466200</xdr:rowOff>
    </xdr:to>
    <xdr:pic>
      <xdr:nvPicPr>
        <xdr:cNvPr id="98" name="Image 90" descr="Picture"/>
        <xdr:cNvPicPr/>
      </xdr:nvPicPr>
      <xdr:blipFill>
        <a:blip r:embed="rId90"/>
        <a:stretch/>
      </xdr:blipFill>
      <xdr:spPr>
        <a:xfrm>
          <a:off x="6240960" y="39738240"/>
          <a:ext cx="380520" cy="380520"/>
        </a:xfrm>
        <a:prstGeom prst="rect">
          <a:avLst/>
        </a:prstGeom>
        <a:ln w="0">
          <a:noFill/>
        </a:ln>
      </xdr:spPr>
    </xdr:pic>
    <xdr:clientData/>
  </xdr:twoCellAnchor>
  <xdr:twoCellAnchor editAs="oneCell">
    <xdr:from>
      <xdr:col>9</xdr:col>
      <xdr:colOff>247680</xdr:colOff>
      <xdr:row>128</xdr:row>
      <xdr:rowOff>85680</xdr:rowOff>
    </xdr:from>
    <xdr:to>
      <xdr:col>9</xdr:col>
      <xdr:colOff>628200</xdr:colOff>
      <xdr:row>128</xdr:row>
      <xdr:rowOff>466200</xdr:rowOff>
    </xdr:to>
    <xdr:pic>
      <xdr:nvPicPr>
        <xdr:cNvPr id="99" name="Image 91" descr="Picture"/>
        <xdr:cNvPicPr/>
      </xdr:nvPicPr>
      <xdr:blipFill>
        <a:blip r:embed="rId91"/>
        <a:stretch/>
      </xdr:blipFill>
      <xdr:spPr>
        <a:xfrm>
          <a:off x="7122240" y="39738240"/>
          <a:ext cx="380520" cy="380520"/>
        </a:xfrm>
        <a:prstGeom prst="rect">
          <a:avLst/>
        </a:prstGeom>
        <a:ln w="0">
          <a:noFill/>
        </a:ln>
      </xdr:spPr>
    </xdr:pic>
    <xdr:clientData/>
  </xdr:twoCellAnchor>
  <xdr:twoCellAnchor editAs="oneCell">
    <xdr:from>
      <xdr:col>1</xdr:col>
      <xdr:colOff>66600</xdr:colOff>
      <xdr:row>130</xdr:row>
      <xdr:rowOff>57240</xdr:rowOff>
    </xdr:from>
    <xdr:to>
      <xdr:col>1</xdr:col>
      <xdr:colOff>371160</xdr:colOff>
      <xdr:row>130</xdr:row>
      <xdr:rowOff>361800</xdr:rowOff>
    </xdr:to>
    <xdr:pic>
      <xdr:nvPicPr>
        <xdr:cNvPr id="100" name="Image 92" descr="Picture"/>
        <xdr:cNvPicPr/>
      </xdr:nvPicPr>
      <xdr:blipFill>
        <a:blip r:embed="rId92"/>
        <a:stretch/>
      </xdr:blipFill>
      <xdr:spPr>
        <a:xfrm>
          <a:off x="243000" y="40462200"/>
          <a:ext cx="304560" cy="304560"/>
        </a:xfrm>
        <a:prstGeom prst="rect">
          <a:avLst/>
        </a:prstGeom>
        <a:ln w="0">
          <a:noFill/>
        </a:ln>
      </xdr:spPr>
    </xdr:pic>
    <xdr:clientData/>
  </xdr:twoCellAnchor>
  <xdr:twoCellAnchor editAs="oneCell">
    <xdr:from>
      <xdr:col>4</xdr:col>
      <xdr:colOff>295200</xdr:colOff>
      <xdr:row>130</xdr:row>
      <xdr:rowOff>66600</xdr:rowOff>
    </xdr:from>
    <xdr:to>
      <xdr:col>4</xdr:col>
      <xdr:colOff>580680</xdr:colOff>
      <xdr:row>130</xdr:row>
      <xdr:rowOff>352080</xdr:rowOff>
    </xdr:to>
    <xdr:pic>
      <xdr:nvPicPr>
        <xdr:cNvPr id="101" name="Image 93" descr="Picture"/>
        <xdr:cNvPicPr/>
      </xdr:nvPicPr>
      <xdr:blipFill>
        <a:blip r:embed="rId93"/>
        <a:stretch/>
      </xdr:blipFill>
      <xdr:spPr>
        <a:xfrm>
          <a:off x="2762640" y="40471560"/>
          <a:ext cx="285480" cy="285480"/>
        </a:xfrm>
        <a:prstGeom prst="rect">
          <a:avLst/>
        </a:prstGeom>
        <a:ln w="0">
          <a:noFill/>
        </a:ln>
      </xdr:spPr>
    </xdr:pic>
    <xdr:clientData/>
  </xdr:twoCellAnchor>
  <xdr:twoCellAnchor editAs="oneCell">
    <xdr:from>
      <xdr:col>7</xdr:col>
      <xdr:colOff>295200</xdr:colOff>
      <xdr:row>130</xdr:row>
      <xdr:rowOff>66600</xdr:rowOff>
    </xdr:from>
    <xdr:to>
      <xdr:col>7</xdr:col>
      <xdr:colOff>580680</xdr:colOff>
      <xdr:row>130</xdr:row>
      <xdr:rowOff>352080</xdr:rowOff>
    </xdr:to>
    <xdr:pic>
      <xdr:nvPicPr>
        <xdr:cNvPr id="102" name="Image 94" descr="Picture"/>
        <xdr:cNvPicPr/>
      </xdr:nvPicPr>
      <xdr:blipFill>
        <a:blip r:embed="rId94"/>
        <a:stretch/>
      </xdr:blipFill>
      <xdr:spPr>
        <a:xfrm>
          <a:off x="5406840" y="40471560"/>
          <a:ext cx="285480" cy="285480"/>
        </a:xfrm>
        <a:prstGeom prst="rect">
          <a:avLst/>
        </a:prstGeom>
        <a:ln w="0">
          <a:noFill/>
        </a:ln>
      </xdr:spPr>
    </xdr:pic>
    <xdr:clientData/>
  </xdr:twoCellAnchor>
  <xdr:twoCellAnchor editAs="oneCell">
    <xdr:from>
      <xdr:col>10</xdr:col>
      <xdr:colOff>295200</xdr:colOff>
      <xdr:row>130</xdr:row>
      <xdr:rowOff>66600</xdr:rowOff>
    </xdr:from>
    <xdr:to>
      <xdr:col>10</xdr:col>
      <xdr:colOff>580680</xdr:colOff>
      <xdr:row>130</xdr:row>
      <xdr:rowOff>352080</xdr:rowOff>
    </xdr:to>
    <xdr:pic>
      <xdr:nvPicPr>
        <xdr:cNvPr id="103" name="Image 95" descr="Picture"/>
        <xdr:cNvPicPr/>
      </xdr:nvPicPr>
      <xdr:blipFill>
        <a:blip r:embed="rId95"/>
        <a:stretch/>
      </xdr:blipFill>
      <xdr:spPr>
        <a:xfrm>
          <a:off x="8051040" y="40471560"/>
          <a:ext cx="285480" cy="285480"/>
        </a:xfrm>
        <a:prstGeom prst="rect">
          <a:avLst/>
        </a:prstGeom>
        <a:ln w="0">
          <a:noFill/>
        </a:ln>
      </xdr:spPr>
    </xdr:pic>
    <xdr:clientData/>
  </xdr:twoCellAnchor>
  <xdr:twoCellAnchor editAs="oneCell">
    <xdr:from>
      <xdr:col>1</xdr:col>
      <xdr:colOff>66600</xdr:colOff>
      <xdr:row>131</xdr:row>
      <xdr:rowOff>57240</xdr:rowOff>
    </xdr:from>
    <xdr:to>
      <xdr:col>1</xdr:col>
      <xdr:colOff>371160</xdr:colOff>
      <xdr:row>131</xdr:row>
      <xdr:rowOff>361800</xdr:rowOff>
    </xdr:to>
    <xdr:pic>
      <xdr:nvPicPr>
        <xdr:cNvPr id="104" name="Image 96" descr="Picture"/>
        <xdr:cNvPicPr/>
      </xdr:nvPicPr>
      <xdr:blipFill>
        <a:blip r:embed="rId96"/>
        <a:stretch/>
      </xdr:blipFill>
      <xdr:spPr>
        <a:xfrm>
          <a:off x="243000" y="40890960"/>
          <a:ext cx="304560" cy="304560"/>
        </a:xfrm>
        <a:prstGeom prst="rect">
          <a:avLst/>
        </a:prstGeom>
        <a:ln w="0">
          <a:noFill/>
        </a:ln>
      </xdr:spPr>
    </xdr:pic>
    <xdr:clientData/>
  </xdr:twoCellAnchor>
  <xdr:twoCellAnchor editAs="oneCell">
    <xdr:from>
      <xdr:col>4</xdr:col>
      <xdr:colOff>295200</xdr:colOff>
      <xdr:row>131</xdr:row>
      <xdr:rowOff>66600</xdr:rowOff>
    </xdr:from>
    <xdr:to>
      <xdr:col>4</xdr:col>
      <xdr:colOff>580680</xdr:colOff>
      <xdr:row>131</xdr:row>
      <xdr:rowOff>352080</xdr:rowOff>
    </xdr:to>
    <xdr:pic>
      <xdr:nvPicPr>
        <xdr:cNvPr id="105" name="Image 97" descr="Picture"/>
        <xdr:cNvPicPr/>
      </xdr:nvPicPr>
      <xdr:blipFill>
        <a:blip r:embed="rId97"/>
        <a:stretch/>
      </xdr:blipFill>
      <xdr:spPr>
        <a:xfrm>
          <a:off x="2762640" y="40900320"/>
          <a:ext cx="285480" cy="285480"/>
        </a:xfrm>
        <a:prstGeom prst="rect">
          <a:avLst/>
        </a:prstGeom>
        <a:ln w="0">
          <a:noFill/>
        </a:ln>
      </xdr:spPr>
    </xdr:pic>
    <xdr:clientData/>
  </xdr:twoCellAnchor>
  <xdr:twoCellAnchor editAs="oneCell">
    <xdr:from>
      <xdr:col>7</xdr:col>
      <xdr:colOff>295200</xdr:colOff>
      <xdr:row>131</xdr:row>
      <xdr:rowOff>66600</xdr:rowOff>
    </xdr:from>
    <xdr:to>
      <xdr:col>7</xdr:col>
      <xdr:colOff>580680</xdr:colOff>
      <xdr:row>131</xdr:row>
      <xdr:rowOff>352080</xdr:rowOff>
    </xdr:to>
    <xdr:pic>
      <xdr:nvPicPr>
        <xdr:cNvPr id="106" name="Image 98" descr="Picture"/>
        <xdr:cNvPicPr/>
      </xdr:nvPicPr>
      <xdr:blipFill>
        <a:blip r:embed="rId98"/>
        <a:stretch/>
      </xdr:blipFill>
      <xdr:spPr>
        <a:xfrm>
          <a:off x="5406840" y="40900320"/>
          <a:ext cx="285480" cy="285480"/>
        </a:xfrm>
        <a:prstGeom prst="rect">
          <a:avLst/>
        </a:prstGeom>
        <a:ln w="0">
          <a:noFill/>
        </a:ln>
      </xdr:spPr>
    </xdr:pic>
    <xdr:clientData/>
  </xdr:twoCellAnchor>
  <xdr:twoCellAnchor editAs="oneCell">
    <xdr:from>
      <xdr:col>10</xdr:col>
      <xdr:colOff>295200</xdr:colOff>
      <xdr:row>131</xdr:row>
      <xdr:rowOff>66600</xdr:rowOff>
    </xdr:from>
    <xdr:to>
      <xdr:col>10</xdr:col>
      <xdr:colOff>580680</xdr:colOff>
      <xdr:row>131</xdr:row>
      <xdr:rowOff>352080</xdr:rowOff>
    </xdr:to>
    <xdr:pic>
      <xdr:nvPicPr>
        <xdr:cNvPr id="107" name="Image 99" descr="Picture"/>
        <xdr:cNvPicPr/>
      </xdr:nvPicPr>
      <xdr:blipFill>
        <a:blip r:embed="rId99"/>
        <a:stretch/>
      </xdr:blipFill>
      <xdr:spPr>
        <a:xfrm>
          <a:off x="8051040" y="40900320"/>
          <a:ext cx="285480" cy="285480"/>
        </a:xfrm>
        <a:prstGeom prst="rect">
          <a:avLst/>
        </a:prstGeom>
        <a:ln w="0">
          <a:noFill/>
        </a:ln>
      </xdr:spPr>
    </xdr:pic>
    <xdr:clientData/>
  </xdr:twoCellAnchor>
  <xdr:twoCellAnchor editAs="oneCell">
    <xdr:from>
      <xdr:col>1</xdr:col>
      <xdr:colOff>66600</xdr:colOff>
      <xdr:row>132</xdr:row>
      <xdr:rowOff>57240</xdr:rowOff>
    </xdr:from>
    <xdr:to>
      <xdr:col>1</xdr:col>
      <xdr:colOff>371160</xdr:colOff>
      <xdr:row>132</xdr:row>
      <xdr:rowOff>361800</xdr:rowOff>
    </xdr:to>
    <xdr:pic>
      <xdr:nvPicPr>
        <xdr:cNvPr id="108" name="Image 100" descr="Picture"/>
        <xdr:cNvPicPr/>
      </xdr:nvPicPr>
      <xdr:blipFill>
        <a:blip r:embed="rId100"/>
        <a:stretch/>
      </xdr:blipFill>
      <xdr:spPr>
        <a:xfrm>
          <a:off x="243000" y="41319720"/>
          <a:ext cx="304560" cy="304560"/>
        </a:xfrm>
        <a:prstGeom prst="rect">
          <a:avLst/>
        </a:prstGeom>
        <a:ln w="0">
          <a:noFill/>
        </a:ln>
      </xdr:spPr>
    </xdr:pic>
    <xdr:clientData/>
  </xdr:twoCellAnchor>
  <xdr:twoCellAnchor editAs="oneCell">
    <xdr:from>
      <xdr:col>4</xdr:col>
      <xdr:colOff>295200</xdr:colOff>
      <xdr:row>132</xdr:row>
      <xdr:rowOff>66600</xdr:rowOff>
    </xdr:from>
    <xdr:to>
      <xdr:col>4</xdr:col>
      <xdr:colOff>580680</xdr:colOff>
      <xdr:row>132</xdr:row>
      <xdr:rowOff>352080</xdr:rowOff>
    </xdr:to>
    <xdr:pic>
      <xdr:nvPicPr>
        <xdr:cNvPr id="109" name="Image 101" descr="Picture"/>
        <xdr:cNvPicPr/>
      </xdr:nvPicPr>
      <xdr:blipFill>
        <a:blip r:embed="rId101"/>
        <a:stretch/>
      </xdr:blipFill>
      <xdr:spPr>
        <a:xfrm>
          <a:off x="2762640" y="41329080"/>
          <a:ext cx="285480" cy="285480"/>
        </a:xfrm>
        <a:prstGeom prst="rect">
          <a:avLst/>
        </a:prstGeom>
        <a:ln w="0">
          <a:noFill/>
        </a:ln>
      </xdr:spPr>
    </xdr:pic>
    <xdr:clientData/>
  </xdr:twoCellAnchor>
  <xdr:twoCellAnchor editAs="oneCell">
    <xdr:from>
      <xdr:col>7</xdr:col>
      <xdr:colOff>295200</xdr:colOff>
      <xdr:row>132</xdr:row>
      <xdr:rowOff>66600</xdr:rowOff>
    </xdr:from>
    <xdr:to>
      <xdr:col>7</xdr:col>
      <xdr:colOff>580680</xdr:colOff>
      <xdr:row>132</xdr:row>
      <xdr:rowOff>352080</xdr:rowOff>
    </xdr:to>
    <xdr:pic>
      <xdr:nvPicPr>
        <xdr:cNvPr id="110" name="Image 102" descr="Picture"/>
        <xdr:cNvPicPr/>
      </xdr:nvPicPr>
      <xdr:blipFill>
        <a:blip r:embed="rId102"/>
        <a:stretch/>
      </xdr:blipFill>
      <xdr:spPr>
        <a:xfrm>
          <a:off x="5406840" y="41329080"/>
          <a:ext cx="285480" cy="285480"/>
        </a:xfrm>
        <a:prstGeom prst="rect">
          <a:avLst/>
        </a:prstGeom>
        <a:ln w="0">
          <a:noFill/>
        </a:ln>
      </xdr:spPr>
    </xdr:pic>
    <xdr:clientData/>
  </xdr:twoCellAnchor>
  <xdr:twoCellAnchor editAs="oneCell">
    <xdr:from>
      <xdr:col>10</xdr:col>
      <xdr:colOff>295200</xdr:colOff>
      <xdr:row>132</xdr:row>
      <xdr:rowOff>66600</xdr:rowOff>
    </xdr:from>
    <xdr:to>
      <xdr:col>10</xdr:col>
      <xdr:colOff>580680</xdr:colOff>
      <xdr:row>132</xdr:row>
      <xdr:rowOff>352080</xdr:rowOff>
    </xdr:to>
    <xdr:pic>
      <xdr:nvPicPr>
        <xdr:cNvPr id="111" name="Image 103" descr="Picture"/>
        <xdr:cNvPicPr/>
      </xdr:nvPicPr>
      <xdr:blipFill>
        <a:blip r:embed="rId103"/>
        <a:stretch/>
      </xdr:blipFill>
      <xdr:spPr>
        <a:xfrm>
          <a:off x="8051040" y="41329080"/>
          <a:ext cx="285480" cy="285480"/>
        </a:xfrm>
        <a:prstGeom prst="rect">
          <a:avLst/>
        </a:prstGeom>
        <a:ln w="0">
          <a:noFill/>
        </a:ln>
      </xdr:spPr>
    </xdr:pic>
    <xdr:clientData/>
  </xdr:twoCellAnchor>
  <xdr:twoCellAnchor editAs="oneCell">
    <xdr:from>
      <xdr:col>2</xdr:col>
      <xdr:colOff>295200</xdr:colOff>
      <xdr:row>138</xdr:row>
      <xdr:rowOff>85680</xdr:rowOff>
    </xdr:from>
    <xdr:to>
      <xdr:col>2</xdr:col>
      <xdr:colOff>675720</xdr:colOff>
      <xdr:row>138</xdr:row>
      <xdr:rowOff>466200</xdr:rowOff>
    </xdr:to>
    <xdr:pic>
      <xdr:nvPicPr>
        <xdr:cNvPr id="112" name="Image 104" descr="Picture"/>
        <xdr:cNvPicPr/>
      </xdr:nvPicPr>
      <xdr:blipFill>
        <a:blip r:embed="rId104"/>
        <a:stretch/>
      </xdr:blipFill>
      <xdr:spPr>
        <a:xfrm>
          <a:off x="894600" y="43186320"/>
          <a:ext cx="380520" cy="380520"/>
        </a:xfrm>
        <a:prstGeom prst="rect">
          <a:avLst/>
        </a:prstGeom>
        <a:ln w="0">
          <a:noFill/>
        </a:ln>
      </xdr:spPr>
    </xdr:pic>
    <xdr:clientData/>
  </xdr:twoCellAnchor>
  <xdr:twoCellAnchor editAs="oneCell">
    <xdr:from>
      <xdr:col>3</xdr:col>
      <xdr:colOff>247680</xdr:colOff>
      <xdr:row>138</xdr:row>
      <xdr:rowOff>85680</xdr:rowOff>
    </xdr:from>
    <xdr:to>
      <xdr:col>3</xdr:col>
      <xdr:colOff>628200</xdr:colOff>
      <xdr:row>138</xdr:row>
      <xdr:rowOff>466200</xdr:rowOff>
    </xdr:to>
    <xdr:pic>
      <xdr:nvPicPr>
        <xdr:cNvPr id="113" name="Image 105" descr="Picture"/>
        <xdr:cNvPicPr/>
      </xdr:nvPicPr>
      <xdr:blipFill>
        <a:blip r:embed="rId105"/>
        <a:stretch/>
      </xdr:blipFill>
      <xdr:spPr>
        <a:xfrm>
          <a:off x="1833840" y="43186320"/>
          <a:ext cx="380520" cy="380520"/>
        </a:xfrm>
        <a:prstGeom prst="rect">
          <a:avLst/>
        </a:prstGeom>
        <a:ln w="0">
          <a:noFill/>
        </a:ln>
      </xdr:spPr>
    </xdr:pic>
    <xdr:clientData/>
  </xdr:twoCellAnchor>
  <xdr:twoCellAnchor editAs="oneCell">
    <xdr:from>
      <xdr:col>4</xdr:col>
      <xdr:colOff>247680</xdr:colOff>
      <xdr:row>138</xdr:row>
      <xdr:rowOff>85680</xdr:rowOff>
    </xdr:from>
    <xdr:to>
      <xdr:col>4</xdr:col>
      <xdr:colOff>628200</xdr:colOff>
      <xdr:row>138</xdr:row>
      <xdr:rowOff>466200</xdr:rowOff>
    </xdr:to>
    <xdr:pic>
      <xdr:nvPicPr>
        <xdr:cNvPr id="114" name="Image 106" descr="Picture"/>
        <xdr:cNvPicPr/>
      </xdr:nvPicPr>
      <xdr:blipFill>
        <a:blip r:embed="rId106"/>
        <a:stretch/>
      </xdr:blipFill>
      <xdr:spPr>
        <a:xfrm>
          <a:off x="2715120" y="43186320"/>
          <a:ext cx="380520" cy="380520"/>
        </a:xfrm>
        <a:prstGeom prst="rect">
          <a:avLst/>
        </a:prstGeom>
        <a:ln w="0">
          <a:noFill/>
        </a:ln>
      </xdr:spPr>
    </xdr:pic>
    <xdr:clientData/>
  </xdr:twoCellAnchor>
  <xdr:twoCellAnchor editAs="oneCell">
    <xdr:from>
      <xdr:col>5</xdr:col>
      <xdr:colOff>247680</xdr:colOff>
      <xdr:row>138</xdr:row>
      <xdr:rowOff>85680</xdr:rowOff>
    </xdr:from>
    <xdr:to>
      <xdr:col>5</xdr:col>
      <xdr:colOff>628200</xdr:colOff>
      <xdr:row>138</xdr:row>
      <xdr:rowOff>466200</xdr:rowOff>
    </xdr:to>
    <xdr:pic>
      <xdr:nvPicPr>
        <xdr:cNvPr id="115" name="Image 107" descr="Picture"/>
        <xdr:cNvPicPr/>
      </xdr:nvPicPr>
      <xdr:blipFill>
        <a:blip r:embed="rId107"/>
        <a:stretch/>
      </xdr:blipFill>
      <xdr:spPr>
        <a:xfrm>
          <a:off x="3596760" y="43186320"/>
          <a:ext cx="380520" cy="380520"/>
        </a:xfrm>
        <a:prstGeom prst="rect">
          <a:avLst/>
        </a:prstGeom>
        <a:ln w="0">
          <a:noFill/>
        </a:ln>
      </xdr:spPr>
    </xdr:pic>
    <xdr:clientData/>
  </xdr:twoCellAnchor>
  <xdr:twoCellAnchor editAs="oneCell">
    <xdr:from>
      <xdr:col>6</xdr:col>
      <xdr:colOff>247680</xdr:colOff>
      <xdr:row>138</xdr:row>
      <xdr:rowOff>85680</xdr:rowOff>
    </xdr:from>
    <xdr:to>
      <xdr:col>6</xdr:col>
      <xdr:colOff>628200</xdr:colOff>
      <xdr:row>138</xdr:row>
      <xdr:rowOff>466200</xdr:rowOff>
    </xdr:to>
    <xdr:pic>
      <xdr:nvPicPr>
        <xdr:cNvPr id="116" name="Image 108" descr="Picture"/>
        <xdr:cNvPicPr/>
      </xdr:nvPicPr>
      <xdr:blipFill>
        <a:blip r:embed="rId108"/>
        <a:stretch/>
      </xdr:blipFill>
      <xdr:spPr>
        <a:xfrm>
          <a:off x="4478040" y="43186320"/>
          <a:ext cx="380520" cy="380520"/>
        </a:xfrm>
        <a:prstGeom prst="rect">
          <a:avLst/>
        </a:prstGeom>
        <a:ln w="0">
          <a:noFill/>
        </a:ln>
      </xdr:spPr>
    </xdr:pic>
    <xdr:clientData/>
  </xdr:twoCellAnchor>
  <xdr:twoCellAnchor editAs="oneCell">
    <xdr:from>
      <xdr:col>7</xdr:col>
      <xdr:colOff>247680</xdr:colOff>
      <xdr:row>138</xdr:row>
      <xdr:rowOff>85680</xdr:rowOff>
    </xdr:from>
    <xdr:to>
      <xdr:col>7</xdr:col>
      <xdr:colOff>628200</xdr:colOff>
      <xdr:row>138</xdr:row>
      <xdr:rowOff>466200</xdr:rowOff>
    </xdr:to>
    <xdr:pic>
      <xdr:nvPicPr>
        <xdr:cNvPr id="117" name="Image 109" descr="Picture"/>
        <xdr:cNvPicPr/>
      </xdr:nvPicPr>
      <xdr:blipFill>
        <a:blip r:embed="rId109"/>
        <a:stretch/>
      </xdr:blipFill>
      <xdr:spPr>
        <a:xfrm>
          <a:off x="5359320" y="43186320"/>
          <a:ext cx="380520" cy="380520"/>
        </a:xfrm>
        <a:prstGeom prst="rect">
          <a:avLst/>
        </a:prstGeom>
        <a:ln w="0">
          <a:noFill/>
        </a:ln>
      </xdr:spPr>
    </xdr:pic>
    <xdr:clientData/>
  </xdr:twoCellAnchor>
  <xdr:twoCellAnchor editAs="oneCell">
    <xdr:from>
      <xdr:col>8</xdr:col>
      <xdr:colOff>247680</xdr:colOff>
      <xdr:row>138</xdr:row>
      <xdr:rowOff>85680</xdr:rowOff>
    </xdr:from>
    <xdr:to>
      <xdr:col>8</xdr:col>
      <xdr:colOff>628200</xdr:colOff>
      <xdr:row>138</xdr:row>
      <xdr:rowOff>466200</xdr:rowOff>
    </xdr:to>
    <xdr:pic>
      <xdr:nvPicPr>
        <xdr:cNvPr id="118" name="Image 110" descr="Picture"/>
        <xdr:cNvPicPr/>
      </xdr:nvPicPr>
      <xdr:blipFill>
        <a:blip r:embed="rId110"/>
        <a:stretch/>
      </xdr:blipFill>
      <xdr:spPr>
        <a:xfrm>
          <a:off x="6240960" y="43186320"/>
          <a:ext cx="380520" cy="380520"/>
        </a:xfrm>
        <a:prstGeom prst="rect">
          <a:avLst/>
        </a:prstGeom>
        <a:ln w="0">
          <a:noFill/>
        </a:ln>
      </xdr:spPr>
    </xdr:pic>
    <xdr:clientData/>
  </xdr:twoCellAnchor>
  <xdr:twoCellAnchor editAs="oneCell">
    <xdr:from>
      <xdr:col>9</xdr:col>
      <xdr:colOff>247680</xdr:colOff>
      <xdr:row>138</xdr:row>
      <xdr:rowOff>85680</xdr:rowOff>
    </xdr:from>
    <xdr:to>
      <xdr:col>9</xdr:col>
      <xdr:colOff>628200</xdr:colOff>
      <xdr:row>138</xdr:row>
      <xdr:rowOff>466200</xdr:rowOff>
    </xdr:to>
    <xdr:pic>
      <xdr:nvPicPr>
        <xdr:cNvPr id="119" name="Image 111" descr="Picture"/>
        <xdr:cNvPicPr/>
      </xdr:nvPicPr>
      <xdr:blipFill>
        <a:blip r:embed="rId111"/>
        <a:stretch/>
      </xdr:blipFill>
      <xdr:spPr>
        <a:xfrm>
          <a:off x="7122240" y="43186320"/>
          <a:ext cx="380520" cy="380520"/>
        </a:xfrm>
        <a:prstGeom prst="rect">
          <a:avLst/>
        </a:prstGeom>
        <a:ln w="0">
          <a:noFill/>
        </a:ln>
      </xdr:spPr>
    </xdr:pic>
    <xdr:clientData/>
  </xdr:twoCellAnchor>
  <xdr:twoCellAnchor editAs="oneCell">
    <xdr:from>
      <xdr:col>1</xdr:col>
      <xdr:colOff>66600</xdr:colOff>
      <xdr:row>140</xdr:row>
      <xdr:rowOff>57240</xdr:rowOff>
    </xdr:from>
    <xdr:to>
      <xdr:col>1</xdr:col>
      <xdr:colOff>371160</xdr:colOff>
      <xdr:row>140</xdr:row>
      <xdr:rowOff>361800</xdr:rowOff>
    </xdr:to>
    <xdr:pic>
      <xdr:nvPicPr>
        <xdr:cNvPr id="120" name="Image 112" descr="Picture"/>
        <xdr:cNvPicPr/>
      </xdr:nvPicPr>
      <xdr:blipFill>
        <a:blip r:embed="rId112"/>
        <a:stretch/>
      </xdr:blipFill>
      <xdr:spPr>
        <a:xfrm>
          <a:off x="243000" y="43910280"/>
          <a:ext cx="304560" cy="304560"/>
        </a:xfrm>
        <a:prstGeom prst="rect">
          <a:avLst/>
        </a:prstGeom>
        <a:ln w="0">
          <a:noFill/>
        </a:ln>
      </xdr:spPr>
    </xdr:pic>
    <xdr:clientData/>
  </xdr:twoCellAnchor>
  <xdr:twoCellAnchor editAs="oneCell">
    <xdr:from>
      <xdr:col>4</xdr:col>
      <xdr:colOff>295200</xdr:colOff>
      <xdr:row>140</xdr:row>
      <xdr:rowOff>66600</xdr:rowOff>
    </xdr:from>
    <xdr:to>
      <xdr:col>4</xdr:col>
      <xdr:colOff>580680</xdr:colOff>
      <xdr:row>140</xdr:row>
      <xdr:rowOff>352080</xdr:rowOff>
    </xdr:to>
    <xdr:pic>
      <xdr:nvPicPr>
        <xdr:cNvPr id="121" name="Image 113" descr="Picture"/>
        <xdr:cNvPicPr/>
      </xdr:nvPicPr>
      <xdr:blipFill>
        <a:blip r:embed="rId113"/>
        <a:stretch/>
      </xdr:blipFill>
      <xdr:spPr>
        <a:xfrm>
          <a:off x="2762640" y="43919640"/>
          <a:ext cx="285480" cy="285480"/>
        </a:xfrm>
        <a:prstGeom prst="rect">
          <a:avLst/>
        </a:prstGeom>
        <a:ln w="0">
          <a:noFill/>
        </a:ln>
      </xdr:spPr>
    </xdr:pic>
    <xdr:clientData/>
  </xdr:twoCellAnchor>
  <xdr:twoCellAnchor editAs="oneCell">
    <xdr:from>
      <xdr:col>7</xdr:col>
      <xdr:colOff>295200</xdr:colOff>
      <xdr:row>140</xdr:row>
      <xdr:rowOff>66600</xdr:rowOff>
    </xdr:from>
    <xdr:to>
      <xdr:col>7</xdr:col>
      <xdr:colOff>580680</xdr:colOff>
      <xdr:row>140</xdr:row>
      <xdr:rowOff>352080</xdr:rowOff>
    </xdr:to>
    <xdr:pic>
      <xdr:nvPicPr>
        <xdr:cNvPr id="122" name="Image 114" descr="Picture"/>
        <xdr:cNvPicPr/>
      </xdr:nvPicPr>
      <xdr:blipFill>
        <a:blip r:embed="rId114"/>
        <a:stretch/>
      </xdr:blipFill>
      <xdr:spPr>
        <a:xfrm>
          <a:off x="5406840" y="43919640"/>
          <a:ext cx="285480" cy="285480"/>
        </a:xfrm>
        <a:prstGeom prst="rect">
          <a:avLst/>
        </a:prstGeom>
        <a:ln w="0">
          <a:noFill/>
        </a:ln>
      </xdr:spPr>
    </xdr:pic>
    <xdr:clientData/>
  </xdr:twoCellAnchor>
  <xdr:twoCellAnchor editAs="oneCell">
    <xdr:from>
      <xdr:col>10</xdr:col>
      <xdr:colOff>295200</xdr:colOff>
      <xdr:row>140</xdr:row>
      <xdr:rowOff>66600</xdr:rowOff>
    </xdr:from>
    <xdr:to>
      <xdr:col>10</xdr:col>
      <xdr:colOff>580680</xdr:colOff>
      <xdr:row>140</xdr:row>
      <xdr:rowOff>352080</xdr:rowOff>
    </xdr:to>
    <xdr:pic>
      <xdr:nvPicPr>
        <xdr:cNvPr id="123" name="Image 115" descr="Picture"/>
        <xdr:cNvPicPr/>
      </xdr:nvPicPr>
      <xdr:blipFill>
        <a:blip r:embed="rId115"/>
        <a:stretch/>
      </xdr:blipFill>
      <xdr:spPr>
        <a:xfrm>
          <a:off x="8051040" y="43919640"/>
          <a:ext cx="285480" cy="285480"/>
        </a:xfrm>
        <a:prstGeom prst="rect">
          <a:avLst/>
        </a:prstGeom>
        <a:ln w="0">
          <a:noFill/>
        </a:ln>
      </xdr:spPr>
    </xdr:pic>
    <xdr:clientData/>
  </xdr:twoCellAnchor>
  <xdr:twoCellAnchor editAs="oneCell">
    <xdr:from>
      <xdr:col>1</xdr:col>
      <xdr:colOff>66600</xdr:colOff>
      <xdr:row>141</xdr:row>
      <xdr:rowOff>57240</xdr:rowOff>
    </xdr:from>
    <xdr:to>
      <xdr:col>1</xdr:col>
      <xdr:colOff>371160</xdr:colOff>
      <xdr:row>141</xdr:row>
      <xdr:rowOff>361800</xdr:rowOff>
    </xdr:to>
    <xdr:pic>
      <xdr:nvPicPr>
        <xdr:cNvPr id="124" name="Image 116" descr="Picture"/>
        <xdr:cNvPicPr/>
      </xdr:nvPicPr>
      <xdr:blipFill>
        <a:blip r:embed="rId116"/>
        <a:stretch/>
      </xdr:blipFill>
      <xdr:spPr>
        <a:xfrm>
          <a:off x="243000" y="44339040"/>
          <a:ext cx="304560" cy="304560"/>
        </a:xfrm>
        <a:prstGeom prst="rect">
          <a:avLst/>
        </a:prstGeom>
        <a:ln w="0">
          <a:noFill/>
        </a:ln>
      </xdr:spPr>
    </xdr:pic>
    <xdr:clientData/>
  </xdr:twoCellAnchor>
  <xdr:twoCellAnchor editAs="oneCell">
    <xdr:from>
      <xdr:col>4</xdr:col>
      <xdr:colOff>295200</xdr:colOff>
      <xdr:row>141</xdr:row>
      <xdr:rowOff>66600</xdr:rowOff>
    </xdr:from>
    <xdr:to>
      <xdr:col>4</xdr:col>
      <xdr:colOff>580680</xdr:colOff>
      <xdr:row>141</xdr:row>
      <xdr:rowOff>352080</xdr:rowOff>
    </xdr:to>
    <xdr:pic>
      <xdr:nvPicPr>
        <xdr:cNvPr id="125" name="Image 117" descr="Picture"/>
        <xdr:cNvPicPr/>
      </xdr:nvPicPr>
      <xdr:blipFill>
        <a:blip r:embed="rId117"/>
        <a:stretch/>
      </xdr:blipFill>
      <xdr:spPr>
        <a:xfrm>
          <a:off x="2762640" y="44348400"/>
          <a:ext cx="285480" cy="285480"/>
        </a:xfrm>
        <a:prstGeom prst="rect">
          <a:avLst/>
        </a:prstGeom>
        <a:ln w="0">
          <a:noFill/>
        </a:ln>
      </xdr:spPr>
    </xdr:pic>
    <xdr:clientData/>
  </xdr:twoCellAnchor>
  <xdr:twoCellAnchor editAs="oneCell">
    <xdr:from>
      <xdr:col>7</xdr:col>
      <xdr:colOff>295200</xdr:colOff>
      <xdr:row>141</xdr:row>
      <xdr:rowOff>66600</xdr:rowOff>
    </xdr:from>
    <xdr:to>
      <xdr:col>7</xdr:col>
      <xdr:colOff>580680</xdr:colOff>
      <xdr:row>141</xdr:row>
      <xdr:rowOff>352080</xdr:rowOff>
    </xdr:to>
    <xdr:pic>
      <xdr:nvPicPr>
        <xdr:cNvPr id="126" name="Image 118" descr="Picture"/>
        <xdr:cNvPicPr/>
      </xdr:nvPicPr>
      <xdr:blipFill>
        <a:blip r:embed="rId118"/>
        <a:stretch/>
      </xdr:blipFill>
      <xdr:spPr>
        <a:xfrm>
          <a:off x="5406840" y="44348400"/>
          <a:ext cx="285480" cy="285480"/>
        </a:xfrm>
        <a:prstGeom prst="rect">
          <a:avLst/>
        </a:prstGeom>
        <a:ln w="0">
          <a:noFill/>
        </a:ln>
      </xdr:spPr>
    </xdr:pic>
    <xdr:clientData/>
  </xdr:twoCellAnchor>
  <xdr:twoCellAnchor editAs="oneCell">
    <xdr:from>
      <xdr:col>10</xdr:col>
      <xdr:colOff>295200</xdr:colOff>
      <xdr:row>141</xdr:row>
      <xdr:rowOff>66600</xdr:rowOff>
    </xdr:from>
    <xdr:to>
      <xdr:col>10</xdr:col>
      <xdr:colOff>580680</xdr:colOff>
      <xdr:row>141</xdr:row>
      <xdr:rowOff>352080</xdr:rowOff>
    </xdr:to>
    <xdr:pic>
      <xdr:nvPicPr>
        <xdr:cNvPr id="127" name="Image 119" descr="Picture"/>
        <xdr:cNvPicPr/>
      </xdr:nvPicPr>
      <xdr:blipFill>
        <a:blip r:embed="rId119"/>
        <a:stretch/>
      </xdr:blipFill>
      <xdr:spPr>
        <a:xfrm>
          <a:off x="8051040" y="44348400"/>
          <a:ext cx="285480" cy="285480"/>
        </a:xfrm>
        <a:prstGeom prst="rect">
          <a:avLst/>
        </a:prstGeom>
        <a:ln w="0">
          <a:noFill/>
        </a:ln>
      </xdr:spPr>
    </xdr:pic>
    <xdr:clientData/>
  </xdr:twoCellAnchor>
  <xdr:twoCellAnchor editAs="oneCell">
    <xdr:from>
      <xdr:col>1</xdr:col>
      <xdr:colOff>66600</xdr:colOff>
      <xdr:row>142</xdr:row>
      <xdr:rowOff>57240</xdr:rowOff>
    </xdr:from>
    <xdr:to>
      <xdr:col>1</xdr:col>
      <xdr:colOff>371160</xdr:colOff>
      <xdr:row>142</xdr:row>
      <xdr:rowOff>361800</xdr:rowOff>
    </xdr:to>
    <xdr:pic>
      <xdr:nvPicPr>
        <xdr:cNvPr id="128" name="Image 120" descr="Picture"/>
        <xdr:cNvPicPr/>
      </xdr:nvPicPr>
      <xdr:blipFill>
        <a:blip r:embed="rId120"/>
        <a:stretch/>
      </xdr:blipFill>
      <xdr:spPr>
        <a:xfrm>
          <a:off x="243000" y="44767440"/>
          <a:ext cx="304560" cy="304560"/>
        </a:xfrm>
        <a:prstGeom prst="rect">
          <a:avLst/>
        </a:prstGeom>
        <a:ln w="0">
          <a:noFill/>
        </a:ln>
      </xdr:spPr>
    </xdr:pic>
    <xdr:clientData/>
  </xdr:twoCellAnchor>
  <xdr:twoCellAnchor editAs="oneCell">
    <xdr:from>
      <xdr:col>4</xdr:col>
      <xdr:colOff>295200</xdr:colOff>
      <xdr:row>142</xdr:row>
      <xdr:rowOff>66600</xdr:rowOff>
    </xdr:from>
    <xdr:to>
      <xdr:col>4</xdr:col>
      <xdr:colOff>580680</xdr:colOff>
      <xdr:row>142</xdr:row>
      <xdr:rowOff>352080</xdr:rowOff>
    </xdr:to>
    <xdr:pic>
      <xdr:nvPicPr>
        <xdr:cNvPr id="129" name="Image 121" descr="Picture"/>
        <xdr:cNvPicPr/>
      </xdr:nvPicPr>
      <xdr:blipFill>
        <a:blip r:embed="rId121"/>
        <a:stretch/>
      </xdr:blipFill>
      <xdr:spPr>
        <a:xfrm>
          <a:off x="2762640" y="44776800"/>
          <a:ext cx="285480" cy="285480"/>
        </a:xfrm>
        <a:prstGeom prst="rect">
          <a:avLst/>
        </a:prstGeom>
        <a:ln w="0">
          <a:noFill/>
        </a:ln>
      </xdr:spPr>
    </xdr:pic>
    <xdr:clientData/>
  </xdr:twoCellAnchor>
  <xdr:twoCellAnchor editAs="oneCell">
    <xdr:from>
      <xdr:col>7</xdr:col>
      <xdr:colOff>295200</xdr:colOff>
      <xdr:row>142</xdr:row>
      <xdr:rowOff>66600</xdr:rowOff>
    </xdr:from>
    <xdr:to>
      <xdr:col>7</xdr:col>
      <xdr:colOff>580680</xdr:colOff>
      <xdr:row>142</xdr:row>
      <xdr:rowOff>352080</xdr:rowOff>
    </xdr:to>
    <xdr:pic>
      <xdr:nvPicPr>
        <xdr:cNvPr id="130" name="Image 122" descr="Picture"/>
        <xdr:cNvPicPr/>
      </xdr:nvPicPr>
      <xdr:blipFill>
        <a:blip r:embed="rId122"/>
        <a:stretch/>
      </xdr:blipFill>
      <xdr:spPr>
        <a:xfrm>
          <a:off x="5406840" y="44776800"/>
          <a:ext cx="285480" cy="285480"/>
        </a:xfrm>
        <a:prstGeom prst="rect">
          <a:avLst/>
        </a:prstGeom>
        <a:ln w="0">
          <a:noFill/>
        </a:ln>
      </xdr:spPr>
    </xdr:pic>
    <xdr:clientData/>
  </xdr:twoCellAnchor>
  <xdr:twoCellAnchor editAs="oneCell">
    <xdr:from>
      <xdr:col>10</xdr:col>
      <xdr:colOff>295200</xdr:colOff>
      <xdr:row>142</xdr:row>
      <xdr:rowOff>66600</xdr:rowOff>
    </xdr:from>
    <xdr:to>
      <xdr:col>10</xdr:col>
      <xdr:colOff>580680</xdr:colOff>
      <xdr:row>142</xdr:row>
      <xdr:rowOff>352080</xdr:rowOff>
    </xdr:to>
    <xdr:pic>
      <xdr:nvPicPr>
        <xdr:cNvPr id="131" name="Image 123" descr="Picture"/>
        <xdr:cNvPicPr/>
      </xdr:nvPicPr>
      <xdr:blipFill>
        <a:blip r:embed="rId123"/>
        <a:stretch/>
      </xdr:blipFill>
      <xdr:spPr>
        <a:xfrm>
          <a:off x="8051040" y="44776800"/>
          <a:ext cx="285480" cy="285480"/>
        </a:xfrm>
        <a:prstGeom prst="rect">
          <a:avLst/>
        </a:prstGeom>
        <a:ln w="0">
          <a:noFill/>
        </a:ln>
      </xdr:spPr>
    </xdr:pic>
    <xdr:clientData/>
  </xdr:twoCellAnchor>
  <xdr:twoCellAnchor editAs="oneCell">
    <xdr:from>
      <xdr:col>2</xdr:col>
      <xdr:colOff>295200</xdr:colOff>
      <xdr:row>148</xdr:row>
      <xdr:rowOff>85680</xdr:rowOff>
    </xdr:from>
    <xdr:to>
      <xdr:col>2</xdr:col>
      <xdr:colOff>675720</xdr:colOff>
      <xdr:row>148</xdr:row>
      <xdr:rowOff>466200</xdr:rowOff>
    </xdr:to>
    <xdr:pic>
      <xdr:nvPicPr>
        <xdr:cNvPr id="132" name="Image 124" descr="Picture"/>
        <xdr:cNvPicPr/>
      </xdr:nvPicPr>
      <xdr:blipFill>
        <a:blip r:embed="rId124"/>
        <a:stretch/>
      </xdr:blipFill>
      <xdr:spPr>
        <a:xfrm>
          <a:off x="894600" y="46634400"/>
          <a:ext cx="380520" cy="380520"/>
        </a:xfrm>
        <a:prstGeom prst="rect">
          <a:avLst/>
        </a:prstGeom>
        <a:ln w="0">
          <a:noFill/>
        </a:ln>
      </xdr:spPr>
    </xdr:pic>
    <xdr:clientData/>
  </xdr:twoCellAnchor>
  <xdr:twoCellAnchor editAs="oneCell">
    <xdr:from>
      <xdr:col>3</xdr:col>
      <xdr:colOff>247680</xdr:colOff>
      <xdr:row>148</xdr:row>
      <xdr:rowOff>85680</xdr:rowOff>
    </xdr:from>
    <xdr:to>
      <xdr:col>3</xdr:col>
      <xdr:colOff>628200</xdr:colOff>
      <xdr:row>148</xdr:row>
      <xdr:rowOff>466200</xdr:rowOff>
    </xdr:to>
    <xdr:pic>
      <xdr:nvPicPr>
        <xdr:cNvPr id="133" name="Image 125" descr="Picture"/>
        <xdr:cNvPicPr/>
      </xdr:nvPicPr>
      <xdr:blipFill>
        <a:blip r:embed="rId125"/>
        <a:stretch/>
      </xdr:blipFill>
      <xdr:spPr>
        <a:xfrm>
          <a:off x="1833840" y="46634400"/>
          <a:ext cx="380520" cy="380520"/>
        </a:xfrm>
        <a:prstGeom prst="rect">
          <a:avLst/>
        </a:prstGeom>
        <a:ln w="0">
          <a:noFill/>
        </a:ln>
      </xdr:spPr>
    </xdr:pic>
    <xdr:clientData/>
  </xdr:twoCellAnchor>
  <xdr:twoCellAnchor editAs="oneCell">
    <xdr:from>
      <xdr:col>4</xdr:col>
      <xdr:colOff>247680</xdr:colOff>
      <xdr:row>148</xdr:row>
      <xdr:rowOff>85680</xdr:rowOff>
    </xdr:from>
    <xdr:to>
      <xdr:col>4</xdr:col>
      <xdr:colOff>628200</xdr:colOff>
      <xdr:row>148</xdr:row>
      <xdr:rowOff>466200</xdr:rowOff>
    </xdr:to>
    <xdr:pic>
      <xdr:nvPicPr>
        <xdr:cNvPr id="134" name="Image 126" descr="Picture"/>
        <xdr:cNvPicPr/>
      </xdr:nvPicPr>
      <xdr:blipFill>
        <a:blip r:embed="rId126"/>
        <a:stretch/>
      </xdr:blipFill>
      <xdr:spPr>
        <a:xfrm>
          <a:off x="2715120" y="46634400"/>
          <a:ext cx="380520" cy="380520"/>
        </a:xfrm>
        <a:prstGeom prst="rect">
          <a:avLst/>
        </a:prstGeom>
        <a:ln w="0">
          <a:noFill/>
        </a:ln>
      </xdr:spPr>
    </xdr:pic>
    <xdr:clientData/>
  </xdr:twoCellAnchor>
  <xdr:twoCellAnchor editAs="oneCell">
    <xdr:from>
      <xdr:col>5</xdr:col>
      <xdr:colOff>247680</xdr:colOff>
      <xdr:row>148</xdr:row>
      <xdr:rowOff>85680</xdr:rowOff>
    </xdr:from>
    <xdr:to>
      <xdr:col>5</xdr:col>
      <xdr:colOff>628200</xdr:colOff>
      <xdr:row>148</xdr:row>
      <xdr:rowOff>466200</xdr:rowOff>
    </xdr:to>
    <xdr:pic>
      <xdr:nvPicPr>
        <xdr:cNvPr id="135" name="Image 127" descr="Picture"/>
        <xdr:cNvPicPr/>
      </xdr:nvPicPr>
      <xdr:blipFill>
        <a:blip r:embed="rId127"/>
        <a:stretch/>
      </xdr:blipFill>
      <xdr:spPr>
        <a:xfrm>
          <a:off x="3596760" y="46634400"/>
          <a:ext cx="380520" cy="380520"/>
        </a:xfrm>
        <a:prstGeom prst="rect">
          <a:avLst/>
        </a:prstGeom>
        <a:ln w="0">
          <a:noFill/>
        </a:ln>
      </xdr:spPr>
    </xdr:pic>
    <xdr:clientData/>
  </xdr:twoCellAnchor>
  <xdr:twoCellAnchor editAs="oneCell">
    <xdr:from>
      <xdr:col>6</xdr:col>
      <xdr:colOff>247680</xdr:colOff>
      <xdr:row>148</xdr:row>
      <xdr:rowOff>85680</xdr:rowOff>
    </xdr:from>
    <xdr:to>
      <xdr:col>6</xdr:col>
      <xdr:colOff>628200</xdr:colOff>
      <xdr:row>148</xdr:row>
      <xdr:rowOff>466200</xdr:rowOff>
    </xdr:to>
    <xdr:pic>
      <xdr:nvPicPr>
        <xdr:cNvPr id="136" name="Image 128" descr="Picture"/>
        <xdr:cNvPicPr/>
      </xdr:nvPicPr>
      <xdr:blipFill>
        <a:blip r:embed="rId128"/>
        <a:stretch/>
      </xdr:blipFill>
      <xdr:spPr>
        <a:xfrm>
          <a:off x="4478040" y="46634400"/>
          <a:ext cx="380520" cy="380520"/>
        </a:xfrm>
        <a:prstGeom prst="rect">
          <a:avLst/>
        </a:prstGeom>
        <a:ln w="0">
          <a:noFill/>
        </a:ln>
      </xdr:spPr>
    </xdr:pic>
    <xdr:clientData/>
  </xdr:twoCellAnchor>
  <xdr:twoCellAnchor editAs="oneCell">
    <xdr:from>
      <xdr:col>7</xdr:col>
      <xdr:colOff>247680</xdr:colOff>
      <xdr:row>148</xdr:row>
      <xdr:rowOff>85680</xdr:rowOff>
    </xdr:from>
    <xdr:to>
      <xdr:col>7</xdr:col>
      <xdr:colOff>628200</xdr:colOff>
      <xdr:row>148</xdr:row>
      <xdr:rowOff>466200</xdr:rowOff>
    </xdr:to>
    <xdr:pic>
      <xdr:nvPicPr>
        <xdr:cNvPr id="137" name="Image 129" descr="Picture"/>
        <xdr:cNvPicPr/>
      </xdr:nvPicPr>
      <xdr:blipFill>
        <a:blip r:embed="rId129"/>
        <a:stretch/>
      </xdr:blipFill>
      <xdr:spPr>
        <a:xfrm>
          <a:off x="5359320" y="46634400"/>
          <a:ext cx="380520" cy="380520"/>
        </a:xfrm>
        <a:prstGeom prst="rect">
          <a:avLst/>
        </a:prstGeom>
        <a:ln w="0">
          <a:noFill/>
        </a:ln>
      </xdr:spPr>
    </xdr:pic>
    <xdr:clientData/>
  </xdr:twoCellAnchor>
  <xdr:twoCellAnchor editAs="oneCell">
    <xdr:from>
      <xdr:col>8</xdr:col>
      <xdr:colOff>247680</xdr:colOff>
      <xdr:row>148</xdr:row>
      <xdr:rowOff>85680</xdr:rowOff>
    </xdr:from>
    <xdr:to>
      <xdr:col>8</xdr:col>
      <xdr:colOff>628200</xdr:colOff>
      <xdr:row>148</xdr:row>
      <xdr:rowOff>466200</xdr:rowOff>
    </xdr:to>
    <xdr:pic>
      <xdr:nvPicPr>
        <xdr:cNvPr id="138" name="Image 130" descr="Picture"/>
        <xdr:cNvPicPr/>
      </xdr:nvPicPr>
      <xdr:blipFill>
        <a:blip r:embed="rId130"/>
        <a:stretch/>
      </xdr:blipFill>
      <xdr:spPr>
        <a:xfrm>
          <a:off x="6240960" y="46634400"/>
          <a:ext cx="380520" cy="380520"/>
        </a:xfrm>
        <a:prstGeom prst="rect">
          <a:avLst/>
        </a:prstGeom>
        <a:ln w="0">
          <a:noFill/>
        </a:ln>
      </xdr:spPr>
    </xdr:pic>
    <xdr:clientData/>
  </xdr:twoCellAnchor>
  <xdr:twoCellAnchor editAs="oneCell">
    <xdr:from>
      <xdr:col>9</xdr:col>
      <xdr:colOff>247680</xdr:colOff>
      <xdr:row>148</xdr:row>
      <xdr:rowOff>85680</xdr:rowOff>
    </xdr:from>
    <xdr:to>
      <xdr:col>9</xdr:col>
      <xdr:colOff>628200</xdr:colOff>
      <xdr:row>148</xdr:row>
      <xdr:rowOff>466200</xdr:rowOff>
    </xdr:to>
    <xdr:pic>
      <xdr:nvPicPr>
        <xdr:cNvPr id="139" name="Image 131" descr="Picture"/>
        <xdr:cNvPicPr/>
      </xdr:nvPicPr>
      <xdr:blipFill>
        <a:blip r:embed="rId131"/>
        <a:stretch/>
      </xdr:blipFill>
      <xdr:spPr>
        <a:xfrm>
          <a:off x="7122240" y="46634400"/>
          <a:ext cx="380520" cy="380520"/>
        </a:xfrm>
        <a:prstGeom prst="rect">
          <a:avLst/>
        </a:prstGeom>
        <a:ln w="0">
          <a:noFill/>
        </a:ln>
      </xdr:spPr>
    </xdr:pic>
    <xdr:clientData/>
  </xdr:twoCellAnchor>
  <xdr:twoCellAnchor editAs="oneCell">
    <xdr:from>
      <xdr:col>10</xdr:col>
      <xdr:colOff>247680</xdr:colOff>
      <xdr:row>148</xdr:row>
      <xdr:rowOff>85680</xdr:rowOff>
    </xdr:from>
    <xdr:to>
      <xdr:col>10</xdr:col>
      <xdr:colOff>628200</xdr:colOff>
      <xdr:row>148</xdr:row>
      <xdr:rowOff>466200</xdr:rowOff>
    </xdr:to>
    <xdr:pic>
      <xdr:nvPicPr>
        <xdr:cNvPr id="140" name="Image 132" descr="Picture"/>
        <xdr:cNvPicPr/>
      </xdr:nvPicPr>
      <xdr:blipFill>
        <a:blip r:embed="rId132"/>
        <a:stretch/>
      </xdr:blipFill>
      <xdr:spPr>
        <a:xfrm>
          <a:off x="8003520" y="46634400"/>
          <a:ext cx="380520" cy="380520"/>
        </a:xfrm>
        <a:prstGeom prst="rect">
          <a:avLst/>
        </a:prstGeom>
        <a:ln w="0">
          <a:noFill/>
        </a:ln>
      </xdr:spPr>
    </xdr:pic>
    <xdr:clientData/>
  </xdr:twoCellAnchor>
  <xdr:twoCellAnchor editAs="oneCell">
    <xdr:from>
      <xdr:col>1</xdr:col>
      <xdr:colOff>66600</xdr:colOff>
      <xdr:row>150</xdr:row>
      <xdr:rowOff>57240</xdr:rowOff>
    </xdr:from>
    <xdr:to>
      <xdr:col>1</xdr:col>
      <xdr:colOff>371160</xdr:colOff>
      <xdr:row>150</xdr:row>
      <xdr:rowOff>361800</xdr:rowOff>
    </xdr:to>
    <xdr:pic>
      <xdr:nvPicPr>
        <xdr:cNvPr id="141" name="Image 133" descr="Picture"/>
        <xdr:cNvPicPr/>
      </xdr:nvPicPr>
      <xdr:blipFill>
        <a:blip r:embed="rId133"/>
        <a:stretch/>
      </xdr:blipFill>
      <xdr:spPr>
        <a:xfrm>
          <a:off x="243000" y="47358360"/>
          <a:ext cx="304560" cy="304560"/>
        </a:xfrm>
        <a:prstGeom prst="rect">
          <a:avLst/>
        </a:prstGeom>
        <a:ln w="0">
          <a:noFill/>
        </a:ln>
      </xdr:spPr>
    </xdr:pic>
    <xdr:clientData/>
  </xdr:twoCellAnchor>
  <xdr:twoCellAnchor editAs="oneCell">
    <xdr:from>
      <xdr:col>4</xdr:col>
      <xdr:colOff>295200</xdr:colOff>
      <xdr:row>150</xdr:row>
      <xdr:rowOff>66600</xdr:rowOff>
    </xdr:from>
    <xdr:to>
      <xdr:col>4</xdr:col>
      <xdr:colOff>580680</xdr:colOff>
      <xdr:row>150</xdr:row>
      <xdr:rowOff>352080</xdr:rowOff>
    </xdr:to>
    <xdr:pic>
      <xdr:nvPicPr>
        <xdr:cNvPr id="142" name="Image 134" descr="Picture"/>
        <xdr:cNvPicPr/>
      </xdr:nvPicPr>
      <xdr:blipFill>
        <a:blip r:embed="rId134"/>
        <a:stretch/>
      </xdr:blipFill>
      <xdr:spPr>
        <a:xfrm>
          <a:off x="2762640" y="47367720"/>
          <a:ext cx="285480" cy="285480"/>
        </a:xfrm>
        <a:prstGeom prst="rect">
          <a:avLst/>
        </a:prstGeom>
        <a:ln w="0">
          <a:noFill/>
        </a:ln>
      </xdr:spPr>
    </xdr:pic>
    <xdr:clientData/>
  </xdr:twoCellAnchor>
  <xdr:twoCellAnchor editAs="oneCell">
    <xdr:from>
      <xdr:col>7</xdr:col>
      <xdr:colOff>295200</xdr:colOff>
      <xdr:row>150</xdr:row>
      <xdr:rowOff>66600</xdr:rowOff>
    </xdr:from>
    <xdr:to>
      <xdr:col>7</xdr:col>
      <xdr:colOff>580680</xdr:colOff>
      <xdr:row>150</xdr:row>
      <xdr:rowOff>352080</xdr:rowOff>
    </xdr:to>
    <xdr:pic>
      <xdr:nvPicPr>
        <xdr:cNvPr id="143" name="Image 135" descr="Picture"/>
        <xdr:cNvPicPr/>
      </xdr:nvPicPr>
      <xdr:blipFill>
        <a:blip r:embed="rId135"/>
        <a:stretch/>
      </xdr:blipFill>
      <xdr:spPr>
        <a:xfrm>
          <a:off x="5406840" y="47367720"/>
          <a:ext cx="285480" cy="285480"/>
        </a:xfrm>
        <a:prstGeom prst="rect">
          <a:avLst/>
        </a:prstGeom>
        <a:ln w="0">
          <a:noFill/>
        </a:ln>
      </xdr:spPr>
    </xdr:pic>
    <xdr:clientData/>
  </xdr:twoCellAnchor>
  <xdr:twoCellAnchor editAs="oneCell">
    <xdr:from>
      <xdr:col>10</xdr:col>
      <xdr:colOff>295200</xdr:colOff>
      <xdr:row>150</xdr:row>
      <xdr:rowOff>66600</xdr:rowOff>
    </xdr:from>
    <xdr:to>
      <xdr:col>10</xdr:col>
      <xdr:colOff>580680</xdr:colOff>
      <xdr:row>150</xdr:row>
      <xdr:rowOff>352080</xdr:rowOff>
    </xdr:to>
    <xdr:pic>
      <xdr:nvPicPr>
        <xdr:cNvPr id="144" name="Image 136" descr="Picture"/>
        <xdr:cNvPicPr/>
      </xdr:nvPicPr>
      <xdr:blipFill>
        <a:blip r:embed="rId136"/>
        <a:stretch/>
      </xdr:blipFill>
      <xdr:spPr>
        <a:xfrm>
          <a:off x="8051040" y="47367720"/>
          <a:ext cx="285480" cy="285480"/>
        </a:xfrm>
        <a:prstGeom prst="rect">
          <a:avLst/>
        </a:prstGeom>
        <a:ln w="0">
          <a:noFill/>
        </a:ln>
      </xdr:spPr>
    </xdr:pic>
    <xdr:clientData/>
  </xdr:twoCellAnchor>
  <xdr:twoCellAnchor editAs="oneCell">
    <xdr:from>
      <xdr:col>1</xdr:col>
      <xdr:colOff>66600</xdr:colOff>
      <xdr:row>151</xdr:row>
      <xdr:rowOff>57240</xdr:rowOff>
    </xdr:from>
    <xdr:to>
      <xdr:col>1</xdr:col>
      <xdr:colOff>371160</xdr:colOff>
      <xdr:row>151</xdr:row>
      <xdr:rowOff>361800</xdr:rowOff>
    </xdr:to>
    <xdr:pic>
      <xdr:nvPicPr>
        <xdr:cNvPr id="145" name="Image 137" descr="Picture"/>
        <xdr:cNvPicPr/>
      </xdr:nvPicPr>
      <xdr:blipFill>
        <a:blip r:embed="rId137"/>
        <a:stretch/>
      </xdr:blipFill>
      <xdr:spPr>
        <a:xfrm>
          <a:off x="243000" y="47787120"/>
          <a:ext cx="304560" cy="304560"/>
        </a:xfrm>
        <a:prstGeom prst="rect">
          <a:avLst/>
        </a:prstGeom>
        <a:ln w="0">
          <a:noFill/>
        </a:ln>
      </xdr:spPr>
    </xdr:pic>
    <xdr:clientData/>
  </xdr:twoCellAnchor>
  <xdr:twoCellAnchor editAs="oneCell">
    <xdr:from>
      <xdr:col>4</xdr:col>
      <xdr:colOff>295200</xdr:colOff>
      <xdr:row>151</xdr:row>
      <xdr:rowOff>66600</xdr:rowOff>
    </xdr:from>
    <xdr:to>
      <xdr:col>4</xdr:col>
      <xdr:colOff>580680</xdr:colOff>
      <xdr:row>151</xdr:row>
      <xdr:rowOff>352080</xdr:rowOff>
    </xdr:to>
    <xdr:pic>
      <xdr:nvPicPr>
        <xdr:cNvPr id="146" name="Image 138" descr="Picture"/>
        <xdr:cNvPicPr/>
      </xdr:nvPicPr>
      <xdr:blipFill>
        <a:blip r:embed="rId138"/>
        <a:stretch/>
      </xdr:blipFill>
      <xdr:spPr>
        <a:xfrm>
          <a:off x="2762640" y="47796480"/>
          <a:ext cx="285480" cy="285480"/>
        </a:xfrm>
        <a:prstGeom prst="rect">
          <a:avLst/>
        </a:prstGeom>
        <a:ln w="0">
          <a:noFill/>
        </a:ln>
      </xdr:spPr>
    </xdr:pic>
    <xdr:clientData/>
  </xdr:twoCellAnchor>
  <xdr:twoCellAnchor editAs="oneCell">
    <xdr:from>
      <xdr:col>7</xdr:col>
      <xdr:colOff>295200</xdr:colOff>
      <xdr:row>151</xdr:row>
      <xdr:rowOff>66600</xdr:rowOff>
    </xdr:from>
    <xdr:to>
      <xdr:col>7</xdr:col>
      <xdr:colOff>580680</xdr:colOff>
      <xdr:row>151</xdr:row>
      <xdr:rowOff>352080</xdr:rowOff>
    </xdr:to>
    <xdr:pic>
      <xdr:nvPicPr>
        <xdr:cNvPr id="147" name="Image 139" descr="Picture"/>
        <xdr:cNvPicPr/>
      </xdr:nvPicPr>
      <xdr:blipFill>
        <a:blip r:embed="rId139"/>
        <a:stretch/>
      </xdr:blipFill>
      <xdr:spPr>
        <a:xfrm>
          <a:off x="5406840" y="47796480"/>
          <a:ext cx="285480" cy="285480"/>
        </a:xfrm>
        <a:prstGeom prst="rect">
          <a:avLst/>
        </a:prstGeom>
        <a:ln w="0">
          <a:noFill/>
        </a:ln>
      </xdr:spPr>
    </xdr:pic>
    <xdr:clientData/>
  </xdr:twoCellAnchor>
  <xdr:twoCellAnchor editAs="oneCell">
    <xdr:from>
      <xdr:col>10</xdr:col>
      <xdr:colOff>295200</xdr:colOff>
      <xdr:row>151</xdr:row>
      <xdr:rowOff>66600</xdr:rowOff>
    </xdr:from>
    <xdr:to>
      <xdr:col>10</xdr:col>
      <xdr:colOff>580680</xdr:colOff>
      <xdr:row>151</xdr:row>
      <xdr:rowOff>352080</xdr:rowOff>
    </xdr:to>
    <xdr:pic>
      <xdr:nvPicPr>
        <xdr:cNvPr id="148" name="Image 140" descr="Picture"/>
        <xdr:cNvPicPr/>
      </xdr:nvPicPr>
      <xdr:blipFill>
        <a:blip r:embed="rId140"/>
        <a:stretch/>
      </xdr:blipFill>
      <xdr:spPr>
        <a:xfrm>
          <a:off x="8051040" y="47796480"/>
          <a:ext cx="285480" cy="285480"/>
        </a:xfrm>
        <a:prstGeom prst="rect">
          <a:avLst/>
        </a:prstGeom>
        <a:ln w="0">
          <a:noFill/>
        </a:ln>
      </xdr:spPr>
    </xdr:pic>
    <xdr:clientData/>
  </xdr:twoCellAnchor>
  <xdr:twoCellAnchor editAs="oneCell">
    <xdr:from>
      <xdr:col>1</xdr:col>
      <xdr:colOff>66600</xdr:colOff>
      <xdr:row>152</xdr:row>
      <xdr:rowOff>57240</xdr:rowOff>
    </xdr:from>
    <xdr:to>
      <xdr:col>1</xdr:col>
      <xdr:colOff>371160</xdr:colOff>
      <xdr:row>152</xdr:row>
      <xdr:rowOff>361800</xdr:rowOff>
    </xdr:to>
    <xdr:pic>
      <xdr:nvPicPr>
        <xdr:cNvPr id="149" name="Image 141" descr="Picture"/>
        <xdr:cNvPicPr/>
      </xdr:nvPicPr>
      <xdr:blipFill>
        <a:blip r:embed="rId141"/>
        <a:stretch/>
      </xdr:blipFill>
      <xdr:spPr>
        <a:xfrm>
          <a:off x="243000" y="48215520"/>
          <a:ext cx="304560" cy="304560"/>
        </a:xfrm>
        <a:prstGeom prst="rect">
          <a:avLst/>
        </a:prstGeom>
        <a:ln w="0">
          <a:noFill/>
        </a:ln>
      </xdr:spPr>
    </xdr:pic>
    <xdr:clientData/>
  </xdr:twoCellAnchor>
  <xdr:twoCellAnchor editAs="oneCell">
    <xdr:from>
      <xdr:col>4</xdr:col>
      <xdr:colOff>295200</xdr:colOff>
      <xdr:row>152</xdr:row>
      <xdr:rowOff>66600</xdr:rowOff>
    </xdr:from>
    <xdr:to>
      <xdr:col>4</xdr:col>
      <xdr:colOff>580680</xdr:colOff>
      <xdr:row>152</xdr:row>
      <xdr:rowOff>352080</xdr:rowOff>
    </xdr:to>
    <xdr:pic>
      <xdr:nvPicPr>
        <xdr:cNvPr id="150" name="Image 142" descr="Picture"/>
        <xdr:cNvPicPr/>
      </xdr:nvPicPr>
      <xdr:blipFill>
        <a:blip r:embed="rId142"/>
        <a:stretch/>
      </xdr:blipFill>
      <xdr:spPr>
        <a:xfrm>
          <a:off x="2762640" y="48224880"/>
          <a:ext cx="285480" cy="285480"/>
        </a:xfrm>
        <a:prstGeom prst="rect">
          <a:avLst/>
        </a:prstGeom>
        <a:ln w="0">
          <a:noFill/>
        </a:ln>
      </xdr:spPr>
    </xdr:pic>
    <xdr:clientData/>
  </xdr:twoCellAnchor>
  <xdr:twoCellAnchor editAs="oneCell">
    <xdr:from>
      <xdr:col>7</xdr:col>
      <xdr:colOff>295200</xdr:colOff>
      <xdr:row>152</xdr:row>
      <xdr:rowOff>66600</xdr:rowOff>
    </xdr:from>
    <xdr:to>
      <xdr:col>7</xdr:col>
      <xdr:colOff>580680</xdr:colOff>
      <xdr:row>152</xdr:row>
      <xdr:rowOff>352080</xdr:rowOff>
    </xdr:to>
    <xdr:pic>
      <xdr:nvPicPr>
        <xdr:cNvPr id="151" name="Image 143" descr="Picture"/>
        <xdr:cNvPicPr/>
      </xdr:nvPicPr>
      <xdr:blipFill>
        <a:blip r:embed="rId143"/>
        <a:stretch/>
      </xdr:blipFill>
      <xdr:spPr>
        <a:xfrm>
          <a:off x="5406840" y="48224880"/>
          <a:ext cx="285480" cy="285480"/>
        </a:xfrm>
        <a:prstGeom prst="rect">
          <a:avLst/>
        </a:prstGeom>
        <a:ln w="0">
          <a:noFill/>
        </a:ln>
      </xdr:spPr>
    </xdr:pic>
    <xdr:clientData/>
  </xdr:twoCellAnchor>
  <xdr:twoCellAnchor editAs="oneCell">
    <xdr:from>
      <xdr:col>10</xdr:col>
      <xdr:colOff>295200</xdr:colOff>
      <xdr:row>152</xdr:row>
      <xdr:rowOff>66600</xdr:rowOff>
    </xdr:from>
    <xdr:to>
      <xdr:col>10</xdr:col>
      <xdr:colOff>580680</xdr:colOff>
      <xdr:row>152</xdr:row>
      <xdr:rowOff>352080</xdr:rowOff>
    </xdr:to>
    <xdr:pic>
      <xdr:nvPicPr>
        <xdr:cNvPr id="152" name="Image 144" descr="Picture"/>
        <xdr:cNvPicPr/>
      </xdr:nvPicPr>
      <xdr:blipFill>
        <a:blip r:embed="rId144"/>
        <a:stretch/>
      </xdr:blipFill>
      <xdr:spPr>
        <a:xfrm>
          <a:off x="8051040" y="48224880"/>
          <a:ext cx="285480" cy="285480"/>
        </a:xfrm>
        <a:prstGeom prst="rect">
          <a:avLst/>
        </a:prstGeom>
        <a:ln w="0">
          <a:noFill/>
        </a:ln>
      </xdr:spPr>
    </xdr:pic>
    <xdr:clientData/>
  </xdr:twoCellAnchor>
  <xdr:twoCellAnchor editAs="oneCell">
    <xdr:from>
      <xdr:col>2</xdr:col>
      <xdr:colOff>295200</xdr:colOff>
      <xdr:row>158</xdr:row>
      <xdr:rowOff>85680</xdr:rowOff>
    </xdr:from>
    <xdr:to>
      <xdr:col>2</xdr:col>
      <xdr:colOff>675720</xdr:colOff>
      <xdr:row>158</xdr:row>
      <xdr:rowOff>466200</xdr:rowOff>
    </xdr:to>
    <xdr:pic>
      <xdr:nvPicPr>
        <xdr:cNvPr id="153" name="Image 145" descr="Picture"/>
        <xdr:cNvPicPr/>
      </xdr:nvPicPr>
      <xdr:blipFill>
        <a:blip r:embed="rId145"/>
        <a:stretch/>
      </xdr:blipFill>
      <xdr:spPr>
        <a:xfrm>
          <a:off x="894600" y="50082480"/>
          <a:ext cx="380520" cy="380520"/>
        </a:xfrm>
        <a:prstGeom prst="rect">
          <a:avLst/>
        </a:prstGeom>
        <a:ln w="0">
          <a:noFill/>
        </a:ln>
      </xdr:spPr>
    </xdr:pic>
    <xdr:clientData/>
  </xdr:twoCellAnchor>
  <xdr:twoCellAnchor editAs="oneCell">
    <xdr:from>
      <xdr:col>3</xdr:col>
      <xdr:colOff>247680</xdr:colOff>
      <xdr:row>158</xdr:row>
      <xdr:rowOff>85680</xdr:rowOff>
    </xdr:from>
    <xdr:to>
      <xdr:col>3</xdr:col>
      <xdr:colOff>628200</xdr:colOff>
      <xdr:row>158</xdr:row>
      <xdr:rowOff>466200</xdr:rowOff>
    </xdr:to>
    <xdr:pic>
      <xdr:nvPicPr>
        <xdr:cNvPr id="154" name="Image 146" descr="Picture"/>
        <xdr:cNvPicPr/>
      </xdr:nvPicPr>
      <xdr:blipFill>
        <a:blip r:embed="rId146"/>
        <a:stretch/>
      </xdr:blipFill>
      <xdr:spPr>
        <a:xfrm>
          <a:off x="1833840" y="50082480"/>
          <a:ext cx="380520" cy="380520"/>
        </a:xfrm>
        <a:prstGeom prst="rect">
          <a:avLst/>
        </a:prstGeom>
        <a:ln w="0">
          <a:noFill/>
        </a:ln>
      </xdr:spPr>
    </xdr:pic>
    <xdr:clientData/>
  </xdr:twoCellAnchor>
  <xdr:twoCellAnchor editAs="oneCell">
    <xdr:from>
      <xdr:col>4</xdr:col>
      <xdr:colOff>247680</xdr:colOff>
      <xdr:row>158</xdr:row>
      <xdr:rowOff>85680</xdr:rowOff>
    </xdr:from>
    <xdr:to>
      <xdr:col>4</xdr:col>
      <xdr:colOff>628200</xdr:colOff>
      <xdr:row>158</xdr:row>
      <xdr:rowOff>466200</xdr:rowOff>
    </xdr:to>
    <xdr:pic>
      <xdr:nvPicPr>
        <xdr:cNvPr id="155" name="Image 147" descr="Picture"/>
        <xdr:cNvPicPr/>
      </xdr:nvPicPr>
      <xdr:blipFill>
        <a:blip r:embed="rId147"/>
        <a:stretch/>
      </xdr:blipFill>
      <xdr:spPr>
        <a:xfrm>
          <a:off x="2715120" y="50082480"/>
          <a:ext cx="380520" cy="380520"/>
        </a:xfrm>
        <a:prstGeom prst="rect">
          <a:avLst/>
        </a:prstGeom>
        <a:ln w="0">
          <a:noFill/>
        </a:ln>
      </xdr:spPr>
    </xdr:pic>
    <xdr:clientData/>
  </xdr:twoCellAnchor>
  <xdr:twoCellAnchor editAs="oneCell">
    <xdr:from>
      <xdr:col>5</xdr:col>
      <xdr:colOff>247680</xdr:colOff>
      <xdr:row>158</xdr:row>
      <xdr:rowOff>85680</xdr:rowOff>
    </xdr:from>
    <xdr:to>
      <xdr:col>5</xdr:col>
      <xdr:colOff>628200</xdr:colOff>
      <xdr:row>158</xdr:row>
      <xdr:rowOff>466200</xdr:rowOff>
    </xdr:to>
    <xdr:pic>
      <xdr:nvPicPr>
        <xdr:cNvPr id="156" name="Image 148" descr="Picture"/>
        <xdr:cNvPicPr/>
      </xdr:nvPicPr>
      <xdr:blipFill>
        <a:blip r:embed="rId148"/>
        <a:stretch/>
      </xdr:blipFill>
      <xdr:spPr>
        <a:xfrm>
          <a:off x="3596760" y="50082480"/>
          <a:ext cx="380520" cy="380520"/>
        </a:xfrm>
        <a:prstGeom prst="rect">
          <a:avLst/>
        </a:prstGeom>
        <a:ln w="0">
          <a:noFill/>
        </a:ln>
      </xdr:spPr>
    </xdr:pic>
    <xdr:clientData/>
  </xdr:twoCellAnchor>
  <xdr:twoCellAnchor editAs="oneCell">
    <xdr:from>
      <xdr:col>6</xdr:col>
      <xdr:colOff>247680</xdr:colOff>
      <xdr:row>158</xdr:row>
      <xdr:rowOff>85680</xdr:rowOff>
    </xdr:from>
    <xdr:to>
      <xdr:col>6</xdr:col>
      <xdr:colOff>628200</xdr:colOff>
      <xdr:row>158</xdr:row>
      <xdr:rowOff>466200</xdr:rowOff>
    </xdr:to>
    <xdr:pic>
      <xdr:nvPicPr>
        <xdr:cNvPr id="157" name="Image 149" descr="Picture"/>
        <xdr:cNvPicPr/>
      </xdr:nvPicPr>
      <xdr:blipFill>
        <a:blip r:embed="rId149"/>
        <a:stretch/>
      </xdr:blipFill>
      <xdr:spPr>
        <a:xfrm>
          <a:off x="4478040" y="50082480"/>
          <a:ext cx="380520" cy="380520"/>
        </a:xfrm>
        <a:prstGeom prst="rect">
          <a:avLst/>
        </a:prstGeom>
        <a:ln w="0">
          <a:noFill/>
        </a:ln>
      </xdr:spPr>
    </xdr:pic>
    <xdr:clientData/>
  </xdr:twoCellAnchor>
  <xdr:twoCellAnchor editAs="oneCell">
    <xdr:from>
      <xdr:col>7</xdr:col>
      <xdr:colOff>247680</xdr:colOff>
      <xdr:row>158</xdr:row>
      <xdr:rowOff>85680</xdr:rowOff>
    </xdr:from>
    <xdr:to>
      <xdr:col>7</xdr:col>
      <xdr:colOff>628200</xdr:colOff>
      <xdr:row>158</xdr:row>
      <xdr:rowOff>466200</xdr:rowOff>
    </xdr:to>
    <xdr:pic>
      <xdr:nvPicPr>
        <xdr:cNvPr id="158" name="Image 150" descr="Picture"/>
        <xdr:cNvPicPr/>
      </xdr:nvPicPr>
      <xdr:blipFill>
        <a:blip r:embed="rId150"/>
        <a:stretch/>
      </xdr:blipFill>
      <xdr:spPr>
        <a:xfrm>
          <a:off x="5359320" y="50082480"/>
          <a:ext cx="380520" cy="380520"/>
        </a:xfrm>
        <a:prstGeom prst="rect">
          <a:avLst/>
        </a:prstGeom>
        <a:ln w="0">
          <a:noFill/>
        </a:ln>
      </xdr:spPr>
    </xdr:pic>
    <xdr:clientData/>
  </xdr:twoCellAnchor>
  <xdr:twoCellAnchor editAs="oneCell">
    <xdr:from>
      <xdr:col>8</xdr:col>
      <xdr:colOff>247680</xdr:colOff>
      <xdr:row>158</xdr:row>
      <xdr:rowOff>85680</xdr:rowOff>
    </xdr:from>
    <xdr:to>
      <xdr:col>8</xdr:col>
      <xdr:colOff>628200</xdr:colOff>
      <xdr:row>158</xdr:row>
      <xdr:rowOff>466200</xdr:rowOff>
    </xdr:to>
    <xdr:pic>
      <xdr:nvPicPr>
        <xdr:cNvPr id="159" name="Image 151" descr="Picture"/>
        <xdr:cNvPicPr/>
      </xdr:nvPicPr>
      <xdr:blipFill>
        <a:blip r:embed="rId151"/>
        <a:stretch/>
      </xdr:blipFill>
      <xdr:spPr>
        <a:xfrm>
          <a:off x="6240960" y="50082480"/>
          <a:ext cx="380520" cy="380520"/>
        </a:xfrm>
        <a:prstGeom prst="rect">
          <a:avLst/>
        </a:prstGeom>
        <a:ln w="0">
          <a:noFill/>
        </a:ln>
      </xdr:spPr>
    </xdr:pic>
    <xdr:clientData/>
  </xdr:twoCellAnchor>
  <xdr:twoCellAnchor editAs="oneCell">
    <xdr:from>
      <xdr:col>9</xdr:col>
      <xdr:colOff>247680</xdr:colOff>
      <xdr:row>158</xdr:row>
      <xdr:rowOff>85680</xdr:rowOff>
    </xdr:from>
    <xdr:to>
      <xdr:col>9</xdr:col>
      <xdr:colOff>628200</xdr:colOff>
      <xdr:row>158</xdr:row>
      <xdr:rowOff>466200</xdr:rowOff>
    </xdr:to>
    <xdr:pic>
      <xdr:nvPicPr>
        <xdr:cNvPr id="160" name="Image 152" descr="Picture"/>
        <xdr:cNvPicPr/>
      </xdr:nvPicPr>
      <xdr:blipFill>
        <a:blip r:embed="rId152"/>
        <a:stretch/>
      </xdr:blipFill>
      <xdr:spPr>
        <a:xfrm>
          <a:off x="7122240" y="50082480"/>
          <a:ext cx="380520" cy="380520"/>
        </a:xfrm>
        <a:prstGeom prst="rect">
          <a:avLst/>
        </a:prstGeom>
        <a:ln w="0">
          <a:noFill/>
        </a:ln>
      </xdr:spPr>
    </xdr:pic>
    <xdr:clientData/>
  </xdr:twoCellAnchor>
  <xdr:twoCellAnchor editAs="oneCell">
    <xdr:from>
      <xdr:col>1</xdr:col>
      <xdr:colOff>66600</xdr:colOff>
      <xdr:row>160</xdr:row>
      <xdr:rowOff>57240</xdr:rowOff>
    </xdr:from>
    <xdr:to>
      <xdr:col>1</xdr:col>
      <xdr:colOff>371160</xdr:colOff>
      <xdr:row>160</xdr:row>
      <xdr:rowOff>361800</xdr:rowOff>
    </xdr:to>
    <xdr:pic>
      <xdr:nvPicPr>
        <xdr:cNvPr id="161" name="Image 153" descr="Picture"/>
        <xdr:cNvPicPr/>
      </xdr:nvPicPr>
      <xdr:blipFill>
        <a:blip r:embed="rId153"/>
        <a:stretch/>
      </xdr:blipFill>
      <xdr:spPr>
        <a:xfrm>
          <a:off x="243000" y="50806440"/>
          <a:ext cx="304560" cy="304560"/>
        </a:xfrm>
        <a:prstGeom prst="rect">
          <a:avLst/>
        </a:prstGeom>
        <a:ln w="0">
          <a:noFill/>
        </a:ln>
      </xdr:spPr>
    </xdr:pic>
    <xdr:clientData/>
  </xdr:twoCellAnchor>
  <xdr:twoCellAnchor editAs="oneCell">
    <xdr:from>
      <xdr:col>4</xdr:col>
      <xdr:colOff>295200</xdr:colOff>
      <xdr:row>160</xdr:row>
      <xdr:rowOff>66600</xdr:rowOff>
    </xdr:from>
    <xdr:to>
      <xdr:col>4</xdr:col>
      <xdr:colOff>580680</xdr:colOff>
      <xdr:row>160</xdr:row>
      <xdr:rowOff>352080</xdr:rowOff>
    </xdr:to>
    <xdr:pic>
      <xdr:nvPicPr>
        <xdr:cNvPr id="162" name="Image 154" descr="Picture"/>
        <xdr:cNvPicPr/>
      </xdr:nvPicPr>
      <xdr:blipFill>
        <a:blip r:embed="rId154"/>
        <a:stretch/>
      </xdr:blipFill>
      <xdr:spPr>
        <a:xfrm>
          <a:off x="2762640" y="50815800"/>
          <a:ext cx="285480" cy="285480"/>
        </a:xfrm>
        <a:prstGeom prst="rect">
          <a:avLst/>
        </a:prstGeom>
        <a:ln w="0">
          <a:noFill/>
        </a:ln>
      </xdr:spPr>
    </xdr:pic>
    <xdr:clientData/>
  </xdr:twoCellAnchor>
  <xdr:twoCellAnchor editAs="oneCell">
    <xdr:from>
      <xdr:col>7</xdr:col>
      <xdr:colOff>295200</xdr:colOff>
      <xdr:row>160</xdr:row>
      <xdr:rowOff>66600</xdr:rowOff>
    </xdr:from>
    <xdr:to>
      <xdr:col>7</xdr:col>
      <xdr:colOff>580680</xdr:colOff>
      <xdr:row>160</xdr:row>
      <xdr:rowOff>352080</xdr:rowOff>
    </xdr:to>
    <xdr:pic>
      <xdr:nvPicPr>
        <xdr:cNvPr id="163" name="Image 155" descr="Picture"/>
        <xdr:cNvPicPr/>
      </xdr:nvPicPr>
      <xdr:blipFill>
        <a:blip r:embed="rId155"/>
        <a:stretch/>
      </xdr:blipFill>
      <xdr:spPr>
        <a:xfrm>
          <a:off x="5406840" y="50815800"/>
          <a:ext cx="285480" cy="285480"/>
        </a:xfrm>
        <a:prstGeom prst="rect">
          <a:avLst/>
        </a:prstGeom>
        <a:ln w="0">
          <a:noFill/>
        </a:ln>
      </xdr:spPr>
    </xdr:pic>
    <xdr:clientData/>
  </xdr:twoCellAnchor>
  <xdr:twoCellAnchor editAs="oneCell">
    <xdr:from>
      <xdr:col>10</xdr:col>
      <xdr:colOff>295200</xdr:colOff>
      <xdr:row>160</xdr:row>
      <xdr:rowOff>66600</xdr:rowOff>
    </xdr:from>
    <xdr:to>
      <xdr:col>10</xdr:col>
      <xdr:colOff>580680</xdr:colOff>
      <xdr:row>160</xdr:row>
      <xdr:rowOff>352080</xdr:rowOff>
    </xdr:to>
    <xdr:pic>
      <xdr:nvPicPr>
        <xdr:cNvPr id="164" name="Image 156" descr="Picture"/>
        <xdr:cNvPicPr/>
      </xdr:nvPicPr>
      <xdr:blipFill>
        <a:blip r:embed="rId156"/>
        <a:stretch/>
      </xdr:blipFill>
      <xdr:spPr>
        <a:xfrm>
          <a:off x="8051040" y="50815800"/>
          <a:ext cx="285480" cy="285480"/>
        </a:xfrm>
        <a:prstGeom prst="rect">
          <a:avLst/>
        </a:prstGeom>
        <a:ln w="0">
          <a:noFill/>
        </a:ln>
      </xdr:spPr>
    </xdr:pic>
    <xdr:clientData/>
  </xdr:twoCellAnchor>
  <xdr:twoCellAnchor editAs="oneCell">
    <xdr:from>
      <xdr:col>1</xdr:col>
      <xdr:colOff>66600</xdr:colOff>
      <xdr:row>161</xdr:row>
      <xdr:rowOff>57240</xdr:rowOff>
    </xdr:from>
    <xdr:to>
      <xdr:col>1</xdr:col>
      <xdr:colOff>371160</xdr:colOff>
      <xdr:row>161</xdr:row>
      <xdr:rowOff>361800</xdr:rowOff>
    </xdr:to>
    <xdr:pic>
      <xdr:nvPicPr>
        <xdr:cNvPr id="165" name="Image 157" descr="Picture"/>
        <xdr:cNvPicPr/>
      </xdr:nvPicPr>
      <xdr:blipFill>
        <a:blip r:embed="rId157"/>
        <a:stretch/>
      </xdr:blipFill>
      <xdr:spPr>
        <a:xfrm>
          <a:off x="243000" y="51235200"/>
          <a:ext cx="304560" cy="304560"/>
        </a:xfrm>
        <a:prstGeom prst="rect">
          <a:avLst/>
        </a:prstGeom>
        <a:ln w="0">
          <a:noFill/>
        </a:ln>
      </xdr:spPr>
    </xdr:pic>
    <xdr:clientData/>
  </xdr:twoCellAnchor>
  <xdr:twoCellAnchor editAs="oneCell">
    <xdr:from>
      <xdr:col>4</xdr:col>
      <xdr:colOff>295200</xdr:colOff>
      <xdr:row>161</xdr:row>
      <xdr:rowOff>66600</xdr:rowOff>
    </xdr:from>
    <xdr:to>
      <xdr:col>4</xdr:col>
      <xdr:colOff>580680</xdr:colOff>
      <xdr:row>161</xdr:row>
      <xdr:rowOff>352080</xdr:rowOff>
    </xdr:to>
    <xdr:pic>
      <xdr:nvPicPr>
        <xdr:cNvPr id="166" name="Image 158" descr="Picture"/>
        <xdr:cNvPicPr/>
      </xdr:nvPicPr>
      <xdr:blipFill>
        <a:blip r:embed="rId158"/>
        <a:stretch/>
      </xdr:blipFill>
      <xdr:spPr>
        <a:xfrm>
          <a:off x="2762640" y="51244560"/>
          <a:ext cx="285480" cy="285480"/>
        </a:xfrm>
        <a:prstGeom prst="rect">
          <a:avLst/>
        </a:prstGeom>
        <a:ln w="0">
          <a:noFill/>
        </a:ln>
      </xdr:spPr>
    </xdr:pic>
    <xdr:clientData/>
  </xdr:twoCellAnchor>
  <xdr:twoCellAnchor editAs="oneCell">
    <xdr:from>
      <xdr:col>7</xdr:col>
      <xdr:colOff>295200</xdr:colOff>
      <xdr:row>161</xdr:row>
      <xdr:rowOff>66600</xdr:rowOff>
    </xdr:from>
    <xdr:to>
      <xdr:col>7</xdr:col>
      <xdr:colOff>580680</xdr:colOff>
      <xdr:row>161</xdr:row>
      <xdr:rowOff>352080</xdr:rowOff>
    </xdr:to>
    <xdr:pic>
      <xdr:nvPicPr>
        <xdr:cNvPr id="167" name="Image 159" descr="Picture"/>
        <xdr:cNvPicPr/>
      </xdr:nvPicPr>
      <xdr:blipFill>
        <a:blip r:embed="rId159"/>
        <a:stretch/>
      </xdr:blipFill>
      <xdr:spPr>
        <a:xfrm>
          <a:off x="5406840" y="51244560"/>
          <a:ext cx="285480" cy="285480"/>
        </a:xfrm>
        <a:prstGeom prst="rect">
          <a:avLst/>
        </a:prstGeom>
        <a:ln w="0">
          <a:noFill/>
        </a:ln>
      </xdr:spPr>
    </xdr:pic>
    <xdr:clientData/>
  </xdr:twoCellAnchor>
  <xdr:twoCellAnchor editAs="oneCell">
    <xdr:from>
      <xdr:col>10</xdr:col>
      <xdr:colOff>295200</xdr:colOff>
      <xdr:row>161</xdr:row>
      <xdr:rowOff>66600</xdr:rowOff>
    </xdr:from>
    <xdr:to>
      <xdr:col>10</xdr:col>
      <xdr:colOff>580680</xdr:colOff>
      <xdr:row>161</xdr:row>
      <xdr:rowOff>352080</xdr:rowOff>
    </xdr:to>
    <xdr:pic>
      <xdr:nvPicPr>
        <xdr:cNvPr id="168" name="Image 160" descr="Picture"/>
        <xdr:cNvPicPr/>
      </xdr:nvPicPr>
      <xdr:blipFill>
        <a:blip r:embed="rId160"/>
        <a:stretch/>
      </xdr:blipFill>
      <xdr:spPr>
        <a:xfrm>
          <a:off x="8051040" y="51244560"/>
          <a:ext cx="285480" cy="285480"/>
        </a:xfrm>
        <a:prstGeom prst="rect">
          <a:avLst/>
        </a:prstGeom>
        <a:ln w="0">
          <a:noFill/>
        </a:ln>
      </xdr:spPr>
    </xdr:pic>
    <xdr:clientData/>
  </xdr:twoCellAnchor>
  <xdr:twoCellAnchor editAs="oneCell">
    <xdr:from>
      <xdr:col>1</xdr:col>
      <xdr:colOff>66600</xdr:colOff>
      <xdr:row>162</xdr:row>
      <xdr:rowOff>57240</xdr:rowOff>
    </xdr:from>
    <xdr:to>
      <xdr:col>1</xdr:col>
      <xdr:colOff>371160</xdr:colOff>
      <xdr:row>162</xdr:row>
      <xdr:rowOff>361800</xdr:rowOff>
    </xdr:to>
    <xdr:pic>
      <xdr:nvPicPr>
        <xdr:cNvPr id="169" name="Image 161" descr="Picture"/>
        <xdr:cNvPicPr/>
      </xdr:nvPicPr>
      <xdr:blipFill>
        <a:blip r:embed="rId161"/>
        <a:stretch/>
      </xdr:blipFill>
      <xdr:spPr>
        <a:xfrm>
          <a:off x="243000" y="51663600"/>
          <a:ext cx="304560" cy="304560"/>
        </a:xfrm>
        <a:prstGeom prst="rect">
          <a:avLst/>
        </a:prstGeom>
        <a:ln w="0">
          <a:noFill/>
        </a:ln>
      </xdr:spPr>
    </xdr:pic>
    <xdr:clientData/>
  </xdr:twoCellAnchor>
  <xdr:twoCellAnchor editAs="oneCell">
    <xdr:from>
      <xdr:col>4</xdr:col>
      <xdr:colOff>295200</xdr:colOff>
      <xdr:row>162</xdr:row>
      <xdr:rowOff>66600</xdr:rowOff>
    </xdr:from>
    <xdr:to>
      <xdr:col>4</xdr:col>
      <xdr:colOff>580680</xdr:colOff>
      <xdr:row>162</xdr:row>
      <xdr:rowOff>352080</xdr:rowOff>
    </xdr:to>
    <xdr:pic>
      <xdr:nvPicPr>
        <xdr:cNvPr id="170" name="Image 162" descr="Picture"/>
        <xdr:cNvPicPr/>
      </xdr:nvPicPr>
      <xdr:blipFill>
        <a:blip r:embed="rId162"/>
        <a:stretch/>
      </xdr:blipFill>
      <xdr:spPr>
        <a:xfrm>
          <a:off x="2762640" y="51672960"/>
          <a:ext cx="285480" cy="285480"/>
        </a:xfrm>
        <a:prstGeom prst="rect">
          <a:avLst/>
        </a:prstGeom>
        <a:ln w="0">
          <a:noFill/>
        </a:ln>
      </xdr:spPr>
    </xdr:pic>
    <xdr:clientData/>
  </xdr:twoCellAnchor>
  <xdr:twoCellAnchor editAs="oneCell">
    <xdr:from>
      <xdr:col>7</xdr:col>
      <xdr:colOff>295200</xdr:colOff>
      <xdr:row>162</xdr:row>
      <xdr:rowOff>66600</xdr:rowOff>
    </xdr:from>
    <xdr:to>
      <xdr:col>7</xdr:col>
      <xdr:colOff>580680</xdr:colOff>
      <xdr:row>162</xdr:row>
      <xdr:rowOff>352080</xdr:rowOff>
    </xdr:to>
    <xdr:pic>
      <xdr:nvPicPr>
        <xdr:cNvPr id="171" name="Image 163" descr="Picture"/>
        <xdr:cNvPicPr/>
      </xdr:nvPicPr>
      <xdr:blipFill>
        <a:blip r:embed="rId163"/>
        <a:stretch/>
      </xdr:blipFill>
      <xdr:spPr>
        <a:xfrm>
          <a:off x="5406840" y="51672960"/>
          <a:ext cx="285480" cy="285480"/>
        </a:xfrm>
        <a:prstGeom prst="rect">
          <a:avLst/>
        </a:prstGeom>
        <a:ln w="0">
          <a:noFill/>
        </a:ln>
      </xdr:spPr>
    </xdr:pic>
    <xdr:clientData/>
  </xdr:twoCellAnchor>
  <xdr:twoCellAnchor editAs="oneCell">
    <xdr:from>
      <xdr:col>10</xdr:col>
      <xdr:colOff>295200</xdr:colOff>
      <xdr:row>162</xdr:row>
      <xdr:rowOff>66600</xdr:rowOff>
    </xdr:from>
    <xdr:to>
      <xdr:col>10</xdr:col>
      <xdr:colOff>580680</xdr:colOff>
      <xdr:row>162</xdr:row>
      <xdr:rowOff>352080</xdr:rowOff>
    </xdr:to>
    <xdr:pic>
      <xdr:nvPicPr>
        <xdr:cNvPr id="172" name="Image 164" descr="Picture"/>
        <xdr:cNvPicPr/>
      </xdr:nvPicPr>
      <xdr:blipFill>
        <a:blip r:embed="rId164"/>
        <a:stretch/>
      </xdr:blipFill>
      <xdr:spPr>
        <a:xfrm>
          <a:off x="8051040" y="51672960"/>
          <a:ext cx="285480" cy="285480"/>
        </a:xfrm>
        <a:prstGeom prst="rect">
          <a:avLst/>
        </a:prstGeom>
        <a:ln w="0">
          <a:noFill/>
        </a:ln>
      </xdr:spPr>
    </xdr:pic>
    <xdr:clientData/>
  </xdr:twoCellAnchor>
  <xdr:twoCellAnchor editAs="oneCell">
    <xdr:from>
      <xdr:col>2</xdr:col>
      <xdr:colOff>295200</xdr:colOff>
      <xdr:row>168</xdr:row>
      <xdr:rowOff>85680</xdr:rowOff>
    </xdr:from>
    <xdr:to>
      <xdr:col>2</xdr:col>
      <xdr:colOff>675720</xdr:colOff>
      <xdr:row>168</xdr:row>
      <xdr:rowOff>466200</xdr:rowOff>
    </xdr:to>
    <xdr:pic>
      <xdr:nvPicPr>
        <xdr:cNvPr id="173" name="Image 165" descr="Picture"/>
        <xdr:cNvPicPr/>
      </xdr:nvPicPr>
      <xdr:blipFill>
        <a:blip r:embed="rId165"/>
        <a:stretch/>
      </xdr:blipFill>
      <xdr:spPr>
        <a:xfrm>
          <a:off x="894600" y="53530560"/>
          <a:ext cx="380520" cy="380520"/>
        </a:xfrm>
        <a:prstGeom prst="rect">
          <a:avLst/>
        </a:prstGeom>
        <a:ln w="0">
          <a:noFill/>
        </a:ln>
      </xdr:spPr>
    </xdr:pic>
    <xdr:clientData/>
  </xdr:twoCellAnchor>
  <xdr:twoCellAnchor editAs="oneCell">
    <xdr:from>
      <xdr:col>3</xdr:col>
      <xdr:colOff>247680</xdr:colOff>
      <xdr:row>168</xdr:row>
      <xdr:rowOff>85680</xdr:rowOff>
    </xdr:from>
    <xdr:to>
      <xdr:col>3</xdr:col>
      <xdr:colOff>628200</xdr:colOff>
      <xdr:row>168</xdr:row>
      <xdr:rowOff>466200</xdr:rowOff>
    </xdr:to>
    <xdr:pic>
      <xdr:nvPicPr>
        <xdr:cNvPr id="174" name="Image 166" descr="Picture"/>
        <xdr:cNvPicPr/>
      </xdr:nvPicPr>
      <xdr:blipFill>
        <a:blip r:embed="rId166"/>
        <a:stretch/>
      </xdr:blipFill>
      <xdr:spPr>
        <a:xfrm>
          <a:off x="1833840" y="53530560"/>
          <a:ext cx="380520" cy="380520"/>
        </a:xfrm>
        <a:prstGeom prst="rect">
          <a:avLst/>
        </a:prstGeom>
        <a:ln w="0">
          <a:noFill/>
        </a:ln>
      </xdr:spPr>
    </xdr:pic>
    <xdr:clientData/>
  </xdr:twoCellAnchor>
  <xdr:twoCellAnchor editAs="oneCell">
    <xdr:from>
      <xdr:col>4</xdr:col>
      <xdr:colOff>247680</xdr:colOff>
      <xdr:row>168</xdr:row>
      <xdr:rowOff>85680</xdr:rowOff>
    </xdr:from>
    <xdr:to>
      <xdr:col>4</xdr:col>
      <xdr:colOff>628200</xdr:colOff>
      <xdr:row>168</xdr:row>
      <xdr:rowOff>466200</xdr:rowOff>
    </xdr:to>
    <xdr:pic>
      <xdr:nvPicPr>
        <xdr:cNvPr id="175" name="Image 167" descr="Picture"/>
        <xdr:cNvPicPr/>
      </xdr:nvPicPr>
      <xdr:blipFill>
        <a:blip r:embed="rId167"/>
        <a:stretch/>
      </xdr:blipFill>
      <xdr:spPr>
        <a:xfrm>
          <a:off x="2715120" y="53530560"/>
          <a:ext cx="380520" cy="380520"/>
        </a:xfrm>
        <a:prstGeom prst="rect">
          <a:avLst/>
        </a:prstGeom>
        <a:ln w="0">
          <a:noFill/>
        </a:ln>
      </xdr:spPr>
    </xdr:pic>
    <xdr:clientData/>
  </xdr:twoCellAnchor>
  <xdr:twoCellAnchor editAs="oneCell">
    <xdr:from>
      <xdr:col>5</xdr:col>
      <xdr:colOff>247680</xdr:colOff>
      <xdr:row>168</xdr:row>
      <xdr:rowOff>85680</xdr:rowOff>
    </xdr:from>
    <xdr:to>
      <xdr:col>5</xdr:col>
      <xdr:colOff>628200</xdr:colOff>
      <xdr:row>168</xdr:row>
      <xdr:rowOff>466200</xdr:rowOff>
    </xdr:to>
    <xdr:pic>
      <xdr:nvPicPr>
        <xdr:cNvPr id="176" name="Image 168" descr="Picture"/>
        <xdr:cNvPicPr/>
      </xdr:nvPicPr>
      <xdr:blipFill>
        <a:blip r:embed="rId168"/>
        <a:stretch/>
      </xdr:blipFill>
      <xdr:spPr>
        <a:xfrm>
          <a:off x="3596760" y="53530560"/>
          <a:ext cx="380520" cy="380520"/>
        </a:xfrm>
        <a:prstGeom prst="rect">
          <a:avLst/>
        </a:prstGeom>
        <a:ln w="0">
          <a:noFill/>
        </a:ln>
      </xdr:spPr>
    </xdr:pic>
    <xdr:clientData/>
  </xdr:twoCellAnchor>
  <xdr:twoCellAnchor editAs="oneCell">
    <xdr:from>
      <xdr:col>6</xdr:col>
      <xdr:colOff>247680</xdr:colOff>
      <xdr:row>168</xdr:row>
      <xdr:rowOff>85680</xdr:rowOff>
    </xdr:from>
    <xdr:to>
      <xdr:col>6</xdr:col>
      <xdr:colOff>628200</xdr:colOff>
      <xdr:row>168</xdr:row>
      <xdr:rowOff>466200</xdr:rowOff>
    </xdr:to>
    <xdr:pic>
      <xdr:nvPicPr>
        <xdr:cNvPr id="177" name="Image 169" descr="Picture"/>
        <xdr:cNvPicPr/>
      </xdr:nvPicPr>
      <xdr:blipFill>
        <a:blip r:embed="rId169"/>
        <a:stretch/>
      </xdr:blipFill>
      <xdr:spPr>
        <a:xfrm>
          <a:off x="4478040" y="53530560"/>
          <a:ext cx="380520" cy="380520"/>
        </a:xfrm>
        <a:prstGeom prst="rect">
          <a:avLst/>
        </a:prstGeom>
        <a:ln w="0">
          <a:noFill/>
        </a:ln>
      </xdr:spPr>
    </xdr:pic>
    <xdr:clientData/>
  </xdr:twoCellAnchor>
  <xdr:twoCellAnchor editAs="oneCell">
    <xdr:from>
      <xdr:col>7</xdr:col>
      <xdr:colOff>247680</xdr:colOff>
      <xdr:row>168</xdr:row>
      <xdr:rowOff>85680</xdr:rowOff>
    </xdr:from>
    <xdr:to>
      <xdr:col>7</xdr:col>
      <xdr:colOff>628200</xdr:colOff>
      <xdr:row>168</xdr:row>
      <xdr:rowOff>466200</xdr:rowOff>
    </xdr:to>
    <xdr:pic>
      <xdr:nvPicPr>
        <xdr:cNvPr id="178" name="Image 170" descr="Picture"/>
        <xdr:cNvPicPr/>
      </xdr:nvPicPr>
      <xdr:blipFill>
        <a:blip r:embed="rId170"/>
        <a:stretch/>
      </xdr:blipFill>
      <xdr:spPr>
        <a:xfrm>
          <a:off x="5359320" y="53530560"/>
          <a:ext cx="380520" cy="380520"/>
        </a:xfrm>
        <a:prstGeom prst="rect">
          <a:avLst/>
        </a:prstGeom>
        <a:ln w="0">
          <a:noFill/>
        </a:ln>
      </xdr:spPr>
    </xdr:pic>
    <xdr:clientData/>
  </xdr:twoCellAnchor>
  <xdr:twoCellAnchor editAs="oneCell">
    <xdr:from>
      <xdr:col>8</xdr:col>
      <xdr:colOff>247680</xdr:colOff>
      <xdr:row>168</xdr:row>
      <xdr:rowOff>85680</xdr:rowOff>
    </xdr:from>
    <xdr:to>
      <xdr:col>8</xdr:col>
      <xdr:colOff>628200</xdr:colOff>
      <xdr:row>168</xdr:row>
      <xdr:rowOff>466200</xdr:rowOff>
    </xdr:to>
    <xdr:pic>
      <xdr:nvPicPr>
        <xdr:cNvPr id="179" name="Image 171" descr="Picture"/>
        <xdr:cNvPicPr/>
      </xdr:nvPicPr>
      <xdr:blipFill>
        <a:blip r:embed="rId171"/>
        <a:stretch/>
      </xdr:blipFill>
      <xdr:spPr>
        <a:xfrm>
          <a:off x="6240960" y="53530560"/>
          <a:ext cx="380520" cy="380520"/>
        </a:xfrm>
        <a:prstGeom prst="rect">
          <a:avLst/>
        </a:prstGeom>
        <a:ln w="0">
          <a:noFill/>
        </a:ln>
      </xdr:spPr>
    </xdr:pic>
    <xdr:clientData/>
  </xdr:twoCellAnchor>
  <xdr:twoCellAnchor editAs="oneCell">
    <xdr:from>
      <xdr:col>9</xdr:col>
      <xdr:colOff>247680</xdr:colOff>
      <xdr:row>168</xdr:row>
      <xdr:rowOff>85680</xdr:rowOff>
    </xdr:from>
    <xdr:to>
      <xdr:col>9</xdr:col>
      <xdr:colOff>628200</xdr:colOff>
      <xdr:row>168</xdr:row>
      <xdr:rowOff>466200</xdr:rowOff>
    </xdr:to>
    <xdr:pic>
      <xdr:nvPicPr>
        <xdr:cNvPr id="180" name="Image 172" descr="Picture"/>
        <xdr:cNvPicPr/>
      </xdr:nvPicPr>
      <xdr:blipFill>
        <a:blip r:embed="rId172"/>
        <a:stretch/>
      </xdr:blipFill>
      <xdr:spPr>
        <a:xfrm>
          <a:off x="7122240" y="53530560"/>
          <a:ext cx="380520" cy="380520"/>
        </a:xfrm>
        <a:prstGeom prst="rect">
          <a:avLst/>
        </a:prstGeom>
        <a:ln w="0">
          <a:noFill/>
        </a:ln>
      </xdr:spPr>
    </xdr:pic>
    <xdr:clientData/>
  </xdr:twoCellAnchor>
  <xdr:twoCellAnchor editAs="oneCell">
    <xdr:from>
      <xdr:col>1</xdr:col>
      <xdr:colOff>66600</xdr:colOff>
      <xdr:row>170</xdr:row>
      <xdr:rowOff>57240</xdr:rowOff>
    </xdr:from>
    <xdr:to>
      <xdr:col>1</xdr:col>
      <xdr:colOff>371160</xdr:colOff>
      <xdr:row>170</xdr:row>
      <xdr:rowOff>361800</xdr:rowOff>
    </xdr:to>
    <xdr:pic>
      <xdr:nvPicPr>
        <xdr:cNvPr id="181" name="Image 173" descr="Picture"/>
        <xdr:cNvPicPr/>
      </xdr:nvPicPr>
      <xdr:blipFill>
        <a:blip r:embed="rId173"/>
        <a:stretch/>
      </xdr:blipFill>
      <xdr:spPr>
        <a:xfrm>
          <a:off x="243000" y="54254520"/>
          <a:ext cx="304560" cy="304560"/>
        </a:xfrm>
        <a:prstGeom prst="rect">
          <a:avLst/>
        </a:prstGeom>
        <a:ln w="0">
          <a:noFill/>
        </a:ln>
      </xdr:spPr>
    </xdr:pic>
    <xdr:clientData/>
  </xdr:twoCellAnchor>
  <xdr:twoCellAnchor editAs="oneCell">
    <xdr:from>
      <xdr:col>4</xdr:col>
      <xdr:colOff>295200</xdr:colOff>
      <xdr:row>170</xdr:row>
      <xdr:rowOff>66600</xdr:rowOff>
    </xdr:from>
    <xdr:to>
      <xdr:col>4</xdr:col>
      <xdr:colOff>580680</xdr:colOff>
      <xdr:row>170</xdr:row>
      <xdr:rowOff>352080</xdr:rowOff>
    </xdr:to>
    <xdr:pic>
      <xdr:nvPicPr>
        <xdr:cNvPr id="182" name="Image 174" descr="Picture"/>
        <xdr:cNvPicPr/>
      </xdr:nvPicPr>
      <xdr:blipFill>
        <a:blip r:embed="rId174"/>
        <a:stretch/>
      </xdr:blipFill>
      <xdr:spPr>
        <a:xfrm>
          <a:off x="2762640" y="54263880"/>
          <a:ext cx="285480" cy="285480"/>
        </a:xfrm>
        <a:prstGeom prst="rect">
          <a:avLst/>
        </a:prstGeom>
        <a:ln w="0">
          <a:noFill/>
        </a:ln>
      </xdr:spPr>
    </xdr:pic>
    <xdr:clientData/>
  </xdr:twoCellAnchor>
  <xdr:twoCellAnchor editAs="oneCell">
    <xdr:from>
      <xdr:col>7</xdr:col>
      <xdr:colOff>295200</xdr:colOff>
      <xdr:row>170</xdr:row>
      <xdr:rowOff>66600</xdr:rowOff>
    </xdr:from>
    <xdr:to>
      <xdr:col>7</xdr:col>
      <xdr:colOff>580680</xdr:colOff>
      <xdr:row>170</xdr:row>
      <xdr:rowOff>352080</xdr:rowOff>
    </xdr:to>
    <xdr:pic>
      <xdr:nvPicPr>
        <xdr:cNvPr id="183" name="Image 175" descr="Picture"/>
        <xdr:cNvPicPr/>
      </xdr:nvPicPr>
      <xdr:blipFill>
        <a:blip r:embed="rId175"/>
        <a:stretch/>
      </xdr:blipFill>
      <xdr:spPr>
        <a:xfrm>
          <a:off x="5406840" y="54263880"/>
          <a:ext cx="285480" cy="285480"/>
        </a:xfrm>
        <a:prstGeom prst="rect">
          <a:avLst/>
        </a:prstGeom>
        <a:ln w="0">
          <a:noFill/>
        </a:ln>
      </xdr:spPr>
    </xdr:pic>
    <xdr:clientData/>
  </xdr:twoCellAnchor>
  <xdr:twoCellAnchor editAs="oneCell">
    <xdr:from>
      <xdr:col>10</xdr:col>
      <xdr:colOff>295200</xdr:colOff>
      <xdr:row>170</xdr:row>
      <xdr:rowOff>66600</xdr:rowOff>
    </xdr:from>
    <xdr:to>
      <xdr:col>10</xdr:col>
      <xdr:colOff>580680</xdr:colOff>
      <xdr:row>170</xdr:row>
      <xdr:rowOff>352080</xdr:rowOff>
    </xdr:to>
    <xdr:pic>
      <xdr:nvPicPr>
        <xdr:cNvPr id="184" name="Image 176" descr="Picture"/>
        <xdr:cNvPicPr/>
      </xdr:nvPicPr>
      <xdr:blipFill>
        <a:blip r:embed="rId176"/>
        <a:stretch/>
      </xdr:blipFill>
      <xdr:spPr>
        <a:xfrm>
          <a:off x="8051040" y="54263880"/>
          <a:ext cx="285480" cy="285480"/>
        </a:xfrm>
        <a:prstGeom prst="rect">
          <a:avLst/>
        </a:prstGeom>
        <a:ln w="0">
          <a:noFill/>
        </a:ln>
      </xdr:spPr>
    </xdr:pic>
    <xdr:clientData/>
  </xdr:twoCellAnchor>
  <xdr:twoCellAnchor editAs="oneCell">
    <xdr:from>
      <xdr:col>1</xdr:col>
      <xdr:colOff>66600</xdr:colOff>
      <xdr:row>171</xdr:row>
      <xdr:rowOff>57240</xdr:rowOff>
    </xdr:from>
    <xdr:to>
      <xdr:col>1</xdr:col>
      <xdr:colOff>371160</xdr:colOff>
      <xdr:row>171</xdr:row>
      <xdr:rowOff>361800</xdr:rowOff>
    </xdr:to>
    <xdr:pic>
      <xdr:nvPicPr>
        <xdr:cNvPr id="185" name="Image 177" descr="Picture"/>
        <xdr:cNvPicPr/>
      </xdr:nvPicPr>
      <xdr:blipFill>
        <a:blip r:embed="rId177"/>
        <a:stretch/>
      </xdr:blipFill>
      <xdr:spPr>
        <a:xfrm>
          <a:off x="243000" y="54683280"/>
          <a:ext cx="304560" cy="304560"/>
        </a:xfrm>
        <a:prstGeom prst="rect">
          <a:avLst/>
        </a:prstGeom>
        <a:ln w="0">
          <a:noFill/>
        </a:ln>
      </xdr:spPr>
    </xdr:pic>
    <xdr:clientData/>
  </xdr:twoCellAnchor>
  <xdr:twoCellAnchor editAs="oneCell">
    <xdr:from>
      <xdr:col>4</xdr:col>
      <xdr:colOff>295200</xdr:colOff>
      <xdr:row>171</xdr:row>
      <xdr:rowOff>66600</xdr:rowOff>
    </xdr:from>
    <xdr:to>
      <xdr:col>4</xdr:col>
      <xdr:colOff>580680</xdr:colOff>
      <xdr:row>171</xdr:row>
      <xdr:rowOff>352080</xdr:rowOff>
    </xdr:to>
    <xdr:pic>
      <xdr:nvPicPr>
        <xdr:cNvPr id="186" name="Image 178" descr="Picture"/>
        <xdr:cNvPicPr/>
      </xdr:nvPicPr>
      <xdr:blipFill>
        <a:blip r:embed="rId178"/>
        <a:stretch/>
      </xdr:blipFill>
      <xdr:spPr>
        <a:xfrm>
          <a:off x="2762640" y="54692640"/>
          <a:ext cx="285480" cy="285480"/>
        </a:xfrm>
        <a:prstGeom prst="rect">
          <a:avLst/>
        </a:prstGeom>
        <a:ln w="0">
          <a:noFill/>
        </a:ln>
      </xdr:spPr>
    </xdr:pic>
    <xdr:clientData/>
  </xdr:twoCellAnchor>
  <xdr:twoCellAnchor editAs="oneCell">
    <xdr:from>
      <xdr:col>7</xdr:col>
      <xdr:colOff>295200</xdr:colOff>
      <xdr:row>171</xdr:row>
      <xdr:rowOff>66600</xdr:rowOff>
    </xdr:from>
    <xdr:to>
      <xdr:col>7</xdr:col>
      <xdr:colOff>580680</xdr:colOff>
      <xdr:row>171</xdr:row>
      <xdr:rowOff>352080</xdr:rowOff>
    </xdr:to>
    <xdr:pic>
      <xdr:nvPicPr>
        <xdr:cNvPr id="187" name="Image 179" descr="Picture"/>
        <xdr:cNvPicPr/>
      </xdr:nvPicPr>
      <xdr:blipFill>
        <a:blip r:embed="rId179"/>
        <a:stretch/>
      </xdr:blipFill>
      <xdr:spPr>
        <a:xfrm>
          <a:off x="5406840" y="54692640"/>
          <a:ext cx="285480" cy="285480"/>
        </a:xfrm>
        <a:prstGeom prst="rect">
          <a:avLst/>
        </a:prstGeom>
        <a:ln w="0">
          <a:noFill/>
        </a:ln>
      </xdr:spPr>
    </xdr:pic>
    <xdr:clientData/>
  </xdr:twoCellAnchor>
  <xdr:twoCellAnchor editAs="oneCell">
    <xdr:from>
      <xdr:col>10</xdr:col>
      <xdr:colOff>295200</xdr:colOff>
      <xdr:row>171</xdr:row>
      <xdr:rowOff>66600</xdr:rowOff>
    </xdr:from>
    <xdr:to>
      <xdr:col>10</xdr:col>
      <xdr:colOff>580680</xdr:colOff>
      <xdr:row>171</xdr:row>
      <xdr:rowOff>352080</xdr:rowOff>
    </xdr:to>
    <xdr:pic>
      <xdr:nvPicPr>
        <xdr:cNvPr id="188" name="Image 180" descr="Picture"/>
        <xdr:cNvPicPr/>
      </xdr:nvPicPr>
      <xdr:blipFill>
        <a:blip r:embed="rId180"/>
        <a:stretch/>
      </xdr:blipFill>
      <xdr:spPr>
        <a:xfrm>
          <a:off x="8051040" y="54692640"/>
          <a:ext cx="285480" cy="285480"/>
        </a:xfrm>
        <a:prstGeom prst="rect">
          <a:avLst/>
        </a:prstGeom>
        <a:ln w="0">
          <a:noFill/>
        </a:ln>
      </xdr:spPr>
    </xdr:pic>
    <xdr:clientData/>
  </xdr:twoCellAnchor>
  <xdr:twoCellAnchor editAs="oneCell">
    <xdr:from>
      <xdr:col>1</xdr:col>
      <xdr:colOff>66600</xdr:colOff>
      <xdr:row>172</xdr:row>
      <xdr:rowOff>57240</xdr:rowOff>
    </xdr:from>
    <xdr:to>
      <xdr:col>1</xdr:col>
      <xdr:colOff>371160</xdr:colOff>
      <xdr:row>172</xdr:row>
      <xdr:rowOff>361800</xdr:rowOff>
    </xdr:to>
    <xdr:pic>
      <xdr:nvPicPr>
        <xdr:cNvPr id="189" name="Image 181" descr="Picture"/>
        <xdr:cNvPicPr/>
      </xdr:nvPicPr>
      <xdr:blipFill>
        <a:blip r:embed="rId181"/>
        <a:stretch/>
      </xdr:blipFill>
      <xdr:spPr>
        <a:xfrm>
          <a:off x="243000" y="55111680"/>
          <a:ext cx="304560" cy="304560"/>
        </a:xfrm>
        <a:prstGeom prst="rect">
          <a:avLst/>
        </a:prstGeom>
        <a:ln w="0">
          <a:noFill/>
        </a:ln>
      </xdr:spPr>
    </xdr:pic>
    <xdr:clientData/>
  </xdr:twoCellAnchor>
  <xdr:twoCellAnchor editAs="oneCell">
    <xdr:from>
      <xdr:col>4</xdr:col>
      <xdr:colOff>295200</xdr:colOff>
      <xdr:row>172</xdr:row>
      <xdr:rowOff>66600</xdr:rowOff>
    </xdr:from>
    <xdr:to>
      <xdr:col>4</xdr:col>
      <xdr:colOff>580680</xdr:colOff>
      <xdr:row>172</xdr:row>
      <xdr:rowOff>352080</xdr:rowOff>
    </xdr:to>
    <xdr:pic>
      <xdr:nvPicPr>
        <xdr:cNvPr id="190" name="Image 182" descr="Picture"/>
        <xdr:cNvPicPr/>
      </xdr:nvPicPr>
      <xdr:blipFill>
        <a:blip r:embed="rId182"/>
        <a:stretch/>
      </xdr:blipFill>
      <xdr:spPr>
        <a:xfrm>
          <a:off x="2762640" y="55121040"/>
          <a:ext cx="285480" cy="285480"/>
        </a:xfrm>
        <a:prstGeom prst="rect">
          <a:avLst/>
        </a:prstGeom>
        <a:ln w="0">
          <a:noFill/>
        </a:ln>
      </xdr:spPr>
    </xdr:pic>
    <xdr:clientData/>
  </xdr:twoCellAnchor>
  <xdr:twoCellAnchor editAs="oneCell">
    <xdr:from>
      <xdr:col>7</xdr:col>
      <xdr:colOff>295200</xdr:colOff>
      <xdr:row>172</xdr:row>
      <xdr:rowOff>66600</xdr:rowOff>
    </xdr:from>
    <xdr:to>
      <xdr:col>7</xdr:col>
      <xdr:colOff>580680</xdr:colOff>
      <xdr:row>172</xdr:row>
      <xdr:rowOff>352080</xdr:rowOff>
    </xdr:to>
    <xdr:pic>
      <xdr:nvPicPr>
        <xdr:cNvPr id="191" name="Image 183" descr="Picture"/>
        <xdr:cNvPicPr/>
      </xdr:nvPicPr>
      <xdr:blipFill>
        <a:blip r:embed="rId183"/>
        <a:stretch/>
      </xdr:blipFill>
      <xdr:spPr>
        <a:xfrm>
          <a:off x="5406840" y="55121040"/>
          <a:ext cx="285480" cy="285480"/>
        </a:xfrm>
        <a:prstGeom prst="rect">
          <a:avLst/>
        </a:prstGeom>
        <a:ln w="0">
          <a:noFill/>
        </a:ln>
      </xdr:spPr>
    </xdr:pic>
    <xdr:clientData/>
  </xdr:twoCellAnchor>
  <xdr:twoCellAnchor editAs="oneCell">
    <xdr:from>
      <xdr:col>10</xdr:col>
      <xdr:colOff>295200</xdr:colOff>
      <xdr:row>172</xdr:row>
      <xdr:rowOff>66600</xdr:rowOff>
    </xdr:from>
    <xdr:to>
      <xdr:col>10</xdr:col>
      <xdr:colOff>580680</xdr:colOff>
      <xdr:row>172</xdr:row>
      <xdr:rowOff>352080</xdr:rowOff>
    </xdr:to>
    <xdr:pic>
      <xdr:nvPicPr>
        <xdr:cNvPr id="192" name="Image 184" descr="Picture"/>
        <xdr:cNvPicPr/>
      </xdr:nvPicPr>
      <xdr:blipFill>
        <a:blip r:embed="rId184"/>
        <a:stretch/>
      </xdr:blipFill>
      <xdr:spPr>
        <a:xfrm>
          <a:off x="8051040" y="55121040"/>
          <a:ext cx="285480" cy="285480"/>
        </a:xfrm>
        <a:prstGeom prst="rect">
          <a:avLst/>
        </a:prstGeom>
        <a:ln w="0">
          <a:noFill/>
        </a:ln>
      </xdr:spPr>
    </xdr:pic>
    <xdr:clientData/>
  </xdr:twoCellAnchor>
  <xdr:twoCellAnchor editAs="oneCell">
    <xdr:from>
      <xdr:col>2</xdr:col>
      <xdr:colOff>295200</xdr:colOff>
      <xdr:row>178</xdr:row>
      <xdr:rowOff>85680</xdr:rowOff>
    </xdr:from>
    <xdr:to>
      <xdr:col>2</xdr:col>
      <xdr:colOff>675720</xdr:colOff>
      <xdr:row>178</xdr:row>
      <xdr:rowOff>466200</xdr:rowOff>
    </xdr:to>
    <xdr:pic>
      <xdr:nvPicPr>
        <xdr:cNvPr id="193" name="Image 185" descr="Picture"/>
        <xdr:cNvPicPr/>
      </xdr:nvPicPr>
      <xdr:blipFill>
        <a:blip r:embed="rId185"/>
        <a:stretch/>
      </xdr:blipFill>
      <xdr:spPr>
        <a:xfrm>
          <a:off x="894600" y="56978640"/>
          <a:ext cx="380520" cy="380520"/>
        </a:xfrm>
        <a:prstGeom prst="rect">
          <a:avLst/>
        </a:prstGeom>
        <a:ln w="0">
          <a:noFill/>
        </a:ln>
      </xdr:spPr>
    </xdr:pic>
    <xdr:clientData/>
  </xdr:twoCellAnchor>
  <xdr:twoCellAnchor editAs="oneCell">
    <xdr:from>
      <xdr:col>3</xdr:col>
      <xdr:colOff>247680</xdr:colOff>
      <xdr:row>178</xdr:row>
      <xdr:rowOff>85680</xdr:rowOff>
    </xdr:from>
    <xdr:to>
      <xdr:col>3</xdr:col>
      <xdr:colOff>628200</xdr:colOff>
      <xdr:row>178</xdr:row>
      <xdr:rowOff>466200</xdr:rowOff>
    </xdr:to>
    <xdr:pic>
      <xdr:nvPicPr>
        <xdr:cNvPr id="194" name="Image 186" descr="Picture"/>
        <xdr:cNvPicPr/>
      </xdr:nvPicPr>
      <xdr:blipFill>
        <a:blip r:embed="rId186"/>
        <a:stretch/>
      </xdr:blipFill>
      <xdr:spPr>
        <a:xfrm>
          <a:off x="1833840" y="56978640"/>
          <a:ext cx="380520" cy="380520"/>
        </a:xfrm>
        <a:prstGeom prst="rect">
          <a:avLst/>
        </a:prstGeom>
        <a:ln w="0">
          <a:noFill/>
        </a:ln>
      </xdr:spPr>
    </xdr:pic>
    <xdr:clientData/>
  </xdr:twoCellAnchor>
  <xdr:twoCellAnchor editAs="oneCell">
    <xdr:from>
      <xdr:col>4</xdr:col>
      <xdr:colOff>247680</xdr:colOff>
      <xdr:row>178</xdr:row>
      <xdr:rowOff>85680</xdr:rowOff>
    </xdr:from>
    <xdr:to>
      <xdr:col>4</xdr:col>
      <xdr:colOff>628200</xdr:colOff>
      <xdr:row>178</xdr:row>
      <xdr:rowOff>466200</xdr:rowOff>
    </xdr:to>
    <xdr:pic>
      <xdr:nvPicPr>
        <xdr:cNvPr id="195" name="Image 187" descr="Picture"/>
        <xdr:cNvPicPr/>
      </xdr:nvPicPr>
      <xdr:blipFill>
        <a:blip r:embed="rId187"/>
        <a:stretch/>
      </xdr:blipFill>
      <xdr:spPr>
        <a:xfrm>
          <a:off x="2715120" y="56978640"/>
          <a:ext cx="380520" cy="380520"/>
        </a:xfrm>
        <a:prstGeom prst="rect">
          <a:avLst/>
        </a:prstGeom>
        <a:ln w="0">
          <a:noFill/>
        </a:ln>
      </xdr:spPr>
    </xdr:pic>
    <xdr:clientData/>
  </xdr:twoCellAnchor>
  <xdr:twoCellAnchor editAs="oneCell">
    <xdr:from>
      <xdr:col>5</xdr:col>
      <xdr:colOff>247680</xdr:colOff>
      <xdr:row>178</xdr:row>
      <xdr:rowOff>85680</xdr:rowOff>
    </xdr:from>
    <xdr:to>
      <xdr:col>5</xdr:col>
      <xdr:colOff>628200</xdr:colOff>
      <xdr:row>178</xdr:row>
      <xdr:rowOff>466200</xdr:rowOff>
    </xdr:to>
    <xdr:pic>
      <xdr:nvPicPr>
        <xdr:cNvPr id="196" name="Image 188" descr="Picture"/>
        <xdr:cNvPicPr/>
      </xdr:nvPicPr>
      <xdr:blipFill>
        <a:blip r:embed="rId188"/>
        <a:stretch/>
      </xdr:blipFill>
      <xdr:spPr>
        <a:xfrm>
          <a:off x="3596760" y="56978640"/>
          <a:ext cx="380520" cy="380520"/>
        </a:xfrm>
        <a:prstGeom prst="rect">
          <a:avLst/>
        </a:prstGeom>
        <a:ln w="0">
          <a:noFill/>
        </a:ln>
      </xdr:spPr>
    </xdr:pic>
    <xdr:clientData/>
  </xdr:twoCellAnchor>
  <xdr:twoCellAnchor editAs="oneCell">
    <xdr:from>
      <xdr:col>6</xdr:col>
      <xdr:colOff>247680</xdr:colOff>
      <xdr:row>178</xdr:row>
      <xdr:rowOff>85680</xdr:rowOff>
    </xdr:from>
    <xdr:to>
      <xdr:col>6</xdr:col>
      <xdr:colOff>628200</xdr:colOff>
      <xdr:row>178</xdr:row>
      <xdr:rowOff>466200</xdr:rowOff>
    </xdr:to>
    <xdr:pic>
      <xdr:nvPicPr>
        <xdr:cNvPr id="197" name="Image 189" descr="Picture"/>
        <xdr:cNvPicPr/>
      </xdr:nvPicPr>
      <xdr:blipFill>
        <a:blip r:embed="rId189"/>
        <a:stretch/>
      </xdr:blipFill>
      <xdr:spPr>
        <a:xfrm>
          <a:off x="4478040" y="56978640"/>
          <a:ext cx="380520" cy="380520"/>
        </a:xfrm>
        <a:prstGeom prst="rect">
          <a:avLst/>
        </a:prstGeom>
        <a:ln w="0">
          <a:noFill/>
        </a:ln>
      </xdr:spPr>
    </xdr:pic>
    <xdr:clientData/>
  </xdr:twoCellAnchor>
  <xdr:twoCellAnchor editAs="oneCell">
    <xdr:from>
      <xdr:col>7</xdr:col>
      <xdr:colOff>247680</xdr:colOff>
      <xdr:row>178</xdr:row>
      <xdr:rowOff>85680</xdr:rowOff>
    </xdr:from>
    <xdr:to>
      <xdr:col>7</xdr:col>
      <xdr:colOff>628200</xdr:colOff>
      <xdr:row>178</xdr:row>
      <xdr:rowOff>466200</xdr:rowOff>
    </xdr:to>
    <xdr:pic>
      <xdr:nvPicPr>
        <xdr:cNvPr id="198" name="Image 190" descr="Picture"/>
        <xdr:cNvPicPr/>
      </xdr:nvPicPr>
      <xdr:blipFill>
        <a:blip r:embed="rId190"/>
        <a:stretch/>
      </xdr:blipFill>
      <xdr:spPr>
        <a:xfrm>
          <a:off x="5359320" y="56978640"/>
          <a:ext cx="380520" cy="380520"/>
        </a:xfrm>
        <a:prstGeom prst="rect">
          <a:avLst/>
        </a:prstGeom>
        <a:ln w="0">
          <a:noFill/>
        </a:ln>
      </xdr:spPr>
    </xdr:pic>
    <xdr:clientData/>
  </xdr:twoCellAnchor>
  <xdr:twoCellAnchor editAs="oneCell">
    <xdr:from>
      <xdr:col>8</xdr:col>
      <xdr:colOff>247680</xdr:colOff>
      <xdr:row>178</xdr:row>
      <xdr:rowOff>85680</xdr:rowOff>
    </xdr:from>
    <xdr:to>
      <xdr:col>8</xdr:col>
      <xdr:colOff>628200</xdr:colOff>
      <xdr:row>178</xdr:row>
      <xdr:rowOff>466200</xdr:rowOff>
    </xdr:to>
    <xdr:pic>
      <xdr:nvPicPr>
        <xdr:cNvPr id="199" name="Image 191" descr="Picture"/>
        <xdr:cNvPicPr/>
      </xdr:nvPicPr>
      <xdr:blipFill>
        <a:blip r:embed="rId191"/>
        <a:stretch/>
      </xdr:blipFill>
      <xdr:spPr>
        <a:xfrm>
          <a:off x="6240960" y="56978640"/>
          <a:ext cx="380520" cy="380520"/>
        </a:xfrm>
        <a:prstGeom prst="rect">
          <a:avLst/>
        </a:prstGeom>
        <a:ln w="0">
          <a:noFill/>
        </a:ln>
      </xdr:spPr>
    </xdr:pic>
    <xdr:clientData/>
  </xdr:twoCellAnchor>
  <xdr:twoCellAnchor editAs="oneCell">
    <xdr:from>
      <xdr:col>9</xdr:col>
      <xdr:colOff>247680</xdr:colOff>
      <xdr:row>178</xdr:row>
      <xdr:rowOff>85680</xdr:rowOff>
    </xdr:from>
    <xdr:to>
      <xdr:col>9</xdr:col>
      <xdr:colOff>628200</xdr:colOff>
      <xdr:row>178</xdr:row>
      <xdr:rowOff>466200</xdr:rowOff>
    </xdr:to>
    <xdr:pic>
      <xdr:nvPicPr>
        <xdr:cNvPr id="200" name="Image 192" descr="Picture"/>
        <xdr:cNvPicPr/>
      </xdr:nvPicPr>
      <xdr:blipFill>
        <a:blip r:embed="rId192"/>
        <a:stretch/>
      </xdr:blipFill>
      <xdr:spPr>
        <a:xfrm>
          <a:off x="7122240" y="56978640"/>
          <a:ext cx="380520" cy="380520"/>
        </a:xfrm>
        <a:prstGeom prst="rect">
          <a:avLst/>
        </a:prstGeom>
        <a:ln w="0">
          <a:noFill/>
        </a:ln>
      </xdr:spPr>
    </xdr:pic>
    <xdr:clientData/>
  </xdr:twoCellAnchor>
  <xdr:twoCellAnchor editAs="oneCell">
    <xdr:from>
      <xdr:col>1</xdr:col>
      <xdr:colOff>66600</xdr:colOff>
      <xdr:row>180</xdr:row>
      <xdr:rowOff>57240</xdr:rowOff>
    </xdr:from>
    <xdr:to>
      <xdr:col>1</xdr:col>
      <xdr:colOff>371160</xdr:colOff>
      <xdr:row>180</xdr:row>
      <xdr:rowOff>361800</xdr:rowOff>
    </xdr:to>
    <xdr:pic>
      <xdr:nvPicPr>
        <xdr:cNvPr id="201" name="Image 193" descr="Picture"/>
        <xdr:cNvPicPr/>
      </xdr:nvPicPr>
      <xdr:blipFill>
        <a:blip r:embed="rId193"/>
        <a:stretch/>
      </xdr:blipFill>
      <xdr:spPr>
        <a:xfrm>
          <a:off x="243000" y="57702600"/>
          <a:ext cx="304560" cy="304560"/>
        </a:xfrm>
        <a:prstGeom prst="rect">
          <a:avLst/>
        </a:prstGeom>
        <a:ln w="0">
          <a:noFill/>
        </a:ln>
      </xdr:spPr>
    </xdr:pic>
    <xdr:clientData/>
  </xdr:twoCellAnchor>
  <xdr:twoCellAnchor editAs="oneCell">
    <xdr:from>
      <xdr:col>4</xdr:col>
      <xdr:colOff>295200</xdr:colOff>
      <xdr:row>180</xdr:row>
      <xdr:rowOff>66600</xdr:rowOff>
    </xdr:from>
    <xdr:to>
      <xdr:col>4</xdr:col>
      <xdr:colOff>580680</xdr:colOff>
      <xdr:row>180</xdr:row>
      <xdr:rowOff>352080</xdr:rowOff>
    </xdr:to>
    <xdr:pic>
      <xdr:nvPicPr>
        <xdr:cNvPr id="202" name="Image 194" descr="Picture"/>
        <xdr:cNvPicPr/>
      </xdr:nvPicPr>
      <xdr:blipFill>
        <a:blip r:embed="rId194"/>
        <a:stretch/>
      </xdr:blipFill>
      <xdr:spPr>
        <a:xfrm>
          <a:off x="2762640" y="57711960"/>
          <a:ext cx="285480" cy="285480"/>
        </a:xfrm>
        <a:prstGeom prst="rect">
          <a:avLst/>
        </a:prstGeom>
        <a:ln w="0">
          <a:noFill/>
        </a:ln>
      </xdr:spPr>
    </xdr:pic>
    <xdr:clientData/>
  </xdr:twoCellAnchor>
  <xdr:twoCellAnchor editAs="oneCell">
    <xdr:from>
      <xdr:col>7</xdr:col>
      <xdr:colOff>295200</xdr:colOff>
      <xdr:row>180</xdr:row>
      <xdr:rowOff>66600</xdr:rowOff>
    </xdr:from>
    <xdr:to>
      <xdr:col>7</xdr:col>
      <xdr:colOff>580680</xdr:colOff>
      <xdr:row>180</xdr:row>
      <xdr:rowOff>352080</xdr:rowOff>
    </xdr:to>
    <xdr:pic>
      <xdr:nvPicPr>
        <xdr:cNvPr id="203" name="Image 195" descr="Picture"/>
        <xdr:cNvPicPr/>
      </xdr:nvPicPr>
      <xdr:blipFill>
        <a:blip r:embed="rId195"/>
        <a:stretch/>
      </xdr:blipFill>
      <xdr:spPr>
        <a:xfrm>
          <a:off x="5406840" y="57711960"/>
          <a:ext cx="285480" cy="285480"/>
        </a:xfrm>
        <a:prstGeom prst="rect">
          <a:avLst/>
        </a:prstGeom>
        <a:ln w="0">
          <a:noFill/>
        </a:ln>
      </xdr:spPr>
    </xdr:pic>
    <xdr:clientData/>
  </xdr:twoCellAnchor>
  <xdr:twoCellAnchor editAs="oneCell">
    <xdr:from>
      <xdr:col>10</xdr:col>
      <xdr:colOff>295200</xdr:colOff>
      <xdr:row>180</xdr:row>
      <xdr:rowOff>66600</xdr:rowOff>
    </xdr:from>
    <xdr:to>
      <xdr:col>10</xdr:col>
      <xdr:colOff>580680</xdr:colOff>
      <xdr:row>180</xdr:row>
      <xdr:rowOff>352080</xdr:rowOff>
    </xdr:to>
    <xdr:pic>
      <xdr:nvPicPr>
        <xdr:cNvPr id="204" name="Image 196" descr="Picture"/>
        <xdr:cNvPicPr/>
      </xdr:nvPicPr>
      <xdr:blipFill>
        <a:blip r:embed="rId196"/>
        <a:stretch/>
      </xdr:blipFill>
      <xdr:spPr>
        <a:xfrm>
          <a:off x="8051040" y="57711960"/>
          <a:ext cx="285480" cy="285480"/>
        </a:xfrm>
        <a:prstGeom prst="rect">
          <a:avLst/>
        </a:prstGeom>
        <a:ln w="0">
          <a:noFill/>
        </a:ln>
      </xdr:spPr>
    </xdr:pic>
    <xdr:clientData/>
  </xdr:twoCellAnchor>
  <xdr:twoCellAnchor editAs="oneCell">
    <xdr:from>
      <xdr:col>1</xdr:col>
      <xdr:colOff>66600</xdr:colOff>
      <xdr:row>181</xdr:row>
      <xdr:rowOff>57240</xdr:rowOff>
    </xdr:from>
    <xdr:to>
      <xdr:col>1</xdr:col>
      <xdr:colOff>371160</xdr:colOff>
      <xdr:row>181</xdr:row>
      <xdr:rowOff>361800</xdr:rowOff>
    </xdr:to>
    <xdr:pic>
      <xdr:nvPicPr>
        <xdr:cNvPr id="205" name="Image 197" descr="Picture"/>
        <xdr:cNvPicPr/>
      </xdr:nvPicPr>
      <xdr:blipFill>
        <a:blip r:embed="rId197"/>
        <a:stretch/>
      </xdr:blipFill>
      <xdr:spPr>
        <a:xfrm>
          <a:off x="243000" y="58131000"/>
          <a:ext cx="304560" cy="304560"/>
        </a:xfrm>
        <a:prstGeom prst="rect">
          <a:avLst/>
        </a:prstGeom>
        <a:ln w="0">
          <a:noFill/>
        </a:ln>
      </xdr:spPr>
    </xdr:pic>
    <xdr:clientData/>
  </xdr:twoCellAnchor>
  <xdr:twoCellAnchor editAs="oneCell">
    <xdr:from>
      <xdr:col>4</xdr:col>
      <xdr:colOff>295200</xdr:colOff>
      <xdr:row>181</xdr:row>
      <xdr:rowOff>66600</xdr:rowOff>
    </xdr:from>
    <xdr:to>
      <xdr:col>4</xdr:col>
      <xdr:colOff>580680</xdr:colOff>
      <xdr:row>181</xdr:row>
      <xdr:rowOff>352080</xdr:rowOff>
    </xdr:to>
    <xdr:pic>
      <xdr:nvPicPr>
        <xdr:cNvPr id="206" name="Image 198" descr="Picture"/>
        <xdr:cNvPicPr/>
      </xdr:nvPicPr>
      <xdr:blipFill>
        <a:blip r:embed="rId198"/>
        <a:stretch/>
      </xdr:blipFill>
      <xdr:spPr>
        <a:xfrm>
          <a:off x="2762640" y="58140360"/>
          <a:ext cx="285480" cy="285480"/>
        </a:xfrm>
        <a:prstGeom prst="rect">
          <a:avLst/>
        </a:prstGeom>
        <a:ln w="0">
          <a:noFill/>
        </a:ln>
      </xdr:spPr>
    </xdr:pic>
    <xdr:clientData/>
  </xdr:twoCellAnchor>
  <xdr:twoCellAnchor editAs="oneCell">
    <xdr:from>
      <xdr:col>7</xdr:col>
      <xdr:colOff>295200</xdr:colOff>
      <xdr:row>181</xdr:row>
      <xdr:rowOff>66600</xdr:rowOff>
    </xdr:from>
    <xdr:to>
      <xdr:col>7</xdr:col>
      <xdr:colOff>580680</xdr:colOff>
      <xdr:row>181</xdr:row>
      <xdr:rowOff>352080</xdr:rowOff>
    </xdr:to>
    <xdr:pic>
      <xdr:nvPicPr>
        <xdr:cNvPr id="207" name="Image 199" descr="Picture"/>
        <xdr:cNvPicPr/>
      </xdr:nvPicPr>
      <xdr:blipFill>
        <a:blip r:embed="rId199"/>
        <a:stretch/>
      </xdr:blipFill>
      <xdr:spPr>
        <a:xfrm>
          <a:off x="5406840" y="58140360"/>
          <a:ext cx="285480" cy="285480"/>
        </a:xfrm>
        <a:prstGeom prst="rect">
          <a:avLst/>
        </a:prstGeom>
        <a:ln w="0">
          <a:noFill/>
        </a:ln>
      </xdr:spPr>
    </xdr:pic>
    <xdr:clientData/>
  </xdr:twoCellAnchor>
  <xdr:twoCellAnchor editAs="oneCell">
    <xdr:from>
      <xdr:col>10</xdr:col>
      <xdr:colOff>295200</xdr:colOff>
      <xdr:row>181</xdr:row>
      <xdr:rowOff>66600</xdr:rowOff>
    </xdr:from>
    <xdr:to>
      <xdr:col>10</xdr:col>
      <xdr:colOff>580680</xdr:colOff>
      <xdr:row>181</xdr:row>
      <xdr:rowOff>352080</xdr:rowOff>
    </xdr:to>
    <xdr:pic>
      <xdr:nvPicPr>
        <xdr:cNvPr id="208" name="Image 200" descr="Picture"/>
        <xdr:cNvPicPr/>
      </xdr:nvPicPr>
      <xdr:blipFill>
        <a:blip r:embed="rId200"/>
        <a:stretch/>
      </xdr:blipFill>
      <xdr:spPr>
        <a:xfrm>
          <a:off x="8051040" y="58140360"/>
          <a:ext cx="285480" cy="285480"/>
        </a:xfrm>
        <a:prstGeom prst="rect">
          <a:avLst/>
        </a:prstGeom>
        <a:ln w="0">
          <a:noFill/>
        </a:ln>
      </xdr:spPr>
    </xdr:pic>
    <xdr:clientData/>
  </xdr:twoCellAnchor>
  <xdr:twoCellAnchor editAs="oneCell">
    <xdr:from>
      <xdr:col>1</xdr:col>
      <xdr:colOff>66600</xdr:colOff>
      <xdr:row>182</xdr:row>
      <xdr:rowOff>57240</xdr:rowOff>
    </xdr:from>
    <xdr:to>
      <xdr:col>1</xdr:col>
      <xdr:colOff>371160</xdr:colOff>
      <xdr:row>182</xdr:row>
      <xdr:rowOff>361800</xdr:rowOff>
    </xdr:to>
    <xdr:pic>
      <xdr:nvPicPr>
        <xdr:cNvPr id="209" name="Image 201" descr="Picture"/>
        <xdr:cNvPicPr/>
      </xdr:nvPicPr>
      <xdr:blipFill>
        <a:blip r:embed="rId201"/>
        <a:stretch/>
      </xdr:blipFill>
      <xdr:spPr>
        <a:xfrm>
          <a:off x="243000" y="58559760"/>
          <a:ext cx="304560" cy="304560"/>
        </a:xfrm>
        <a:prstGeom prst="rect">
          <a:avLst/>
        </a:prstGeom>
        <a:ln w="0">
          <a:noFill/>
        </a:ln>
      </xdr:spPr>
    </xdr:pic>
    <xdr:clientData/>
  </xdr:twoCellAnchor>
  <xdr:twoCellAnchor editAs="oneCell">
    <xdr:from>
      <xdr:col>4</xdr:col>
      <xdr:colOff>295200</xdr:colOff>
      <xdr:row>182</xdr:row>
      <xdr:rowOff>66600</xdr:rowOff>
    </xdr:from>
    <xdr:to>
      <xdr:col>4</xdr:col>
      <xdr:colOff>580680</xdr:colOff>
      <xdr:row>182</xdr:row>
      <xdr:rowOff>352080</xdr:rowOff>
    </xdr:to>
    <xdr:pic>
      <xdr:nvPicPr>
        <xdr:cNvPr id="210" name="Image 202" descr="Picture"/>
        <xdr:cNvPicPr/>
      </xdr:nvPicPr>
      <xdr:blipFill>
        <a:blip r:embed="rId202"/>
        <a:stretch/>
      </xdr:blipFill>
      <xdr:spPr>
        <a:xfrm>
          <a:off x="2762640" y="58569120"/>
          <a:ext cx="285480" cy="285480"/>
        </a:xfrm>
        <a:prstGeom prst="rect">
          <a:avLst/>
        </a:prstGeom>
        <a:ln w="0">
          <a:noFill/>
        </a:ln>
      </xdr:spPr>
    </xdr:pic>
    <xdr:clientData/>
  </xdr:twoCellAnchor>
  <xdr:twoCellAnchor editAs="oneCell">
    <xdr:from>
      <xdr:col>7</xdr:col>
      <xdr:colOff>295200</xdr:colOff>
      <xdr:row>182</xdr:row>
      <xdr:rowOff>66600</xdr:rowOff>
    </xdr:from>
    <xdr:to>
      <xdr:col>7</xdr:col>
      <xdr:colOff>580680</xdr:colOff>
      <xdr:row>182</xdr:row>
      <xdr:rowOff>352080</xdr:rowOff>
    </xdr:to>
    <xdr:pic>
      <xdr:nvPicPr>
        <xdr:cNvPr id="211" name="Image 203" descr="Picture"/>
        <xdr:cNvPicPr/>
      </xdr:nvPicPr>
      <xdr:blipFill>
        <a:blip r:embed="rId203"/>
        <a:stretch/>
      </xdr:blipFill>
      <xdr:spPr>
        <a:xfrm>
          <a:off x="5406840" y="58569120"/>
          <a:ext cx="285480" cy="285480"/>
        </a:xfrm>
        <a:prstGeom prst="rect">
          <a:avLst/>
        </a:prstGeom>
        <a:ln w="0">
          <a:noFill/>
        </a:ln>
      </xdr:spPr>
    </xdr:pic>
    <xdr:clientData/>
  </xdr:twoCellAnchor>
  <xdr:twoCellAnchor editAs="oneCell">
    <xdr:from>
      <xdr:col>10</xdr:col>
      <xdr:colOff>295200</xdr:colOff>
      <xdr:row>182</xdr:row>
      <xdr:rowOff>66600</xdr:rowOff>
    </xdr:from>
    <xdr:to>
      <xdr:col>10</xdr:col>
      <xdr:colOff>580680</xdr:colOff>
      <xdr:row>182</xdr:row>
      <xdr:rowOff>352080</xdr:rowOff>
    </xdr:to>
    <xdr:pic>
      <xdr:nvPicPr>
        <xdr:cNvPr id="212" name="Image 204" descr="Picture"/>
        <xdr:cNvPicPr/>
      </xdr:nvPicPr>
      <xdr:blipFill>
        <a:blip r:embed="rId204"/>
        <a:stretch/>
      </xdr:blipFill>
      <xdr:spPr>
        <a:xfrm>
          <a:off x="8051040" y="58569120"/>
          <a:ext cx="285480" cy="285480"/>
        </a:xfrm>
        <a:prstGeom prst="rect">
          <a:avLst/>
        </a:prstGeom>
        <a:ln w="0">
          <a:noFill/>
        </a:ln>
      </xdr:spPr>
    </xdr:pic>
    <xdr:clientData/>
  </xdr:twoCellAnchor>
  <xdr:twoCellAnchor editAs="oneCell">
    <xdr:from>
      <xdr:col>2</xdr:col>
      <xdr:colOff>295200</xdr:colOff>
      <xdr:row>188</xdr:row>
      <xdr:rowOff>85680</xdr:rowOff>
    </xdr:from>
    <xdr:to>
      <xdr:col>2</xdr:col>
      <xdr:colOff>675720</xdr:colOff>
      <xdr:row>188</xdr:row>
      <xdr:rowOff>466200</xdr:rowOff>
    </xdr:to>
    <xdr:pic>
      <xdr:nvPicPr>
        <xdr:cNvPr id="213" name="Image 205" descr="Picture"/>
        <xdr:cNvPicPr/>
      </xdr:nvPicPr>
      <xdr:blipFill>
        <a:blip r:embed="rId205"/>
        <a:stretch/>
      </xdr:blipFill>
      <xdr:spPr>
        <a:xfrm>
          <a:off x="894600" y="60426720"/>
          <a:ext cx="380520" cy="380520"/>
        </a:xfrm>
        <a:prstGeom prst="rect">
          <a:avLst/>
        </a:prstGeom>
        <a:ln w="0">
          <a:noFill/>
        </a:ln>
      </xdr:spPr>
    </xdr:pic>
    <xdr:clientData/>
  </xdr:twoCellAnchor>
  <xdr:twoCellAnchor editAs="oneCell">
    <xdr:from>
      <xdr:col>3</xdr:col>
      <xdr:colOff>247680</xdr:colOff>
      <xdr:row>188</xdr:row>
      <xdr:rowOff>85680</xdr:rowOff>
    </xdr:from>
    <xdr:to>
      <xdr:col>3</xdr:col>
      <xdr:colOff>628200</xdr:colOff>
      <xdr:row>188</xdr:row>
      <xdr:rowOff>466200</xdr:rowOff>
    </xdr:to>
    <xdr:pic>
      <xdr:nvPicPr>
        <xdr:cNvPr id="214" name="Image 206" descr="Picture"/>
        <xdr:cNvPicPr/>
      </xdr:nvPicPr>
      <xdr:blipFill>
        <a:blip r:embed="rId206"/>
        <a:stretch/>
      </xdr:blipFill>
      <xdr:spPr>
        <a:xfrm>
          <a:off x="1833840" y="60426720"/>
          <a:ext cx="380520" cy="380520"/>
        </a:xfrm>
        <a:prstGeom prst="rect">
          <a:avLst/>
        </a:prstGeom>
        <a:ln w="0">
          <a:noFill/>
        </a:ln>
      </xdr:spPr>
    </xdr:pic>
    <xdr:clientData/>
  </xdr:twoCellAnchor>
  <xdr:twoCellAnchor editAs="oneCell">
    <xdr:from>
      <xdr:col>4</xdr:col>
      <xdr:colOff>247680</xdr:colOff>
      <xdr:row>188</xdr:row>
      <xdr:rowOff>85680</xdr:rowOff>
    </xdr:from>
    <xdr:to>
      <xdr:col>4</xdr:col>
      <xdr:colOff>628200</xdr:colOff>
      <xdr:row>188</xdr:row>
      <xdr:rowOff>466200</xdr:rowOff>
    </xdr:to>
    <xdr:pic>
      <xdr:nvPicPr>
        <xdr:cNvPr id="215" name="Image 207" descr="Picture"/>
        <xdr:cNvPicPr/>
      </xdr:nvPicPr>
      <xdr:blipFill>
        <a:blip r:embed="rId207"/>
        <a:stretch/>
      </xdr:blipFill>
      <xdr:spPr>
        <a:xfrm>
          <a:off x="2715120" y="60426720"/>
          <a:ext cx="380520" cy="380520"/>
        </a:xfrm>
        <a:prstGeom prst="rect">
          <a:avLst/>
        </a:prstGeom>
        <a:ln w="0">
          <a:noFill/>
        </a:ln>
      </xdr:spPr>
    </xdr:pic>
    <xdr:clientData/>
  </xdr:twoCellAnchor>
  <xdr:twoCellAnchor editAs="oneCell">
    <xdr:from>
      <xdr:col>5</xdr:col>
      <xdr:colOff>247680</xdr:colOff>
      <xdr:row>188</xdr:row>
      <xdr:rowOff>85680</xdr:rowOff>
    </xdr:from>
    <xdr:to>
      <xdr:col>5</xdr:col>
      <xdr:colOff>628200</xdr:colOff>
      <xdr:row>188</xdr:row>
      <xdr:rowOff>466200</xdr:rowOff>
    </xdr:to>
    <xdr:pic>
      <xdr:nvPicPr>
        <xdr:cNvPr id="216" name="Image 208" descr="Picture"/>
        <xdr:cNvPicPr/>
      </xdr:nvPicPr>
      <xdr:blipFill>
        <a:blip r:embed="rId208"/>
        <a:stretch/>
      </xdr:blipFill>
      <xdr:spPr>
        <a:xfrm>
          <a:off x="3596760" y="60426720"/>
          <a:ext cx="380520" cy="380520"/>
        </a:xfrm>
        <a:prstGeom prst="rect">
          <a:avLst/>
        </a:prstGeom>
        <a:ln w="0">
          <a:noFill/>
        </a:ln>
      </xdr:spPr>
    </xdr:pic>
    <xdr:clientData/>
  </xdr:twoCellAnchor>
  <xdr:twoCellAnchor editAs="oneCell">
    <xdr:from>
      <xdr:col>6</xdr:col>
      <xdr:colOff>247680</xdr:colOff>
      <xdr:row>188</xdr:row>
      <xdr:rowOff>85680</xdr:rowOff>
    </xdr:from>
    <xdr:to>
      <xdr:col>6</xdr:col>
      <xdr:colOff>628200</xdr:colOff>
      <xdr:row>188</xdr:row>
      <xdr:rowOff>466200</xdr:rowOff>
    </xdr:to>
    <xdr:pic>
      <xdr:nvPicPr>
        <xdr:cNvPr id="217" name="Image 209" descr="Picture"/>
        <xdr:cNvPicPr/>
      </xdr:nvPicPr>
      <xdr:blipFill>
        <a:blip r:embed="rId209"/>
        <a:stretch/>
      </xdr:blipFill>
      <xdr:spPr>
        <a:xfrm>
          <a:off x="4478040" y="60426720"/>
          <a:ext cx="380520" cy="380520"/>
        </a:xfrm>
        <a:prstGeom prst="rect">
          <a:avLst/>
        </a:prstGeom>
        <a:ln w="0">
          <a:noFill/>
        </a:ln>
      </xdr:spPr>
    </xdr:pic>
    <xdr:clientData/>
  </xdr:twoCellAnchor>
  <xdr:twoCellAnchor editAs="oneCell">
    <xdr:from>
      <xdr:col>7</xdr:col>
      <xdr:colOff>247680</xdr:colOff>
      <xdr:row>188</xdr:row>
      <xdr:rowOff>85680</xdr:rowOff>
    </xdr:from>
    <xdr:to>
      <xdr:col>7</xdr:col>
      <xdr:colOff>628200</xdr:colOff>
      <xdr:row>188</xdr:row>
      <xdr:rowOff>466200</xdr:rowOff>
    </xdr:to>
    <xdr:pic>
      <xdr:nvPicPr>
        <xdr:cNvPr id="218" name="Image 210" descr="Picture"/>
        <xdr:cNvPicPr/>
      </xdr:nvPicPr>
      <xdr:blipFill>
        <a:blip r:embed="rId210"/>
        <a:stretch/>
      </xdr:blipFill>
      <xdr:spPr>
        <a:xfrm>
          <a:off x="5359320" y="60426720"/>
          <a:ext cx="380520" cy="380520"/>
        </a:xfrm>
        <a:prstGeom prst="rect">
          <a:avLst/>
        </a:prstGeom>
        <a:ln w="0">
          <a:noFill/>
        </a:ln>
      </xdr:spPr>
    </xdr:pic>
    <xdr:clientData/>
  </xdr:twoCellAnchor>
  <xdr:twoCellAnchor editAs="oneCell">
    <xdr:from>
      <xdr:col>8</xdr:col>
      <xdr:colOff>247680</xdr:colOff>
      <xdr:row>188</xdr:row>
      <xdr:rowOff>85680</xdr:rowOff>
    </xdr:from>
    <xdr:to>
      <xdr:col>8</xdr:col>
      <xdr:colOff>628200</xdr:colOff>
      <xdr:row>188</xdr:row>
      <xdr:rowOff>466200</xdr:rowOff>
    </xdr:to>
    <xdr:pic>
      <xdr:nvPicPr>
        <xdr:cNvPr id="219" name="Image 211" descr="Picture"/>
        <xdr:cNvPicPr/>
      </xdr:nvPicPr>
      <xdr:blipFill>
        <a:blip r:embed="rId211"/>
        <a:stretch/>
      </xdr:blipFill>
      <xdr:spPr>
        <a:xfrm>
          <a:off x="6240960" y="60426720"/>
          <a:ext cx="380520" cy="380520"/>
        </a:xfrm>
        <a:prstGeom prst="rect">
          <a:avLst/>
        </a:prstGeom>
        <a:ln w="0">
          <a:noFill/>
        </a:ln>
      </xdr:spPr>
    </xdr:pic>
    <xdr:clientData/>
  </xdr:twoCellAnchor>
  <xdr:twoCellAnchor editAs="oneCell">
    <xdr:from>
      <xdr:col>9</xdr:col>
      <xdr:colOff>247680</xdr:colOff>
      <xdr:row>188</xdr:row>
      <xdr:rowOff>85680</xdr:rowOff>
    </xdr:from>
    <xdr:to>
      <xdr:col>9</xdr:col>
      <xdr:colOff>628200</xdr:colOff>
      <xdr:row>188</xdr:row>
      <xdr:rowOff>466200</xdr:rowOff>
    </xdr:to>
    <xdr:pic>
      <xdr:nvPicPr>
        <xdr:cNvPr id="220" name="Image 212" descr="Picture"/>
        <xdr:cNvPicPr/>
      </xdr:nvPicPr>
      <xdr:blipFill>
        <a:blip r:embed="rId212"/>
        <a:stretch/>
      </xdr:blipFill>
      <xdr:spPr>
        <a:xfrm>
          <a:off x="7122240" y="60426720"/>
          <a:ext cx="380520" cy="380520"/>
        </a:xfrm>
        <a:prstGeom prst="rect">
          <a:avLst/>
        </a:prstGeom>
        <a:ln w="0">
          <a:noFill/>
        </a:ln>
      </xdr:spPr>
    </xdr:pic>
    <xdr:clientData/>
  </xdr:twoCellAnchor>
  <xdr:twoCellAnchor editAs="oneCell">
    <xdr:from>
      <xdr:col>1</xdr:col>
      <xdr:colOff>66600</xdr:colOff>
      <xdr:row>190</xdr:row>
      <xdr:rowOff>57240</xdr:rowOff>
    </xdr:from>
    <xdr:to>
      <xdr:col>1</xdr:col>
      <xdr:colOff>371160</xdr:colOff>
      <xdr:row>190</xdr:row>
      <xdr:rowOff>361800</xdr:rowOff>
    </xdr:to>
    <xdr:pic>
      <xdr:nvPicPr>
        <xdr:cNvPr id="221" name="Image 213" descr="Picture"/>
        <xdr:cNvPicPr/>
      </xdr:nvPicPr>
      <xdr:blipFill>
        <a:blip r:embed="rId213"/>
        <a:stretch/>
      </xdr:blipFill>
      <xdr:spPr>
        <a:xfrm>
          <a:off x="243000" y="61150680"/>
          <a:ext cx="304560" cy="304560"/>
        </a:xfrm>
        <a:prstGeom prst="rect">
          <a:avLst/>
        </a:prstGeom>
        <a:ln w="0">
          <a:noFill/>
        </a:ln>
      </xdr:spPr>
    </xdr:pic>
    <xdr:clientData/>
  </xdr:twoCellAnchor>
  <xdr:twoCellAnchor editAs="oneCell">
    <xdr:from>
      <xdr:col>4</xdr:col>
      <xdr:colOff>295200</xdr:colOff>
      <xdr:row>190</xdr:row>
      <xdr:rowOff>66600</xdr:rowOff>
    </xdr:from>
    <xdr:to>
      <xdr:col>4</xdr:col>
      <xdr:colOff>580680</xdr:colOff>
      <xdr:row>190</xdr:row>
      <xdr:rowOff>352080</xdr:rowOff>
    </xdr:to>
    <xdr:pic>
      <xdr:nvPicPr>
        <xdr:cNvPr id="222" name="Image 214" descr="Picture"/>
        <xdr:cNvPicPr/>
      </xdr:nvPicPr>
      <xdr:blipFill>
        <a:blip r:embed="rId214"/>
        <a:stretch/>
      </xdr:blipFill>
      <xdr:spPr>
        <a:xfrm>
          <a:off x="2762640" y="61160040"/>
          <a:ext cx="285480" cy="285480"/>
        </a:xfrm>
        <a:prstGeom prst="rect">
          <a:avLst/>
        </a:prstGeom>
        <a:ln w="0">
          <a:noFill/>
        </a:ln>
      </xdr:spPr>
    </xdr:pic>
    <xdr:clientData/>
  </xdr:twoCellAnchor>
  <xdr:twoCellAnchor editAs="oneCell">
    <xdr:from>
      <xdr:col>7</xdr:col>
      <xdr:colOff>295200</xdr:colOff>
      <xdr:row>190</xdr:row>
      <xdr:rowOff>66600</xdr:rowOff>
    </xdr:from>
    <xdr:to>
      <xdr:col>7</xdr:col>
      <xdr:colOff>580680</xdr:colOff>
      <xdr:row>190</xdr:row>
      <xdr:rowOff>352080</xdr:rowOff>
    </xdr:to>
    <xdr:pic>
      <xdr:nvPicPr>
        <xdr:cNvPr id="223" name="Image 215" descr="Picture"/>
        <xdr:cNvPicPr/>
      </xdr:nvPicPr>
      <xdr:blipFill>
        <a:blip r:embed="rId215"/>
        <a:stretch/>
      </xdr:blipFill>
      <xdr:spPr>
        <a:xfrm>
          <a:off x="5406840" y="61160040"/>
          <a:ext cx="285480" cy="285480"/>
        </a:xfrm>
        <a:prstGeom prst="rect">
          <a:avLst/>
        </a:prstGeom>
        <a:ln w="0">
          <a:noFill/>
        </a:ln>
      </xdr:spPr>
    </xdr:pic>
    <xdr:clientData/>
  </xdr:twoCellAnchor>
  <xdr:twoCellAnchor editAs="oneCell">
    <xdr:from>
      <xdr:col>10</xdr:col>
      <xdr:colOff>295200</xdr:colOff>
      <xdr:row>190</xdr:row>
      <xdr:rowOff>66600</xdr:rowOff>
    </xdr:from>
    <xdr:to>
      <xdr:col>10</xdr:col>
      <xdr:colOff>580680</xdr:colOff>
      <xdr:row>190</xdr:row>
      <xdr:rowOff>352080</xdr:rowOff>
    </xdr:to>
    <xdr:pic>
      <xdr:nvPicPr>
        <xdr:cNvPr id="224" name="Image 216" descr="Picture"/>
        <xdr:cNvPicPr/>
      </xdr:nvPicPr>
      <xdr:blipFill>
        <a:blip r:embed="rId216"/>
        <a:stretch/>
      </xdr:blipFill>
      <xdr:spPr>
        <a:xfrm>
          <a:off x="8051040" y="61160040"/>
          <a:ext cx="285480" cy="285480"/>
        </a:xfrm>
        <a:prstGeom prst="rect">
          <a:avLst/>
        </a:prstGeom>
        <a:ln w="0">
          <a:noFill/>
        </a:ln>
      </xdr:spPr>
    </xdr:pic>
    <xdr:clientData/>
  </xdr:twoCellAnchor>
  <xdr:twoCellAnchor editAs="oneCell">
    <xdr:from>
      <xdr:col>1</xdr:col>
      <xdr:colOff>66600</xdr:colOff>
      <xdr:row>191</xdr:row>
      <xdr:rowOff>57240</xdr:rowOff>
    </xdr:from>
    <xdr:to>
      <xdr:col>1</xdr:col>
      <xdr:colOff>371160</xdr:colOff>
      <xdr:row>191</xdr:row>
      <xdr:rowOff>361800</xdr:rowOff>
    </xdr:to>
    <xdr:pic>
      <xdr:nvPicPr>
        <xdr:cNvPr id="225" name="Image 217" descr="Picture"/>
        <xdr:cNvPicPr/>
      </xdr:nvPicPr>
      <xdr:blipFill>
        <a:blip r:embed="rId217"/>
        <a:stretch/>
      </xdr:blipFill>
      <xdr:spPr>
        <a:xfrm>
          <a:off x="243000" y="61579080"/>
          <a:ext cx="304560" cy="304560"/>
        </a:xfrm>
        <a:prstGeom prst="rect">
          <a:avLst/>
        </a:prstGeom>
        <a:ln w="0">
          <a:noFill/>
        </a:ln>
      </xdr:spPr>
    </xdr:pic>
    <xdr:clientData/>
  </xdr:twoCellAnchor>
  <xdr:twoCellAnchor editAs="oneCell">
    <xdr:from>
      <xdr:col>4</xdr:col>
      <xdr:colOff>295200</xdr:colOff>
      <xdr:row>191</xdr:row>
      <xdr:rowOff>66600</xdr:rowOff>
    </xdr:from>
    <xdr:to>
      <xdr:col>4</xdr:col>
      <xdr:colOff>580680</xdr:colOff>
      <xdr:row>191</xdr:row>
      <xdr:rowOff>352080</xdr:rowOff>
    </xdr:to>
    <xdr:pic>
      <xdr:nvPicPr>
        <xdr:cNvPr id="226" name="Image 218" descr="Picture"/>
        <xdr:cNvPicPr/>
      </xdr:nvPicPr>
      <xdr:blipFill>
        <a:blip r:embed="rId218"/>
        <a:stretch/>
      </xdr:blipFill>
      <xdr:spPr>
        <a:xfrm>
          <a:off x="2762640" y="61588440"/>
          <a:ext cx="285480" cy="285480"/>
        </a:xfrm>
        <a:prstGeom prst="rect">
          <a:avLst/>
        </a:prstGeom>
        <a:ln w="0">
          <a:noFill/>
        </a:ln>
      </xdr:spPr>
    </xdr:pic>
    <xdr:clientData/>
  </xdr:twoCellAnchor>
  <xdr:twoCellAnchor editAs="oneCell">
    <xdr:from>
      <xdr:col>7</xdr:col>
      <xdr:colOff>295200</xdr:colOff>
      <xdr:row>191</xdr:row>
      <xdr:rowOff>66600</xdr:rowOff>
    </xdr:from>
    <xdr:to>
      <xdr:col>7</xdr:col>
      <xdr:colOff>580680</xdr:colOff>
      <xdr:row>191</xdr:row>
      <xdr:rowOff>352080</xdr:rowOff>
    </xdr:to>
    <xdr:pic>
      <xdr:nvPicPr>
        <xdr:cNvPr id="227" name="Image 219" descr="Picture"/>
        <xdr:cNvPicPr/>
      </xdr:nvPicPr>
      <xdr:blipFill>
        <a:blip r:embed="rId219"/>
        <a:stretch/>
      </xdr:blipFill>
      <xdr:spPr>
        <a:xfrm>
          <a:off x="5406840" y="61588440"/>
          <a:ext cx="285480" cy="285480"/>
        </a:xfrm>
        <a:prstGeom prst="rect">
          <a:avLst/>
        </a:prstGeom>
        <a:ln w="0">
          <a:noFill/>
        </a:ln>
      </xdr:spPr>
    </xdr:pic>
    <xdr:clientData/>
  </xdr:twoCellAnchor>
  <xdr:twoCellAnchor editAs="oneCell">
    <xdr:from>
      <xdr:col>10</xdr:col>
      <xdr:colOff>295200</xdr:colOff>
      <xdr:row>191</xdr:row>
      <xdr:rowOff>66600</xdr:rowOff>
    </xdr:from>
    <xdr:to>
      <xdr:col>10</xdr:col>
      <xdr:colOff>580680</xdr:colOff>
      <xdr:row>191</xdr:row>
      <xdr:rowOff>352080</xdr:rowOff>
    </xdr:to>
    <xdr:pic>
      <xdr:nvPicPr>
        <xdr:cNvPr id="228" name="Image 220" descr="Picture"/>
        <xdr:cNvPicPr/>
      </xdr:nvPicPr>
      <xdr:blipFill>
        <a:blip r:embed="rId220"/>
        <a:stretch/>
      </xdr:blipFill>
      <xdr:spPr>
        <a:xfrm>
          <a:off x="8051040" y="61588440"/>
          <a:ext cx="285480" cy="285480"/>
        </a:xfrm>
        <a:prstGeom prst="rect">
          <a:avLst/>
        </a:prstGeom>
        <a:ln w="0">
          <a:noFill/>
        </a:ln>
      </xdr:spPr>
    </xdr:pic>
    <xdr:clientData/>
  </xdr:twoCellAnchor>
  <xdr:twoCellAnchor editAs="oneCell">
    <xdr:from>
      <xdr:col>1</xdr:col>
      <xdr:colOff>66600</xdr:colOff>
      <xdr:row>192</xdr:row>
      <xdr:rowOff>57240</xdr:rowOff>
    </xdr:from>
    <xdr:to>
      <xdr:col>1</xdr:col>
      <xdr:colOff>371160</xdr:colOff>
      <xdr:row>192</xdr:row>
      <xdr:rowOff>361800</xdr:rowOff>
    </xdr:to>
    <xdr:pic>
      <xdr:nvPicPr>
        <xdr:cNvPr id="229" name="Image 221" descr="Picture"/>
        <xdr:cNvPicPr/>
      </xdr:nvPicPr>
      <xdr:blipFill>
        <a:blip r:embed="rId221"/>
        <a:stretch/>
      </xdr:blipFill>
      <xdr:spPr>
        <a:xfrm>
          <a:off x="243000" y="62007840"/>
          <a:ext cx="304560" cy="304560"/>
        </a:xfrm>
        <a:prstGeom prst="rect">
          <a:avLst/>
        </a:prstGeom>
        <a:ln w="0">
          <a:noFill/>
        </a:ln>
      </xdr:spPr>
    </xdr:pic>
    <xdr:clientData/>
  </xdr:twoCellAnchor>
  <xdr:twoCellAnchor editAs="oneCell">
    <xdr:from>
      <xdr:col>4</xdr:col>
      <xdr:colOff>295200</xdr:colOff>
      <xdr:row>192</xdr:row>
      <xdr:rowOff>66600</xdr:rowOff>
    </xdr:from>
    <xdr:to>
      <xdr:col>4</xdr:col>
      <xdr:colOff>580680</xdr:colOff>
      <xdr:row>192</xdr:row>
      <xdr:rowOff>352080</xdr:rowOff>
    </xdr:to>
    <xdr:pic>
      <xdr:nvPicPr>
        <xdr:cNvPr id="230" name="Image 222" descr="Picture"/>
        <xdr:cNvPicPr/>
      </xdr:nvPicPr>
      <xdr:blipFill>
        <a:blip r:embed="rId222"/>
        <a:stretch/>
      </xdr:blipFill>
      <xdr:spPr>
        <a:xfrm>
          <a:off x="2762640" y="62017200"/>
          <a:ext cx="285480" cy="285480"/>
        </a:xfrm>
        <a:prstGeom prst="rect">
          <a:avLst/>
        </a:prstGeom>
        <a:ln w="0">
          <a:noFill/>
        </a:ln>
      </xdr:spPr>
    </xdr:pic>
    <xdr:clientData/>
  </xdr:twoCellAnchor>
  <xdr:twoCellAnchor editAs="oneCell">
    <xdr:from>
      <xdr:col>7</xdr:col>
      <xdr:colOff>295200</xdr:colOff>
      <xdr:row>192</xdr:row>
      <xdr:rowOff>66600</xdr:rowOff>
    </xdr:from>
    <xdr:to>
      <xdr:col>7</xdr:col>
      <xdr:colOff>580680</xdr:colOff>
      <xdr:row>192</xdr:row>
      <xdr:rowOff>352080</xdr:rowOff>
    </xdr:to>
    <xdr:pic>
      <xdr:nvPicPr>
        <xdr:cNvPr id="231" name="Image 223" descr="Picture"/>
        <xdr:cNvPicPr/>
      </xdr:nvPicPr>
      <xdr:blipFill>
        <a:blip r:embed="rId223"/>
        <a:stretch/>
      </xdr:blipFill>
      <xdr:spPr>
        <a:xfrm>
          <a:off x="5406840" y="62017200"/>
          <a:ext cx="285480" cy="285480"/>
        </a:xfrm>
        <a:prstGeom prst="rect">
          <a:avLst/>
        </a:prstGeom>
        <a:ln w="0">
          <a:noFill/>
        </a:ln>
      </xdr:spPr>
    </xdr:pic>
    <xdr:clientData/>
  </xdr:twoCellAnchor>
  <xdr:twoCellAnchor editAs="oneCell">
    <xdr:from>
      <xdr:col>10</xdr:col>
      <xdr:colOff>295200</xdr:colOff>
      <xdr:row>192</xdr:row>
      <xdr:rowOff>66600</xdr:rowOff>
    </xdr:from>
    <xdr:to>
      <xdr:col>10</xdr:col>
      <xdr:colOff>580680</xdr:colOff>
      <xdr:row>192</xdr:row>
      <xdr:rowOff>352080</xdr:rowOff>
    </xdr:to>
    <xdr:pic>
      <xdr:nvPicPr>
        <xdr:cNvPr id="232" name="Image 224" descr="Picture"/>
        <xdr:cNvPicPr/>
      </xdr:nvPicPr>
      <xdr:blipFill>
        <a:blip r:embed="rId224"/>
        <a:stretch/>
      </xdr:blipFill>
      <xdr:spPr>
        <a:xfrm>
          <a:off x="8051040" y="62017200"/>
          <a:ext cx="285480" cy="285480"/>
        </a:xfrm>
        <a:prstGeom prst="rect">
          <a:avLst/>
        </a:prstGeom>
        <a:ln w="0">
          <a:noFill/>
        </a:ln>
      </xdr:spPr>
    </xdr:pic>
    <xdr:clientData/>
  </xdr:twoCellAnchor>
  <xdr:twoCellAnchor editAs="oneCell">
    <xdr:from>
      <xdr:col>2</xdr:col>
      <xdr:colOff>295200</xdr:colOff>
      <xdr:row>198</xdr:row>
      <xdr:rowOff>85680</xdr:rowOff>
    </xdr:from>
    <xdr:to>
      <xdr:col>2</xdr:col>
      <xdr:colOff>675720</xdr:colOff>
      <xdr:row>198</xdr:row>
      <xdr:rowOff>466200</xdr:rowOff>
    </xdr:to>
    <xdr:pic>
      <xdr:nvPicPr>
        <xdr:cNvPr id="233" name="Image 225" descr="Picture"/>
        <xdr:cNvPicPr/>
      </xdr:nvPicPr>
      <xdr:blipFill>
        <a:blip r:embed="rId225"/>
        <a:stretch/>
      </xdr:blipFill>
      <xdr:spPr>
        <a:xfrm>
          <a:off x="894600" y="63874440"/>
          <a:ext cx="380520" cy="380520"/>
        </a:xfrm>
        <a:prstGeom prst="rect">
          <a:avLst/>
        </a:prstGeom>
        <a:ln w="0">
          <a:noFill/>
        </a:ln>
      </xdr:spPr>
    </xdr:pic>
    <xdr:clientData/>
  </xdr:twoCellAnchor>
  <xdr:twoCellAnchor editAs="oneCell">
    <xdr:from>
      <xdr:col>3</xdr:col>
      <xdr:colOff>247680</xdr:colOff>
      <xdr:row>198</xdr:row>
      <xdr:rowOff>85680</xdr:rowOff>
    </xdr:from>
    <xdr:to>
      <xdr:col>3</xdr:col>
      <xdr:colOff>628200</xdr:colOff>
      <xdr:row>198</xdr:row>
      <xdr:rowOff>466200</xdr:rowOff>
    </xdr:to>
    <xdr:pic>
      <xdr:nvPicPr>
        <xdr:cNvPr id="234" name="Image 226" descr="Picture"/>
        <xdr:cNvPicPr/>
      </xdr:nvPicPr>
      <xdr:blipFill>
        <a:blip r:embed="rId226"/>
        <a:stretch/>
      </xdr:blipFill>
      <xdr:spPr>
        <a:xfrm>
          <a:off x="1833840" y="63874440"/>
          <a:ext cx="380520" cy="380520"/>
        </a:xfrm>
        <a:prstGeom prst="rect">
          <a:avLst/>
        </a:prstGeom>
        <a:ln w="0">
          <a:noFill/>
        </a:ln>
      </xdr:spPr>
    </xdr:pic>
    <xdr:clientData/>
  </xdr:twoCellAnchor>
  <xdr:twoCellAnchor editAs="oneCell">
    <xdr:from>
      <xdr:col>4</xdr:col>
      <xdr:colOff>247680</xdr:colOff>
      <xdr:row>198</xdr:row>
      <xdr:rowOff>85680</xdr:rowOff>
    </xdr:from>
    <xdr:to>
      <xdr:col>4</xdr:col>
      <xdr:colOff>628200</xdr:colOff>
      <xdr:row>198</xdr:row>
      <xdr:rowOff>466200</xdr:rowOff>
    </xdr:to>
    <xdr:pic>
      <xdr:nvPicPr>
        <xdr:cNvPr id="235" name="Image 227" descr="Picture"/>
        <xdr:cNvPicPr/>
      </xdr:nvPicPr>
      <xdr:blipFill>
        <a:blip r:embed="rId227"/>
        <a:stretch/>
      </xdr:blipFill>
      <xdr:spPr>
        <a:xfrm>
          <a:off x="2715120" y="63874440"/>
          <a:ext cx="380520" cy="380520"/>
        </a:xfrm>
        <a:prstGeom prst="rect">
          <a:avLst/>
        </a:prstGeom>
        <a:ln w="0">
          <a:noFill/>
        </a:ln>
      </xdr:spPr>
    </xdr:pic>
    <xdr:clientData/>
  </xdr:twoCellAnchor>
  <xdr:twoCellAnchor editAs="oneCell">
    <xdr:from>
      <xdr:col>5</xdr:col>
      <xdr:colOff>247680</xdr:colOff>
      <xdr:row>198</xdr:row>
      <xdr:rowOff>85680</xdr:rowOff>
    </xdr:from>
    <xdr:to>
      <xdr:col>5</xdr:col>
      <xdr:colOff>628200</xdr:colOff>
      <xdr:row>198</xdr:row>
      <xdr:rowOff>466200</xdr:rowOff>
    </xdr:to>
    <xdr:pic>
      <xdr:nvPicPr>
        <xdr:cNvPr id="236" name="Image 228" descr="Picture"/>
        <xdr:cNvPicPr/>
      </xdr:nvPicPr>
      <xdr:blipFill>
        <a:blip r:embed="rId228"/>
        <a:stretch/>
      </xdr:blipFill>
      <xdr:spPr>
        <a:xfrm>
          <a:off x="3596760" y="63874440"/>
          <a:ext cx="380520" cy="380520"/>
        </a:xfrm>
        <a:prstGeom prst="rect">
          <a:avLst/>
        </a:prstGeom>
        <a:ln w="0">
          <a:noFill/>
        </a:ln>
      </xdr:spPr>
    </xdr:pic>
    <xdr:clientData/>
  </xdr:twoCellAnchor>
  <xdr:twoCellAnchor editAs="oneCell">
    <xdr:from>
      <xdr:col>6</xdr:col>
      <xdr:colOff>247680</xdr:colOff>
      <xdr:row>198</xdr:row>
      <xdr:rowOff>85680</xdr:rowOff>
    </xdr:from>
    <xdr:to>
      <xdr:col>6</xdr:col>
      <xdr:colOff>628200</xdr:colOff>
      <xdr:row>198</xdr:row>
      <xdr:rowOff>466200</xdr:rowOff>
    </xdr:to>
    <xdr:pic>
      <xdr:nvPicPr>
        <xdr:cNvPr id="237" name="Image 229" descr="Picture"/>
        <xdr:cNvPicPr/>
      </xdr:nvPicPr>
      <xdr:blipFill>
        <a:blip r:embed="rId229"/>
        <a:stretch/>
      </xdr:blipFill>
      <xdr:spPr>
        <a:xfrm>
          <a:off x="4478040" y="63874440"/>
          <a:ext cx="380520" cy="380520"/>
        </a:xfrm>
        <a:prstGeom prst="rect">
          <a:avLst/>
        </a:prstGeom>
        <a:ln w="0">
          <a:noFill/>
        </a:ln>
      </xdr:spPr>
    </xdr:pic>
    <xdr:clientData/>
  </xdr:twoCellAnchor>
  <xdr:twoCellAnchor editAs="oneCell">
    <xdr:from>
      <xdr:col>7</xdr:col>
      <xdr:colOff>247680</xdr:colOff>
      <xdr:row>198</xdr:row>
      <xdr:rowOff>85680</xdr:rowOff>
    </xdr:from>
    <xdr:to>
      <xdr:col>7</xdr:col>
      <xdr:colOff>628200</xdr:colOff>
      <xdr:row>198</xdr:row>
      <xdr:rowOff>466200</xdr:rowOff>
    </xdr:to>
    <xdr:pic>
      <xdr:nvPicPr>
        <xdr:cNvPr id="238" name="Image 230" descr="Picture"/>
        <xdr:cNvPicPr/>
      </xdr:nvPicPr>
      <xdr:blipFill>
        <a:blip r:embed="rId230"/>
        <a:stretch/>
      </xdr:blipFill>
      <xdr:spPr>
        <a:xfrm>
          <a:off x="5359320" y="63874440"/>
          <a:ext cx="380520" cy="380520"/>
        </a:xfrm>
        <a:prstGeom prst="rect">
          <a:avLst/>
        </a:prstGeom>
        <a:ln w="0">
          <a:noFill/>
        </a:ln>
      </xdr:spPr>
    </xdr:pic>
    <xdr:clientData/>
  </xdr:twoCellAnchor>
  <xdr:twoCellAnchor editAs="oneCell">
    <xdr:from>
      <xdr:col>8</xdr:col>
      <xdr:colOff>247680</xdr:colOff>
      <xdr:row>198</xdr:row>
      <xdr:rowOff>85680</xdr:rowOff>
    </xdr:from>
    <xdr:to>
      <xdr:col>8</xdr:col>
      <xdr:colOff>628200</xdr:colOff>
      <xdr:row>198</xdr:row>
      <xdr:rowOff>466200</xdr:rowOff>
    </xdr:to>
    <xdr:pic>
      <xdr:nvPicPr>
        <xdr:cNvPr id="239" name="Image 231" descr="Picture"/>
        <xdr:cNvPicPr/>
      </xdr:nvPicPr>
      <xdr:blipFill>
        <a:blip r:embed="rId231"/>
        <a:stretch/>
      </xdr:blipFill>
      <xdr:spPr>
        <a:xfrm>
          <a:off x="6240960" y="63874440"/>
          <a:ext cx="380520" cy="380520"/>
        </a:xfrm>
        <a:prstGeom prst="rect">
          <a:avLst/>
        </a:prstGeom>
        <a:ln w="0">
          <a:noFill/>
        </a:ln>
      </xdr:spPr>
    </xdr:pic>
    <xdr:clientData/>
  </xdr:twoCellAnchor>
  <xdr:twoCellAnchor editAs="oneCell">
    <xdr:from>
      <xdr:col>9</xdr:col>
      <xdr:colOff>247680</xdr:colOff>
      <xdr:row>198</xdr:row>
      <xdr:rowOff>85680</xdr:rowOff>
    </xdr:from>
    <xdr:to>
      <xdr:col>9</xdr:col>
      <xdr:colOff>628200</xdr:colOff>
      <xdr:row>198</xdr:row>
      <xdr:rowOff>466200</xdr:rowOff>
    </xdr:to>
    <xdr:pic>
      <xdr:nvPicPr>
        <xdr:cNvPr id="240" name="Image 232" descr="Picture"/>
        <xdr:cNvPicPr/>
      </xdr:nvPicPr>
      <xdr:blipFill>
        <a:blip r:embed="rId232"/>
        <a:stretch/>
      </xdr:blipFill>
      <xdr:spPr>
        <a:xfrm>
          <a:off x="7122240" y="63874440"/>
          <a:ext cx="380520" cy="380520"/>
        </a:xfrm>
        <a:prstGeom prst="rect">
          <a:avLst/>
        </a:prstGeom>
        <a:ln w="0">
          <a:noFill/>
        </a:ln>
      </xdr:spPr>
    </xdr:pic>
    <xdr:clientData/>
  </xdr:twoCellAnchor>
  <xdr:twoCellAnchor editAs="oneCell">
    <xdr:from>
      <xdr:col>1</xdr:col>
      <xdr:colOff>66600</xdr:colOff>
      <xdr:row>200</xdr:row>
      <xdr:rowOff>57240</xdr:rowOff>
    </xdr:from>
    <xdr:to>
      <xdr:col>1</xdr:col>
      <xdr:colOff>371160</xdr:colOff>
      <xdr:row>200</xdr:row>
      <xdr:rowOff>361800</xdr:rowOff>
    </xdr:to>
    <xdr:pic>
      <xdr:nvPicPr>
        <xdr:cNvPr id="241" name="Image 233" descr="Picture"/>
        <xdr:cNvPicPr/>
      </xdr:nvPicPr>
      <xdr:blipFill>
        <a:blip r:embed="rId233"/>
        <a:stretch/>
      </xdr:blipFill>
      <xdr:spPr>
        <a:xfrm>
          <a:off x="243000" y="64598760"/>
          <a:ext cx="304560" cy="304560"/>
        </a:xfrm>
        <a:prstGeom prst="rect">
          <a:avLst/>
        </a:prstGeom>
        <a:ln w="0">
          <a:noFill/>
        </a:ln>
      </xdr:spPr>
    </xdr:pic>
    <xdr:clientData/>
  </xdr:twoCellAnchor>
  <xdr:twoCellAnchor editAs="oneCell">
    <xdr:from>
      <xdr:col>4</xdr:col>
      <xdr:colOff>295200</xdr:colOff>
      <xdr:row>200</xdr:row>
      <xdr:rowOff>66600</xdr:rowOff>
    </xdr:from>
    <xdr:to>
      <xdr:col>4</xdr:col>
      <xdr:colOff>580680</xdr:colOff>
      <xdr:row>200</xdr:row>
      <xdr:rowOff>352080</xdr:rowOff>
    </xdr:to>
    <xdr:pic>
      <xdr:nvPicPr>
        <xdr:cNvPr id="242" name="Image 234" descr="Picture"/>
        <xdr:cNvPicPr/>
      </xdr:nvPicPr>
      <xdr:blipFill>
        <a:blip r:embed="rId234"/>
        <a:stretch/>
      </xdr:blipFill>
      <xdr:spPr>
        <a:xfrm>
          <a:off x="2762640" y="64608120"/>
          <a:ext cx="285480" cy="285480"/>
        </a:xfrm>
        <a:prstGeom prst="rect">
          <a:avLst/>
        </a:prstGeom>
        <a:ln w="0">
          <a:noFill/>
        </a:ln>
      </xdr:spPr>
    </xdr:pic>
    <xdr:clientData/>
  </xdr:twoCellAnchor>
  <xdr:twoCellAnchor editAs="oneCell">
    <xdr:from>
      <xdr:col>7</xdr:col>
      <xdr:colOff>295200</xdr:colOff>
      <xdr:row>200</xdr:row>
      <xdr:rowOff>66600</xdr:rowOff>
    </xdr:from>
    <xdr:to>
      <xdr:col>7</xdr:col>
      <xdr:colOff>580680</xdr:colOff>
      <xdr:row>200</xdr:row>
      <xdr:rowOff>352080</xdr:rowOff>
    </xdr:to>
    <xdr:pic>
      <xdr:nvPicPr>
        <xdr:cNvPr id="243" name="Image 235" descr="Picture"/>
        <xdr:cNvPicPr/>
      </xdr:nvPicPr>
      <xdr:blipFill>
        <a:blip r:embed="rId235"/>
        <a:stretch/>
      </xdr:blipFill>
      <xdr:spPr>
        <a:xfrm>
          <a:off x="5406840" y="64608120"/>
          <a:ext cx="285480" cy="285480"/>
        </a:xfrm>
        <a:prstGeom prst="rect">
          <a:avLst/>
        </a:prstGeom>
        <a:ln w="0">
          <a:noFill/>
        </a:ln>
      </xdr:spPr>
    </xdr:pic>
    <xdr:clientData/>
  </xdr:twoCellAnchor>
  <xdr:twoCellAnchor editAs="oneCell">
    <xdr:from>
      <xdr:col>10</xdr:col>
      <xdr:colOff>295200</xdr:colOff>
      <xdr:row>200</xdr:row>
      <xdr:rowOff>66600</xdr:rowOff>
    </xdr:from>
    <xdr:to>
      <xdr:col>10</xdr:col>
      <xdr:colOff>580680</xdr:colOff>
      <xdr:row>200</xdr:row>
      <xdr:rowOff>352080</xdr:rowOff>
    </xdr:to>
    <xdr:pic>
      <xdr:nvPicPr>
        <xdr:cNvPr id="244" name="Image 236" descr="Picture"/>
        <xdr:cNvPicPr/>
      </xdr:nvPicPr>
      <xdr:blipFill>
        <a:blip r:embed="rId236"/>
        <a:stretch/>
      </xdr:blipFill>
      <xdr:spPr>
        <a:xfrm>
          <a:off x="8051040" y="64608120"/>
          <a:ext cx="285480" cy="285480"/>
        </a:xfrm>
        <a:prstGeom prst="rect">
          <a:avLst/>
        </a:prstGeom>
        <a:ln w="0">
          <a:noFill/>
        </a:ln>
      </xdr:spPr>
    </xdr:pic>
    <xdr:clientData/>
  </xdr:twoCellAnchor>
  <xdr:twoCellAnchor editAs="oneCell">
    <xdr:from>
      <xdr:col>1</xdr:col>
      <xdr:colOff>66600</xdr:colOff>
      <xdr:row>201</xdr:row>
      <xdr:rowOff>57240</xdr:rowOff>
    </xdr:from>
    <xdr:to>
      <xdr:col>1</xdr:col>
      <xdr:colOff>371160</xdr:colOff>
      <xdr:row>201</xdr:row>
      <xdr:rowOff>361800</xdr:rowOff>
    </xdr:to>
    <xdr:pic>
      <xdr:nvPicPr>
        <xdr:cNvPr id="245" name="Image 237" descr="Picture"/>
        <xdr:cNvPicPr/>
      </xdr:nvPicPr>
      <xdr:blipFill>
        <a:blip r:embed="rId237"/>
        <a:stretch/>
      </xdr:blipFill>
      <xdr:spPr>
        <a:xfrm>
          <a:off x="243000" y="65027160"/>
          <a:ext cx="304560" cy="304560"/>
        </a:xfrm>
        <a:prstGeom prst="rect">
          <a:avLst/>
        </a:prstGeom>
        <a:ln w="0">
          <a:noFill/>
        </a:ln>
      </xdr:spPr>
    </xdr:pic>
    <xdr:clientData/>
  </xdr:twoCellAnchor>
  <xdr:twoCellAnchor editAs="oneCell">
    <xdr:from>
      <xdr:col>4</xdr:col>
      <xdr:colOff>295200</xdr:colOff>
      <xdr:row>201</xdr:row>
      <xdr:rowOff>66600</xdr:rowOff>
    </xdr:from>
    <xdr:to>
      <xdr:col>4</xdr:col>
      <xdr:colOff>580680</xdr:colOff>
      <xdr:row>201</xdr:row>
      <xdr:rowOff>352080</xdr:rowOff>
    </xdr:to>
    <xdr:pic>
      <xdr:nvPicPr>
        <xdr:cNvPr id="246" name="Image 238" descr="Picture"/>
        <xdr:cNvPicPr/>
      </xdr:nvPicPr>
      <xdr:blipFill>
        <a:blip r:embed="rId238"/>
        <a:stretch/>
      </xdr:blipFill>
      <xdr:spPr>
        <a:xfrm>
          <a:off x="2762640" y="65036520"/>
          <a:ext cx="285480" cy="285480"/>
        </a:xfrm>
        <a:prstGeom prst="rect">
          <a:avLst/>
        </a:prstGeom>
        <a:ln w="0">
          <a:noFill/>
        </a:ln>
      </xdr:spPr>
    </xdr:pic>
    <xdr:clientData/>
  </xdr:twoCellAnchor>
  <xdr:twoCellAnchor editAs="oneCell">
    <xdr:from>
      <xdr:col>7</xdr:col>
      <xdr:colOff>295200</xdr:colOff>
      <xdr:row>201</xdr:row>
      <xdr:rowOff>66600</xdr:rowOff>
    </xdr:from>
    <xdr:to>
      <xdr:col>7</xdr:col>
      <xdr:colOff>580680</xdr:colOff>
      <xdr:row>201</xdr:row>
      <xdr:rowOff>352080</xdr:rowOff>
    </xdr:to>
    <xdr:pic>
      <xdr:nvPicPr>
        <xdr:cNvPr id="247" name="Image 239" descr="Picture"/>
        <xdr:cNvPicPr/>
      </xdr:nvPicPr>
      <xdr:blipFill>
        <a:blip r:embed="rId239"/>
        <a:stretch/>
      </xdr:blipFill>
      <xdr:spPr>
        <a:xfrm>
          <a:off x="5406840" y="65036520"/>
          <a:ext cx="285480" cy="285480"/>
        </a:xfrm>
        <a:prstGeom prst="rect">
          <a:avLst/>
        </a:prstGeom>
        <a:ln w="0">
          <a:noFill/>
        </a:ln>
      </xdr:spPr>
    </xdr:pic>
    <xdr:clientData/>
  </xdr:twoCellAnchor>
  <xdr:twoCellAnchor editAs="oneCell">
    <xdr:from>
      <xdr:col>10</xdr:col>
      <xdr:colOff>295200</xdr:colOff>
      <xdr:row>201</xdr:row>
      <xdr:rowOff>66600</xdr:rowOff>
    </xdr:from>
    <xdr:to>
      <xdr:col>10</xdr:col>
      <xdr:colOff>580680</xdr:colOff>
      <xdr:row>201</xdr:row>
      <xdr:rowOff>352080</xdr:rowOff>
    </xdr:to>
    <xdr:pic>
      <xdr:nvPicPr>
        <xdr:cNvPr id="248" name="Image 240" descr="Picture"/>
        <xdr:cNvPicPr/>
      </xdr:nvPicPr>
      <xdr:blipFill>
        <a:blip r:embed="rId240"/>
        <a:stretch/>
      </xdr:blipFill>
      <xdr:spPr>
        <a:xfrm>
          <a:off x="8051040" y="65036520"/>
          <a:ext cx="285480" cy="285480"/>
        </a:xfrm>
        <a:prstGeom prst="rect">
          <a:avLst/>
        </a:prstGeom>
        <a:ln w="0">
          <a:noFill/>
        </a:ln>
      </xdr:spPr>
    </xdr:pic>
    <xdr:clientData/>
  </xdr:twoCellAnchor>
  <xdr:twoCellAnchor editAs="oneCell">
    <xdr:from>
      <xdr:col>1</xdr:col>
      <xdr:colOff>66600</xdr:colOff>
      <xdr:row>202</xdr:row>
      <xdr:rowOff>57240</xdr:rowOff>
    </xdr:from>
    <xdr:to>
      <xdr:col>1</xdr:col>
      <xdr:colOff>371160</xdr:colOff>
      <xdr:row>202</xdr:row>
      <xdr:rowOff>361800</xdr:rowOff>
    </xdr:to>
    <xdr:pic>
      <xdr:nvPicPr>
        <xdr:cNvPr id="249" name="Image 241" descr="Picture"/>
        <xdr:cNvPicPr/>
      </xdr:nvPicPr>
      <xdr:blipFill>
        <a:blip r:embed="rId241"/>
        <a:stretch/>
      </xdr:blipFill>
      <xdr:spPr>
        <a:xfrm>
          <a:off x="243000" y="65455920"/>
          <a:ext cx="304560" cy="304560"/>
        </a:xfrm>
        <a:prstGeom prst="rect">
          <a:avLst/>
        </a:prstGeom>
        <a:ln w="0">
          <a:noFill/>
        </a:ln>
      </xdr:spPr>
    </xdr:pic>
    <xdr:clientData/>
  </xdr:twoCellAnchor>
  <xdr:twoCellAnchor editAs="oneCell">
    <xdr:from>
      <xdr:col>4</xdr:col>
      <xdr:colOff>295200</xdr:colOff>
      <xdr:row>202</xdr:row>
      <xdr:rowOff>66600</xdr:rowOff>
    </xdr:from>
    <xdr:to>
      <xdr:col>4</xdr:col>
      <xdr:colOff>580680</xdr:colOff>
      <xdr:row>202</xdr:row>
      <xdr:rowOff>352080</xdr:rowOff>
    </xdr:to>
    <xdr:pic>
      <xdr:nvPicPr>
        <xdr:cNvPr id="250" name="Image 242" descr="Picture"/>
        <xdr:cNvPicPr/>
      </xdr:nvPicPr>
      <xdr:blipFill>
        <a:blip r:embed="rId242"/>
        <a:stretch/>
      </xdr:blipFill>
      <xdr:spPr>
        <a:xfrm>
          <a:off x="2762640" y="65465280"/>
          <a:ext cx="285480" cy="285480"/>
        </a:xfrm>
        <a:prstGeom prst="rect">
          <a:avLst/>
        </a:prstGeom>
        <a:ln w="0">
          <a:noFill/>
        </a:ln>
      </xdr:spPr>
    </xdr:pic>
    <xdr:clientData/>
  </xdr:twoCellAnchor>
  <xdr:twoCellAnchor editAs="oneCell">
    <xdr:from>
      <xdr:col>7</xdr:col>
      <xdr:colOff>295200</xdr:colOff>
      <xdr:row>202</xdr:row>
      <xdr:rowOff>66600</xdr:rowOff>
    </xdr:from>
    <xdr:to>
      <xdr:col>7</xdr:col>
      <xdr:colOff>580680</xdr:colOff>
      <xdr:row>202</xdr:row>
      <xdr:rowOff>352080</xdr:rowOff>
    </xdr:to>
    <xdr:pic>
      <xdr:nvPicPr>
        <xdr:cNvPr id="251" name="Image 243" descr="Picture"/>
        <xdr:cNvPicPr/>
      </xdr:nvPicPr>
      <xdr:blipFill>
        <a:blip r:embed="rId243"/>
        <a:stretch/>
      </xdr:blipFill>
      <xdr:spPr>
        <a:xfrm>
          <a:off x="5406840" y="65465280"/>
          <a:ext cx="285480" cy="285480"/>
        </a:xfrm>
        <a:prstGeom prst="rect">
          <a:avLst/>
        </a:prstGeom>
        <a:ln w="0">
          <a:noFill/>
        </a:ln>
      </xdr:spPr>
    </xdr:pic>
    <xdr:clientData/>
  </xdr:twoCellAnchor>
  <xdr:twoCellAnchor editAs="oneCell">
    <xdr:from>
      <xdr:col>10</xdr:col>
      <xdr:colOff>295200</xdr:colOff>
      <xdr:row>202</xdr:row>
      <xdr:rowOff>66600</xdr:rowOff>
    </xdr:from>
    <xdr:to>
      <xdr:col>10</xdr:col>
      <xdr:colOff>580680</xdr:colOff>
      <xdr:row>202</xdr:row>
      <xdr:rowOff>352080</xdr:rowOff>
    </xdr:to>
    <xdr:pic>
      <xdr:nvPicPr>
        <xdr:cNvPr id="252" name="Image 244" descr="Picture"/>
        <xdr:cNvPicPr/>
      </xdr:nvPicPr>
      <xdr:blipFill>
        <a:blip r:embed="rId244"/>
        <a:stretch/>
      </xdr:blipFill>
      <xdr:spPr>
        <a:xfrm>
          <a:off x="8051040" y="65465280"/>
          <a:ext cx="285480" cy="285480"/>
        </a:xfrm>
        <a:prstGeom prst="rect">
          <a:avLst/>
        </a:prstGeom>
        <a:ln w="0">
          <a:noFill/>
        </a:ln>
      </xdr:spPr>
    </xdr:pic>
    <xdr:clientData/>
  </xdr:twoCellAnchor>
  <xdr:twoCellAnchor editAs="oneCell">
    <xdr:from>
      <xdr:col>2</xdr:col>
      <xdr:colOff>295200</xdr:colOff>
      <xdr:row>208</xdr:row>
      <xdr:rowOff>85680</xdr:rowOff>
    </xdr:from>
    <xdr:to>
      <xdr:col>2</xdr:col>
      <xdr:colOff>675720</xdr:colOff>
      <xdr:row>208</xdr:row>
      <xdr:rowOff>466200</xdr:rowOff>
    </xdr:to>
    <xdr:pic>
      <xdr:nvPicPr>
        <xdr:cNvPr id="253" name="Image 245" descr="Picture"/>
        <xdr:cNvPicPr/>
      </xdr:nvPicPr>
      <xdr:blipFill>
        <a:blip r:embed="rId245"/>
        <a:stretch/>
      </xdr:blipFill>
      <xdr:spPr>
        <a:xfrm>
          <a:off x="894600" y="67322520"/>
          <a:ext cx="380520" cy="380520"/>
        </a:xfrm>
        <a:prstGeom prst="rect">
          <a:avLst/>
        </a:prstGeom>
        <a:ln w="0">
          <a:noFill/>
        </a:ln>
      </xdr:spPr>
    </xdr:pic>
    <xdr:clientData/>
  </xdr:twoCellAnchor>
  <xdr:twoCellAnchor editAs="oneCell">
    <xdr:from>
      <xdr:col>3</xdr:col>
      <xdr:colOff>247680</xdr:colOff>
      <xdr:row>208</xdr:row>
      <xdr:rowOff>85680</xdr:rowOff>
    </xdr:from>
    <xdr:to>
      <xdr:col>3</xdr:col>
      <xdr:colOff>628200</xdr:colOff>
      <xdr:row>208</xdr:row>
      <xdr:rowOff>466200</xdr:rowOff>
    </xdr:to>
    <xdr:pic>
      <xdr:nvPicPr>
        <xdr:cNvPr id="254" name="Image 246" descr="Picture"/>
        <xdr:cNvPicPr/>
      </xdr:nvPicPr>
      <xdr:blipFill>
        <a:blip r:embed="rId246"/>
        <a:stretch/>
      </xdr:blipFill>
      <xdr:spPr>
        <a:xfrm>
          <a:off x="1833840" y="67322520"/>
          <a:ext cx="380520" cy="380520"/>
        </a:xfrm>
        <a:prstGeom prst="rect">
          <a:avLst/>
        </a:prstGeom>
        <a:ln w="0">
          <a:noFill/>
        </a:ln>
      </xdr:spPr>
    </xdr:pic>
    <xdr:clientData/>
  </xdr:twoCellAnchor>
  <xdr:twoCellAnchor editAs="oneCell">
    <xdr:from>
      <xdr:col>4</xdr:col>
      <xdr:colOff>247680</xdr:colOff>
      <xdr:row>208</xdr:row>
      <xdr:rowOff>85680</xdr:rowOff>
    </xdr:from>
    <xdr:to>
      <xdr:col>4</xdr:col>
      <xdr:colOff>628200</xdr:colOff>
      <xdr:row>208</xdr:row>
      <xdr:rowOff>466200</xdr:rowOff>
    </xdr:to>
    <xdr:pic>
      <xdr:nvPicPr>
        <xdr:cNvPr id="255" name="Image 247" descr="Picture"/>
        <xdr:cNvPicPr/>
      </xdr:nvPicPr>
      <xdr:blipFill>
        <a:blip r:embed="rId247"/>
        <a:stretch/>
      </xdr:blipFill>
      <xdr:spPr>
        <a:xfrm>
          <a:off x="2715120" y="67322520"/>
          <a:ext cx="380520" cy="380520"/>
        </a:xfrm>
        <a:prstGeom prst="rect">
          <a:avLst/>
        </a:prstGeom>
        <a:ln w="0">
          <a:noFill/>
        </a:ln>
      </xdr:spPr>
    </xdr:pic>
    <xdr:clientData/>
  </xdr:twoCellAnchor>
  <xdr:twoCellAnchor editAs="oneCell">
    <xdr:from>
      <xdr:col>5</xdr:col>
      <xdr:colOff>247680</xdr:colOff>
      <xdr:row>208</xdr:row>
      <xdr:rowOff>85680</xdr:rowOff>
    </xdr:from>
    <xdr:to>
      <xdr:col>5</xdr:col>
      <xdr:colOff>628200</xdr:colOff>
      <xdr:row>208</xdr:row>
      <xdr:rowOff>466200</xdr:rowOff>
    </xdr:to>
    <xdr:pic>
      <xdr:nvPicPr>
        <xdr:cNvPr id="256" name="Image 248" descr="Picture"/>
        <xdr:cNvPicPr/>
      </xdr:nvPicPr>
      <xdr:blipFill>
        <a:blip r:embed="rId248"/>
        <a:stretch/>
      </xdr:blipFill>
      <xdr:spPr>
        <a:xfrm>
          <a:off x="3596760" y="67322520"/>
          <a:ext cx="380520" cy="380520"/>
        </a:xfrm>
        <a:prstGeom prst="rect">
          <a:avLst/>
        </a:prstGeom>
        <a:ln w="0">
          <a:noFill/>
        </a:ln>
      </xdr:spPr>
    </xdr:pic>
    <xdr:clientData/>
  </xdr:twoCellAnchor>
  <xdr:twoCellAnchor editAs="oneCell">
    <xdr:from>
      <xdr:col>6</xdr:col>
      <xdr:colOff>247680</xdr:colOff>
      <xdr:row>208</xdr:row>
      <xdr:rowOff>85680</xdr:rowOff>
    </xdr:from>
    <xdr:to>
      <xdr:col>6</xdr:col>
      <xdr:colOff>628200</xdr:colOff>
      <xdr:row>208</xdr:row>
      <xdr:rowOff>466200</xdr:rowOff>
    </xdr:to>
    <xdr:pic>
      <xdr:nvPicPr>
        <xdr:cNvPr id="257" name="Image 249" descr="Picture"/>
        <xdr:cNvPicPr/>
      </xdr:nvPicPr>
      <xdr:blipFill>
        <a:blip r:embed="rId249"/>
        <a:stretch/>
      </xdr:blipFill>
      <xdr:spPr>
        <a:xfrm>
          <a:off x="4478040" y="67322520"/>
          <a:ext cx="380520" cy="380520"/>
        </a:xfrm>
        <a:prstGeom prst="rect">
          <a:avLst/>
        </a:prstGeom>
        <a:ln w="0">
          <a:noFill/>
        </a:ln>
      </xdr:spPr>
    </xdr:pic>
    <xdr:clientData/>
  </xdr:twoCellAnchor>
  <xdr:twoCellAnchor editAs="oneCell">
    <xdr:from>
      <xdr:col>7</xdr:col>
      <xdr:colOff>247680</xdr:colOff>
      <xdr:row>208</xdr:row>
      <xdr:rowOff>85680</xdr:rowOff>
    </xdr:from>
    <xdr:to>
      <xdr:col>7</xdr:col>
      <xdr:colOff>628200</xdr:colOff>
      <xdr:row>208</xdr:row>
      <xdr:rowOff>466200</xdr:rowOff>
    </xdr:to>
    <xdr:pic>
      <xdr:nvPicPr>
        <xdr:cNvPr id="258" name="Image 250" descr="Picture"/>
        <xdr:cNvPicPr/>
      </xdr:nvPicPr>
      <xdr:blipFill>
        <a:blip r:embed="rId250"/>
        <a:stretch/>
      </xdr:blipFill>
      <xdr:spPr>
        <a:xfrm>
          <a:off x="5359320" y="67322520"/>
          <a:ext cx="380520" cy="380520"/>
        </a:xfrm>
        <a:prstGeom prst="rect">
          <a:avLst/>
        </a:prstGeom>
        <a:ln w="0">
          <a:noFill/>
        </a:ln>
      </xdr:spPr>
    </xdr:pic>
    <xdr:clientData/>
  </xdr:twoCellAnchor>
  <xdr:twoCellAnchor editAs="oneCell">
    <xdr:from>
      <xdr:col>8</xdr:col>
      <xdr:colOff>247680</xdr:colOff>
      <xdr:row>208</xdr:row>
      <xdr:rowOff>85680</xdr:rowOff>
    </xdr:from>
    <xdr:to>
      <xdr:col>8</xdr:col>
      <xdr:colOff>628200</xdr:colOff>
      <xdr:row>208</xdr:row>
      <xdr:rowOff>466200</xdr:rowOff>
    </xdr:to>
    <xdr:pic>
      <xdr:nvPicPr>
        <xdr:cNvPr id="259" name="Image 251" descr="Picture"/>
        <xdr:cNvPicPr/>
      </xdr:nvPicPr>
      <xdr:blipFill>
        <a:blip r:embed="rId251"/>
        <a:stretch/>
      </xdr:blipFill>
      <xdr:spPr>
        <a:xfrm>
          <a:off x="6240960" y="67322520"/>
          <a:ext cx="380520" cy="380520"/>
        </a:xfrm>
        <a:prstGeom prst="rect">
          <a:avLst/>
        </a:prstGeom>
        <a:ln w="0">
          <a:noFill/>
        </a:ln>
      </xdr:spPr>
    </xdr:pic>
    <xdr:clientData/>
  </xdr:twoCellAnchor>
  <xdr:twoCellAnchor editAs="oneCell">
    <xdr:from>
      <xdr:col>9</xdr:col>
      <xdr:colOff>247680</xdr:colOff>
      <xdr:row>208</xdr:row>
      <xdr:rowOff>85680</xdr:rowOff>
    </xdr:from>
    <xdr:to>
      <xdr:col>9</xdr:col>
      <xdr:colOff>628200</xdr:colOff>
      <xdr:row>208</xdr:row>
      <xdr:rowOff>466200</xdr:rowOff>
    </xdr:to>
    <xdr:pic>
      <xdr:nvPicPr>
        <xdr:cNvPr id="260" name="Image 252" descr="Picture"/>
        <xdr:cNvPicPr/>
      </xdr:nvPicPr>
      <xdr:blipFill>
        <a:blip r:embed="rId252"/>
        <a:stretch/>
      </xdr:blipFill>
      <xdr:spPr>
        <a:xfrm>
          <a:off x="7122240" y="67322520"/>
          <a:ext cx="380520" cy="380520"/>
        </a:xfrm>
        <a:prstGeom prst="rect">
          <a:avLst/>
        </a:prstGeom>
        <a:ln w="0">
          <a:noFill/>
        </a:ln>
      </xdr:spPr>
    </xdr:pic>
    <xdr:clientData/>
  </xdr:twoCellAnchor>
  <xdr:twoCellAnchor editAs="oneCell">
    <xdr:from>
      <xdr:col>1</xdr:col>
      <xdr:colOff>66600</xdr:colOff>
      <xdr:row>210</xdr:row>
      <xdr:rowOff>57240</xdr:rowOff>
    </xdr:from>
    <xdr:to>
      <xdr:col>1</xdr:col>
      <xdr:colOff>371160</xdr:colOff>
      <xdr:row>210</xdr:row>
      <xdr:rowOff>361800</xdr:rowOff>
    </xdr:to>
    <xdr:pic>
      <xdr:nvPicPr>
        <xdr:cNvPr id="261" name="Image 253" descr="Picture"/>
        <xdr:cNvPicPr/>
      </xdr:nvPicPr>
      <xdr:blipFill>
        <a:blip r:embed="rId253"/>
        <a:stretch/>
      </xdr:blipFill>
      <xdr:spPr>
        <a:xfrm>
          <a:off x="243000" y="68046840"/>
          <a:ext cx="304560" cy="304560"/>
        </a:xfrm>
        <a:prstGeom prst="rect">
          <a:avLst/>
        </a:prstGeom>
        <a:ln w="0">
          <a:noFill/>
        </a:ln>
      </xdr:spPr>
    </xdr:pic>
    <xdr:clientData/>
  </xdr:twoCellAnchor>
  <xdr:twoCellAnchor editAs="oneCell">
    <xdr:from>
      <xdr:col>4</xdr:col>
      <xdr:colOff>295200</xdr:colOff>
      <xdr:row>210</xdr:row>
      <xdr:rowOff>66600</xdr:rowOff>
    </xdr:from>
    <xdr:to>
      <xdr:col>4</xdr:col>
      <xdr:colOff>580680</xdr:colOff>
      <xdr:row>210</xdr:row>
      <xdr:rowOff>352080</xdr:rowOff>
    </xdr:to>
    <xdr:pic>
      <xdr:nvPicPr>
        <xdr:cNvPr id="262" name="Image 254" descr="Picture"/>
        <xdr:cNvPicPr/>
      </xdr:nvPicPr>
      <xdr:blipFill>
        <a:blip r:embed="rId254"/>
        <a:stretch/>
      </xdr:blipFill>
      <xdr:spPr>
        <a:xfrm>
          <a:off x="2762640" y="68056200"/>
          <a:ext cx="285480" cy="285480"/>
        </a:xfrm>
        <a:prstGeom prst="rect">
          <a:avLst/>
        </a:prstGeom>
        <a:ln w="0">
          <a:noFill/>
        </a:ln>
      </xdr:spPr>
    </xdr:pic>
    <xdr:clientData/>
  </xdr:twoCellAnchor>
  <xdr:twoCellAnchor editAs="oneCell">
    <xdr:from>
      <xdr:col>7</xdr:col>
      <xdr:colOff>295200</xdr:colOff>
      <xdr:row>210</xdr:row>
      <xdr:rowOff>66600</xdr:rowOff>
    </xdr:from>
    <xdr:to>
      <xdr:col>7</xdr:col>
      <xdr:colOff>580680</xdr:colOff>
      <xdr:row>210</xdr:row>
      <xdr:rowOff>352080</xdr:rowOff>
    </xdr:to>
    <xdr:pic>
      <xdr:nvPicPr>
        <xdr:cNvPr id="263" name="Image 255" descr="Picture"/>
        <xdr:cNvPicPr/>
      </xdr:nvPicPr>
      <xdr:blipFill>
        <a:blip r:embed="rId255"/>
        <a:stretch/>
      </xdr:blipFill>
      <xdr:spPr>
        <a:xfrm>
          <a:off x="5406840" y="68056200"/>
          <a:ext cx="285480" cy="285480"/>
        </a:xfrm>
        <a:prstGeom prst="rect">
          <a:avLst/>
        </a:prstGeom>
        <a:ln w="0">
          <a:noFill/>
        </a:ln>
      </xdr:spPr>
    </xdr:pic>
    <xdr:clientData/>
  </xdr:twoCellAnchor>
  <xdr:twoCellAnchor editAs="oneCell">
    <xdr:from>
      <xdr:col>10</xdr:col>
      <xdr:colOff>295200</xdr:colOff>
      <xdr:row>210</xdr:row>
      <xdr:rowOff>66600</xdr:rowOff>
    </xdr:from>
    <xdr:to>
      <xdr:col>10</xdr:col>
      <xdr:colOff>580680</xdr:colOff>
      <xdr:row>210</xdr:row>
      <xdr:rowOff>352080</xdr:rowOff>
    </xdr:to>
    <xdr:pic>
      <xdr:nvPicPr>
        <xdr:cNvPr id="264" name="Image 256" descr="Picture"/>
        <xdr:cNvPicPr/>
      </xdr:nvPicPr>
      <xdr:blipFill>
        <a:blip r:embed="rId256"/>
        <a:stretch/>
      </xdr:blipFill>
      <xdr:spPr>
        <a:xfrm>
          <a:off x="8051040" y="68056200"/>
          <a:ext cx="285480" cy="285480"/>
        </a:xfrm>
        <a:prstGeom prst="rect">
          <a:avLst/>
        </a:prstGeom>
        <a:ln w="0">
          <a:noFill/>
        </a:ln>
      </xdr:spPr>
    </xdr:pic>
    <xdr:clientData/>
  </xdr:twoCellAnchor>
  <xdr:twoCellAnchor editAs="oneCell">
    <xdr:from>
      <xdr:col>1</xdr:col>
      <xdr:colOff>66600</xdr:colOff>
      <xdr:row>211</xdr:row>
      <xdr:rowOff>57240</xdr:rowOff>
    </xdr:from>
    <xdr:to>
      <xdr:col>1</xdr:col>
      <xdr:colOff>371160</xdr:colOff>
      <xdr:row>211</xdr:row>
      <xdr:rowOff>361800</xdr:rowOff>
    </xdr:to>
    <xdr:pic>
      <xdr:nvPicPr>
        <xdr:cNvPr id="265" name="Image 257" descr="Picture"/>
        <xdr:cNvPicPr/>
      </xdr:nvPicPr>
      <xdr:blipFill>
        <a:blip r:embed="rId257"/>
        <a:stretch/>
      </xdr:blipFill>
      <xdr:spPr>
        <a:xfrm>
          <a:off x="243000" y="68475240"/>
          <a:ext cx="304560" cy="304560"/>
        </a:xfrm>
        <a:prstGeom prst="rect">
          <a:avLst/>
        </a:prstGeom>
        <a:ln w="0">
          <a:noFill/>
        </a:ln>
      </xdr:spPr>
    </xdr:pic>
    <xdr:clientData/>
  </xdr:twoCellAnchor>
  <xdr:twoCellAnchor editAs="oneCell">
    <xdr:from>
      <xdr:col>4</xdr:col>
      <xdr:colOff>295200</xdr:colOff>
      <xdr:row>211</xdr:row>
      <xdr:rowOff>66600</xdr:rowOff>
    </xdr:from>
    <xdr:to>
      <xdr:col>4</xdr:col>
      <xdr:colOff>580680</xdr:colOff>
      <xdr:row>211</xdr:row>
      <xdr:rowOff>352080</xdr:rowOff>
    </xdr:to>
    <xdr:pic>
      <xdr:nvPicPr>
        <xdr:cNvPr id="266" name="Image 258" descr="Picture"/>
        <xdr:cNvPicPr/>
      </xdr:nvPicPr>
      <xdr:blipFill>
        <a:blip r:embed="rId258"/>
        <a:stretch/>
      </xdr:blipFill>
      <xdr:spPr>
        <a:xfrm>
          <a:off x="2762640" y="68484600"/>
          <a:ext cx="285480" cy="285480"/>
        </a:xfrm>
        <a:prstGeom prst="rect">
          <a:avLst/>
        </a:prstGeom>
        <a:ln w="0">
          <a:noFill/>
        </a:ln>
      </xdr:spPr>
    </xdr:pic>
    <xdr:clientData/>
  </xdr:twoCellAnchor>
  <xdr:twoCellAnchor editAs="oneCell">
    <xdr:from>
      <xdr:col>7</xdr:col>
      <xdr:colOff>295200</xdr:colOff>
      <xdr:row>211</xdr:row>
      <xdr:rowOff>66600</xdr:rowOff>
    </xdr:from>
    <xdr:to>
      <xdr:col>7</xdr:col>
      <xdr:colOff>580680</xdr:colOff>
      <xdr:row>211</xdr:row>
      <xdr:rowOff>352080</xdr:rowOff>
    </xdr:to>
    <xdr:pic>
      <xdr:nvPicPr>
        <xdr:cNvPr id="267" name="Image 259" descr="Picture"/>
        <xdr:cNvPicPr/>
      </xdr:nvPicPr>
      <xdr:blipFill>
        <a:blip r:embed="rId259"/>
        <a:stretch/>
      </xdr:blipFill>
      <xdr:spPr>
        <a:xfrm>
          <a:off x="5406840" y="68484600"/>
          <a:ext cx="285480" cy="285480"/>
        </a:xfrm>
        <a:prstGeom prst="rect">
          <a:avLst/>
        </a:prstGeom>
        <a:ln w="0">
          <a:noFill/>
        </a:ln>
      </xdr:spPr>
    </xdr:pic>
    <xdr:clientData/>
  </xdr:twoCellAnchor>
  <xdr:twoCellAnchor editAs="oneCell">
    <xdr:from>
      <xdr:col>10</xdr:col>
      <xdr:colOff>295200</xdr:colOff>
      <xdr:row>211</xdr:row>
      <xdr:rowOff>66600</xdr:rowOff>
    </xdr:from>
    <xdr:to>
      <xdr:col>10</xdr:col>
      <xdr:colOff>580680</xdr:colOff>
      <xdr:row>211</xdr:row>
      <xdr:rowOff>352080</xdr:rowOff>
    </xdr:to>
    <xdr:pic>
      <xdr:nvPicPr>
        <xdr:cNvPr id="268" name="Image 260" descr="Picture"/>
        <xdr:cNvPicPr/>
      </xdr:nvPicPr>
      <xdr:blipFill>
        <a:blip r:embed="rId260"/>
        <a:stretch/>
      </xdr:blipFill>
      <xdr:spPr>
        <a:xfrm>
          <a:off x="8051040" y="68484600"/>
          <a:ext cx="285480" cy="285480"/>
        </a:xfrm>
        <a:prstGeom prst="rect">
          <a:avLst/>
        </a:prstGeom>
        <a:ln w="0">
          <a:noFill/>
        </a:ln>
      </xdr:spPr>
    </xdr:pic>
    <xdr:clientData/>
  </xdr:twoCellAnchor>
  <xdr:twoCellAnchor editAs="oneCell">
    <xdr:from>
      <xdr:col>1</xdr:col>
      <xdr:colOff>66600</xdr:colOff>
      <xdr:row>212</xdr:row>
      <xdr:rowOff>57240</xdr:rowOff>
    </xdr:from>
    <xdr:to>
      <xdr:col>1</xdr:col>
      <xdr:colOff>371160</xdr:colOff>
      <xdr:row>212</xdr:row>
      <xdr:rowOff>361800</xdr:rowOff>
    </xdr:to>
    <xdr:pic>
      <xdr:nvPicPr>
        <xdr:cNvPr id="269" name="Image 261" descr="Picture"/>
        <xdr:cNvPicPr/>
      </xdr:nvPicPr>
      <xdr:blipFill>
        <a:blip r:embed="rId261"/>
        <a:stretch/>
      </xdr:blipFill>
      <xdr:spPr>
        <a:xfrm>
          <a:off x="243000" y="68904000"/>
          <a:ext cx="304560" cy="304560"/>
        </a:xfrm>
        <a:prstGeom prst="rect">
          <a:avLst/>
        </a:prstGeom>
        <a:ln w="0">
          <a:noFill/>
        </a:ln>
      </xdr:spPr>
    </xdr:pic>
    <xdr:clientData/>
  </xdr:twoCellAnchor>
  <xdr:twoCellAnchor editAs="oneCell">
    <xdr:from>
      <xdr:col>4</xdr:col>
      <xdr:colOff>295200</xdr:colOff>
      <xdr:row>212</xdr:row>
      <xdr:rowOff>66600</xdr:rowOff>
    </xdr:from>
    <xdr:to>
      <xdr:col>4</xdr:col>
      <xdr:colOff>580680</xdr:colOff>
      <xdr:row>212</xdr:row>
      <xdr:rowOff>352080</xdr:rowOff>
    </xdr:to>
    <xdr:pic>
      <xdr:nvPicPr>
        <xdr:cNvPr id="270" name="Image 262" descr="Picture"/>
        <xdr:cNvPicPr/>
      </xdr:nvPicPr>
      <xdr:blipFill>
        <a:blip r:embed="rId262"/>
        <a:stretch/>
      </xdr:blipFill>
      <xdr:spPr>
        <a:xfrm>
          <a:off x="2762640" y="68913360"/>
          <a:ext cx="285480" cy="285480"/>
        </a:xfrm>
        <a:prstGeom prst="rect">
          <a:avLst/>
        </a:prstGeom>
        <a:ln w="0">
          <a:noFill/>
        </a:ln>
      </xdr:spPr>
    </xdr:pic>
    <xdr:clientData/>
  </xdr:twoCellAnchor>
  <xdr:twoCellAnchor editAs="oneCell">
    <xdr:from>
      <xdr:col>7</xdr:col>
      <xdr:colOff>295200</xdr:colOff>
      <xdr:row>212</xdr:row>
      <xdr:rowOff>66600</xdr:rowOff>
    </xdr:from>
    <xdr:to>
      <xdr:col>7</xdr:col>
      <xdr:colOff>580680</xdr:colOff>
      <xdr:row>212</xdr:row>
      <xdr:rowOff>352080</xdr:rowOff>
    </xdr:to>
    <xdr:pic>
      <xdr:nvPicPr>
        <xdr:cNvPr id="271" name="Image 263" descr="Picture"/>
        <xdr:cNvPicPr/>
      </xdr:nvPicPr>
      <xdr:blipFill>
        <a:blip r:embed="rId263"/>
        <a:stretch/>
      </xdr:blipFill>
      <xdr:spPr>
        <a:xfrm>
          <a:off x="5406840" y="68913360"/>
          <a:ext cx="285480" cy="285480"/>
        </a:xfrm>
        <a:prstGeom prst="rect">
          <a:avLst/>
        </a:prstGeom>
        <a:ln w="0">
          <a:noFill/>
        </a:ln>
      </xdr:spPr>
    </xdr:pic>
    <xdr:clientData/>
  </xdr:twoCellAnchor>
  <xdr:twoCellAnchor editAs="oneCell">
    <xdr:from>
      <xdr:col>10</xdr:col>
      <xdr:colOff>295200</xdr:colOff>
      <xdr:row>212</xdr:row>
      <xdr:rowOff>66600</xdr:rowOff>
    </xdr:from>
    <xdr:to>
      <xdr:col>10</xdr:col>
      <xdr:colOff>580680</xdr:colOff>
      <xdr:row>212</xdr:row>
      <xdr:rowOff>352080</xdr:rowOff>
    </xdr:to>
    <xdr:pic>
      <xdr:nvPicPr>
        <xdr:cNvPr id="272" name="Image 264" descr="Picture"/>
        <xdr:cNvPicPr/>
      </xdr:nvPicPr>
      <xdr:blipFill>
        <a:blip r:embed="rId264"/>
        <a:stretch/>
      </xdr:blipFill>
      <xdr:spPr>
        <a:xfrm>
          <a:off x="8051040" y="68913360"/>
          <a:ext cx="285480" cy="285480"/>
        </a:xfrm>
        <a:prstGeom prst="rect">
          <a:avLst/>
        </a:prstGeom>
        <a:ln w="0">
          <a:noFill/>
        </a:ln>
      </xdr:spPr>
    </xdr:pic>
    <xdr:clientData/>
  </xdr:twoCellAnchor>
  <xdr:twoCellAnchor editAs="oneCell">
    <xdr:from>
      <xdr:col>2</xdr:col>
      <xdr:colOff>295200</xdr:colOff>
      <xdr:row>218</xdr:row>
      <xdr:rowOff>85680</xdr:rowOff>
    </xdr:from>
    <xdr:to>
      <xdr:col>2</xdr:col>
      <xdr:colOff>675720</xdr:colOff>
      <xdr:row>218</xdr:row>
      <xdr:rowOff>466200</xdr:rowOff>
    </xdr:to>
    <xdr:pic>
      <xdr:nvPicPr>
        <xdr:cNvPr id="273" name="Image 265" descr="Picture"/>
        <xdr:cNvPicPr/>
      </xdr:nvPicPr>
      <xdr:blipFill>
        <a:blip r:embed="rId265"/>
        <a:stretch/>
      </xdr:blipFill>
      <xdr:spPr>
        <a:xfrm>
          <a:off x="894600" y="70770600"/>
          <a:ext cx="380520" cy="380520"/>
        </a:xfrm>
        <a:prstGeom prst="rect">
          <a:avLst/>
        </a:prstGeom>
        <a:ln w="0">
          <a:noFill/>
        </a:ln>
      </xdr:spPr>
    </xdr:pic>
    <xdr:clientData/>
  </xdr:twoCellAnchor>
  <xdr:twoCellAnchor editAs="oneCell">
    <xdr:from>
      <xdr:col>3</xdr:col>
      <xdr:colOff>247680</xdr:colOff>
      <xdr:row>218</xdr:row>
      <xdr:rowOff>85680</xdr:rowOff>
    </xdr:from>
    <xdr:to>
      <xdr:col>3</xdr:col>
      <xdr:colOff>628200</xdr:colOff>
      <xdr:row>218</xdr:row>
      <xdr:rowOff>466200</xdr:rowOff>
    </xdr:to>
    <xdr:pic>
      <xdr:nvPicPr>
        <xdr:cNvPr id="274" name="Image 266" descr="Picture"/>
        <xdr:cNvPicPr/>
      </xdr:nvPicPr>
      <xdr:blipFill>
        <a:blip r:embed="rId266"/>
        <a:stretch/>
      </xdr:blipFill>
      <xdr:spPr>
        <a:xfrm>
          <a:off x="1833840" y="70770600"/>
          <a:ext cx="380520" cy="380520"/>
        </a:xfrm>
        <a:prstGeom prst="rect">
          <a:avLst/>
        </a:prstGeom>
        <a:ln w="0">
          <a:noFill/>
        </a:ln>
      </xdr:spPr>
    </xdr:pic>
    <xdr:clientData/>
  </xdr:twoCellAnchor>
  <xdr:twoCellAnchor editAs="oneCell">
    <xdr:from>
      <xdr:col>4</xdr:col>
      <xdr:colOff>247680</xdr:colOff>
      <xdr:row>218</xdr:row>
      <xdr:rowOff>85680</xdr:rowOff>
    </xdr:from>
    <xdr:to>
      <xdr:col>4</xdr:col>
      <xdr:colOff>628200</xdr:colOff>
      <xdr:row>218</xdr:row>
      <xdr:rowOff>466200</xdr:rowOff>
    </xdr:to>
    <xdr:pic>
      <xdr:nvPicPr>
        <xdr:cNvPr id="275" name="Image 267" descr="Picture"/>
        <xdr:cNvPicPr/>
      </xdr:nvPicPr>
      <xdr:blipFill>
        <a:blip r:embed="rId267"/>
        <a:stretch/>
      </xdr:blipFill>
      <xdr:spPr>
        <a:xfrm>
          <a:off x="2715120" y="70770600"/>
          <a:ext cx="380520" cy="380520"/>
        </a:xfrm>
        <a:prstGeom prst="rect">
          <a:avLst/>
        </a:prstGeom>
        <a:ln w="0">
          <a:noFill/>
        </a:ln>
      </xdr:spPr>
    </xdr:pic>
    <xdr:clientData/>
  </xdr:twoCellAnchor>
  <xdr:twoCellAnchor editAs="oneCell">
    <xdr:from>
      <xdr:col>5</xdr:col>
      <xdr:colOff>247680</xdr:colOff>
      <xdr:row>218</xdr:row>
      <xdr:rowOff>85680</xdr:rowOff>
    </xdr:from>
    <xdr:to>
      <xdr:col>5</xdr:col>
      <xdr:colOff>628200</xdr:colOff>
      <xdr:row>218</xdr:row>
      <xdr:rowOff>466200</xdr:rowOff>
    </xdr:to>
    <xdr:pic>
      <xdr:nvPicPr>
        <xdr:cNvPr id="276" name="Image 268" descr="Picture"/>
        <xdr:cNvPicPr/>
      </xdr:nvPicPr>
      <xdr:blipFill>
        <a:blip r:embed="rId268"/>
        <a:stretch/>
      </xdr:blipFill>
      <xdr:spPr>
        <a:xfrm>
          <a:off x="3596760" y="70770600"/>
          <a:ext cx="380520" cy="380520"/>
        </a:xfrm>
        <a:prstGeom prst="rect">
          <a:avLst/>
        </a:prstGeom>
        <a:ln w="0">
          <a:noFill/>
        </a:ln>
      </xdr:spPr>
    </xdr:pic>
    <xdr:clientData/>
  </xdr:twoCellAnchor>
  <xdr:twoCellAnchor editAs="oneCell">
    <xdr:from>
      <xdr:col>6</xdr:col>
      <xdr:colOff>247680</xdr:colOff>
      <xdr:row>218</xdr:row>
      <xdr:rowOff>85680</xdr:rowOff>
    </xdr:from>
    <xdr:to>
      <xdr:col>6</xdr:col>
      <xdr:colOff>628200</xdr:colOff>
      <xdr:row>218</xdr:row>
      <xdr:rowOff>466200</xdr:rowOff>
    </xdr:to>
    <xdr:pic>
      <xdr:nvPicPr>
        <xdr:cNvPr id="277" name="Image 269" descr="Picture"/>
        <xdr:cNvPicPr/>
      </xdr:nvPicPr>
      <xdr:blipFill>
        <a:blip r:embed="rId269"/>
        <a:stretch/>
      </xdr:blipFill>
      <xdr:spPr>
        <a:xfrm>
          <a:off x="4478040" y="70770600"/>
          <a:ext cx="380520" cy="380520"/>
        </a:xfrm>
        <a:prstGeom prst="rect">
          <a:avLst/>
        </a:prstGeom>
        <a:ln w="0">
          <a:noFill/>
        </a:ln>
      </xdr:spPr>
    </xdr:pic>
    <xdr:clientData/>
  </xdr:twoCellAnchor>
  <xdr:twoCellAnchor editAs="oneCell">
    <xdr:from>
      <xdr:col>7</xdr:col>
      <xdr:colOff>247680</xdr:colOff>
      <xdr:row>218</xdr:row>
      <xdr:rowOff>85680</xdr:rowOff>
    </xdr:from>
    <xdr:to>
      <xdr:col>7</xdr:col>
      <xdr:colOff>628200</xdr:colOff>
      <xdr:row>218</xdr:row>
      <xdr:rowOff>466200</xdr:rowOff>
    </xdr:to>
    <xdr:pic>
      <xdr:nvPicPr>
        <xdr:cNvPr id="278" name="Image 270" descr="Picture"/>
        <xdr:cNvPicPr/>
      </xdr:nvPicPr>
      <xdr:blipFill>
        <a:blip r:embed="rId270"/>
        <a:stretch/>
      </xdr:blipFill>
      <xdr:spPr>
        <a:xfrm>
          <a:off x="5359320" y="70770600"/>
          <a:ext cx="380520" cy="380520"/>
        </a:xfrm>
        <a:prstGeom prst="rect">
          <a:avLst/>
        </a:prstGeom>
        <a:ln w="0">
          <a:noFill/>
        </a:ln>
      </xdr:spPr>
    </xdr:pic>
    <xdr:clientData/>
  </xdr:twoCellAnchor>
  <xdr:twoCellAnchor editAs="oneCell">
    <xdr:from>
      <xdr:col>8</xdr:col>
      <xdr:colOff>247680</xdr:colOff>
      <xdr:row>218</xdr:row>
      <xdr:rowOff>85680</xdr:rowOff>
    </xdr:from>
    <xdr:to>
      <xdr:col>8</xdr:col>
      <xdr:colOff>628200</xdr:colOff>
      <xdr:row>218</xdr:row>
      <xdr:rowOff>466200</xdr:rowOff>
    </xdr:to>
    <xdr:pic>
      <xdr:nvPicPr>
        <xdr:cNvPr id="279" name="Image 271" descr="Picture"/>
        <xdr:cNvPicPr/>
      </xdr:nvPicPr>
      <xdr:blipFill>
        <a:blip r:embed="rId271"/>
        <a:stretch/>
      </xdr:blipFill>
      <xdr:spPr>
        <a:xfrm>
          <a:off x="6240960" y="70770600"/>
          <a:ext cx="380520" cy="380520"/>
        </a:xfrm>
        <a:prstGeom prst="rect">
          <a:avLst/>
        </a:prstGeom>
        <a:ln w="0">
          <a:noFill/>
        </a:ln>
      </xdr:spPr>
    </xdr:pic>
    <xdr:clientData/>
  </xdr:twoCellAnchor>
  <xdr:twoCellAnchor editAs="oneCell">
    <xdr:from>
      <xdr:col>9</xdr:col>
      <xdr:colOff>247680</xdr:colOff>
      <xdr:row>218</xdr:row>
      <xdr:rowOff>85680</xdr:rowOff>
    </xdr:from>
    <xdr:to>
      <xdr:col>9</xdr:col>
      <xdr:colOff>628200</xdr:colOff>
      <xdr:row>218</xdr:row>
      <xdr:rowOff>466200</xdr:rowOff>
    </xdr:to>
    <xdr:pic>
      <xdr:nvPicPr>
        <xdr:cNvPr id="280" name="Image 272" descr="Picture"/>
        <xdr:cNvPicPr/>
      </xdr:nvPicPr>
      <xdr:blipFill>
        <a:blip r:embed="rId272"/>
        <a:stretch/>
      </xdr:blipFill>
      <xdr:spPr>
        <a:xfrm>
          <a:off x="7122240" y="70770600"/>
          <a:ext cx="380520" cy="380520"/>
        </a:xfrm>
        <a:prstGeom prst="rect">
          <a:avLst/>
        </a:prstGeom>
        <a:ln w="0">
          <a:noFill/>
        </a:ln>
      </xdr:spPr>
    </xdr:pic>
    <xdr:clientData/>
  </xdr:twoCellAnchor>
  <xdr:twoCellAnchor editAs="oneCell">
    <xdr:from>
      <xdr:col>1</xdr:col>
      <xdr:colOff>66600</xdr:colOff>
      <xdr:row>220</xdr:row>
      <xdr:rowOff>57240</xdr:rowOff>
    </xdr:from>
    <xdr:to>
      <xdr:col>1</xdr:col>
      <xdr:colOff>371160</xdr:colOff>
      <xdr:row>220</xdr:row>
      <xdr:rowOff>361800</xdr:rowOff>
    </xdr:to>
    <xdr:pic>
      <xdr:nvPicPr>
        <xdr:cNvPr id="281" name="Image 273" descr="Picture"/>
        <xdr:cNvPicPr/>
      </xdr:nvPicPr>
      <xdr:blipFill>
        <a:blip r:embed="rId273"/>
        <a:stretch/>
      </xdr:blipFill>
      <xdr:spPr>
        <a:xfrm>
          <a:off x="243000" y="71494920"/>
          <a:ext cx="304560" cy="304560"/>
        </a:xfrm>
        <a:prstGeom prst="rect">
          <a:avLst/>
        </a:prstGeom>
        <a:ln w="0">
          <a:noFill/>
        </a:ln>
      </xdr:spPr>
    </xdr:pic>
    <xdr:clientData/>
  </xdr:twoCellAnchor>
  <xdr:twoCellAnchor editAs="oneCell">
    <xdr:from>
      <xdr:col>4</xdr:col>
      <xdr:colOff>295200</xdr:colOff>
      <xdr:row>220</xdr:row>
      <xdr:rowOff>66600</xdr:rowOff>
    </xdr:from>
    <xdr:to>
      <xdr:col>4</xdr:col>
      <xdr:colOff>580680</xdr:colOff>
      <xdr:row>220</xdr:row>
      <xdr:rowOff>352080</xdr:rowOff>
    </xdr:to>
    <xdr:pic>
      <xdr:nvPicPr>
        <xdr:cNvPr id="282" name="Image 274" descr="Picture"/>
        <xdr:cNvPicPr/>
      </xdr:nvPicPr>
      <xdr:blipFill>
        <a:blip r:embed="rId274"/>
        <a:stretch/>
      </xdr:blipFill>
      <xdr:spPr>
        <a:xfrm>
          <a:off x="2762640" y="71504280"/>
          <a:ext cx="285480" cy="285480"/>
        </a:xfrm>
        <a:prstGeom prst="rect">
          <a:avLst/>
        </a:prstGeom>
        <a:ln w="0">
          <a:noFill/>
        </a:ln>
      </xdr:spPr>
    </xdr:pic>
    <xdr:clientData/>
  </xdr:twoCellAnchor>
  <xdr:twoCellAnchor editAs="oneCell">
    <xdr:from>
      <xdr:col>7</xdr:col>
      <xdr:colOff>295200</xdr:colOff>
      <xdr:row>220</xdr:row>
      <xdr:rowOff>66600</xdr:rowOff>
    </xdr:from>
    <xdr:to>
      <xdr:col>7</xdr:col>
      <xdr:colOff>580680</xdr:colOff>
      <xdr:row>220</xdr:row>
      <xdr:rowOff>352080</xdr:rowOff>
    </xdr:to>
    <xdr:pic>
      <xdr:nvPicPr>
        <xdr:cNvPr id="283" name="Image 275" descr="Picture"/>
        <xdr:cNvPicPr/>
      </xdr:nvPicPr>
      <xdr:blipFill>
        <a:blip r:embed="rId275"/>
        <a:stretch/>
      </xdr:blipFill>
      <xdr:spPr>
        <a:xfrm>
          <a:off x="5406840" y="71504280"/>
          <a:ext cx="285480" cy="285480"/>
        </a:xfrm>
        <a:prstGeom prst="rect">
          <a:avLst/>
        </a:prstGeom>
        <a:ln w="0">
          <a:noFill/>
        </a:ln>
      </xdr:spPr>
    </xdr:pic>
    <xdr:clientData/>
  </xdr:twoCellAnchor>
  <xdr:twoCellAnchor editAs="oneCell">
    <xdr:from>
      <xdr:col>10</xdr:col>
      <xdr:colOff>295200</xdr:colOff>
      <xdr:row>220</xdr:row>
      <xdr:rowOff>66600</xdr:rowOff>
    </xdr:from>
    <xdr:to>
      <xdr:col>10</xdr:col>
      <xdr:colOff>580680</xdr:colOff>
      <xdr:row>220</xdr:row>
      <xdr:rowOff>352080</xdr:rowOff>
    </xdr:to>
    <xdr:pic>
      <xdr:nvPicPr>
        <xdr:cNvPr id="284" name="Image 276" descr="Picture"/>
        <xdr:cNvPicPr/>
      </xdr:nvPicPr>
      <xdr:blipFill>
        <a:blip r:embed="rId276"/>
        <a:stretch/>
      </xdr:blipFill>
      <xdr:spPr>
        <a:xfrm>
          <a:off x="8051040" y="71504280"/>
          <a:ext cx="285480" cy="285480"/>
        </a:xfrm>
        <a:prstGeom prst="rect">
          <a:avLst/>
        </a:prstGeom>
        <a:ln w="0">
          <a:noFill/>
        </a:ln>
      </xdr:spPr>
    </xdr:pic>
    <xdr:clientData/>
  </xdr:twoCellAnchor>
  <xdr:twoCellAnchor editAs="oneCell">
    <xdr:from>
      <xdr:col>1</xdr:col>
      <xdr:colOff>66600</xdr:colOff>
      <xdr:row>221</xdr:row>
      <xdr:rowOff>57240</xdr:rowOff>
    </xdr:from>
    <xdr:to>
      <xdr:col>1</xdr:col>
      <xdr:colOff>371160</xdr:colOff>
      <xdr:row>221</xdr:row>
      <xdr:rowOff>361800</xdr:rowOff>
    </xdr:to>
    <xdr:pic>
      <xdr:nvPicPr>
        <xdr:cNvPr id="285" name="Image 277" descr="Picture"/>
        <xdr:cNvPicPr/>
      </xdr:nvPicPr>
      <xdr:blipFill>
        <a:blip r:embed="rId277"/>
        <a:stretch/>
      </xdr:blipFill>
      <xdr:spPr>
        <a:xfrm>
          <a:off x="243000" y="71923320"/>
          <a:ext cx="304560" cy="304560"/>
        </a:xfrm>
        <a:prstGeom prst="rect">
          <a:avLst/>
        </a:prstGeom>
        <a:ln w="0">
          <a:noFill/>
        </a:ln>
      </xdr:spPr>
    </xdr:pic>
    <xdr:clientData/>
  </xdr:twoCellAnchor>
  <xdr:twoCellAnchor editAs="oneCell">
    <xdr:from>
      <xdr:col>4</xdr:col>
      <xdr:colOff>295200</xdr:colOff>
      <xdr:row>221</xdr:row>
      <xdr:rowOff>66600</xdr:rowOff>
    </xdr:from>
    <xdr:to>
      <xdr:col>4</xdr:col>
      <xdr:colOff>580680</xdr:colOff>
      <xdr:row>221</xdr:row>
      <xdr:rowOff>352080</xdr:rowOff>
    </xdr:to>
    <xdr:pic>
      <xdr:nvPicPr>
        <xdr:cNvPr id="286" name="Image 278" descr="Picture"/>
        <xdr:cNvPicPr/>
      </xdr:nvPicPr>
      <xdr:blipFill>
        <a:blip r:embed="rId278"/>
        <a:stretch/>
      </xdr:blipFill>
      <xdr:spPr>
        <a:xfrm>
          <a:off x="2762640" y="71932680"/>
          <a:ext cx="285480" cy="285480"/>
        </a:xfrm>
        <a:prstGeom prst="rect">
          <a:avLst/>
        </a:prstGeom>
        <a:ln w="0">
          <a:noFill/>
        </a:ln>
      </xdr:spPr>
    </xdr:pic>
    <xdr:clientData/>
  </xdr:twoCellAnchor>
  <xdr:twoCellAnchor editAs="oneCell">
    <xdr:from>
      <xdr:col>7</xdr:col>
      <xdr:colOff>295200</xdr:colOff>
      <xdr:row>221</xdr:row>
      <xdr:rowOff>66600</xdr:rowOff>
    </xdr:from>
    <xdr:to>
      <xdr:col>7</xdr:col>
      <xdr:colOff>580680</xdr:colOff>
      <xdr:row>221</xdr:row>
      <xdr:rowOff>352080</xdr:rowOff>
    </xdr:to>
    <xdr:pic>
      <xdr:nvPicPr>
        <xdr:cNvPr id="287" name="Image 279" descr="Picture"/>
        <xdr:cNvPicPr/>
      </xdr:nvPicPr>
      <xdr:blipFill>
        <a:blip r:embed="rId279"/>
        <a:stretch/>
      </xdr:blipFill>
      <xdr:spPr>
        <a:xfrm>
          <a:off x="5406840" y="71932680"/>
          <a:ext cx="285480" cy="285480"/>
        </a:xfrm>
        <a:prstGeom prst="rect">
          <a:avLst/>
        </a:prstGeom>
        <a:ln w="0">
          <a:noFill/>
        </a:ln>
      </xdr:spPr>
    </xdr:pic>
    <xdr:clientData/>
  </xdr:twoCellAnchor>
  <xdr:twoCellAnchor editAs="oneCell">
    <xdr:from>
      <xdr:col>10</xdr:col>
      <xdr:colOff>295200</xdr:colOff>
      <xdr:row>221</xdr:row>
      <xdr:rowOff>66600</xdr:rowOff>
    </xdr:from>
    <xdr:to>
      <xdr:col>10</xdr:col>
      <xdr:colOff>580680</xdr:colOff>
      <xdr:row>221</xdr:row>
      <xdr:rowOff>352080</xdr:rowOff>
    </xdr:to>
    <xdr:pic>
      <xdr:nvPicPr>
        <xdr:cNvPr id="288" name="Image 280" descr="Picture"/>
        <xdr:cNvPicPr/>
      </xdr:nvPicPr>
      <xdr:blipFill>
        <a:blip r:embed="rId280"/>
        <a:stretch/>
      </xdr:blipFill>
      <xdr:spPr>
        <a:xfrm>
          <a:off x="8051040" y="71932680"/>
          <a:ext cx="285480" cy="285480"/>
        </a:xfrm>
        <a:prstGeom prst="rect">
          <a:avLst/>
        </a:prstGeom>
        <a:ln w="0">
          <a:noFill/>
        </a:ln>
      </xdr:spPr>
    </xdr:pic>
    <xdr:clientData/>
  </xdr:twoCellAnchor>
  <xdr:twoCellAnchor editAs="oneCell">
    <xdr:from>
      <xdr:col>1</xdr:col>
      <xdr:colOff>66600</xdr:colOff>
      <xdr:row>222</xdr:row>
      <xdr:rowOff>57240</xdr:rowOff>
    </xdr:from>
    <xdr:to>
      <xdr:col>1</xdr:col>
      <xdr:colOff>371160</xdr:colOff>
      <xdr:row>222</xdr:row>
      <xdr:rowOff>361800</xdr:rowOff>
    </xdr:to>
    <xdr:pic>
      <xdr:nvPicPr>
        <xdr:cNvPr id="289" name="Image 281" descr="Picture"/>
        <xdr:cNvPicPr/>
      </xdr:nvPicPr>
      <xdr:blipFill>
        <a:blip r:embed="rId281"/>
        <a:stretch/>
      </xdr:blipFill>
      <xdr:spPr>
        <a:xfrm>
          <a:off x="243000" y="72352080"/>
          <a:ext cx="304560" cy="304560"/>
        </a:xfrm>
        <a:prstGeom prst="rect">
          <a:avLst/>
        </a:prstGeom>
        <a:ln w="0">
          <a:noFill/>
        </a:ln>
      </xdr:spPr>
    </xdr:pic>
    <xdr:clientData/>
  </xdr:twoCellAnchor>
  <xdr:twoCellAnchor editAs="oneCell">
    <xdr:from>
      <xdr:col>4</xdr:col>
      <xdr:colOff>295200</xdr:colOff>
      <xdr:row>222</xdr:row>
      <xdr:rowOff>66600</xdr:rowOff>
    </xdr:from>
    <xdr:to>
      <xdr:col>4</xdr:col>
      <xdr:colOff>580680</xdr:colOff>
      <xdr:row>222</xdr:row>
      <xdr:rowOff>352080</xdr:rowOff>
    </xdr:to>
    <xdr:pic>
      <xdr:nvPicPr>
        <xdr:cNvPr id="290" name="Image 282" descr="Picture"/>
        <xdr:cNvPicPr/>
      </xdr:nvPicPr>
      <xdr:blipFill>
        <a:blip r:embed="rId282"/>
        <a:stretch/>
      </xdr:blipFill>
      <xdr:spPr>
        <a:xfrm>
          <a:off x="2762640" y="72361440"/>
          <a:ext cx="285480" cy="285480"/>
        </a:xfrm>
        <a:prstGeom prst="rect">
          <a:avLst/>
        </a:prstGeom>
        <a:ln w="0">
          <a:noFill/>
        </a:ln>
      </xdr:spPr>
    </xdr:pic>
    <xdr:clientData/>
  </xdr:twoCellAnchor>
  <xdr:twoCellAnchor editAs="oneCell">
    <xdr:from>
      <xdr:col>7</xdr:col>
      <xdr:colOff>295200</xdr:colOff>
      <xdr:row>222</xdr:row>
      <xdr:rowOff>66600</xdr:rowOff>
    </xdr:from>
    <xdr:to>
      <xdr:col>7</xdr:col>
      <xdr:colOff>580680</xdr:colOff>
      <xdr:row>222</xdr:row>
      <xdr:rowOff>352080</xdr:rowOff>
    </xdr:to>
    <xdr:pic>
      <xdr:nvPicPr>
        <xdr:cNvPr id="291" name="Image 283" descr="Picture"/>
        <xdr:cNvPicPr/>
      </xdr:nvPicPr>
      <xdr:blipFill>
        <a:blip r:embed="rId283"/>
        <a:stretch/>
      </xdr:blipFill>
      <xdr:spPr>
        <a:xfrm>
          <a:off x="5406840" y="72361440"/>
          <a:ext cx="285480" cy="285480"/>
        </a:xfrm>
        <a:prstGeom prst="rect">
          <a:avLst/>
        </a:prstGeom>
        <a:ln w="0">
          <a:noFill/>
        </a:ln>
      </xdr:spPr>
    </xdr:pic>
    <xdr:clientData/>
  </xdr:twoCellAnchor>
  <xdr:twoCellAnchor editAs="oneCell">
    <xdr:from>
      <xdr:col>10</xdr:col>
      <xdr:colOff>295200</xdr:colOff>
      <xdr:row>222</xdr:row>
      <xdr:rowOff>66600</xdr:rowOff>
    </xdr:from>
    <xdr:to>
      <xdr:col>10</xdr:col>
      <xdr:colOff>580680</xdr:colOff>
      <xdr:row>222</xdr:row>
      <xdr:rowOff>352080</xdr:rowOff>
    </xdr:to>
    <xdr:pic>
      <xdr:nvPicPr>
        <xdr:cNvPr id="292" name="Image 284" descr="Picture"/>
        <xdr:cNvPicPr/>
      </xdr:nvPicPr>
      <xdr:blipFill>
        <a:blip r:embed="rId284"/>
        <a:stretch/>
      </xdr:blipFill>
      <xdr:spPr>
        <a:xfrm>
          <a:off x="8051040" y="72361440"/>
          <a:ext cx="285480" cy="285480"/>
        </a:xfrm>
        <a:prstGeom prst="rect">
          <a:avLst/>
        </a:prstGeom>
        <a:ln w="0">
          <a:noFill/>
        </a:ln>
      </xdr:spPr>
    </xdr:pic>
    <xdr:clientData/>
  </xdr:twoCellAnchor>
  <xdr:twoCellAnchor editAs="oneCell">
    <xdr:from>
      <xdr:col>2</xdr:col>
      <xdr:colOff>295200</xdr:colOff>
      <xdr:row>228</xdr:row>
      <xdr:rowOff>85680</xdr:rowOff>
    </xdr:from>
    <xdr:to>
      <xdr:col>2</xdr:col>
      <xdr:colOff>675720</xdr:colOff>
      <xdr:row>228</xdr:row>
      <xdr:rowOff>466200</xdr:rowOff>
    </xdr:to>
    <xdr:pic>
      <xdr:nvPicPr>
        <xdr:cNvPr id="293" name="Image 285" descr="Picture"/>
        <xdr:cNvPicPr/>
      </xdr:nvPicPr>
      <xdr:blipFill>
        <a:blip r:embed="rId285"/>
        <a:stretch/>
      </xdr:blipFill>
      <xdr:spPr>
        <a:xfrm>
          <a:off x="894600" y="74218680"/>
          <a:ext cx="380520" cy="380520"/>
        </a:xfrm>
        <a:prstGeom prst="rect">
          <a:avLst/>
        </a:prstGeom>
        <a:ln w="0">
          <a:noFill/>
        </a:ln>
      </xdr:spPr>
    </xdr:pic>
    <xdr:clientData/>
  </xdr:twoCellAnchor>
  <xdr:twoCellAnchor editAs="oneCell">
    <xdr:from>
      <xdr:col>3</xdr:col>
      <xdr:colOff>247680</xdr:colOff>
      <xdr:row>228</xdr:row>
      <xdr:rowOff>85680</xdr:rowOff>
    </xdr:from>
    <xdr:to>
      <xdr:col>3</xdr:col>
      <xdr:colOff>628200</xdr:colOff>
      <xdr:row>228</xdr:row>
      <xdr:rowOff>466200</xdr:rowOff>
    </xdr:to>
    <xdr:pic>
      <xdr:nvPicPr>
        <xdr:cNvPr id="294" name="Image 286" descr="Picture"/>
        <xdr:cNvPicPr/>
      </xdr:nvPicPr>
      <xdr:blipFill>
        <a:blip r:embed="rId286"/>
        <a:stretch/>
      </xdr:blipFill>
      <xdr:spPr>
        <a:xfrm>
          <a:off x="1833840" y="74218680"/>
          <a:ext cx="380520" cy="380520"/>
        </a:xfrm>
        <a:prstGeom prst="rect">
          <a:avLst/>
        </a:prstGeom>
        <a:ln w="0">
          <a:noFill/>
        </a:ln>
      </xdr:spPr>
    </xdr:pic>
    <xdr:clientData/>
  </xdr:twoCellAnchor>
  <xdr:twoCellAnchor editAs="oneCell">
    <xdr:from>
      <xdr:col>4</xdr:col>
      <xdr:colOff>247680</xdr:colOff>
      <xdr:row>228</xdr:row>
      <xdr:rowOff>85680</xdr:rowOff>
    </xdr:from>
    <xdr:to>
      <xdr:col>4</xdr:col>
      <xdr:colOff>628200</xdr:colOff>
      <xdr:row>228</xdr:row>
      <xdr:rowOff>466200</xdr:rowOff>
    </xdr:to>
    <xdr:pic>
      <xdr:nvPicPr>
        <xdr:cNvPr id="295" name="Image 287" descr="Picture"/>
        <xdr:cNvPicPr/>
      </xdr:nvPicPr>
      <xdr:blipFill>
        <a:blip r:embed="rId287"/>
        <a:stretch/>
      </xdr:blipFill>
      <xdr:spPr>
        <a:xfrm>
          <a:off x="2715120" y="74218680"/>
          <a:ext cx="380520" cy="380520"/>
        </a:xfrm>
        <a:prstGeom prst="rect">
          <a:avLst/>
        </a:prstGeom>
        <a:ln w="0">
          <a:noFill/>
        </a:ln>
      </xdr:spPr>
    </xdr:pic>
    <xdr:clientData/>
  </xdr:twoCellAnchor>
  <xdr:twoCellAnchor editAs="oneCell">
    <xdr:from>
      <xdr:col>5</xdr:col>
      <xdr:colOff>247680</xdr:colOff>
      <xdr:row>228</xdr:row>
      <xdr:rowOff>85680</xdr:rowOff>
    </xdr:from>
    <xdr:to>
      <xdr:col>5</xdr:col>
      <xdr:colOff>628200</xdr:colOff>
      <xdr:row>228</xdr:row>
      <xdr:rowOff>466200</xdr:rowOff>
    </xdr:to>
    <xdr:pic>
      <xdr:nvPicPr>
        <xdr:cNvPr id="296" name="Image 288" descr="Picture"/>
        <xdr:cNvPicPr/>
      </xdr:nvPicPr>
      <xdr:blipFill>
        <a:blip r:embed="rId288"/>
        <a:stretch/>
      </xdr:blipFill>
      <xdr:spPr>
        <a:xfrm>
          <a:off x="3596760" y="74218680"/>
          <a:ext cx="380520" cy="380520"/>
        </a:xfrm>
        <a:prstGeom prst="rect">
          <a:avLst/>
        </a:prstGeom>
        <a:ln w="0">
          <a:noFill/>
        </a:ln>
      </xdr:spPr>
    </xdr:pic>
    <xdr:clientData/>
  </xdr:twoCellAnchor>
  <xdr:twoCellAnchor editAs="oneCell">
    <xdr:from>
      <xdr:col>6</xdr:col>
      <xdr:colOff>247680</xdr:colOff>
      <xdr:row>228</xdr:row>
      <xdr:rowOff>85680</xdr:rowOff>
    </xdr:from>
    <xdr:to>
      <xdr:col>6</xdr:col>
      <xdr:colOff>628200</xdr:colOff>
      <xdr:row>228</xdr:row>
      <xdr:rowOff>466200</xdr:rowOff>
    </xdr:to>
    <xdr:pic>
      <xdr:nvPicPr>
        <xdr:cNvPr id="297" name="Image 289" descr="Picture"/>
        <xdr:cNvPicPr/>
      </xdr:nvPicPr>
      <xdr:blipFill>
        <a:blip r:embed="rId289"/>
        <a:stretch/>
      </xdr:blipFill>
      <xdr:spPr>
        <a:xfrm>
          <a:off x="4478040" y="74218680"/>
          <a:ext cx="380520" cy="380520"/>
        </a:xfrm>
        <a:prstGeom prst="rect">
          <a:avLst/>
        </a:prstGeom>
        <a:ln w="0">
          <a:noFill/>
        </a:ln>
      </xdr:spPr>
    </xdr:pic>
    <xdr:clientData/>
  </xdr:twoCellAnchor>
  <xdr:twoCellAnchor editAs="oneCell">
    <xdr:from>
      <xdr:col>7</xdr:col>
      <xdr:colOff>247680</xdr:colOff>
      <xdr:row>228</xdr:row>
      <xdr:rowOff>85680</xdr:rowOff>
    </xdr:from>
    <xdr:to>
      <xdr:col>7</xdr:col>
      <xdr:colOff>628200</xdr:colOff>
      <xdr:row>228</xdr:row>
      <xdr:rowOff>466200</xdr:rowOff>
    </xdr:to>
    <xdr:pic>
      <xdr:nvPicPr>
        <xdr:cNvPr id="298" name="Image 290" descr="Picture"/>
        <xdr:cNvPicPr/>
      </xdr:nvPicPr>
      <xdr:blipFill>
        <a:blip r:embed="rId290"/>
        <a:stretch/>
      </xdr:blipFill>
      <xdr:spPr>
        <a:xfrm>
          <a:off x="5359320" y="74218680"/>
          <a:ext cx="380520" cy="380520"/>
        </a:xfrm>
        <a:prstGeom prst="rect">
          <a:avLst/>
        </a:prstGeom>
        <a:ln w="0">
          <a:noFill/>
        </a:ln>
      </xdr:spPr>
    </xdr:pic>
    <xdr:clientData/>
  </xdr:twoCellAnchor>
  <xdr:twoCellAnchor editAs="oneCell">
    <xdr:from>
      <xdr:col>8</xdr:col>
      <xdr:colOff>247680</xdr:colOff>
      <xdr:row>228</xdr:row>
      <xdr:rowOff>85680</xdr:rowOff>
    </xdr:from>
    <xdr:to>
      <xdr:col>8</xdr:col>
      <xdr:colOff>628200</xdr:colOff>
      <xdr:row>228</xdr:row>
      <xdr:rowOff>466200</xdr:rowOff>
    </xdr:to>
    <xdr:pic>
      <xdr:nvPicPr>
        <xdr:cNvPr id="299" name="Image 291" descr="Picture"/>
        <xdr:cNvPicPr/>
      </xdr:nvPicPr>
      <xdr:blipFill>
        <a:blip r:embed="rId291"/>
        <a:stretch/>
      </xdr:blipFill>
      <xdr:spPr>
        <a:xfrm>
          <a:off x="6240960" y="74218680"/>
          <a:ext cx="380520" cy="380520"/>
        </a:xfrm>
        <a:prstGeom prst="rect">
          <a:avLst/>
        </a:prstGeom>
        <a:ln w="0">
          <a:noFill/>
        </a:ln>
      </xdr:spPr>
    </xdr:pic>
    <xdr:clientData/>
  </xdr:twoCellAnchor>
  <xdr:twoCellAnchor editAs="oneCell">
    <xdr:from>
      <xdr:col>9</xdr:col>
      <xdr:colOff>247680</xdr:colOff>
      <xdr:row>228</xdr:row>
      <xdr:rowOff>85680</xdr:rowOff>
    </xdr:from>
    <xdr:to>
      <xdr:col>9</xdr:col>
      <xdr:colOff>628200</xdr:colOff>
      <xdr:row>228</xdr:row>
      <xdr:rowOff>466200</xdr:rowOff>
    </xdr:to>
    <xdr:pic>
      <xdr:nvPicPr>
        <xdr:cNvPr id="300" name="Image 292" descr="Picture"/>
        <xdr:cNvPicPr/>
      </xdr:nvPicPr>
      <xdr:blipFill>
        <a:blip r:embed="rId292"/>
        <a:stretch/>
      </xdr:blipFill>
      <xdr:spPr>
        <a:xfrm>
          <a:off x="7122240" y="74218680"/>
          <a:ext cx="380520" cy="380520"/>
        </a:xfrm>
        <a:prstGeom prst="rect">
          <a:avLst/>
        </a:prstGeom>
        <a:ln w="0">
          <a:noFill/>
        </a:ln>
      </xdr:spPr>
    </xdr:pic>
    <xdr:clientData/>
  </xdr:twoCellAnchor>
  <xdr:twoCellAnchor editAs="oneCell">
    <xdr:from>
      <xdr:col>10</xdr:col>
      <xdr:colOff>247680</xdr:colOff>
      <xdr:row>228</xdr:row>
      <xdr:rowOff>85680</xdr:rowOff>
    </xdr:from>
    <xdr:to>
      <xdr:col>10</xdr:col>
      <xdr:colOff>628200</xdr:colOff>
      <xdr:row>228</xdr:row>
      <xdr:rowOff>466200</xdr:rowOff>
    </xdr:to>
    <xdr:pic>
      <xdr:nvPicPr>
        <xdr:cNvPr id="301" name="Image 293" descr="Picture"/>
        <xdr:cNvPicPr/>
      </xdr:nvPicPr>
      <xdr:blipFill>
        <a:blip r:embed="rId293"/>
        <a:stretch/>
      </xdr:blipFill>
      <xdr:spPr>
        <a:xfrm>
          <a:off x="8003520" y="74218680"/>
          <a:ext cx="380520" cy="380520"/>
        </a:xfrm>
        <a:prstGeom prst="rect">
          <a:avLst/>
        </a:prstGeom>
        <a:ln w="0">
          <a:noFill/>
        </a:ln>
      </xdr:spPr>
    </xdr:pic>
    <xdr:clientData/>
  </xdr:twoCellAnchor>
  <xdr:twoCellAnchor editAs="oneCell">
    <xdr:from>
      <xdr:col>1</xdr:col>
      <xdr:colOff>66600</xdr:colOff>
      <xdr:row>230</xdr:row>
      <xdr:rowOff>57240</xdr:rowOff>
    </xdr:from>
    <xdr:to>
      <xdr:col>1</xdr:col>
      <xdr:colOff>371160</xdr:colOff>
      <xdr:row>230</xdr:row>
      <xdr:rowOff>361800</xdr:rowOff>
    </xdr:to>
    <xdr:pic>
      <xdr:nvPicPr>
        <xdr:cNvPr id="302" name="Image 294" descr="Picture"/>
        <xdr:cNvPicPr/>
      </xdr:nvPicPr>
      <xdr:blipFill>
        <a:blip r:embed="rId294"/>
        <a:stretch/>
      </xdr:blipFill>
      <xdr:spPr>
        <a:xfrm>
          <a:off x="243000" y="74942640"/>
          <a:ext cx="304560" cy="304560"/>
        </a:xfrm>
        <a:prstGeom prst="rect">
          <a:avLst/>
        </a:prstGeom>
        <a:ln w="0">
          <a:noFill/>
        </a:ln>
      </xdr:spPr>
    </xdr:pic>
    <xdr:clientData/>
  </xdr:twoCellAnchor>
  <xdr:twoCellAnchor editAs="oneCell">
    <xdr:from>
      <xdr:col>4</xdr:col>
      <xdr:colOff>295200</xdr:colOff>
      <xdr:row>230</xdr:row>
      <xdr:rowOff>66600</xdr:rowOff>
    </xdr:from>
    <xdr:to>
      <xdr:col>4</xdr:col>
      <xdr:colOff>580680</xdr:colOff>
      <xdr:row>230</xdr:row>
      <xdr:rowOff>352080</xdr:rowOff>
    </xdr:to>
    <xdr:pic>
      <xdr:nvPicPr>
        <xdr:cNvPr id="303" name="Image 295" descr="Picture"/>
        <xdr:cNvPicPr/>
      </xdr:nvPicPr>
      <xdr:blipFill>
        <a:blip r:embed="rId295"/>
        <a:stretch/>
      </xdr:blipFill>
      <xdr:spPr>
        <a:xfrm>
          <a:off x="2762640" y="74952000"/>
          <a:ext cx="285480" cy="285480"/>
        </a:xfrm>
        <a:prstGeom prst="rect">
          <a:avLst/>
        </a:prstGeom>
        <a:ln w="0">
          <a:noFill/>
        </a:ln>
      </xdr:spPr>
    </xdr:pic>
    <xdr:clientData/>
  </xdr:twoCellAnchor>
  <xdr:twoCellAnchor editAs="oneCell">
    <xdr:from>
      <xdr:col>7</xdr:col>
      <xdr:colOff>295200</xdr:colOff>
      <xdr:row>230</xdr:row>
      <xdr:rowOff>66600</xdr:rowOff>
    </xdr:from>
    <xdr:to>
      <xdr:col>7</xdr:col>
      <xdr:colOff>580680</xdr:colOff>
      <xdr:row>230</xdr:row>
      <xdr:rowOff>352080</xdr:rowOff>
    </xdr:to>
    <xdr:pic>
      <xdr:nvPicPr>
        <xdr:cNvPr id="304" name="Image 296" descr="Picture"/>
        <xdr:cNvPicPr/>
      </xdr:nvPicPr>
      <xdr:blipFill>
        <a:blip r:embed="rId296"/>
        <a:stretch/>
      </xdr:blipFill>
      <xdr:spPr>
        <a:xfrm>
          <a:off x="5406840" y="74952000"/>
          <a:ext cx="285480" cy="285480"/>
        </a:xfrm>
        <a:prstGeom prst="rect">
          <a:avLst/>
        </a:prstGeom>
        <a:ln w="0">
          <a:noFill/>
        </a:ln>
      </xdr:spPr>
    </xdr:pic>
    <xdr:clientData/>
  </xdr:twoCellAnchor>
  <xdr:twoCellAnchor editAs="oneCell">
    <xdr:from>
      <xdr:col>10</xdr:col>
      <xdr:colOff>295200</xdr:colOff>
      <xdr:row>230</xdr:row>
      <xdr:rowOff>66600</xdr:rowOff>
    </xdr:from>
    <xdr:to>
      <xdr:col>10</xdr:col>
      <xdr:colOff>580680</xdr:colOff>
      <xdr:row>230</xdr:row>
      <xdr:rowOff>352080</xdr:rowOff>
    </xdr:to>
    <xdr:pic>
      <xdr:nvPicPr>
        <xdr:cNvPr id="305" name="Image 297" descr="Picture"/>
        <xdr:cNvPicPr/>
      </xdr:nvPicPr>
      <xdr:blipFill>
        <a:blip r:embed="rId297"/>
        <a:stretch/>
      </xdr:blipFill>
      <xdr:spPr>
        <a:xfrm>
          <a:off x="8051040" y="74952000"/>
          <a:ext cx="285480" cy="285480"/>
        </a:xfrm>
        <a:prstGeom prst="rect">
          <a:avLst/>
        </a:prstGeom>
        <a:ln w="0">
          <a:noFill/>
        </a:ln>
      </xdr:spPr>
    </xdr:pic>
    <xdr:clientData/>
  </xdr:twoCellAnchor>
  <xdr:twoCellAnchor editAs="oneCell">
    <xdr:from>
      <xdr:col>1</xdr:col>
      <xdr:colOff>66600</xdr:colOff>
      <xdr:row>231</xdr:row>
      <xdr:rowOff>57240</xdr:rowOff>
    </xdr:from>
    <xdr:to>
      <xdr:col>1</xdr:col>
      <xdr:colOff>371160</xdr:colOff>
      <xdr:row>231</xdr:row>
      <xdr:rowOff>361800</xdr:rowOff>
    </xdr:to>
    <xdr:pic>
      <xdr:nvPicPr>
        <xdr:cNvPr id="306" name="Image 298" descr="Picture"/>
        <xdr:cNvPicPr/>
      </xdr:nvPicPr>
      <xdr:blipFill>
        <a:blip r:embed="rId298"/>
        <a:stretch/>
      </xdr:blipFill>
      <xdr:spPr>
        <a:xfrm>
          <a:off x="243000" y="75371400"/>
          <a:ext cx="304560" cy="304560"/>
        </a:xfrm>
        <a:prstGeom prst="rect">
          <a:avLst/>
        </a:prstGeom>
        <a:ln w="0">
          <a:noFill/>
        </a:ln>
      </xdr:spPr>
    </xdr:pic>
    <xdr:clientData/>
  </xdr:twoCellAnchor>
  <xdr:twoCellAnchor editAs="oneCell">
    <xdr:from>
      <xdr:col>4</xdr:col>
      <xdr:colOff>295200</xdr:colOff>
      <xdr:row>231</xdr:row>
      <xdr:rowOff>66600</xdr:rowOff>
    </xdr:from>
    <xdr:to>
      <xdr:col>4</xdr:col>
      <xdr:colOff>580680</xdr:colOff>
      <xdr:row>231</xdr:row>
      <xdr:rowOff>352080</xdr:rowOff>
    </xdr:to>
    <xdr:pic>
      <xdr:nvPicPr>
        <xdr:cNvPr id="307" name="Image 299" descr="Picture"/>
        <xdr:cNvPicPr/>
      </xdr:nvPicPr>
      <xdr:blipFill>
        <a:blip r:embed="rId299"/>
        <a:stretch/>
      </xdr:blipFill>
      <xdr:spPr>
        <a:xfrm>
          <a:off x="2762640" y="75380760"/>
          <a:ext cx="285480" cy="285480"/>
        </a:xfrm>
        <a:prstGeom prst="rect">
          <a:avLst/>
        </a:prstGeom>
        <a:ln w="0">
          <a:noFill/>
        </a:ln>
      </xdr:spPr>
    </xdr:pic>
    <xdr:clientData/>
  </xdr:twoCellAnchor>
  <xdr:twoCellAnchor editAs="oneCell">
    <xdr:from>
      <xdr:col>7</xdr:col>
      <xdr:colOff>295200</xdr:colOff>
      <xdr:row>231</xdr:row>
      <xdr:rowOff>66600</xdr:rowOff>
    </xdr:from>
    <xdr:to>
      <xdr:col>7</xdr:col>
      <xdr:colOff>580680</xdr:colOff>
      <xdr:row>231</xdr:row>
      <xdr:rowOff>352080</xdr:rowOff>
    </xdr:to>
    <xdr:pic>
      <xdr:nvPicPr>
        <xdr:cNvPr id="308" name="Image 300" descr="Picture"/>
        <xdr:cNvPicPr/>
      </xdr:nvPicPr>
      <xdr:blipFill>
        <a:blip r:embed="rId300"/>
        <a:stretch/>
      </xdr:blipFill>
      <xdr:spPr>
        <a:xfrm>
          <a:off x="5406840" y="75380760"/>
          <a:ext cx="285480" cy="285480"/>
        </a:xfrm>
        <a:prstGeom prst="rect">
          <a:avLst/>
        </a:prstGeom>
        <a:ln w="0">
          <a:noFill/>
        </a:ln>
      </xdr:spPr>
    </xdr:pic>
    <xdr:clientData/>
  </xdr:twoCellAnchor>
  <xdr:twoCellAnchor editAs="oneCell">
    <xdr:from>
      <xdr:col>10</xdr:col>
      <xdr:colOff>295200</xdr:colOff>
      <xdr:row>231</xdr:row>
      <xdr:rowOff>66600</xdr:rowOff>
    </xdr:from>
    <xdr:to>
      <xdr:col>10</xdr:col>
      <xdr:colOff>580680</xdr:colOff>
      <xdr:row>231</xdr:row>
      <xdr:rowOff>352080</xdr:rowOff>
    </xdr:to>
    <xdr:pic>
      <xdr:nvPicPr>
        <xdr:cNvPr id="309" name="Image 301" descr="Picture"/>
        <xdr:cNvPicPr/>
      </xdr:nvPicPr>
      <xdr:blipFill>
        <a:blip r:embed="rId301"/>
        <a:stretch/>
      </xdr:blipFill>
      <xdr:spPr>
        <a:xfrm>
          <a:off x="8051040" y="75380760"/>
          <a:ext cx="285480" cy="285480"/>
        </a:xfrm>
        <a:prstGeom prst="rect">
          <a:avLst/>
        </a:prstGeom>
        <a:ln w="0">
          <a:noFill/>
        </a:ln>
      </xdr:spPr>
    </xdr:pic>
    <xdr:clientData/>
  </xdr:twoCellAnchor>
  <xdr:twoCellAnchor editAs="oneCell">
    <xdr:from>
      <xdr:col>1</xdr:col>
      <xdr:colOff>66600</xdr:colOff>
      <xdr:row>232</xdr:row>
      <xdr:rowOff>57240</xdr:rowOff>
    </xdr:from>
    <xdr:to>
      <xdr:col>1</xdr:col>
      <xdr:colOff>371160</xdr:colOff>
      <xdr:row>232</xdr:row>
      <xdr:rowOff>361800</xdr:rowOff>
    </xdr:to>
    <xdr:pic>
      <xdr:nvPicPr>
        <xdr:cNvPr id="310" name="Image 302" descr="Picture"/>
        <xdr:cNvPicPr/>
      </xdr:nvPicPr>
      <xdr:blipFill>
        <a:blip r:embed="rId302"/>
        <a:stretch/>
      </xdr:blipFill>
      <xdr:spPr>
        <a:xfrm>
          <a:off x="243000" y="75800160"/>
          <a:ext cx="304560" cy="304560"/>
        </a:xfrm>
        <a:prstGeom prst="rect">
          <a:avLst/>
        </a:prstGeom>
        <a:ln w="0">
          <a:noFill/>
        </a:ln>
      </xdr:spPr>
    </xdr:pic>
    <xdr:clientData/>
  </xdr:twoCellAnchor>
  <xdr:twoCellAnchor editAs="oneCell">
    <xdr:from>
      <xdr:col>4</xdr:col>
      <xdr:colOff>295200</xdr:colOff>
      <xdr:row>232</xdr:row>
      <xdr:rowOff>66600</xdr:rowOff>
    </xdr:from>
    <xdr:to>
      <xdr:col>4</xdr:col>
      <xdr:colOff>580680</xdr:colOff>
      <xdr:row>232</xdr:row>
      <xdr:rowOff>352080</xdr:rowOff>
    </xdr:to>
    <xdr:pic>
      <xdr:nvPicPr>
        <xdr:cNvPr id="311" name="Image 303" descr="Picture"/>
        <xdr:cNvPicPr/>
      </xdr:nvPicPr>
      <xdr:blipFill>
        <a:blip r:embed="rId303"/>
        <a:stretch/>
      </xdr:blipFill>
      <xdr:spPr>
        <a:xfrm>
          <a:off x="2762640" y="75809520"/>
          <a:ext cx="285480" cy="285480"/>
        </a:xfrm>
        <a:prstGeom prst="rect">
          <a:avLst/>
        </a:prstGeom>
        <a:ln w="0">
          <a:noFill/>
        </a:ln>
      </xdr:spPr>
    </xdr:pic>
    <xdr:clientData/>
  </xdr:twoCellAnchor>
  <xdr:twoCellAnchor editAs="oneCell">
    <xdr:from>
      <xdr:col>7</xdr:col>
      <xdr:colOff>295200</xdr:colOff>
      <xdr:row>232</xdr:row>
      <xdr:rowOff>66600</xdr:rowOff>
    </xdr:from>
    <xdr:to>
      <xdr:col>7</xdr:col>
      <xdr:colOff>580680</xdr:colOff>
      <xdr:row>232</xdr:row>
      <xdr:rowOff>352080</xdr:rowOff>
    </xdr:to>
    <xdr:pic>
      <xdr:nvPicPr>
        <xdr:cNvPr id="312" name="Image 304" descr="Picture"/>
        <xdr:cNvPicPr/>
      </xdr:nvPicPr>
      <xdr:blipFill>
        <a:blip r:embed="rId304"/>
        <a:stretch/>
      </xdr:blipFill>
      <xdr:spPr>
        <a:xfrm>
          <a:off x="5406840" y="75809520"/>
          <a:ext cx="285480" cy="285480"/>
        </a:xfrm>
        <a:prstGeom prst="rect">
          <a:avLst/>
        </a:prstGeom>
        <a:ln w="0">
          <a:noFill/>
        </a:ln>
      </xdr:spPr>
    </xdr:pic>
    <xdr:clientData/>
  </xdr:twoCellAnchor>
  <xdr:twoCellAnchor editAs="oneCell">
    <xdr:from>
      <xdr:col>10</xdr:col>
      <xdr:colOff>295200</xdr:colOff>
      <xdr:row>232</xdr:row>
      <xdr:rowOff>66600</xdr:rowOff>
    </xdr:from>
    <xdr:to>
      <xdr:col>10</xdr:col>
      <xdr:colOff>580680</xdr:colOff>
      <xdr:row>232</xdr:row>
      <xdr:rowOff>352080</xdr:rowOff>
    </xdr:to>
    <xdr:pic>
      <xdr:nvPicPr>
        <xdr:cNvPr id="313" name="Image 305" descr="Picture"/>
        <xdr:cNvPicPr/>
      </xdr:nvPicPr>
      <xdr:blipFill>
        <a:blip r:embed="rId305"/>
        <a:stretch/>
      </xdr:blipFill>
      <xdr:spPr>
        <a:xfrm>
          <a:off x="8051040" y="75809520"/>
          <a:ext cx="285480" cy="285480"/>
        </a:xfrm>
        <a:prstGeom prst="rect">
          <a:avLst/>
        </a:prstGeom>
        <a:ln w="0">
          <a:noFill/>
        </a:ln>
      </xdr:spPr>
    </xdr:pic>
    <xdr:clientData/>
  </xdr:twoCellAnchor>
  <xdr:twoCellAnchor editAs="oneCell">
    <xdr:from>
      <xdr:col>2</xdr:col>
      <xdr:colOff>295200</xdr:colOff>
      <xdr:row>238</xdr:row>
      <xdr:rowOff>85680</xdr:rowOff>
    </xdr:from>
    <xdr:to>
      <xdr:col>2</xdr:col>
      <xdr:colOff>675720</xdr:colOff>
      <xdr:row>238</xdr:row>
      <xdr:rowOff>466200</xdr:rowOff>
    </xdr:to>
    <xdr:pic>
      <xdr:nvPicPr>
        <xdr:cNvPr id="314" name="Image 306" descr="Picture"/>
        <xdr:cNvPicPr/>
      </xdr:nvPicPr>
      <xdr:blipFill>
        <a:blip r:embed="rId306"/>
        <a:stretch/>
      </xdr:blipFill>
      <xdr:spPr>
        <a:xfrm>
          <a:off x="894600" y="77666760"/>
          <a:ext cx="380520" cy="380520"/>
        </a:xfrm>
        <a:prstGeom prst="rect">
          <a:avLst/>
        </a:prstGeom>
        <a:ln w="0">
          <a:noFill/>
        </a:ln>
      </xdr:spPr>
    </xdr:pic>
    <xdr:clientData/>
  </xdr:twoCellAnchor>
  <xdr:twoCellAnchor editAs="oneCell">
    <xdr:from>
      <xdr:col>3</xdr:col>
      <xdr:colOff>247680</xdr:colOff>
      <xdr:row>238</xdr:row>
      <xdr:rowOff>85680</xdr:rowOff>
    </xdr:from>
    <xdr:to>
      <xdr:col>3</xdr:col>
      <xdr:colOff>628200</xdr:colOff>
      <xdr:row>238</xdr:row>
      <xdr:rowOff>466200</xdr:rowOff>
    </xdr:to>
    <xdr:pic>
      <xdr:nvPicPr>
        <xdr:cNvPr id="315" name="Image 307" descr="Picture"/>
        <xdr:cNvPicPr/>
      </xdr:nvPicPr>
      <xdr:blipFill>
        <a:blip r:embed="rId307"/>
        <a:stretch/>
      </xdr:blipFill>
      <xdr:spPr>
        <a:xfrm>
          <a:off x="1833840" y="77666760"/>
          <a:ext cx="380520" cy="380520"/>
        </a:xfrm>
        <a:prstGeom prst="rect">
          <a:avLst/>
        </a:prstGeom>
        <a:ln w="0">
          <a:noFill/>
        </a:ln>
      </xdr:spPr>
    </xdr:pic>
    <xdr:clientData/>
  </xdr:twoCellAnchor>
  <xdr:twoCellAnchor editAs="oneCell">
    <xdr:from>
      <xdr:col>4</xdr:col>
      <xdr:colOff>247680</xdr:colOff>
      <xdr:row>238</xdr:row>
      <xdr:rowOff>85680</xdr:rowOff>
    </xdr:from>
    <xdr:to>
      <xdr:col>4</xdr:col>
      <xdr:colOff>628200</xdr:colOff>
      <xdr:row>238</xdr:row>
      <xdr:rowOff>466200</xdr:rowOff>
    </xdr:to>
    <xdr:pic>
      <xdr:nvPicPr>
        <xdr:cNvPr id="316" name="Image 308" descr="Picture"/>
        <xdr:cNvPicPr/>
      </xdr:nvPicPr>
      <xdr:blipFill>
        <a:blip r:embed="rId308"/>
        <a:stretch/>
      </xdr:blipFill>
      <xdr:spPr>
        <a:xfrm>
          <a:off x="2715120" y="77666760"/>
          <a:ext cx="380520" cy="380520"/>
        </a:xfrm>
        <a:prstGeom prst="rect">
          <a:avLst/>
        </a:prstGeom>
        <a:ln w="0">
          <a:noFill/>
        </a:ln>
      </xdr:spPr>
    </xdr:pic>
    <xdr:clientData/>
  </xdr:twoCellAnchor>
  <xdr:twoCellAnchor editAs="oneCell">
    <xdr:from>
      <xdr:col>5</xdr:col>
      <xdr:colOff>247680</xdr:colOff>
      <xdr:row>238</xdr:row>
      <xdr:rowOff>85680</xdr:rowOff>
    </xdr:from>
    <xdr:to>
      <xdr:col>5</xdr:col>
      <xdr:colOff>628200</xdr:colOff>
      <xdr:row>238</xdr:row>
      <xdr:rowOff>466200</xdr:rowOff>
    </xdr:to>
    <xdr:pic>
      <xdr:nvPicPr>
        <xdr:cNvPr id="317" name="Image 309" descr="Picture"/>
        <xdr:cNvPicPr/>
      </xdr:nvPicPr>
      <xdr:blipFill>
        <a:blip r:embed="rId309"/>
        <a:stretch/>
      </xdr:blipFill>
      <xdr:spPr>
        <a:xfrm>
          <a:off x="3596760" y="77666760"/>
          <a:ext cx="380520" cy="380520"/>
        </a:xfrm>
        <a:prstGeom prst="rect">
          <a:avLst/>
        </a:prstGeom>
        <a:ln w="0">
          <a:noFill/>
        </a:ln>
      </xdr:spPr>
    </xdr:pic>
    <xdr:clientData/>
  </xdr:twoCellAnchor>
  <xdr:twoCellAnchor editAs="oneCell">
    <xdr:from>
      <xdr:col>6</xdr:col>
      <xdr:colOff>247680</xdr:colOff>
      <xdr:row>238</xdr:row>
      <xdr:rowOff>85680</xdr:rowOff>
    </xdr:from>
    <xdr:to>
      <xdr:col>6</xdr:col>
      <xdr:colOff>628200</xdr:colOff>
      <xdr:row>238</xdr:row>
      <xdr:rowOff>466200</xdr:rowOff>
    </xdr:to>
    <xdr:pic>
      <xdr:nvPicPr>
        <xdr:cNvPr id="318" name="Image 310" descr="Picture"/>
        <xdr:cNvPicPr/>
      </xdr:nvPicPr>
      <xdr:blipFill>
        <a:blip r:embed="rId310"/>
        <a:stretch/>
      </xdr:blipFill>
      <xdr:spPr>
        <a:xfrm>
          <a:off x="4478040" y="77666760"/>
          <a:ext cx="380520" cy="380520"/>
        </a:xfrm>
        <a:prstGeom prst="rect">
          <a:avLst/>
        </a:prstGeom>
        <a:ln w="0">
          <a:noFill/>
        </a:ln>
      </xdr:spPr>
    </xdr:pic>
    <xdr:clientData/>
  </xdr:twoCellAnchor>
  <xdr:twoCellAnchor editAs="oneCell">
    <xdr:from>
      <xdr:col>7</xdr:col>
      <xdr:colOff>247680</xdr:colOff>
      <xdr:row>238</xdr:row>
      <xdr:rowOff>85680</xdr:rowOff>
    </xdr:from>
    <xdr:to>
      <xdr:col>7</xdr:col>
      <xdr:colOff>628200</xdr:colOff>
      <xdr:row>238</xdr:row>
      <xdr:rowOff>466200</xdr:rowOff>
    </xdr:to>
    <xdr:pic>
      <xdr:nvPicPr>
        <xdr:cNvPr id="319" name="Image 311" descr="Picture"/>
        <xdr:cNvPicPr/>
      </xdr:nvPicPr>
      <xdr:blipFill>
        <a:blip r:embed="rId311"/>
        <a:stretch/>
      </xdr:blipFill>
      <xdr:spPr>
        <a:xfrm>
          <a:off x="5359320" y="77666760"/>
          <a:ext cx="380520" cy="380520"/>
        </a:xfrm>
        <a:prstGeom prst="rect">
          <a:avLst/>
        </a:prstGeom>
        <a:ln w="0">
          <a:noFill/>
        </a:ln>
      </xdr:spPr>
    </xdr:pic>
    <xdr:clientData/>
  </xdr:twoCellAnchor>
  <xdr:twoCellAnchor editAs="oneCell">
    <xdr:from>
      <xdr:col>8</xdr:col>
      <xdr:colOff>247680</xdr:colOff>
      <xdr:row>238</xdr:row>
      <xdr:rowOff>85680</xdr:rowOff>
    </xdr:from>
    <xdr:to>
      <xdr:col>8</xdr:col>
      <xdr:colOff>628200</xdr:colOff>
      <xdr:row>238</xdr:row>
      <xdr:rowOff>466200</xdr:rowOff>
    </xdr:to>
    <xdr:pic>
      <xdr:nvPicPr>
        <xdr:cNvPr id="320" name="Image 312" descr="Picture"/>
        <xdr:cNvPicPr/>
      </xdr:nvPicPr>
      <xdr:blipFill>
        <a:blip r:embed="rId312"/>
        <a:stretch/>
      </xdr:blipFill>
      <xdr:spPr>
        <a:xfrm>
          <a:off x="6240960" y="77666760"/>
          <a:ext cx="380520" cy="380520"/>
        </a:xfrm>
        <a:prstGeom prst="rect">
          <a:avLst/>
        </a:prstGeom>
        <a:ln w="0">
          <a:noFill/>
        </a:ln>
      </xdr:spPr>
    </xdr:pic>
    <xdr:clientData/>
  </xdr:twoCellAnchor>
  <xdr:twoCellAnchor editAs="oneCell">
    <xdr:from>
      <xdr:col>9</xdr:col>
      <xdr:colOff>247680</xdr:colOff>
      <xdr:row>238</xdr:row>
      <xdr:rowOff>85680</xdr:rowOff>
    </xdr:from>
    <xdr:to>
      <xdr:col>9</xdr:col>
      <xdr:colOff>628200</xdr:colOff>
      <xdr:row>238</xdr:row>
      <xdr:rowOff>466200</xdr:rowOff>
    </xdr:to>
    <xdr:pic>
      <xdr:nvPicPr>
        <xdr:cNvPr id="321" name="Image 313" descr="Picture"/>
        <xdr:cNvPicPr/>
      </xdr:nvPicPr>
      <xdr:blipFill>
        <a:blip r:embed="rId313"/>
        <a:stretch/>
      </xdr:blipFill>
      <xdr:spPr>
        <a:xfrm>
          <a:off x="7122240" y="77666760"/>
          <a:ext cx="380520" cy="380520"/>
        </a:xfrm>
        <a:prstGeom prst="rect">
          <a:avLst/>
        </a:prstGeom>
        <a:ln w="0">
          <a:noFill/>
        </a:ln>
      </xdr:spPr>
    </xdr:pic>
    <xdr:clientData/>
  </xdr:twoCellAnchor>
  <xdr:twoCellAnchor editAs="oneCell">
    <xdr:from>
      <xdr:col>10</xdr:col>
      <xdr:colOff>247680</xdr:colOff>
      <xdr:row>238</xdr:row>
      <xdr:rowOff>85680</xdr:rowOff>
    </xdr:from>
    <xdr:to>
      <xdr:col>10</xdr:col>
      <xdr:colOff>628200</xdr:colOff>
      <xdr:row>238</xdr:row>
      <xdr:rowOff>466200</xdr:rowOff>
    </xdr:to>
    <xdr:pic>
      <xdr:nvPicPr>
        <xdr:cNvPr id="322" name="Image 314" descr="Picture"/>
        <xdr:cNvPicPr/>
      </xdr:nvPicPr>
      <xdr:blipFill>
        <a:blip r:embed="rId314"/>
        <a:stretch/>
      </xdr:blipFill>
      <xdr:spPr>
        <a:xfrm>
          <a:off x="8003520" y="77666760"/>
          <a:ext cx="380520" cy="380520"/>
        </a:xfrm>
        <a:prstGeom prst="rect">
          <a:avLst/>
        </a:prstGeom>
        <a:ln w="0">
          <a:noFill/>
        </a:ln>
      </xdr:spPr>
    </xdr:pic>
    <xdr:clientData/>
  </xdr:twoCellAnchor>
  <xdr:twoCellAnchor editAs="oneCell">
    <xdr:from>
      <xdr:col>1</xdr:col>
      <xdr:colOff>66600</xdr:colOff>
      <xdr:row>240</xdr:row>
      <xdr:rowOff>57240</xdr:rowOff>
    </xdr:from>
    <xdr:to>
      <xdr:col>1</xdr:col>
      <xdr:colOff>371160</xdr:colOff>
      <xdr:row>240</xdr:row>
      <xdr:rowOff>361800</xdr:rowOff>
    </xdr:to>
    <xdr:pic>
      <xdr:nvPicPr>
        <xdr:cNvPr id="323" name="Image 315" descr="Picture"/>
        <xdr:cNvPicPr/>
      </xdr:nvPicPr>
      <xdr:blipFill>
        <a:blip r:embed="rId315"/>
        <a:stretch/>
      </xdr:blipFill>
      <xdr:spPr>
        <a:xfrm>
          <a:off x="243000" y="78390720"/>
          <a:ext cx="304560" cy="304560"/>
        </a:xfrm>
        <a:prstGeom prst="rect">
          <a:avLst/>
        </a:prstGeom>
        <a:ln w="0">
          <a:noFill/>
        </a:ln>
      </xdr:spPr>
    </xdr:pic>
    <xdr:clientData/>
  </xdr:twoCellAnchor>
  <xdr:twoCellAnchor editAs="oneCell">
    <xdr:from>
      <xdr:col>4</xdr:col>
      <xdr:colOff>295200</xdr:colOff>
      <xdr:row>240</xdr:row>
      <xdr:rowOff>66600</xdr:rowOff>
    </xdr:from>
    <xdr:to>
      <xdr:col>4</xdr:col>
      <xdr:colOff>580680</xdr:colOff>
      <xdr:row>240</xdr:row>
      <xdr:rowOff>352080</xdr:rowOff>
    </xdr:to>
    <xdr:pic>
      <xdr:nvPicPr>
        <xdr:cNvPr id="324" name="Image 316" descr="Picture"/>
        <xdr:cNvPicPr/>
      </xdr:nvPicPr>
      <xdr:blipFill>
        <a:blip r:embed="rId316"/>
        <a:stretch/>
      </xdr:blipFill>
      <xdr:spPr>
        <a:xfrm>
          <a:off x="2762640" y="78400080"/>
          <a:ext cx="285480" cy="285480"/>
        </a:xfrm>
        <a:prstGeom prst="rect">
          <a:avLst/>
        </a:prstGeom>
        <a:ln w="0">
          <a:noFill/>
        </a:ln>
      </xdr:spPr>
    </xdr:pic>
    <xdr:clientData/>
  </xdr:twoCellAnchor>
  <xdr:twoCellAnchor editAs="oneCell">
    <xdr:from>
      <xdr:col>7</xdr:col>
      <xdr:colOff>295200</xdr:colOff>
      <xdr:row>240</xdr:row>
      <xdr:rowOff>66600</xdr:rowOff>
    </xdr:from>
    <xdr:to>
      <xdr:col>7</xdr:col>
      <xdr:colOff>580680</xdr:colOff>
      <xdr:row>240</xdr:row>
      <xdr:rowOff>352080</xdr:rowOff>
    </xdr:to>
    <xdr:pic>
      <xdr:nvPicPr>
        <xdr:cNvPr id="325" name="Image 317" descr="Picture"/>
        <xdr:cNvPicPr/>
      </xdr:nvPicPr>
      <xdr:blipFill>
        <a:blip r:embed="rId317"/>
        <a:stretch/>
      </xdr:blipFill>
      <xdr:spPr>
        <a:xfrm>
          <a:off x="5406840" y="78400080"/>
          <a:ext cx="285480" cy="285480"/>
        </a:xfrm>
        <a:prstGeom prst="rect">
          <a:avLst/>
        </a:prstGeom>
        <a:ln w="0">
          <a:noFill/>
        </a:ln>
      </xdr:spPr>
    </xdr:pic>
    <xdr:clientData/>
  </xdr:twoCellAnchor>
  <xdr:twoCellAnchor editAs="oneCell">
    <xdr:from>
      <xdr:col>10</xdr:col>
      <xdr:colOff>295200</xdr:colOff>
      <xdr:row>240</xdr:row>
      <xdr:rowOff>66600</xdr:rowOff>
    </xdr:from>
    <xdr:to>
      <xdr:col>10</xdr:col>
      <xdr:colOff>580680</xdr:colOff>
      <xdr:row>240</xdr:row>
      <xdr:rowOff>352080</xdr:rowOff>
    </xdr:to>
    <xdr:pic>
      <xdr:nvPicPr>
        <xdr:cNvPr id="326" name="Image 318" descr="Picture"/>
        <xdr:cNvPicPr/>
      </xdr:nvPicPr>
      <xdr:blipFill>
        <a:blip r:embed="rId318"/>
        <a:stretch/>
      </xdr:blipFill>
      <xdr:spPr>
        <a:xfrm>
          <a:off x="8051040" y="78400080"/>
          <a:ext cx="285480" cy="285480"/>
        </a:xfrm>
        <a:prstGeom prst="rect">
          <a:avLst/>
        </a:prstGeom>
        <a:ln w="0">
          <a:noFill/>
        </a:ln>
      </xdr:spPr>
    </xdr:pic>
    <xdr:clientData/>
  </xdr:twoCellAnchor>
  <xdr:twoCellAnchor editAs="oneCell">
    <xdr:from>
      <xdr:col>1</xdr:col>
      <xdr:colOff>66600</xdr:colOff>
      <xdr:row>241</xdr:row>
      <xdr:rowOff>57240</xdr:rowOff>
    </xdr:from>
    <xdr:to>
      <xdr:col>1</xdr:col>
      <xdr:colOff>371160</xdr:colOff>
      <xdr:row>241</xdr:row>
      <xdr:rowOff>361800</xdr:rowOff>
    </xdr:to>
    <xdr:pic>
      <xdr:nvPicPr>
        <xdr:cNvPr id="327" name="Image 319" descr="Picture"/>
        <xdr:cNvPicPr/>
      </xdr:nvPicPr>
      <xdr:blipFill>
        <a:blip r:embed="rId319"/>
        <a:stretch/>
      </xdr:blipFill>
      <xdr:spPr>
        <a:xfrm>
          <a:off x="243000" y="78819480"/>
          <a:ext cx="304560" cy="304560"/>
        </a:xfrm>
        <a:prstGeom prst="rect">
          <a:avLst/>
        </a:prstGeom>
        <a:ln w="0">
          <a:noFill/>
        </a:ln>
      </xdr:spPr>
    </xdr:pic>
    <xdr:clientData/>
  </xdr:twoCellAnchor>
  <xdr:twoCellAnchor editAs="oneCell">
    <xdr:from>
      <xdr:col>4</xdr:col>
      <xdr:colOff>295200</xdr:colOff>
      <xdr:row>241</xdr:row>
      <xdr:rowOff>66600</xdr:rowOff>
    </xdr:from>
    <xdr:to>
      <xdr:col>4</xdr:col>
      <xdr:colOff>580680</xdr:colOff>
      <xdr:row>241</xdr:row>
      <xdr:rowOff>352080</xdr:rowOff>
    </xdr:to>
    <xdr:pic>
      <xdr:nvPicPr>
        <xdr:cNvPr id="328" name="Image 320" descr="Picture"/>
        <xdr:cNvPicPr/>
      </xdr:nvPicPr>
      <xdr:blipFill>
        <a:blip r:embed="rId320"/>
        <a:stretch/>
      </xdr:blipFill>
      <xdr:spPr>
        <a:xfrm>
          <a:off x="2762640" y="78828840"/>
          <a:ext cx="285480" cy="285480"/>
        </a:xfrm>
        <a:prstGeom prst="rect">
          <a:avLst/>
        </a:prstGeom>
        <a:ln w="0">
          <a:noFill/>
        </a:ln>
      </xdr:spPr>
    </xdr:pic>
    <xdr:clientData/>
  </xdr:twoCellAnchor>
  <xdr:twoCellAnchor editAs="oneCell">
    <xdr:from>
      <xdr:col>7</xdr:col>
      <xdr:colOff>295200</xdr:colOff>
      <xdr:row>241</xdr:row>
      <xdr:rowOff>66600</xdr:rowOff>
    </xdr:from>
    <xdr:to>
      <xdr:col>7</xdr:col>
      <xdr:colOff>580680</xdr:colOff>
      <xdr:row>241</xdr:row>
      <xdr:rowOff>352080</xdr:rowOff>
    </xdr:to>
    <xdr:pic>
      <xdr:nvPicPr>
        <xdr:cNvPr id="329" name="Image 321" descr="Picture"/>
        <xdr:cNvPicPr/>
      </xdr:nvPicPr>
      <xdr:blipFill>
        <a:blip r:embed="rId321"/>
        <a:stretch/>
      </xdr:blipFill>
      <xdr:spPr>
        <a:xfrm>
          <a:off x="5406840" y="78828840"/>
          <a:ext cx="285480" cy="285480"/>
        </a:xfrm>
        <a:prstGeom prst="rect">
          <a:avLst/>
        </a:prstGeom>
        <a:ln w="0">
          <a:noFill/>
        </a:ln>
      </xdr:spPr>
    </xdr:pic>
    <xdr:clientData/>
  </xdr:twoCellAnchor>
  <xdr:twoCellAnchor editAs="oneCell">
    <xdr:from>
      <xdr:col>10</xdr:col>
      <xdr:colOff>295200</xdr:colOff>
      <xdr:row>241</xdr:row>
      <xdr:rowOff>66600</xdr:rowOff>
    </xdr:from>
    <xdr:to>
      <xdr:col>10</xdr:col>
      <xdr:colOff>580680</xdr:colOff>
      <xdr:row>241</xdr:row>
      <xdr:rowOff>352080</xdr:rowOff>
    </xdr:to>
    <xdr:pic>
      <xdr:nvPicPr>
        <xdr:cNvPr id="330" name="Image 322" descr="Picture"/>
        <xdr:cNvPicPr/>
      </xdr:nvPicPr>
      <xdr:blipFill>
        <a:blip r:embed="rId322"/>
        <a:stretch/>
      </xdr:blipFill>
      <xdr:spPr>
        <a:xfrm>
          <a:off x="8051040" y="78828840"/>
          <a:ext cx="285480" cy="285480"/>
        </a:xfrm>
        <a:prstGeom prst="rect">
          <a:avLst/>
        </a:prstGeom>
        <a:ln w="0">
          <a:noFill/>
        </a:ln>
      </xdr:spPr>
    </xdr:pic>
    <xdr:clientData/>
  </xdr:twoCellAnchor>
  <xdr:twoCellAnchor editAs="oneCell">
    <xdr:from>
      <xdr:col>1</xdr:col>
      <xdr:colOff>66600</xdr:colOff>
      <xdr:row>242</xdr:row>
      <xdr:rowOff>57240</xdr:rowOff>
    </xdr:from>
    <xdr:to>
      <xdr:col>1</xdr:col>
      <xdr:colOff>371160</xdr:colOff>
      <xdr:row>242</xdr:row>
      <xdr:rowOff>361800</xdr:rowOff>
    </xdr:to>
    <xdr:pic>
      <xdr:nvPicPr>
        <xdr:cNvPr id="331" name="Image 323" descr="Picture"/>
        <xdr:cNvPicPr/>
      </xdr:nvPicPr>
      <xdr:blipFill>
        <a:blip r:embed="rId323"/>
        <a:stretch/>
      </xdr:blipFill>
      <xdr:spPr>
        <a:xfrm>
          <a:off x="243000" y="79248240"/>
          <a:ext cx="304560" cy="304560"/>
        </a:xfrm>
        <a:prstGeom prst="rect">
          <a:avLst/>
        </a:prstGeom>
        <a:ln w="0">
          <a:noFill/>
        </a:ln>
      </xdr:spPr>
    </xdr:pic>
    <xdr:clientData/>
  </xdr:twoCellAnchor>
  <xdr:twoCellAnchor editAs="oneCell">
    <xdr:from>
      <xdr:col>4</xdr:col>
      <xdr:colOff>295200</xdr:colOff>
      <xdr:row>242</xdr:row>
      <xdr:rowOff>66600</xdr:rowOff>
    </xdr:from>
    <xdr:to>
      <xdr:col>4</xdr:col>
      <xdr:colOff>580680</xdr:colOff>
      <xdr:row>242</xdr:row>
      <xdr:rowOff>352080</xdr:rowOff>
    </xdr:to>
    <xdr:pic>
      <xdr:nvPicPr>
        <xdr:cNvPr id="332" name="Image 324" descr="Picture"/>
        <xdr:cNvPicPr/>
      </xdr:nvPicPr>
      <xdr:blipFill>
        <a:blip r:embed="rId324"/>
        <a:stretch/>
      </xdr:blipFill>
      <xdr:spPr>
        <a:xfrm>
          <a:off x="2762640" y="79257600"/>
          <a:ext cx="285480" cy="285480"/>
        </a:xfrm>
        <a:prstGeom prst="rect">
          <a:avLst/>
        </a:prstGeom>
        <a:ln w="0">
          <a:noFill/>
        </a:ln>
      </xdr:spPr>
    </xdr:pic>
    <xdr:clientData/>
  </xdr:twoCellAnchor>
  <xdr:twoCellAnchor editAs="oneCell">
    <xdr:from>
      <xdr:col>7</xdr:col>
      <xdr:colOff>295200</xdr:colOff>
      <xdr:row>242</xdr:row>
      <xdr:rowOff>66600</xdr:rowOff>
    </xdr:from>
    <xdr:to>
      <xdr:col>7</xdr:col>
      <xdr:colOff>580680</xdr:colOff>
      <xdr:row>242</xdr:row>
      <xdr:rowOff>352080</xdr:rowOff>
    </xdr:to>
    <xdr:pic>
      <xdr:nvPicPr>
        <xdr:cNvPr id="333" name="Image 325" descr="Picture"/>
        <xdr:cNvPicPr/>
      </xdr:nvPicPr>
      <xdr:blipFill>
        <a:blip r:embed="rId325"/>
        <a:stretch/>
      </xdr:blipFill>
      <xdr:spPr>
        <a:xfrm>
          <a:off x="5406840" y="79257600"/>
          <a:ext cx="285480" cy="285480"/>
        </a:xfrm>
        <a:prstGeom prst="rect">
          <a:avLst/>
        </a:prstGeom>
        <a:ln w="0">
          <a:noFill/>
        </a:ln>
      </xdr:spPr>
    </xdr:pic>
    <xdr:clientData/>
  </xdr:twoCellAnchor>
  <xdr:twoCellAnchor editAs="oneCell">
    <xdr:from>
      <xdr:col>10</xdr:col>
      <xdr:colOff>295200</xdr:colOff>
      <xdr:row>242</xdr:row>
      <xdr:rowOff>66600</xdr:rowOff>
    </xdr:from>
    <xdr:to>
      <xdr:col>10</xdr:col>
      <xdr:colOff>580680</xdr:colOff>
      <xdr:row>242</xdr:row>
      <xdr:rowOff>352080</xdr:rowOff>
    </xdr:to>
    <xdr:pic>
      <xdr:nvPicPr>
        <xdr:cNvPr id="334" name="Image 326" descr="Picture"/>
        <xdr:cNvPicPr/>
      </xdr:nvPicPr>
      <xdr:blipFill>
        <a:blip r:embed="rId326"/>
        <a:stretch/>
      </xdr:blipFill>
      <xdr:spPr>
        <a:xfrm>
          <a:off x="8051040" y="79257600"/>
          <a:ext cx="285480" cy="285480"/>
        </a:xfrm>
        <a:prstGeom prst="rect">
          <a:avLst/>
        </a:prstGeom>
        <a:ln w="0">
          <a:noFill/>
        </a:ln>
      </xdr:spPr>
    </xdr:pic>
    <xdr:clientData/>
  </xdr:twoCellAnchor>
  <xdr:twoCellAnchor editAs="oneCell">
    <xdr:from>
      <xdr:col>2</xdr:col>
      <xdr:colOff>295200</xdr:colOff>
      <xdr:row>248</xdr:row>
      <xdr:rowOff>85680</xdr:rowOff>
    </xdr:from>
    <xdr:to>
      <xdr:col>2</xdr:col>
      <xdr:colOff>675720</xdr:colOff>
      <xdr:row>248</xdr:row>
      <xdr:rowOff>466200</xdr:rowOff>
    </xdr:to>
    <xdr:pic>
      <xdr:nvPicPr>
        <xdr:cNvPr id="335" name="Image 327" descr="Picture"/>
        <xdr:cNvPicPr/>
      </xdr:nvPicPr>
      <xdr:blipFill>
        <a:blip r:embed="rId327"/>
        <a:stretch/>
      </xdr:blipFill>
      <xdr:spPr>
        <a:xfrm>
          <a:off x="894600" y="81114840"/>
          <a:ext cx="380520" cy="380520"/>
        </a:xfrm>
        <a:prstGeom prst="rect">
          <a:avLst/>
        </a:prstGeom>
        <a:ln w="0">
          <a:noFill/>
        </a:ln>
      </xdr:spPr>
    </xdr:pic>
    <xdr:clientData/>
  </xdr:twoCellAnchor>
  <xdr:twoCellAnchor editAs="oneCell">
    <xdr:from>
      <xdr:col>3</xdr:col>
      <xdr:colOff>247680</xdr:colOff>
      <xdr:row>248</xdr:row>
      <xdr:rowOff>85680</xdr:rowOff>
    </xdr:from>
    <xdr:to>
      <xdr:col>3</xdr:col>
      <xdr:colOff>628200</xdr:colOff>
      <xdr:row>248</xdr:row>
      <xdr:rowOff>466200</xdr:rowOff>
    </xdr:to>
    <xdr:pic>
      <xdr:nvPicPr>
        <xdr:cNvPr id="336" name="Image 328" descr="Picture"/>
        <xdr:cNvPicPr/>
      </xdr:nvPicPr>
      <xdr:blipFill>
        <a:blip r:embed="rId328"/>
        <a:stretch/>
      </xdr:blipFill>
      <xdr:spPr>
        <a:xfrm>
          <a:off x="1833840" y="81114840"/>
          <a:ext cx="380520" cy="380520"/>
        </a:xfrm>
        <a:prstGeom prst="rect">
          <a:avLst/>
        </a:prstGeom>
        <a:ln w="0">
          <a:noFill/>
        </a:ln>
      </xdr:spPr>
    </xdr:pic>
    <xdr:clientData/>
  </xdr:twoCellAnchor>
  <xdr:twoCellAnchor editAs="oneCell">
    <xdr:from>
      <xdr:col>4</xdr:col>
      <xdr:colOff>247680</xdr:colOff>
      <xdr:row>248</xdr:row>
      <xdr:rowOff>85680</xdr:rowOff>
    </xdr:from>
    <xdr:to>
      <xdr:col>4</xdr:col>
      <xdr:colOff>628200</xdr:colOff>
      <xdr:row>248</xdr:row>
      <xdr:rowOff>466200</xdr:rowOff>
    </xdr:to>
    <xdr:pic>
      <xdr:nvPicPr>
        <xdr:cNvPr id="337" name="Image 329" descr="Picture"/>
        <xdr:cNvPicPr/>
      </xdr:nvPicPr>
      <xdr:blipFill>
        <a:blip r:embed="rId329"/>
        <a:stretch/>
      </xdr:blipFill>
      <xdr:spPr>
        <a:xfrm>
          <a:off x="2715120" y="81114840"/>
          <a:ext cx="380520" cy="380520"/>
        </a:xfrm>
        <a:prstGeom prst="rect">
          <a:avLst/>
        </a:prstGeom>
        <a:ln w="0">
          <a:noFill/>
        </a:ln>
      </xdr:spPr>
    </xdr:pic>
    <xdr:clientData/>
  </xdr:twoCellAnchor>
  <xdr:twoCellAnchor editAs="oneCell">
    <xdr:from>
      <xdr:col>5</xdr:col>
      <xdr:colOff>247680</xdr:colOff>
      <xdr:row>248</xdr:row>
      <xdr:rowOff>85680</xdr:rowOff>
    </xdr:from>
    <xdr:to>
      <xdr:col>5</xdr:col>
      <xdr:colOff>628200</xdr:colOff>
      <xdr:row>248</xdr:row>
      <xdr:rowOff>466200</xdr:rowOff>
    </xdr:to>
    <xdr:pic>
      <xdr:nvPicPr>
        <xdr:cNvPr id="338" name="Image 330" descr="Picture"/>
        <xdr:cNvPicPr/>
      </xdr:nvPicPr>
      <xdr:blipFill>
        <a:blip r:embed="rId330"/>
        <a:stretch/>
      </xdr:blipFill>
      <xdr:spPr>
        <a:xfrm>
          <a:off x="3596760" y="81114840"/>
          <a:ext cx="380520" cy="380520"/>
        </a:xfrm>
        <a:prstGeom prst="rect">
          <a:avLst/>
        </a:prstGeom>
        <a:ln w="0">
          <a:noFill/>
        </a:ln>
      </xdr:spPr>
    </xdr:pic>
    <xdr:clientData/>
  </xdr:twoCellAnchor>
  <xdr:twoCellAnchor editAs="oneCell">
    <xdr:from>
      <xdr:col>6</xdr:col>
      <xdr:colOff>247680</xdr:colOff>
      <xdr:row>248</xdr:row>
      <xdr:rowOff>85680</xdr:rowOff>
    </xdr:from>
    <xdr:to>
      <xdr:col>6</xdr:col>
      <xdr:colOff>628200</xdr:colOff>
      <xdr:row>248</xdr:row>
      <xdr:rowOff>466200</xdr:rowOff>
    </xdr:to>
    <xdr:pic>
      <xdr:nvPicPr>
        <xdr:cNvPr id="339" name="Image 331" descr="Picture"/>
        <xdr:cNvPicPr/>
      </xdr:nvPicPr>
      <xdr:blipFill>
        <a:blip r:embed="rId331"/>
        <a:stretch/>
      </xdr:blipFill>
      <xdr:spPr>
        <a:xfrm>
          <a:off x="4478040" y="81114840"/>
          <a:ext cx="380520" cy="380520"/>
        </a:xfrm>
        <a:prstGeom prst="rect">
          <a:avLst/>
        </a:prstGeom>
        <a:ln w="0">
          <a:noFill/>
        </a:ln>
      </xdr:spPr>
    </xdr:pic>
    <xdr:clientData/>
  </xdr:twoCellAnchor>
  <xdr:twoCellAnchor editAs="oneCell">
    <xdr:from>
      <xdr:col>7</xdr:col>
      <xdr:colOff>247680</xdr:colOff>
      <xdr:row>248</xdr:row>
      <xdr:rowOff>85680</xdr:rowOff>
    </xdr:from>
    <xdr:to>
      <xdr:col>7</xdr:col>
      <xdr:colOff>628200</xdr:colOff>
      <xdr:row>248</xdr:row>
      <xdr:rowOff>466200</xdr:rowOff>
    </xdr:to>
    <xdr:pic>
      <xdr:nvPicPr>
        <xdr:cNvPr id="340" name="Image 332" descr="Picture"/>
        <xdr:cNvPicPr/>
      </xdr:nvPicPr>
      <xdr:blipFill>
        <a:blip r:embed="rId332"/>
        <a:stretch/>
      </xdr:blipFill>
      <xdr:spPr>
        <a:xfrm>
          <a:off x="5359320" y="81114840"/>
          <a:ext cx="380520" cy="380520"/>
        </a:xfrm>
        <a:prstGeom prst="rect">
          <a:avLst/>
        </a:prstGeom>
        <a:ln w="0">
          <a:noFill/>
        </a:ln>
      </xdr:spPr>
    </xdr:pic>
    <xdr:clientData/>
  </xdr:twoCellAnchor>
  <xdr:twoCellAnchor editAs="oneCell">
    <xdr:from>
      <xdr:col>8</xdr:col>
      <xdr:colOff>247680</xdr:colOff>
      <xdr:row>248</xdr:row>
      <xdr:rowOff>85680</xdr:rowOff>
    </xdr:from>
    <xdr:to>
      <xdr:col>8</xdr:col>
      <xdr:colOff>628200</xdr:colOff>
      <xdr:row>248</xdr:row>
      <xdr:rowOff>466200</xdr:rowOff>
    </xdr:to>
    <xdr:pic>
      <xdr:nvPicPr>
        <xdr:cNvPr id="341" name="Image 333" descr="Picture"/>
        <xdr:cNvPicPr/>
      </xdr:nvPicPr>
      <xdr:blipFill>
        <a:blip r:embed="rId333"/>
        <a:stretch/>
      </xdr:blipFill>
      <xdr:spPr>
        <a:xfrm>
          <a:off x="6240960" y="81114840"/>
          <a:ext cx="380520" cy="380520"/>
        </a:xfrm>
        <a:prstGeom prst="rect">
          <a:avLst/>
        </a:prstGeom>
        <a:ln w="0">
          <a:noFill/>
        </a:ln>
      </xdr:spPr>
    </xdr:pic>
    <xdr:clientData/>
  </xdr:twoCellAnchor>
  <xdr:twoCellAnchor editAs="oneCell">
    <xdr:from>
      <xdr:col>9</xdr:col>
      <xdr:colOff>247680</xdr:colOff>
      <xdr:row>248</xdr:row>
      <xdr:rowOff>85680</xdr:rowOff>
    </xdr:from>
    <xdr:to>
      <xdr:col>9</xdr:col>
      <xdr:colOff>628200</xdr:colOff>
      <xdr:row>248</xdr:row>
      <xdr:rowOff>466200</xdr:rowOff>
    </xdr:to>
    <xdr:pic>
      <xdr:nvPicPr>
        <xdr:cNvPr id="342" name="Image 334" descr="Picture"/>
        <xdr:cNvPicPr/>
      </xdr:nvPicPr>
      <xdr:blipFill>
        <a:blip r:embed="rId334"/>
        <a:stretch/>
      </xdr:blipFill>
      <xdr:spPr>
        <a:xfrm>
          <a:off x="7122240" y="81114840"/>
          <a:ext cx="380520" cy="380520"/>
        </a:xfrm>
        <a:prstGeom prst="rect">
          <a:avLst/>
        </a:prstGeom>
        <a:ln w="0">
          <a:noFill/>
        </a:ln>
      </xdr:spPr>
    </xdr:pic>
    <xdr:clientData/>
  </xdr:twoCellAnchor>
  <xdr:twoCellAnchor editAs="oneCell">
    <xdr:from>
      <xdr:col>1</xdr:col>
      <xdr:colOff>66600</xdr:colOff>
      <xdr:row>250</xdr:row>
      <xdr:rowOff>57240</xdr:rowOff>
    </xdr:from>
    <xdr:to>
      <xdr:col>1</xdr:col>
      <xdr:colOff>371160</xdr:colOff>
      <xdr:row>250</xdr:row>
      <xdr:rowOff>361800</xdr:rowOff>
    </xdr:to>
    <xdr:pic>
      <xdr:nvPicPr>
        <xdr:cNvPr id="343" name="Image 335" descr="Picture"/>
        <xdr:cNvPicPr/>
      </xdr:nvPicPr>
      <xdr:blipFill>
        <a:blip r:embed="rId335"/>
        <a:stretch/>
      </xdr:blipFill>
      <xdr:spPr>
        <a:xfrm>
          <a:off x="243000" y="81838800"/>
          <a:ext cx="304560" cy="304560"/>
        </a:xfrm>
        <a:prstGeom prst="rect">
          <a:avLst/>
        </a:prstGeom>
        <a:ln w="0">
          <a:noFill/>
        </a:ln>
      </xdr:spPr>
    </xdr:pic>
    <xdr:clientData/>
  </xdr:twoCellAnchor>
  <xdr:twoCellAnchor editAs="oneCell">
    <xdr:from>
      <xdr:col>4</xdr:col>
      <xdr:colOff>295200</xdr:colOff>
      <xdr:row>250</xdr:row>
      <xdr:rowOff>66600</xdr:rowOff>
    </xdr:from>
    <xdr:to>
      <xdr:col>4</xdr:col>
      <xdr:colOff>580680</xdr:colOff>
      <xdr:row>250</xdr:row>
      <xdr:rowOff>352080</xdr:rowOff>
    </xdr:to>
    <xdr:pic>
      <xdr:nvPicPr>
        <xdr:cNvPr id="344" name="Image 336" descr="Picture"/>
        <xdr:cNvPicPr/>
      </xdr:nvPicPr>
      <xdr:blipFill>
        <a:blip r:embed="rId336"/>
        <a:stretch/>
      </xdr:blipFill>
      <xdr:spPr>
        <a:xfrm>
          <a:off x="2762640" y="81848160"/>
          <a:ext cx="285480" cy="285480"/>
        </a:xfrm>
        <a:prstGeom prst="rect">
          <a:avLst/>
        </a:prstGeom>
        <a:ln w="0">
          <a:noFill/>
        </a:ln>
      </xdr:spPr>
    </xdr:pic>
    <xdr:clientData/>
  </xdr:twoCellAnchor>
  <xdr:twoCellAnchor editAs="oneCell">
    <xdr:from>
      <xdr:col>7</xdr:col>
      <xdr:colOff>295200</xdr:colOff>
      <xdr:row>250</xdr:row>
      <xdr:rowOff>66600</xdr:rowOff>
    </xdr:from>
    <xdr:to>
      <xdr:col>7</xdr:col>
      <xdr:colOff>580680</xdr:colOff>
      <xdr:row>250</xdr:row>
      <xdr:rowOff>352080</xdr:rowOff>
    </xdr:to>
    <xdr:pic>
      <xdr:nvPicPr>
        <xdr:cNvPr id="345" name="Image 337" descr="Picture"/>
        <xdr:cNvPicPr/>
      </xdr:nvPicPr>
      <xdr:blipFill>
        <a:blip r:embed="rId337"/>
        <a:stretch/>
      </xdr:blipFill>
      <xdr:spPr>
        <a:xfrm>
          <a:off x="5406840" y="81848160"/>
          <a:ext cx="285480" cy="285480"/>
        </a:xfrm>
        <a:prstGeom prst="rect">
          <a:avLst/>
        </a:prstGeom>
        <a:ln w="0">
          <a:noFill/>
        </a:ln>
      </xdr:spPr>
    </xdr:pic>
    <xdr:clientData/>
  </xdr:twoCellAnchor>
  <xdr:twoCellAnchor editAs="oneCell">
    <xdr:from>
      <xdr:col>10</xdr:col>
      <xdr:colOff>295200</xdr:colOff>
      <xdr:row>250</xdr:row>
      <xdr:rowOff>66600</xdr:rowOff>
    </xdr:from>
    <xdr:to>
      <xdr:col>10</xdr:col>
      <xdr:colOff>580680</xdr:colOff>
      <xdr:row>250</xdr:row>
      <xdr:rowOff>352080</xdr:rowOff>
    </xdr:to>
    <xdr:pic>
      <xdr:nvPicPr>
        <xdr:cNvPr id="346" name="Image 338" descr="Picture"/>
        <xdr:cNvPicPr/>
      </xdr:nvPicPr>
      <xdr:blipFill>
        <a:blip r:embed="rId338"/>
        <a:stretch/>
      </xdr:blipFill>
      <xdr:spPr>
        <a:xfrm>
          <a:off x="8051040" y="81848160"/>
          <a:ext cx="285480" cy="285480"/>
        </a:xfrm>
        <a:prstGeom prst="rect">
          <a:avLst/>
        </a:prstGeom>
        <a:ln w="0">
          <a:noFill/>
        </a:ln>
      </xdr:spPr>
    </xdr:pic>
    <xdr:clientData/>
  </xdr:twoCellAnchor>
  <xdr:twoCellAnchor editAs="oneCell">
    <xdr:from>
      <xdr:col>1</xdr:col>
      <xdr:colOff>66600</xdr:colOff>
      <xdr:row>251</xdr:row>
      <xdr:rowOff>57240</xdr:rowOff>
    </xdr:from>
    <xdr:to>
      <xdr:col>1</xdr:col>
      <xdr:colOff>371160</xdr:colOff>
      <xdr:row>251</xdr:row>
      <xdr:rowOff>361800</xdr:rowOff>
    </xdr:to>
    <xdr:pic>
      <xdr:nvPicPr>
        <xdr:cNvPr id="347" name="Image 339" descr="Picture"/>
        <xdr:cNvPicPr/>
      </xdr:nvPicPr>
      <xdr:blipFill>
        <a:blip r:embed="rId339"/>
        <a:stretch/>
      </xdr:blipFill>
      <xdr:spPr>
        <a:xfrm>
          <a:off x="243000" y="82267560"/>
          <a:ext cx="304560" cy="304560"/>
        </a:xfrm>
        <a:prstGeom prst="rect">
          <a:avLst/>
        </a:prstGeom>
        <a:ln w="0">
          <a:noFill/>
        </a:ln>
      </xdr:spPr>
    </xdr:pic>
    <xdr:clientData/>
  </xdr:twoCellAnchor>
  <xdr:twoCellAnchor editAs="oneCell">
    <xdr:from>
      <xdr:col>4</xdr:col>
      <xdr:colOff>295200</xdr:colOff>
      <xdr:row>251</xdr:row>
      <xdr:rowOff>66600</xdr:rowOff>
    </xdr:from>
    <xdr:to>
      <xdr:col>4</xdr:col>
      <xdr:colOff>580680</xdr:colOff>
      <xdr:row>251</xdr:row>
      <xdr:rowOff>352080</xdr:rowOff>
    </xdr:to>
    <xdr:pic>
      <xdr:nvPicPr>
        <xdr:cNvPr id="348" name="Image 340" descr="Picture"/>
        <xdr:cNvPicPr/>
      </xdr:nvPicPr>
      <xdr:blipFill>
        <a:blip r:embed="rId340"/>
        <a:stretch/>
      </xdr:blipFill>
      <xdr:spPr>
        <a:xfrm>
          <a:off x="2762640" y="82276920"/>
          <a:ext cx="285480" cy="285480"/>
        </a:xfrm>
        <a:prstGeom prst="rect">
          <a:avLst/>
        </a:prstGeom>
        <a:ln w="0">
          <a:noFill/>
        </a:ln>
      </xdr:spPr>
    </xdr:pic>
    <xdr:clientData/>
  </xdr:twoCellAnchor>
  <xdr:twoCellAnchor editAs="oneCell">
    <xdr:from>
      <xdr:col>7</xdr:col>
      <xdr:colOff>295200</xdr:colOff>
      <xdr:row>251</xdr:row>
      <xdr:rowOff>66600</xdr:rowOff>
    </xdr:from>
    <xdr:to>
      <xdr:col>7</xdr:col>
      <xdr:colOff>580680</xdr:colOff>
      <xdr:row>251</xdr:row>
      <xdr:rowOff>352080</xdr:rowOff>
    </xdr:to>
    <xdr:pic>
      <xdr:nvPicPr>
        <xdr:cNvPr id="349" name="Image 341" descr="Picture"/>
        <xdr:cNvPicPr/>
      </xdr:nvPicPr>
      <xdr:blipFill>
        <a:blip r:embed="rId341"/>
        <a:stretch/>
      </xdr:blipFill>
      <xdr:spPr>
        <a:xfrm>
          <a:off x="5406840" y="82276920"/>
          <a:ext cx="285480" cy="285480"/>
        </a:xfrm>
        <a:prstGeom prst="rect">
          <a:avLst/>
        </a:prstGeom>
        <a:ln w="0">
          <a:noFill/>
        </a:ln>
      </xdr:spPr>
    </xdr:pic>
    <xdr:clientData/>
  </xdr:twoCellAnchor>
  <xdr:twoCellAnchor editAs="oneCell">
    <xdr:from>
      <xdr:col>10</xdr:col>
      <xdr:colOff>295200</xdr:colOff>
      <xdr:row>251</xdr:row>
      <xdr:rowOff>66600</xdr:rowOff>
    </xdr:from>
    <xdr:to>
      <xdr:col>10</xdr:col>
      <xdr:colOff>580680</xdr:colOff>
      <xdr:row>251</xdr:row>
      <xdr:rowOff>352080</xdr:rowOff>
    </xdr:to>
    <xdr:pic>
      <xdr:nvPicPr>
        <xdr:cNvPr id="350" name="Image 342" descr="Picture"/>
        <xdr:cNvPicPr/>
      </xdr:nvPicPr>
      <xdr:blipFill>
        <a:blip r:embed="rId342"/>
        <a:stretch/>
      </xdr:blipFill>
      <xdr:spPr>
        <a:xfrm>
          <a:off x="8051040" y="82276920"/>
          <a:ext cx="285480" cy="285480"/>
        </a:xfrm>
        <a:prstGeom prst="rect">
          <a:avLst/>
        </a:prstGeom>
        <a:ln w="0">
          <a:noFill/>
        </a:ln>
      </xdr:spPr>
    </xdr:pic>
    <xdr:clientData/>
  </xdr:twoCellAnchor>
  <xdr:twoCellAnchor editAs="oneCell">
    <xdr:from>
      <xdr:col>1</xdr:col>
      <xdr:colOff>66600</xdr:colOff>
      <xdr:row>252</xdr:row>
      <xdr:rowOff>57240</xdr:rowOff>
    </xdr:from>
    <xdr:to>
      <xdr:col>1</xdr:col>
      <xdr:colOff>371160</xdr:colOff>
      <xdr:row>252</xdr:row>
      <xdr:rowOff>361800</xdr:rowOff>
    </xdr:to>
    <xdr:pic>
      <xdr:nvPicPr>
        <xdr:cNvPr id="351" name="Image 343" descr="Picture"/>
        <xdr:cNvPicPr/>
      </xdr:nvPicPr>
      <xdr:blipFill>
        <a:blip r:embed="rId343"/>
        <a:stretch/>
      </xdr:blipFill>
      <xdr:spPr>
        <a:xfrm>
          <a:off x="243000" y="82696320"/>
          <a:ext cx="304560" cy="304560"/>
        </a:xfrm>
        <a:prstGeom prst="rect">
          <a:avLst/>
        </a:prstGeom>
        <a:ln w="0">
          <a:noFill/>
        </a:ln>
      </xdr:spPr>
    </xdr:pic>
    <xdr:clientData/>
  </xdr:twoCellAnchor>
  <xdr:twoCellAnchor editAs="oneCell">
    <xdr:from>
      <xdr:col>4</xdr:col>
      <xdr:colOff>295200</xdr:colOff>
      <xdr:row>252</xdr:row>
      <xdr:rowOff>66600</xdr:rowOff>
    </xdr:from>
    <xdr:to>
      <xdr:col>4</xdr:col>
      <xdr:colOff>580680</xdr:colOff>
      <xdr:row>252</xdr:row>
      <xdr:rowOff>352080</xdr:rowOff>
    </xdr:to>
    <xdr:pic>
      <xdr:nvPicPr>
        <xdr:cNvPr id="352" name="Image 344" descr="Picture"/>
        <xdr:cNvPicPr/>
      </xdr:nvPicPr>
      <xdr:blipFill>
        <a:blip r:embed="rId344"/>
        <a:stretch/>
      </xdr:blipFill>
      <xdr:spPr>
        <a:xfrm>
          <a:off x="2762640" y="82705680"/>
          <a:ext cx="285480" cy="285480"/>
        </a:xfrm>
        <a:prstGeom prst="rect">
          <a:avLst/>
        </a:prstGeom>
        <a:ln w="0">
          <a:noFill/>
        </a:ln>
      </xdr:spPr>
    </xdr:pic>
    <xdr:clientData/>
  </xdr:twoCellAnchor>
  <xdr:twoCellAnchor editAs="oneCell">
    <xdr:from>
      <xdr:col>7</xdr:col>
      <xdr:colOff>295200</xdr:colOff>
      <xdr:row>252</xdr:row>
      <xdr:rowOff>66600</xdr:rowOff>
    </xdr:from>
    <xdr:to>
      <xdr:col>7</xdr:col>
      <xdr:colOff>580680</xdr:colOff>
      <xdr:row>252</xdr:row>
      <xdr:rowOff>352080</xdr:rowOff>
    </xdr:to>
    <xdr:pic>
      <xdr:nvPicPr>
        <xdr:cNvPr id="353" name="Image 345" descr="Picture"/>
        <xdr:cNvPicPr/>
      </xdr:nvPicPr>
      <xdr:blipFill>
        <a:blip r:embed="rId345"/>
        <a:stretch/>
      </xdr:blipFill>
      <xdr:spPr>
        <a:xfrm>
          <a:off x="5406840" y="82705680"/>
          <a:ext cx="285480" cy="285480"/>
        </a:xfrm>
        <a:prstGeom prst="rect">
          <a:avLst/>
        </a:prstGeom>
        <a:ln w="0">
          <a:noFill/>
        </a:ln>
      </xdr:spPr>
    </xdr:pic>
    <xdr:clientData/>
  </xdr:twoCellAnchor>
  <xdr:twoCellAnchor editAs="oneCell">
    <xdr:from>
      <xdr:col>10</xdr:col>
      <xdr:colOff>295200</xdr:colOff>
      <xdr:row>252</xdr:row>
      <xdr:rowOff>66600</xdr:rowOff>
    </xdr:from>
    <xdr:to>
      <xdr:col>10</xdr:col>
      <xdr:colOff>580680</xdr:colOff>
      <xdr:row>252</xdr:row>
      <xdr:rowOff>352080</xdr:rowOff>
    </xdr:to>
    <xdr:pic>
      <xdr:nvPicPr>
        <xdr:cNvPr id="354" name="Image 346" descr="Picture"/>
        <xdr:cNvPicPr/>
      </xdr:nvPicPr>
      <xdr:blipFill>
        <a:blip r:embed="rId346"/>
        <a:stretch/>
      </xdr:blipFill>
      <xdr:spPr>
        <a:xfrm>
          <a:off x="8051040" y="82705680"/>
          <a:ext cx="285480" cy="285480"/>
        </a:xfrm>
        <a:prstGeom prst="rect">
          <a:avLst/>
        </a:prstGeom>
        <a:ln w="0">
          <a:noFill/>
        </a:ln>
      </xdr:spPr>
    </xdr:pic>
    <xdr:clientData/>
  </xdr:twoCellAnchor>
  <xdr:twoCellAnchor editAs="oneCell">
    <xdr:from>
      <xdr:col>2</xdr:col>
      <xdr:colOff>295200</xdr:colOff>
      <xdr:row>258</xdr:row>
      <xdr:rowOff>85680</xdr:rowOff>
    </xdr:from>
    <xdr:to>
      <xdr:col>2</xdr:col>
      <xdr:colOff>675720</xdr:colOff>
      <xdr:row>258</xdr:row>
      <xdr:rowOff>466200</xdr:rowOff>
    </xdr:to>
    <xdr:pic>
      <xdr:nvPicPr>
        <xdr:cNvPr id="355" name="Image 347" descr="Picture"/>
        <xdr:cNvPicPr/>
      </xdr:nvPicPr>
      <xdr:blipFill>
        <a:blip r:embed="rId347"/>
        <a:stretch/>
      </xdr:blipFill>
      <xdr:spPr>
        <a:xfrm>
          <a:off x="894600" y="84562920"/>
          <a:ext cx="380520" cy="380520"/>
        </a:xfrm>
        <a:prstGeom prst="rect">
          <a:avLst/>
        </a:prstGeom>
        <a:ln w="0">
          <a:noFill/>
        </a:ln>
      </xdr:spPr>
    </xdr:pic>
    <xdr:clientData/>
  </xdr:twoCellAnchor>
  <xdr:twoCellAnchor editAs="oneCell">
    <xdr:from>
      <xdr:col>3</xdr:col>
      <xdr:colOff>247680</xdr:colOff>
      <xdr:row>258</xdr:row>
      <xdr:rowOff>85680</xdr:rowOff>
    </xdr:from>
    <xdr:to>
      <xdr:col>3</xdr:col>
      <xdr:colOff>628200</xdr:colOff>
      <xdr:row>258</xdr:row>
      <xdr:rowOff>466200</xdr:rowOff>
    </xdr:to>
    <xdr:pic>
      <xdr:nvPicPr>
        <xdr:cNvPr id="356" name="Image 348" descr="Picture"/>
        <xdr:cNvPicPr/>
      </xdr:nvPicPr>
      <xdr:blipFill>
        <a:blip r:embed="rId348"/>
        <a:stretch/>
      </xdr:blipFill>
      <xdr:spPr>
        <a:xfrm>
          <a:off x="1833840" y="84562920"/>
          <a:ext cx="380520" cy="380520"/>
        </a:xfrm>
        <a:prstGeom prst="rect">
          <a:avLst/>
        </a:prstGeom>
        <a:ln w="0">
          <a:noFill/>
        </a:ln>
      </xdr:spPr>
    </xdr:pic>
    <xdr:clientData/>
  </xdr:twoCellAnchor>
  <xdr:twoCellAnchor editAs="oneCell">
    <xdr:from>
      <xdr:col>4</xdr:col>
      <xdr:colOff>247680</xdr:colOff>
      <xdr:row>258</xdr:row>
      <xdr:rowOff>85680</xdr:rowOff>
    </xdr:from>
    <xdr:to>
      <xdr:col>4</xdr:col>
      <xdr:colOff>628200</xdr:colOff>
      <xdr:row>258</xdr:row>
      <xdr:rowOff>466200</xdr:rowOff>
    </xdr:to>
    <xdr:pic>
      <xdr:nvPicPr>
        <xdr:cNvPr id="357" name="Image 349" descr="Picture"/>
        <xdr:cNvPicPr/>
      </xdr:nvPicPr>
      <xdr:blipFill>
        <a:blip r:embed="rId349"/>
        <a:stretch/>
      </xdr:blipFill>
      <xdr:spPr>
        <a:xfrm>
          <a:off x="2715120" y="84562920"/>
          <a:ext cx="380520" cy="380520"/>
        </a:xfrm>
        <a:prstGeom prst="rect">
          <a:avLst/>
        </a:prstGeom>
        <a:ln w="0">
          <a:noFill/>
        </a:ln>
      </xdr:spPr>
    </xdr:pic>
    <xdr:clientData/>
  </xdr:twoCellAnchor>
  <xdr:twoCellAnchor editAs="oneCell">
    <xdr:from>
      <xdr:col>5</xdr:col>
      <xdr:colOff>247680</xdr:colOff>
      <xdr:row>258</xdr:row>
      <xdr:rowOff>85680</xdr:rowOff>
    </xdr:from>
    <xdr:to>
      <xdr:col>5</xdr:col>
      <xdr:colOff>628200</xdr:colOff>
      <xdr:row>258</xdr:row>
      <xdr:rowOff>466200</xdr:rowOff>
    </xdr:to>
    <xdr:pic>
      <xdr:nvPicPr>
        <xdr:cNvPr id="358" name="Image 350" descr="Picture"/>
        <xdr:cNvPicPr/>
      </xdr:nvPicPr>
      <xdr:blipFill>
        <a:blip r:embed="rId350"/>
        <a:stretch/>
      </xdr:blipFill>
      <xdr:spPr>
        <a:xfrm>
          <a:off x="3596760" y="84562920"/>
          <a:ext cx="380520" cy="380520"/>
        </a:xfrm>
        <a:prstGeom prst="rect">
          <a:avLst/>
        </a:prstGeom>
        <a:ln w="0">
          <a:noFill/>
        </a:ln>
      </xdr:spPr>
    </xdr:pic>
    <xdr:clientData/>
  </xdr:twoCellAnchor>
  <xdr:twoCellAnchor editAs="oneCell">
    <xdr:from>
      <xdr:col>6</xdr:col>
      <xdr:colOff>247680</xdr:colOff>
      <xdr:row>258</xdr:row>
      <xdr:rowOff>85680</xdr:rowOff>
    </xdr:from>
    <xdr:to>
      <xdr:col>6</xdr:col>
      <xdr:colOff>628200</xdr:colOff>
      <xdr:row>258</xdr:row>
      <xdr:rowOff>466200</xdr:rowOff>
    </xdr:to>
    <xdr:pic>
      <xdr:nvPicPr>
        <xdr:cNvPr id="359" name="Image 351" descr="Picture"/>
        <xdr:cNvPicPr/>
      </xdr:nvPicPr>
      <xdr:blipFill>
        <a:blip r:embed="rId351"/>
        <a:stretch/>
      </xdr:blipFill>
      <xdr:spPr>
        <a:xfrm>
          <a:off x="4478040" y="84562920"/>
          <a:ext cx="380520" cy="380520"/>
        </a:xfrm>
        <a:prstGeom prst="rect">
          <a:avLst/>
        </a:prstGeom>
        <a:ln w="0">
          <a:noFill/>
        </a:ln>
      </xdr:spPr>
    </xdr:pic>
    <xdr:clientData/>
  </xdr:twoCellAnchor>
  <xdr:twoCellAnchor editAs="oneCell">
    <xdr:from>
      <xdr:col>7</xdr:col>
      <xdr:colOff>247680</xdr:colOff>
      <xdr:row>258</xdr:row>
      <xdr:rowOff>85680</xdr:rowOff>
    </xdr:from>
    <xdr:to>
      <xdr:col>7</xdr:col>
      <xdr:colOff>628200</xdr:colOff>
      <xdr:row>258</xdr:row>
      <xdr:rowOff>466200</xdr:rowOff>
    </xdr:to>
    <xdr:pic>
      <xdr:nvPicPr>
        <xdr:cNvPr id="360" name="Image 352" descr="Picture"/>
        <xdr:cNvPicPr/>
      </xdr:nvPicPr>
      <xdr:blipFill>
        <a:blip r:embed="rId352"/>
        <a:stretch/>
      </xdr:blipFill>
      <xdr:spPr>
        <a:xfrm>
          <a:off x="5359320" y="84562920"/>
          <a:ext cx="380520" cy="380520"/>
        </a:xfrm>
        <a:prstGeom prst="rect">
          <a:avLst/>
        </a:prstGeom>
        <a:ln w="0">
          <a:noFill/>
        </a:ln>
      </xdr:spPr>
    </xdr:pic>
    <xdr:clientData/>
  </xdr:twoCellAnchor>
  <xdr:twoCellAnchor editAs="oneCell">
    <xdr:from>
      <xdr:col>8</xdr:col>
      <xdr:colOff>247680</xdr:colOff>
      <xdr:row>258</xdr:row>
      <xdr:rowOff>85680</xdr:rowOff>
    </xdr:from>
    <xdr:to>
      <xdr:col>8</xdr:col>
      <xdr:colOff>628200</xdr:colOff>
      <xdr:row>258</xdr:row>
      <xdr:rowOff>466200</xdr:rowOff>
    </xdr:to>
    <xdr:pic>
      <xdr:nvPicPr>
        <xdr:cNvPr id="361" name="Image 353" descr="Picture"/>
        <xdr:cNvPicPr/>
      </xdr:nvPicPr>
      <xdr:blipFill>
        <a:blip r:embed="rId353"/>
        <a:stretch/>
      </xdr:blipFill>
      <xdr:spPr>
        <a:xfrm>
          <a:off x="6240960" y="84562920"/>
          <a:ext cx="380520" cy="380520"/>
        </a:xfrm>
        <a:prstGeom prst="rect">
          <a:avLst/>
        </a:prstGeom>
        <a:ln w="0">
          <a:noFill/>
        </a:ln>
      </xdr:spPr>
    </xdr:pic>
    <xdr:clientData/>
  </xdr:twoCellAnchor>
  <xdr:twoCellAnchor editAs="oneCell">
    <xdr:from>
      <xdr:col>9</xdr:col>
      <xdr:colOff>247680</xdr:colOff>
      <xdr:row>258</xdr:row>
      <xdr:rowOff>85680</xdr:rowOff>
    </xdr:from>
    <xdr:to>
      <xdr:col>9</xdr:col>
      <xdr:colOff>628200</xdr:colOff>
      <xdr:row>258</xdr:row>
      <xdr:rowOff>466200</xdr:rowOff>
    </xdr:to>
    <xdr:pic>
      <xdr:nvPicPr>
        <xdr:cNvPr id="362" name="Image 354" descr="Picture"/>
        <xdr:cNvPicPr/>
      </xdr:nvPicPr>
      <xdr:blipFill>
        <a:blip r:embed="rId354"/>
        <a:stretch/>
      </xdr:blipFill>
      <xdr:spPr>
        <a:xfrm>
          <a:off x="7122240" y="84562920"/>
          <a:ext cx="380520" cy="380520"/>
        </a:xfrm>
        <a:prstGeom prst="rect">
          <a:avLst/>
        </a:prstGeom>
        <a:ln w="0">
          <a:noFill/>
        </a:ln>
      </xdr:spPr>
    </xdr:pic>
    <xdr:clientData/>
  </xdr:twoCellAnchor>
  <xdr:twoCellAnchor editAs="oneCell">
    <xdr:from>
      <xdr:col>10</xdr:col>
      <xdr:colOff>247680</xdr:colOff>
      <xdr:row>258</xdr:row>
      <xdr:rowOff>85680</xdr:rowOff>
    </xdr:from>
    <xdr:to>
      <xdr:col>10</xdr:col>
      <xdr:colOff>628200</xdr:colOff>
      <xdr:row>258</xdr:row>
      <xdr:rowOff>466200</xdr:rowOff>
    </xdr:to>
    <xdr:pic>
      <xdr:nvPicPr>
        <xdr:cNvPr id="363" name="Image 355" descr="Picture"/>
        <xdr:cNvPicPr/>
      </xdr:nvPicPr>
      <xdr:blipFill>
        <a:blip r:embed="rId355"/>
        <a:stretch/>
      </xdr:blipFill>
      <xdr:spPr>
        <a:xfrm>
          <a:off x="8003520" y="84562920"/>
          <a:ext cx="380520" cy="380520"/>
        </a:xfrm>
        <a:prstGeom prst="rect">
          <a:avLst/>
        </a:prstGeom>
        <a:ln w="0">
          <a:noFill/>
        </a:ln>
      </xdr:spPr>
    </xdr:pic>
    <xdr:clientData/>
  </xdr:twoCellAnchor>
  <xdr:twoCellAnchor editAs="oneCell">
    <xdr:from>
      <xdr:col>1</xdr:col>
      <xdr:colOff>66600</xdr:colOff>
      <xdr:row>260</xdr:row>
      <xdr:rowOff>57240</xdr:rowOff>
    </xdr:from>
    <xdr:to>
      <xdr:col>1</xdr:col>
      <xdr:colOff>371160</xdr:colOff>
      <xdr:row>260</xdr:row>
      <xdr:rowOff>361800</xdr:rowOff>
    </xdr:to>
    <xdr:pic>
      <xdr:nvPicPr>
        <xdr:cNvPr id="364" name="Image 356" descr="Picture"/>
        <xdr:cNvPicPr/>
      </xdr:nvPicPr>
      <xdr:blipFill>
        <a:blip r:embed="rId356"/>
        <a:stretch/>
      </xdr:blipFill>
      <xdr:spPr>
        <a:xfrm>
          <a:off x="243000" y="85286880"/>
          <a:ext cx="304560" cy="304560"/>
        </a:xfrm>
        <a:prstGeom prst="rect">
          <a:avLst/>
        </a:prstGeom>
        <a:ln w="0">
          <a:noFill/>
        </a:ln>
      </xdr:spPr>
    </xdr:pic>
    <xdr:clientData/>
  </xdr:twoCellAnchor>
  <xdr:twoCellAnchor editAs="oneCell">
    <xdr:from>
      <xdr:col>4</xdr:col>
      <xdr:colOff>295200</xdr:colOff>
      <xdr:row>260</xdr:row>
      <xdr:rowOff>66600</xdr:rowOff>
    </xdr:from>
    <xdr:to>
      <xdr:col>4</xdr:col>
      <xdr:colOff>580680</xdr:colOff>
      <xdr:row>260</xdr:row>
      <xdr:rowOff>352080</xdr:rowOff>
    </xdr:to>
    <xdr:pic>
      <xdr:nvPicPr>
        <xdr:cNvPr id="365" name="Image 357" descr="Picture"/>
        <xdr:cNvPicPr/>
      </xdr:nvPicPr>
      <xdr:blipFill>
        <a:blip r:embed="rId357"/>
        <a:stretch/>
      </xdr:blipFill>
      <xdr:spPr>
        <a:xfrm>
          <a:off x="2762640" y="85296240"/>
          <a:ext cx="285480" cy="285480"/>
        </a:xfrm>
        <a:prstGeom prst="rect">
          <a:avLst/>
        </a:prstGeom>
        <a:ln w="0">
          <a:noFill/>
        </a:ln>
      </xdr:spPr>
    </xdr:pic>
    <xdr:clientData/>
  </xdr:twoCellAnchor>
  <xdr:twoCellAnchor editAs="oneCell">
    <xdr:from>
      <xdr:col>7</xdr:col>
      <xdr:colOff>295200</xdr:colOff>
      <xdr:row>260</xdr:row>
      <xdr:rowOff>66600</xdr:rowOff>
    </xdr:from>
    <xdr:to>
      <xdr:col>7</xdr:col>
      <xdr:colOff>580680</xdr:colOff>
      <xdr:row>260</xdr:row>
      <xdr:rowOff>352080</xdr:rowOff>
    </xdr:to>
    <xdr:pic>
      <xdr:nvPicPr>
        <xdr:cNvPr id="366" name="Image 358" descr="Picture"/>
        <xdr:cNvPicPr/>
      </xdr:nvPicPr>
      <xdr:blipFill>
        <a:blip r:embed="rId358"/>
        <a:stretch/>
      </xdr:blipFill>
      <xdr:spPr>
        <a:xfrm>
          <a:off x="5406840" y="85296240"/>
          <a:ext cx="285480" cy="285480"/>
        </a:xfrm>
        <a:prstGeom prst="rect">
          <a:avLst/>
        </a:prstGeom>
        <a:ln w="0">
          <a:noFill/>
        </a:ln>
      </xdr:spPr>
    </xdr:pic>
    <xdr:clientData/>
  </xdr:twoCellAnchor>
  <xdr:twoCellAnchor editAs="oneCell">
    <xdr:from>
      <xdr:col>10</xdr:col>
      <xdr:colOff>295200</xdr:colOff>
      <xdr:row>260</xdr:row>
      <xdr:rowOff>66600</xdr:rowOff>
    </xdr:from>
    <xdr:to>
      <xdr:col>10</xdr:col>
      <xdr:colOff>580680</xdr:colOff>
      <xdr:row>260</xdr:row>
      <xdr:rowOff>352080</xdr:rowOff>
    </xdr:to>
    <xdr:pic>
      <xdr:nvPicPr>
        <xdr:cNvPr id="367" name="Image 359" descr="Picture"/>
        <xdr:cNvPicPr/>
      </xdr:nvPicPr>
      <xdr:blipFill>
        <a:blip r:embed="rId359"/>
        <a:stretch/>
      </xdr:blipFill>
      <xdr:spPr>
        <a:xfrm>
          <a:off x="8051040" y="85296240"/>
          <a:ext cx="285480" cy="285480"/>
        </a:xfrm>
        <a:prstGeom prst="rect">
          <a:avLst/>
        </a:prstGeom>
        <a:ln w="0">
          <a:noFill/>
        </a:ln>
      </xdr:spPr>
    </xdr:pic>
    <xdr:clientData/>
  </xdr:twoCellAnchor>
  <xdr:twoCellAnchor editAs="oneCell">
    <xdr:from>
      <xdr:col>1</xdr:col>
      <xdr:colOff>66600</xdr:colOff>
      <xdr:row>261</xdr:row>
      <xdr:rowOff>57240</xdr:rowOff>
    </xdr:from>
    <xdr:to>
      <xdr:col>1</xdr:col>
      <xdr:colOff>371160</xdr:colOff>
      <xdr:row>261</xdr:row>
      <xdr:rowOff>361800</xdr:rowOff>
    </xdr:to>
    <xdr:pic>
      <xdr:nvPicPr>
        <xdr:cNvPr id="368" name="Image 360" descr="Picture"/>
        <xdr:cNvPicPr/>
      </xdr:nvPicPr>
      <xdr:blipFill>
        <a:blip r:embed="rId360"/>
        <a:stretch/>
      </xdr:blipFill>
      <xdr:spPr>
        <a:xfrm>
          <a:off x="243000" y="85715640"/>
          <a:ext cx="304560" cy="304560"/>
        </a:xfrm>
        <a:prstGeom prst="rect">
          <a:avLst/>
        </a:prstGeom>
        <a:ln w="0">
          <a:noFill/>
        </a:ln>
      </xdr:spPr>
    </xdr:pic>
    <xdr:clientData/>
  </xdr:twoCellAnchor>
  <xdr:twoCellAnchor editAs="oneCell">
    <xdr:from>
      <xdr:col>4</xdr:col>
      <xdr:colOff>295200</xdr:colOff>
      <xdr:row>261</xdr:row>
      <xdr:rowOff>66600</xdr:rowOff>
    </xdr:from>
    <xdr:to>
      <xdr:col>4</xdr:col>
      <xdr:colOff>580680</xdr:colOff>
      <xdr:row>261</xdr:row>
      <xdr:rowOff>352080</xdr:rowOff>
    </xdr:to>
    <xdr:pic>
      <xdr:nvPicPr>
        <xdr:cNvPr id="369" name="Image 361" descr="Picture"/>
        <xdr:cNvPicPr/>
      </xdr:nvPicPr>
      <xdr:blipFill>
        <a:blip r:embed="rId361"/>
        <a:stretch/>
      </xdr:blipFill>
      <xdr:spPr>
        <a:xfrm>
          <a:off x="2762640" y="85725000"/>
          <a:ext cx="285480" cy="285480"/>
        </a:xfrm>
        <a:prstGeom prst="rect">
          <a:avLst/>
        </a:prstGeom>
        <a:ln w="0">
          <a:noFill/>
        </a:ln>
      </xdr:spPr>
    </xdr:pic>
    <xdr:clientData/>
  </xdr:twoCellAnchor>
  <xdr:twoCellAnchor editAs="oneCell">
    <xdr:from>
      <xdr:col>7</xdr:col>
      <xdr:colOff>295200</xdr:colOff>
      <xdr:row>261</xdr:row>
      <xdr:rowOff>66600</xdr:rowOff>
    </xdr:from>
    <xdr:to>
      <xdr:col>7</xdr:col>
      <xdr:colOff>580680</xdr:colOff>
      <xdr:row>261</xdr:row>
      <xdr:rowOff>352080</xdr:rowOff>
    </xdr:to>
    <xdr:pic>
      <xdr:nvPicPr>
        <xdr:cNvPr id="370" name="Image 362" descr="Picture"/>
        <xdr:cNvPicPr/>
      </xdr:nvPicPr>
      <xdr:blipFill>
        <a:blip r:embed="rId362"/>
        <a:stretch/>
      </xdr:blipFill>
      <xdr:spPr>
        <a:xfrm>
          <a:off x="5406840" y="85725000"/>
          <a:ext cx="285480" cy="285480"/>
        </a:xfrm>
        <a:prstGeom prst="rect">
          <a:avLst/>
        </a:prstGeom>
        <a:ln w="0">
          <a:noFill/>
        </a:ln>
      </xdr:spPr>
    </xdr:pic>
    <xdr:clientData/>
  </xdr:twoCellAnchor>
  <xdr:twoCellAnchor editAs="oneCell">
    <xdr:from>
      <xdr:col>10</xdr:col>
      <xdr:colOff>295200</xdr:colOff>
      <xdr:row>261</xdr:row>
      <xdr:rowOff>66600</xdr:rowOff>
    </xdr:from>
    <xdr:to>
      <xdr:col>10</xdr:col>
      <xdr:colOff>580680</xdr:colOff>
      <xdr:row>261</xdr:row>
      <xdr:rowOff>352080</xdr:rowOff>
    </xdr:to>
    <xdr:pic>
      <xdr:nvPicPr>
        <xdr:cNvPr id="371" name="Image 363" descr="Picture"/>
        <xdr:cNvPicPr/>
      </xdr:nvPicPr>
      <xdr:blipFill>
        <a:blip r:embed="rId363"/>
        <a:stretch/>
      </xdr:blipFill>
      <xdr:spPr>
        <a:xfrm>
          <a:off x="8051040" y="85725000"/>
          <a:ext cx="285480" cy="285480"/>
        </a:xfrm>
        <a:prstGeom prst="rect">
          <a:avLst/>
        </a:prstGeom>
        <a:ln w="0">
          <a:noFill/>
        </a:ln>
      </xdr:spPr>
    </xdr:pic>
    <xdr:clientData/>
  </xdr:twoCellAnchor>
  <xdr:twoCellAnchor editAs="oneCell">
    <xdr:from>
      <xdr:col>1</xdr:col>
      <xdr:colOff>66600</xdr:colOff>
      <xdr:row>262</xdr:row>
      <xdr:rowOff>57240</xdr:rowOff>
    </xdr:from>
    <xdr:to>
      <xdr:col>1</xdr:col>
      <xdr:colOff>371160</xdr:colOff>
      <xdr:row>262</xdr:row>
      <xdr:rowOff>361800</xdr:rowOff>
    </xdr:to>
    <xdr:pic>
      <xdr:nvPicPr>
        <xdr:cNvPr id="372" name="Image 364" descr="Picture"/>
        <xdr:cNvPicPr/>
      </xdr:nvPicPr>
      <xdr:blipFill>
        <a:blip r:embed="rId364"/>
        <a:stretch/>
      </xdr:blipFill>
      <xdr:spPr>
        <a:xfrm>
          <a:off x="243000" y="86144040"/>
          <a:ext cx="304560" cy="304560"/>
        </a:xfrm>
        <a:prstGeom prst="rect">
          <a:avLst/>
        </a:prstGeom>
        <a:ln w="0">
          <a:noFill/>
        </a:ln>
      </xdr:spPr>
    </xdr:pic>
    <xdr:clientData/>
  </xdr:twoCellAnchor>
  <xdr:twoCellAnchor editAs="oneCell">
    <xdr:from>
      <xdr:col>4</xdr:col>
      <xdr:colOff>295200</xdr:colOff>
      <xdr:row>262</xdr:row>
      <xdr:rowOff>66600</xdr:rowOff>
    </xdr:from>
    <xdr:to>
      <xdr:col>4</xdr:col>
      <xdr:colOff>580680</xdr:colOff>
      <xdr:row>262</xdr:row>
      <xdr:rowOff>352080</xdr:rowOff>
    </xdr:to>
    <xdr:pic>
      <xdr:nvPicPr>
        <xdr:cNvPr id="373" name="Image 365" descr="Picture"/>
        <xdr:cNvPicPr/>
      </xdr:nvPicPr>
      <xdr:blipFill>
        <a:blip r:embed="rId365"/>
        <a:stretch/>
      </xdr:blipFill>
      <xdr:spPr>
        <a:xfrm>
          <a:off x="2762640" y="86153400"/>
          <a:ext cx="285480" cy="285480"/>
        </a:xfrm>
        <a:prstGeom prst="rect">
          <a:avLst/>
        </a:prstGeom>
        <a:ln w="0">
          <a:noFill/>
        </a:ln>
      </xdr:spPr>
    </xdr:pic>
    <xdr:clientData/>
  </xdr:twoCellAnchor>
  <xdr:twoCellAnchor editAs="oneCell">
    <xdr:from>
      <xdr:col>7</xdr:col>
      <xdr:colOff>295200</xdr:colOff>
      <xdr:row>262</xdr:row>
      <xdr:rowOff>66600</xdr:rowOff>
    </xdr:from>
    <xdr:to>
      <xdr:col>7</xdr:col>
      <xdr:colOff>580680</xdr:colOff>
      <xdr:row>262</xdr:row>
      <xdr:rowOff>352080</xdr:rowOff>
    </xdr:to>
    <xdr:pic>
      <xdr:nvPicPr>
        <xdr:cNvPr id="374" name="Image 366" descr="Picture"/>
        <xdr:cNvPicPr/>
      </xdr:nvPicPr>
      <xdr:blipFill>
        <a:blip r:embed="rId366"/>
        <a:stretch/>
      </xdr:blipFill>
      <xdr:spPr>
        <a:xfrm>
          <a:off x="5406840" y="86153400"/>
          <a:ext cx="285480" cy="285480"/>
        </a:xfrm>
        <a:prstGeom prst="rect">
          <a:avLst/>
        </a:prstGeom>
        <a:ln w="0">
          <a:noFill/>
        </a:ln>
      </xdr:spPr>
    </xdr:pic>
    <xdr:clientData/>
  </xdr:twoCellAnchor>
  <xdr:twoCellAnchor editAs="oneCell">
    <xdr:from>
      <xdr:col>10</xdr:col>
      <xdr:colOff>295200</xdr:colOff>
      <xdr:row>262</xdr:row>
      <xdr:rowOff>66600</xdr:rowOff>
    </xdr:from>
    <xdr:to>
      <xdr:col>10</xdr:col>
      <xdr:colOff>580680</xdr:colOff>
      <xdr:row>262</xdr:row>
      <xdr:rowOff>352080</xdr:rowOff>
    </xdr:to>
    <xdr:pic>
      <xdr:nvPicPr>
        <xdr:cNvPr id="375" name="Image 367" descr="Picture"/>
        <xdr:cNvPicPr/>
      </xdr:nvPicPr>
      <xdr:blipFill>
        <a:blip r:embed="rId367"/>
        <a:stretch/>
      </xdr:blipFill>
      <xdr:spPr>
        <a:xfrm>
          <a:off x="8051040" y="86153400"/>
          <a:ext cx="285480" cy="285480"/>
        </a:xfrm>
        <a:prstGeom prst="rect">
          <a:avLst/>
        </a:prstGeom>
        <a:ln w="0">
          <a:noFill/>
        </a:ln>
      </xdr:spPr>
    </xdr:pic>
    <xdr:clientData/>
  </xdr:twoCellAnchor>
  <xdr:twoCellAnchor editAs="oneCell">
    <xdr:from>
      <xdr:col>2</xdr:col>
      <xdr:colOff>295200</xdr:colOff>
      <xdr:row>268</xdr:row>
      <xdr:rowOff>85680</xdr:rowOff>
    </xdr:from>
    <xdr:to>
      <xdr:col>2</xdr:col>
      <xdr:colOff>675720</xdr:colOff>
      <xdr:row>268</xdr:row>
      <xdr:rowOff>466200</xdr:rowOff>
    </xdr:to>
    <xdr:pic>
      <xdr:nvPicPr>
        <xdr:cNvPr id="376" name="Image 368" descr="Picture"/>
        <xdr:cNvPicPr/>
      </xdr:nvPicPr>
      <xdr:blipFill>
        <a:blip r:embed="rId368"/>
        <a:stretch/>
      </xdr:blipFill>
      <xdr:spPr>
        <a:xfrm>
          <a:off x="894600" y="88011000"/>
          <a:ext cx="380520" cy="380520"/>
        </a:xfrm>
        <a:prstGeom prst="rect">
          <a:avLst/>
        </a:prstGeom>
        <a:ln w="0">
          <a:noFill/>
        </a:ln>
      </xdr:spPr>
    </xdr:pic>
    <xdr:clientData/>
  </xdr:twoCellAnchor>
  <xdr:twoCellAnchor editAs="oneCell">
    <xdr:from>
      <xdr:col>3</xdr:col>
      <xdr:colOff>247680</xdr:colOff>
      <xdr:row>268</xdr:row>
      <xdr:rowOff>85680</xdr:rowOff>
    </xdr:from>
    <xdr:to>
      <xdr:col>3</xdr:col>
      <xdr:colOff>628200</xdr:colOff>
      <xdr:row>268</xdr:row>
      <xdr:rowOff>466200</xdr:rowOff>
    </xdr:to>
    <xdr:pic>
      <xdr:nvPicPr>
        <xdr:cNvPr id="377" name="Image 369" descr="Picture"/>
        <xdr:cNvPicPr/>
      </xdr:nvPicPr>
      <xdr:blipFill>
        <a:blip r:embed="rId369"/>
        <a:stretch/>
      </xdr:blipFill>
      <xdr:spPr>
        <a:xfrm>
          <a:off x="1833840" y="88011000"/>
          <a:ext cx="380520" cy="380520"/>
        </a:xfrm>
        <a:prstGeom prst="rect">
          <a:avLst/>
        </a:prstGeom>
        <a:ln w="0">
          <a:noFill/>
        </a:ln>
      </xdr:spPr>
    </xdr:pic>
    <xdr:clientData/>
  </xdr:twoCellAnchor>
  <xdr:twoCellAnchor editAs="oneCell">
    <xdr:from>
      <xdr:col>4</xdr:col>
      <xdr:colOff>247680</xdr:colOff>
      <xdr:row>268</xdr:row>
      <xdr:rowOff>85680</xdr:rowOff>
    </xdr:from>
    <xdr:to>
      <xdr:col>4</xdr:col>
      <xdr:colOff>628200</xdr:colOff>
      <xdr:row>268</xdr:row>
      <xdr:rowOff>466200</xdr:rowOff>
    </xdr:to>
    <xdr:pic>
      <xdr:nvPicPr>
        <xdr:cNvPr id="378" name="Image 370" descr="Picture"/>
        <xdr:cNvPicPr/>
      </xdr:nvPicPr>
      <xdr:blipFill>
        <a:blip r:embed="rId370"/>
        <a:stretch/>
      </xdr:blipFill>
      <xdr:spPr>
        <a:xfrm>
          <a:off x="2715120" y="88011000"/>
          <a:ext cx="380520" cy="380520"/>
        </a:xfrm>
        <a:prstGeom prst="rect">
          <a:avLst/>
        </a:prstGeom>
        <a:ln w="0">
          <a:noFill/>
        </a:ln>
      </xdr:spPr>
    </xdr:pic>
    <xdr:clientData/>
  </xdr:twoCellAnchor>
  <xdr:twoCellAnchor editAs="oneCell">
    <xdr:from>
      <xdr:col>5</xdr:col>
      <xdr:colOff>247680</xdr:colOff>
      <xdr:row>268</xdr:row>
      <xdr:rowOff>85680</xdr:rowOff>
    </xdr:from>
    <xdr:to>
      <xdr:col>5</xdr:col>
      <xdr:colOff>628200</xdr:colOff>
      <xdr:row>268</xdr:row>
      <xdr:rowOff>466200</xdr:rowOff>
    </xdr:to>
    <xdr:pic>
      <xdr:nvPicPr>
        <xdr:cNvPr id="379" name="Image 371" descr="Picture"/>
        <xdr:cNvPicPr/>
      </xdr:nvPicPr>
      <xdr:blipFill>
        <a:blip r:embed="rId371"/>
        <a:stretch/>
      </xdr:blipFill>
      <xdr:spPr>
        <a:xfrm>
          <a:off x="3596760" y="88011000"/>
          <a:ext cx="380520" cy="380520"/>
        </a:xfrm>
        <a:prstGeom prst="rect">
          <a:avLst/>
        </a:prstGeom>
        <a:ln w="0">
          <a:noFill/>
        </a:ln>
      </xdr:spPr>
    </xdr:pic>
    <xdr:clientData/>
  </xdr:twoCellAnchor>
  <xdr:twoCellAnchor editAs="oneCell">
    <xdr:from>
      <xdr:col>6</xdr:col>
      <xdr:colOff>247680</xdr:colOff>
      <xdr:row>268</xdr:row>
      <xdr:rowOff>85680</xdr:rowOff>
    </xdr:from>
    <xdr:to>
      <xdr:col>6</xdr:col>
      <xdr:colOff>628200</xdr:colOff>
      <xdr:row>268</xdr:row>
      <xdr:rowOff>466200</xdr:rowOff>
    </xdr:to>
    <xdr:pic>
      <xdr:nvPicPr>
        <xdr:cNvPr id="380" name="Image 372" descr="Picture"/>
        <xdr:cNvPicPr/>
      </xdr:nvPicPr>
      <xdr:blipFill>
        <a:blip r:embed="rId372"/>
        <a:stretch/>
      </xdr:blipFill>
      <xdr:spPr>
        <a:xfrm>
          <a:off x="4478040" y="88011000"/>
          <a:ext cx="380520" cy="380520"/>
        </a:xfrm>
        <a:prstGeom prst="rect">
          <a:avLst/>
        </a:prstGeom>
        <a:ln w="0">
          <a:noFill/>
        </a:ln>
      </xdr:spPr>
    </xdr:pic>
    <xdr:clientData/>
  </xdr:twoCellAnchor>
  <xdr:twoCellAnchor editAs="oneCell">
    <xdr:from>
      <xdr:col>7</xdr:col>
      <xdr:colOff>247680</xdr:colOff>
      <xdr:row>268</xdr:row>
      <xdr:rowOff>85680</xdr:rowOff>
    </xdr:from>
    <xdr:to>
      <xdr:col>7</xdr:col>
      <xdr:colOff>628200</xdr:colOff>
      <xdr:row>268</xdr:row>
      <xdr:rowOff>466200</xdr:rowOff>
    </xdr:to>
    <xdr:pic>
      <xdr:nvPicPr>
        <xdr:cNvPr id="381" name="Image 373" descr="Picture"/>
        <xdr:cNvPicPr/>
      </xdr:nvPicPr>
      <xdr:blipFill>
        <a:blip r:embed="rId373"/>
        <a:stretch/>
      </xdr:blipFill>
      <xdr:spPr>
        <a:xfrm>
          <a:off x="5359320" y="88011000"/>
          <a:ext cx="380520" cy="380520"/>
        </a:xfrm>
        <a:prstGeom prst="rect">
          <a:avLst/>
        </a:prstGeom>
        <a:ln w="0">
          <a:noFill/>
        </a:ln>
      </xdr:spPr>
    </xdr:pic>
    <xdr:clientData/>
  </xdr:twoCellAnchor>
  <xdr:twoCellAnchor editAs="oneCell">
    <xdr:from>
      <xdr:col>8</xdr:col>
      <xdr:colOff>247680</xdr:colOff>
      <xdr:row>268</xdr:row>
      <xdr:rowOff>85680</xdr:rowOff>
    </xdr:from>
    <xdr:to>
      <xdr:col>8</xdr:col>
      <xdr:colOff>628200</xdr:colOff>
      <xdr:row>268</xdr:row>
      <xdr:rowOff>466200</xdr:rowOff>
    </xdr:to>
    <xdr:pic>
      <xdr:nvPicPr>
        <xdr:cNvPr id="382" name="Image 374" descr="Picture"/>
        <xdr:cNvPicPr/>
      </xdr:nvPicPr>
      <xdr:blipFill>
        <a:blip r:embed="rId374"/>
        <a:stretch/>
      </xdr:blipFill>
      <xdr:spPr>
        <a:xfrm>
          <a:off x="6240960" y="88011000"/>
          <a:ext cx="380520" cy="380520"/>
        </a:xfrm>
        <a:prstGeom prst="rect">
          <a:avLst/>
        </a:prstGeom>
        <a:ln w="0">
          <a:noFill/>
        </a:ln>
      </xdr:spPr>
    </xdr:pic>
    <xdr:clientData/>
  </xdr:twoCellAnchor>
  <xdr:twoCellAnchor editAs="oneCell">
    <xdr:from>
      <xdr:col>9</xdr:col>
      <xdr:colOff>247680</xdr:colOff>
      <xdr:row>268</xdr:row>
      <xdr:rowOff>85680</xdr:rowOff>
    </xdr:from>
    <xdr:to>
      <xdr:col>9</xdr:col>
      <xdr:colOff>628200</xdr:colOff>
      <xdr:row>268</xdr:row>
      <xdr:rowOff>466200</xdr:rowOff>
    </xdr:to>
    <xdr:pic>
      <xdr:nvPicPr>
        <xdr:cNvPr id="383" name="Image 375" descr="Picture"/>
        <xdr:cNvPicPr/>
      </xdr:nvPicPr>
      <xdr:blipFill>
        <a:blip r:embed="rId375"/>
        <a:stretch/>
      </xdr:blipFill>
      <xdr:spPr>
        <a:xfrm>
          <a:off x="7122240" y="88011000"/>
          <a:ext cx="380520" cy="380520"/>
        </a:xfrm>
        <a:prstGeom prst="rect">
          <a:avLst/>
        </a:prstGeom>
        <a:ln w="0">
          <a:noFill/>
        </a:ln>
      </xdr:spPr>
    </xdr:pic>
    <xdr:clientData/>
  </xdr:twoCellAnchor>
  <xdr:twoCellAnchor editAs="oneCell">
    <xdr:from>
      <xdr:col>1</xdr:col>
      <xdr:colOff>66600</xdr:colOff>
      <xdr:row>270</xdr:row>
      <xdr:rowOff>57240</xdr:rowOff>
    </xdr:from>
    <xdr:to>
      <xdr:col>1</xdr:col>
      <xdr:colOff>371160</xdr:colOff>
      <xdr:row>270</xdr:row>
      <xdr:rowOff>361800</xdr:rowOff>
    </xdr:to>
    <xdr:pic>
      <xdr:nvPicPr>
        <xdr:cNvPr id="384" name="Image 376" descr="Picture"/>
        <xdr:cNvPicPr/>
      </xdr:nvPicPr>
      <xdr:blipFill>
        <a:blip r:embed="rId376"/>
        <a:stretch/>
      </xdr:blipFill>
      <xdr:spPr>
        <a:xfrm>
          <a:off x="243000" y="88734960"/>
          <a:ext cx="304560" cy="304560"/>
        </a:xfrm>
        <a:prstGeom prst="rect">
          <a:avLst/>
        </a:prstGeom>
        <a:ln w="0">
          <a:noFill/>
        </a:ln>
      </xdr:spPr>
    </xdr:pic>
    <xdr:clientData/>
  </xdr:twoCellAnchor>
  <xdr:twoCellAnchor editAs="oneCell">
    <xdr:from>
      <xdr:col>4</xdr:col>
      <xdr:colOff>295200</xdr:colOff>
      <xdr:row>270</xdr:row>
      <xdr:rowOff>66600</xdr:rowOff>
    </xdr:from>
    <xdr:to>
      <xdr:col>4</xdr:col>
      <xdr:colOff>580680</xdr:colOff>
      <xdr:row>270</xdr:row>
      <xdr:rowOff>352080</xdr:rowOff>
    </xdr:to>
    <xdr:pic>
      <xdr:nvPicPr>
        <xdr:cNvPr id="385" name="Image 377" descr="Picture"/>
        <xdr:cNvPicPr/>
      </xdr:nvPicPr>
      <xdr:blipFill>
        <a:blip r:embed="rId377"/>
        <a:stretch/>
      </xdr:blipFill>
      <xdr:spPr>
        <a:xfrm>
          <a:off x="2762640" y="88744320"/>
          <a:ext cx="285480" cy="285480"/>
        </a:xfrm>
        <a:prstGeom prst="rect">
          <a:avLst/>
        </a:prstGeom>
        <a:ln w="0">
          <a:noFill/>
        </a:ln>
      </xdr:spPr>
    </xdr:pic>
    <xdr:clientData/>
  </xdr:twoCellAnchor>
  <xdr:twoCellAnchor editAs="oneCell">
    <xdr:from>
      <xdr:col>7</xdr:col>
      <xdr:colOff>295200</xdr:colOff>
      <xdr:row>270</xdr:row>
      <xdr:rowOff>66600</xdr:rowOff>
    </xdr:from>
    <xdr:to>
      <xdr:col>7</xdr:col>
      <xdr:colOff>580680</xdr:colOff>
      <xdr:row>270</xdr:row>
      <xdr:rowOff>352080</xdr:rowOff>
    </xdr:to>
    <xdr:pic>
      <xdr:nvPicPr>
        <xdr:cNvPr id="386" name="Image 378" descr="Picture"/>
        <xdr:cNvPicPr/>
      </xdr:nvPicPr>
      <xdr:blipFill>
        <a:blip r:embed="rId378"/>
        <a:stretch/>
      </xdr:blipFill>
      <xdr:spPr>
        <a:xfrm>
          <a:off x="5406840" y="88744320"/>
          <a:ext cx="285480" cy="285480"/>
        </a:xfrm>
        <a:prstGeom prst="rect">
          <a:avLst/>
        </a:prstGeom>
        <a:ln w="0">
          <a:noFill/>
        </a:ln>
      </xdr:spPr>
    </xdr:pic>
    <xdr:clientData/>
  </xdr:twoCellAnchor>
  <xdr:twoCellAnchor editAs="oneCell">
    <xdr:from>
      <xdr:col>10</xdr:col>
      <xdr:colOff>295200</xdr:colOff>
      <xdr:row>270</xdr:row>
      <xdr:rowOff>66600</xdr:rowOff>
    </xdr:from>
    <xdr:to>
      <xdr:col>10</xdr:col>
      <xdr:colOff>580680</xdr:colOff>
      <xdr:row>270</xdr:row>
      <xdr:rowOff>352080</xdr:rowOff>
    </xdr:to>
    <xdr:pic>
      <xdr:nvPicPr>
        <xdr:cNvPr id="387" name="Image 379" descr="Picture"/>
        <xdr:cNvPicPr/>
      </xdr:nvPicPr>
      <xdr:blipFill>
        <a:blip r:embed="rId379"/>
        <a:stretch/>
      </xdr:blipFill>
      <xdr:spPr>
        <a:xfrm>
          <a:off x="8051040" y="88744320"/>
          <a:ext cx="285480" cy="285480"/>
        </a:xfrm>
        <a:prstGeom prst="rect">
          <a:avLst/>
        </a:prstGeom>
        <a:ln w="0">
          <a:noFill/>
        </a:ln>
      </xdr:spPr>
    </xdr:pic>
    <xdr:clientData/>
  </xdr:twoCellAnchor>
  <xdr:twoCellAnchor editAs="oneCell">
    <xdr:from>
      <xdr:col>1</xdr:col>
      <xdr:colOff>66600</xdr:colOff>
      <xdr:row>271</xdr:row>
      <xdr:rowOff>57240</xdr:rowOff>
    </xdr:from>
    <xdr:to>
      <xdr:col>1</xdr:col>
      <xdr:colOff>371160</xdr:colOff>
      <xdr:row>271</xdr:row>
      <xdr:rowOff>361800</xdr:rowOff>
    </xdr:to>
    <xdr:pic>
      <xdr:nvPicPr>
        <xdr:cNvPr id="388" name="Image 380" descr="Picture"/>
        <xdr:cNvPicPr/>
      </xdr:nvPicPr>
      <xdr:blipFill>
        <a:blip r:embed="rId380"/>
        <a:stretch/>
      </xdr:blipFill>
      <xdr:spPr>
        <a:xfrm>
          <a:off x="243000" y="89163720"/>
          <a:ext cx="304560" cy="304560"/>
        </a:xfrm>
        <a:prstGeom prst="rect">
          <a:avLst/>
        </a:prstGeom>
        <a:ln w="0">
          <a:noFill/>
        </a:ln>
      </xdr:spPr>
    </xdr:pic>
    <xdr:clientData/>
  </xdr:twoCellAnchor>
  <xdr:twoCellAnchor editAs="oneCell">
    <xdr:from>
      <xdr:col>4</xdr:col>
      <xdr:colOff>295200</xdr:colOff>
      <xdr:row>271</xdr:row>
      <xdr:rowOff>66600</xdr:rowOff>
    </xdr:from>
    <xdr:to>
      <xdr:col>4</xdr:col>
      <xdr:colOff>580680</xdr:colOff>
      <xdr:row>271</xdr:row>
      <xdr:rowOff>352080</xdr:rowOff>
    </xdr:to>
    <xdr:pic>
      <xdr:nvPicPr>
        <xdr:cNvPr id="389" name="Image 381" descr="Picture"/>
        <xdr:cNvPicPr/>
      </xdr:nvPicPr>
      <xdr:blipFill>
        <a:blip r:embed="rId381"/>
        <a:stretch/>
      </xdr:blipFill>
      <xdr:spPr>
        <a:xfrm>
          <a:off x="2762640" y="89173080"/>
          <a:ext cx="285480" cy="285480"/>
        </a:xfrm>
        <a:prstGeom prst="rect">
          <a:avLst/>
        </a:prstGeom>
        <a:ln w="0">
          <a:noFill/>
        </a:ln>
      </xdr:spPr>
    </xdr:pic>
    <xdr:clientData/>
  </xdr:twoCellAnchor>
  <xdr:twoCellAnchor editAs="oneCell">
    <xdr:from>
      <xdr:col>7</xdr:col>
      <xdr:colOff>295200</xdr:colOff>
      <xdr:row>271</xdr:row>
      <xdr:rowOff>66600</xdr:rowOff>
    </xdr:from>
    <xdr:to>
      <xdr:col>7</xdr:col>
      <xdr:colOff>580680</xdr:colOff>
      <xdr:row>271</xdr:row>
      <xdr:rowOff>352080</xdr:rowOff>
    </xdr:to>
    <xdr:pic>
      <xdr:nvPicPr>
        <xdr:cNvPr id="390" name="Image 382" descr="Picture"/>
        <xdr:cNvPicPr/>
      </xdr:nvPicPr>
      <xdr:blipFill>
        <a:blip r:embed="rId382"/>
        <a:stretch/>
      </xdr:blipFill>
      <xdr:spPr>
        <a:xfrm>
          <a:off x="5406840" y="89173080"/>
          <a:ext cx="285480" cy="285480"/>
        </a:xfrm>
        <a:prstGeom prst="rect">
          <a:avLst/>
        </a:prstGeom>
        <a:ln w="0">
          <a:noFill/>
        </a:ln>
      </xdr:spPr>
    </xdr:pic>
    <xdr:clientData/>
  </xdr:twoCellAnchor>
  <xdr:twoCellAnchor editAs="oneCell">
    <xdr:from>
      <xdr:col>10</xdr:col>
      <xdr:colOff>295200</xdr:colOff>
      <xdr:row>271</xdr:row>
      <xdr:rowOff>66600</xdr:rowOff>
    </xdr:from>
    <xdr:to>
      <xdr:col>10</xdr:col>
      <xdr:colOff>580680</xdr:colOff>
      <xdr:row>271</xdr:row>
      <xdr:rowOff>352080</xdr:rowOff>
    </xdr:to>
    <xdr:pic>
      <xdr:nvPicPr>
        <xdr:cNvPr id="391" name="Image 383" descr="Picture"/>
        <xdr:cNvPicPr/>
      </xdr:nvPicPr>
      <xdr:blipFill>
        <a:blip r:embed="rId383"/>
        <a:stretch/>
      </xdr:blipFill>
      <xdr:spPr>
        <a:xfrm>
          <a:off x="8051040" y="89173080"/>
          <a:ext cx="285480" cy="285480"/>
        </a:xfrm>
        <a:prstGeom prst="rect">
          <a:avLst/>
        </a:prstGeom>
        <a:ln w="0">
          <a:noFill/>
        </a:ln>
      </xdr:spPr>
    </xdr:pic>
    <xdr:clientData/>
  </xdr:twoCellAnchor>
  <xdr:twoCellAnchor editAs="oneCell">
    <xdr:from>
      <xdr:col>1</xdr:col>
      <xdr:colOff>66600</xdr:colOff>
      <xdr:row>272</xdr:row>
      <xdr:rowOff>57240</xdr:rowOff>
    </xdr:from>
    <xdr:to>
      <xdr:col>1</xdr:col>
      <xdr:colOff>371160</xdr:colOff>
      <xdr:row>272</xdr:row>
      <xdr:rowOff>361800</xdr:rowOff>
    </xdr:to>
    <xdr:pic>
      <xdr:nvPicPr>
        <xdr:cNvPr id="392" name="Image 384" descr="Picture"/>
        <xdr:cNvPicPr/>
      </xdr:nvPicPr>
      <xdr:blipFill>
        <a:blip r:embed="rId384"/>
        <a:stretch/>
      </xdr:blipFill>
      <xdr:spPr>
        <a:xfrm>
          <a:off x="243000" y="89592120"/>
          <a:ext cx="304560" cy="304560"/>
        </a:xfrm>
        <a:prstGeom prst="rect">
          <a:avLst/>
        </a:prstGeom>
        <a:ln w="0">
          <a:noFill/>
        </a:ln>
      </xdr:spPr>
    </xdr:pic>
    <xdr:clientData/>
  </xdr:twoCellAnchor>
  <xdr:twoCellAnchor editAs="oneCell">
    <xdr:from>
      <xdr:col>4</xdr:col>
      <xdr:colOff>295200</xdr:colOff>
      <xdr:row>272</xdr:row>
      <xdr:rowOff>66600</xdr:rowOff>
    </xdr:from>
    <xdr:to>
      <xdr:col>4</xdr:col>
      <xdr:colOff>580680</xdr:colOff>
      <xdr:row>272</xdr:row>
      <xdr:rowOff>352080</xdr:rowOff>
    </xdr:to>
    <xdr:pic>
      <xdr:nvPicPr>
        <xdr:cNvPr id="393" name="Image 385" descr="Picture"/>
        <xdr:cNvPicPr/>
      </xdr:nvPicPr>
      <xdr:blipFill>
        <a:blip r:embed="rId385"/>
        <a:stretch/>
      </xdr:blipFill>
      <xdr:spPr>
        <a:xfrm>
          <a:off x="2762640" y="89601480"/>
          <a:ext cx="285480" cy="285480"/>
        </a:xfrm>
        <a:prstGeom prst="rect">
          <a:avLst/>
        </a:prstGeom>
        <a:ln w="0">
          <a:noFill/>
        </a:ln>
      </xdr:spPr>
    </xdr:pic>
    <xdr:clientData/>
  </xdr:twoCellAnchor>
  <xdr:twoCellAnchor editAs="oneCell">
    <xdr:from>
      <xdr:col>7</xdr:col>
      <xdr:colOff>295200</xdr:colOff>
      <xdr:row>272</xdr:row>
      <xdr:rowOff>66600</xdr:rowOff>
    </xdr:from>
    <xdr:to>
      <xdr:col>7</xdr:col>
      <xdr:colOff>580680</xdr:colOff>
      <xdr:row>272</xdr:row>
      <xdr:rowOff>352080</xdr:rowOff>
    </xdr:to>
    <xdr:pic>
      <xdr:nvPicPr>
        <xdr:cNvPr id="394" name="Image 386" descr="Picture"/>
        <xdr:cNvPicPr/>
      </xdr:nvPicPr>
      <xdr:blipFill>
        <a:blip r:embed="rId386"/>
        <a:stretch/>
      </xdr:blipFill>
      <xdr:spPr>
        <a:xfrm>
          <a:off x="5406840" y="89601480"/>
          <a:ext cx="285480" cy="285480"/>
        </a:xfrm>
        <a:prstGeom prst="rect">
          <a:avLst/>
        </a:prstGeom>
        <a:ln w="0">
          <a:noFill/>
        </a:ln>
      </xdr:spPr>
    </xdr:pic>
    <xdr:clientData/>
  </xdr:twoCellAnchor>
  <xdr:twoCellAnchor editAs="oneCell">
    <xdr:from>
      <xdr:col>10</xdr:col>
      <xdr:colOff>295200</xdr:colOff>
      <xdr:row>272</xdr:row>
      <xdr:rowOff>66600</xdr:rowOff>
    </xdr:from>
    <xdr:to>
      <xdr:col>10</xdr:col>
      <xdr:colOff>580680</xdr:colOff>
      <xdr:row>272</xdr:row>
      <xdr:rowOff>352080</xdr:rowOff>
    </xdr:to>
    <xdr:pic>
      <xdr:nvPicPr>
        <xdr:cNvPr id="395" name="Image 387" descr="Picture"/>
        <xdr:cNvPicPr/>
      </xdr:nvPicPr>
      <xdr:blipFill>
        <a:blip r:embed="rId387"/>
        <a:stretch/>
      </xdr:blipFill>
      <xdr:spPr>
        <a:xfrm>
          <a:off x="8051040" y="89601480"/>
          <a:ext cx="285480" cy="285480"/>
        </a:xfrm>
        <a:prstGeom prst="rect">
          <a:avLst/>
        </a:prstGeom>
        <a:ln w="0">
          <a:noFill/>
        </a:ln>
      </xdr:spPr>
    </xdr:pic>
    <xdr:clientData/>
  </xdr:twoCellAnchor>
  <xdr:twoCellAnchor editAs="oneCell">
    <xdr:from>
      <xdr:col>2</xdr:col>
      <xdr:colOff>295200</xdr:colOff>
      <xdr:row>278</xdr:row>
      <xdr:rowOff>85680</xdr:rowOff>
    </xdr:from>
    <xdr:to>
      <xdr:col>2</xdr:col>
      <xdr:colOff>675720</xdr:colOff>
      <xdr:row>278</xdr:row>
      <xdr:rowOff>466200</xdr:rowOff>
    </xdr:to>
    <xdr:pic>
      <xdr:nvPicPr>
        <xdr:cNvPr id="396" name="Image 388" descr="Picture"/>
        <xdr:cNvPicPr/>
      </xdr:nvPicPr>
      <xdr:blipFill>
        <a:blip r:embed="rId388"/>
        <a:stretch/>
      </xdr:blipFill>
      <xdr:spPr>
        <a:xfrm>
          <a:off x="894600" y="91459080"/>
          <a:ext cx="380520" cy="380520"/>
        </a:xfrm>
        <a:prstGeom prst="rect">
          <a:avLst/>
        </a:prstGeom>
        <a:ln w="0">
          <a:noFill/>
        </a:ln>
      </xdr:spPr>
    </xdr:pic>
    <xdr:clientData/>
  </xdr:twoCellAnchor>
  <xdr:twoCellAnchor editAs="oneCell">
    <xdr:from>
      <xdr:col>3</xdr:col>
      <xdr:colOff>247680</xdr:colOff>
      <xdr:row>278</xdr:row>
      <xdr:rowOff>85680</xdr:rowOff>
    </xdr:from>
    <xdr:to>
      <xdr:col>3</xdr:col>
      <xdr:colOff>628200</xdr:colOff>
      <xdr:row>278</xdr:row>
      <xdr:rowOff>466200</xdr:rowOff>
    </xdr:to>
    <xdr:pic>
      <xdr:nvPicPr>
        <xdr:cNvPr id="397" name="Image 389" descr="Picture"/>
        <xdr:cNvPicPr/>
      </xdr:nvPicPr>
      <xdr:blipFill>
        <a:blip r:embed="rId389"/>
        <a:stretch/>
      </xdr:blipFill>
      <xdr:spPr>
        <a:xfrm>
          <a:off x="1833840" y="91459080"/>
          <a:ext cx="380520" cy="380520"/>
        </a:xfrm>
        <a:prstGeom prst="rect">
          <a:avLst/>
        </a:prstGeom>
        <a:ln w="0">
          <a:noFill/>
        </a:ln>
      </xdr:spPr>
    </xdr:pic>
    <xdr:clientData/>
  </xdr:twoCellAnchor>
  <xdr:twoCellAnchor editAs="oneCell">
    <xdr:from>
      <xdr:col>4</xdr:col>
      <xdr:colOff>247680</xdr:colOff>
      <xdr:row>278</xdr:row>
      <xdr:rowOff>85680</xdr:rowOff>
    </xdr:from>
    <xdr:to>
      <xdr:col>4</xdr:col>
      <xdr:colOff>628200</xdr:colOff>
      <xdr:row>278</xdr:row>
      <xdr:rowOff>466200</xdr:rowOff>
    </xdr:to>
    <xdr:pic>
      <xdr:nvPicPr>
        <xdr:cNvPr id="398" name="Image 390" descr="Picture"/>
        <xdr:cNvPicPr/>
      </xdr:nvPicPr>
      <xdr:blipFill>
        <a:blip r:embed="rId390"/>
        <a:stretch/>
      </xdr:blipFill>
      <xdr:spPr>
        <a:xfrm>
          <a:off x="2715120" y="91459080"/>
          <a:ext cx="380520" cy="380520"/>
        </a:xfrm>
        <a:prstGeom prst="rect">
          <a:avLst/>
        </a:prstGeom>
        <a:ln w="0">
          <a:noFill/>
        </a:ln>
      </xdr:spPr>
    </xdr:pic>
    <xdr:clientData/>
  </xdr:twoCellAnchor>
  <xdr:twoCellAnchor editAs="oneCell">
    <xdr:from>
      <xdr:col>5</xdr:col>
      <xdr:colOff>247680</xdr:colOff>
      <xdr:row>278</xdr:row>
      <xdr:rowOff>85680</xdr:rowOff>
    </xdr:from>
    <xdr:to>
      <xdr:col>5</xdr:col>
      <xdr:colOff>628200</xdr:colOff>
      <xdr:row>278</xdr:row>
      <xdr:rowOff>466200</xdr:rowOff>
    </xdr:to>
    <xdr:pic>
      <xdr:nvPicPr>
        <xdr:cNvPr id="399" name="Image 391" descr="Picture"/>
        <xdr:cNvPicPr/>
      </xdr:nvPicPr>
      <xdr:blipFill>
        <a:blip r:embed="rId391"/>
        <a:stretch/>
      </xdr:blipFill>
      <xdr:spPr>
        <a:xfrm>
          <a:off x="3596760" y="91459080"/>
          <a:ext cx="380520" cy="380520"/>
        </a:xfrm>
        <a:prstGeom prst="rect">
          <a:avLst/>
        </a:prstGeom>
        <a:ln w="0">
          <a:noFill/>
        </a:ln>
      </xdr:spPr>
    </xdr:pic>
    <xdr:clientData/>
  </xdr:twoCellAnchor>
  <xdr:twoCellAnchor editAs="oneCell">
    <xdr:from>
      <xdr:col>6</xdr:col>
      <xdr:colOff>247680</xdr:colOff>
      <xdr:row>278</xdr:row>
      <xdr:rowOff>85680</xdr:rowOff>
    </xdr:from>
    <xdr:to>
      <xdr:col>6</xdr:col>
      <xdr:colOff>628200</xdr:colOff>
      <xdr:row>278</xdr:row>
      <xdr:rowOff>466200</xdr:rowOff>
    </xdr:to>
    <xdr:pic>
      <xdr:nvPicPr>
        <xdr:cNvPr id="400" name="Image 392" descr="Picture"/>
        <xdr:cNvPicPr/>
      </xdr:nvPicPr>
      <xdr:blipFill>
        <a:blip r:embed="rId392"/>
        <a:stretch/>
      </xdr:blipFill>
      <xdr:spPr>
        <a:xfrm>
          <a:off x="4478040" y="91459080"/>
          <a:ext cx="380520" cy="380520"/>
        </a:xfrm>
        <a:prstGeom prst="rect">
          <a:avLst/>
        </a:prstGeom>
        <a:ln w="0">
          <a:noFill/>
        </a:ln>
      </xdr:spPr>
    </xdr:pic>
    <xdr:clientData/>
  </xdr:twoCellAnchor>
  <xdr:twoCellAnchor editAs="oneCell">
    <xdr:from>
      <xdr:col>7</xdr:col>
      <xdr:colOff>247680</xdr:colOff>
      <xdr:row>278</xdr:row>
      <xdr:rowOff>85680</xdr:rowOff>
    </xdr:from>
    <xdr:to>
      <xdr:col>7</xdr:col>
      <xdr:colOff>628200</xdr:colOff>
      <xdr:row>278</xdr:row>
      <xdr:rowOff>466200</xdr:rowOff>
    </xdr:to>
    <xdr:pic>
      <xdr:nvPicPr>
        <xdr:cNvPr id="401" name="Image 393" descr="Picture"/>
        <xdr:cNvPicPr/>
      </xdr:nvPicPr>
      <xdr:blipFill>
        <a:blip r:embed="rId393"/>
        <a:stretch/>
      </xdr:blipFill>
      <xdr:spPr>
        <a:xfrm>
          <a:off x="5359320" y="91459080"/>
          <a:ext cx="380520" cy="380520"/>
        </a:xfrm>
        <a:prstGeom prst="rect">
          <a:avLst/>
        </a:prstGeom>
        <a:ln w="0">
          <a:noFill/>
        </a:ln>
      </xdr:spPr>
    </xdr:pic>
    <xdr:clientData/>
  </xdr:twoCellAnchor>
  <xdr:twoCellAnchor editAs="oneCell">
    <xdr:from>
      <xdr:col>8</xdr:col>
      <xdr:colOff>247680</xdr:colOff>
      <xdr:row>278</xdr:row>
      <xdr:rowOff>85680</xdr:rowOff>
    </xdr:from>
    <xdr:to>
      <xdr:col>8</xdr:col>
      <xdr:colOff>628200</xdr:colOff>
      <xdr:row>278</xdr:row>
      <xdr:rowOff>466200</xdr:rowOff>
    </xdr:to>
    <xdr:pic>
      <xdr:nvPicPr>
        <xdr:cNvPr id="402" name="Image 394" descr="Picture"/>
        <xdr:cNvPicPr/>
      </xdr:nvPicPr>
      <xdr:blipFill>
        <a:blip r:embed="rId394"/>
        <a:stretch/>
      </xdr:blipFill>
      <xdr:spPr>
        <a:xfrm>
          <a:off x="6240960" y="91459080"/>
          <a:ext cx="380520" cy="380520"/>
        </a:xfrm>
        <a:prstGeom prst="rect">
          <a:avLst/>
        </a:prstGeom>
        <a:ln w="0">
          <a:noFill/>
        </a:ln>
      </xdr:spPr>
    </xdr:pic>
    <xdr:clientData/>
  </xdr:twoCellAnchor>
  <xdr:twoCellAnchor editAs="oneCell">
    <xdr:from>
      <xdr:col>9</xdr:col>
      <xdr:colOff>247680</xdr:colOff>
      <xdr:row>278</xdr:row>
      <xdr:rowOff>85680</xdr:rowOff>
    </xdr:from>
    <xdr:to>
      <xdr:col>9</xdr:col>
      <xdr:colOff>628200</xdr:colOff>
      <xdr:row>278</xdr:row>
      <xdr:rowOff>466200</xdr:rowOff>
    </xdr:to>
    <xdr:pic>
      <xdr:nvPicPr>
        <xdr:cNvPr id="403" name="Image 395" descr="Picture"/>
        <xdr:cNvPicPr/>
      </xdr:nvPicPr>
      <xdr:blipFill>
        <a:blip r:embed="rId395"/>
        <a:stretch/>
      </xdr:blipFill>
      <xdr:spPr>
        <a:xfrm>
          <a:off x="7122240" y="91459080"/>
          <a:ext cx="380520" cy="380520"/>
        </a:xfrm>
        <a:prstGeom prst="rect">
          <a:avLst/>
        </a:prstGeom>
        <a:ln w="0">
          <a:noFill/>
        </a:ln>
      </xdr:spPr>
    </xdr:pic>
    <xdr:clientData/>
  </xdr:twoCellAnchor>
  <xdr:twoCellAnchor editAs="oneCell">
    <xdr:from>
      <xdr:col>1</xdr:col>
      <xdr:colOff>66600</xdr:colOff>
      <xdr:row>280</xdr:row>
      <xdr:rowOff>57240</xdr:rowOff>
    </xdr:from>
    <xdr:to>
      <xdr:col>1</xdr:col>
      <xdr:colOff>371160</xdr:colOff>
      <xdr:row>280</xdr:row>
      <xdr:rowOff>361800</xdr:rowOff>
    </xdr:to>
    <xdr:pic>
      <xdr:nvPicPr>
        <xdr:cNvPr id="404" name="Image 396" descr="Picture"/>
        <xdr:cNvPicPr/>
      </xdr:nvPicPr>
      <xdr:blipFill>
        <a:blip r:embed="rId396"/>
        <a:stretch/>
      </xdr:blipFill>
      <xdr:spPr>
        <a:xfrm>
          <a:off x="243000" y="92183040"/>
          <a:ext cx="304560" cy="304560"/>
        </a:xfrm>
        <a:prstGeom prst="rect">
          <a:avLst/>
        </a:prstGeom>
        <a:ln w="0">
          <a:noFill/>
        </a:ln>
      </xdr:spPr>
    </xdr:pic>
    <xdr:clientData/>
  </xdr:twoCellAnchor>
  <xdr:twoCellAnchor editAs="oneCell">
    <xdr:from>
      <xdr:col>4</xdr:col>
      <xdr:colOff>295200</xdr:colOff>
      <xdr:row>280</xdr:row>
      <xdr:rowOff>66600</xdr:rowOff>
    </xdr:from>
    <xdr:to>
      <xdr:col>4</xdr:col>
      <xdr:colOff>580680</xdr:colOff>
      <xdr:row>280</xdr:row>
      <xdr:rowOff>352080</xdr:rowOff>
    </xdr:to>
    <xdr:pic>
      <xdr:nvPicPr>
        <xdr:cNvPr id="405" name="Image 397" descr="Picture"/>
        <xdr:cNvPicPr/>
      </xdr:nvPicPr>
      <xdr:blipFill>
        <a:blip r:embed="rId397"/>
        <a:stretch/>
      </xdr:blipFill>
      <xdr:spPr>
        <a:xfrm>
          <a:off x="2762640" y="92192400"/>
          <a:ext cx="285480" cy="285480"/>
        </a:xfrm>
        <a:prstGeom prst="rect">
          <a:avLst/>
        </a:prstGeom>
        <a:ln w="0">
          <a:noFill/>
        </a:ln>
      </xdr:spPr>
    </xdr:pic>
    <xdr:clientData/>
  </xdr:twoCellAnchor>
  <xdr:twoCellAnchor editAs="oneCell">
    <xdr:from>
      <xdr:col>7</xdr:col>
      <xdr:colOff>295200</xdr:colOff>
      <xdr:row>280</xdr:row>
      <xdr:rowOff>66600</xdr:rowOff>
    </xdr:from>
    <xdr:to>
      <xdr:col>7</xdr:col>
      <xdr:colOff>580680</xdr:colOff>
      <xdr:row>280</xdr:row>
      <xdr:rowOff>352080</xdr:rowOff>
    </xdr:to>
    <xdr:pic>
      <xdr:nvPicPr>
        <xdr:cNvPr id="406" name="Image 398" descr="Picture"/>
        <xdr:cNvPicPr/>
      </xdr:nvPicPr>
      <xdr:blipFill>
        <a:blip r:embed="rId398"/>
        <a:stretch/>
      </xdr:blipFill>
      <xdr:spPr>
        <a:xfrm>
          <a:off x="5406840" y="92192400"/>
          <a:ext cx="285480" cy="285480"/>
        </a:xfrm>
        <a:prstGeom prst="rect">
          <a:avLst/>
        </a:prstGeom>
        <a:ln w="0">
          <a:noFill/>
        </a:ln>
      </xdr:spPr>
    </xdr:pic>
    <xdr:clientData/>
  </xdr:twoCellAnchor>
  <xdr:twoCellAnchor editAs="oneCell">
    <xdr:from>
      <xdr:col>10</xdr:col>
      <xdr:colOff>295200</xdr:colOff>
      <xdr:row>280</xdr:row>
      <xdr:rowOff>66600</xdr:rowOff>
    </xdr:from>
    <xdr:to>
      <xdr:col>10</xdr:col>
      <xdr:colOff>580680</xdr:colOff>
      <xdr:row>280</xdr:row>
      <xdr:rowOff>352080</xdr:rowOff>
    </xdr:to>
    <xdr:pic>
      <xdr:nvPicPr>
        <xdr:cNvPr id="407" name="Image 399" descr="Picture"/>
        <xdr:cNvPicPr/>
      </xdr:nvPicPr>
      <xdr:blipFill>
        <a:blip r:embed="rId399"/>
        <a:stretch/>
      </xdr:blipFill>
      <xdr:spPr>
        <a:xfrm>
          <a:off x="8051040" y="92192400"/>
          <a:ext cx="285480" cy="285480"/>
        </a:xfrm>
        <a:prstGeom prst="rect">
          <a:avLst/>
        </a:prstGeom>
        <a:ln w="0">
          <a:noFill/>
        </a:ln>
      </xdr:spPr>
    </xdr:pic>
    <xdr:clientData/>
  </xdr:twoCellAnchor>
  <xdr:twoCellAnchor editAs="oneCell">
    <xdr:from>
      <xdr:col>1</xdr:col>
      <xdr:colOff>66600</xdr:colOff>
      <xdr:row>281</xdr:row>
      <xdr:rowOff>57240</xdr:rowOff>
    </xdr:from>
    <xdr:to>
      <xdr:col>1</xdr:col>
      <xdr:colOff>371160</xdr:colOff>
      <xdr:row>281</xdr:row>
      <xdr:rowOff>361800</xdr:rowOff>
    </xdr:to>
    <xdr:pic>
      <xdr:nvPicPr>
        <xdr:cNvPr id="408" name="Image 400" descr="Picture"/>
        <xdr:cNvPicPr/>
      </xdr:nvPicPr>
      <xdr:blipFill>
        <a:blip r:embed="rId400"/>
        <a:stretch/>
      </xdr:blipFill>
      <xdr:spPr>
        <a:xfrm>
          <a:off x="243000" y="92611800"/>
          <a:ext cx="304560" cy="304560"/>
        </a:xfrm>
        <a:prstGeom prst="rect">
          <a:avLst/>
        </a:prstGeom>
        <a:ln w="0">
          <a:noFill/>
        </a:ln>
      </xdr:spPr>
    </xdr:pic>
    <xdr:clientData/>
  </xdr:twoCellAnchor>
  <xdr:twoCellAnchor editAs="oneCell">
    <xdr:from>
      <xdr:col>4</xdr:col>
      <xdr:colOff>295200</xdr:colOff>
      <xdr:row>281</xdr:row>
      <xdr:rowOff>66600</xdr:rowOff>
    </xdr:from>
    <xdr:to>
      <xdr:col>4</xdr:col>
      <xdr:colOff>580680</xdr:colOff>
      <xdr:row>281</xdr:row>
      <xdr:rowOff>352080</xdr:rowOff>
    </xdr:to>
    <xdr:pic>
      <xdr:nvPicPr>
        <xdr:cNvPr id="409" name="Image 401" descr="Picture"/>
        <xdr:cNvPicPr/>
      </xdr:nvPicPr>
      <xdr:blipFill>
        <a:blip r:embed="rId401"/>
        <a:stretch/>
      </xdr:blipFill>
      <xdr:spPr>
        <a:xfrm>
          <a:off x="2762640" y="92621160"/>
          <a:ext cx="285480" cy="285480"/>
        </a:xfrm>
        <a:prstGeom prst="rect">
          <a:avLst/>
        </a:prstGeom>
        <a:ln w="0">
          <a:noFill/>
        </a:ln>
      </xdr:spPr>
    </xdr:pic>
    <xdr:clientData/>
  </xdr:twoCellAnchor>
  <xdr:twoCellAnchor editAs="oneCell">
    <xdr:from>
      <xdr:col>7</xdr:col>
      <xdr:colOff>295200</xdr:colOff>
      <xdr:row>281</xdr:row>
      <xdr:rowOff>66600</xdr:rowOff>
    </xdr:from>
    <xdr:to>
      <xdr:col>7</xdr:col>
      <xdr:colOff>580680</xdr:colOff>
      <xdr:row>281</xdr:row>
      <xdr:rowOff>352080</xdr:rowOff>
    </xdr:to>
    <xdr:pic>
      <xdr:nvPicPr>
        <xdr:cNvPr id="410" name="Image 402" descr="Picture"/>
        <xdr:cNvPicPr/>
      </xdr:nvPicPr>
      <xdr:blipFill>
        <a:blip r:embed="rId402"/>
        <a:stretch/>
      </xdr:blipFill>
      <xdr:spPr>
        <a:xfrm>
          <a:off x="5406840" y="92621160"/>
          <a:ext cx="285480" cy="285480"/>
        </a:xfrm>
        <a:prstGeom prst="rect">
          <a:avLst/>
        </a:prstGeom>
        <a:ln w="0">
          <a:noFill/>
        </a:ln>
      </xdr:spPr>
    </xdr:pic>
    <xdr:clientData/>
  </xdr:twoCellAnchor>
  <xdr:twoCellAnchor editAs="oneCell">
    <xdr:from>
      <xdr:col>10</xdr:col>
      <xdr:colOff>295200</xdr:colOff>
      <xdr:row>281</xdr:row>
      <xdr:rowOff>66600</xdr:rowOff>
    </xdr:from>
    <xdr:to>
      <xdr:col>10</xdr:col>
      <xdr:colOff>580680</xdr:colOff>
      <xdr:row>281</xdr:row>
      <xdr:rowOff>352080</xdr:rowOff>
    </xdr:to>
    <xdr:pic>
      <xdr:nvPicPr>
        <xdr:cNvPr id="411" name="Image 403" descr="Picture"/>
        <xdr:cNvPicPr/>
      </xdr:nvPicPr>
      <xdr:blipFill>
        <a:blip r:embed="rId403"/>
        <a:stretch/>
      </xdr:blipFill>
      <xdr:spPr>
        <a:xfrm>
          <a:off x="8051040" y="92621160"/>
          <a:ext cx="285480" cy="285480"/>
        </a:xfrm>
        <a:prstGeom prst="rect">
          <a:avLst/>
        </a:prstGeom>
        <a:ln w="0">
          <a:noFill/>
        </a:ln>
      </xdr:spPr>
    </xdr:pic>
    <xdr:clientData/>
  </xdr:twoCellAnchor>
  <xdr:twoCellAnchor editAs="oneCell">
    <xdr:from>
      <xdr:col>1</xdr:col>
      <xdr:colOff>66600</xdr:colOff>
      <xdr:row>282</xdr:row>
      <xdr:rowOff>57240</xdr:rowOff>
    </xdr:from>
    <xdr:to>
      <xdr:col>1</xdr:col>
      <xdr:colOff>371160</xdr:colOff>
      <xdr:row>282</xdr:row>
      <xdr:rowOff>361800</xdr:rowOff>
    </xdr:to>
    <xdr:pic>
      <xdr:nvPicPr>
        <xdr:cNvPr id="412" name="Image 404" descr="Picture"/>
        <xdr:cNvPicPr/>
      </xdr:nvPicPr>
      <xdr:blipFill>
        <a:blip r:embed="rId404"/>
        <a:stretch/>
      </xdr:blipFill>
      <xdr:spPr>
        <a:xfrm>
          <a:off x="243000" y="93040200"/>
          <a:ext cx="304560" cy="304560"/>
        </a:xfrm>
        <a:prstGeom prst="rect">
          <a:avLst/>
        </a:prstGeom>
        <a:ln w="0">
          <a:noFill/>
        </a:ln>
      </xdr:spPr>
    </xdr:pic>
    <xdr:clientData/>
  </xdr:twoCellAnchor>
  <xdr:twoCellAnchor editAs="oneCell">
    <xdr:from>
      <xdr:col>4</xdr:col>
      <xdr:colOff>295200</xdr:colOff>
      <xdr:row>282</xdr:row>
      <xdr:rowOff>66600</xdr:rowOff>
    </xdr:from>
    <xdr:to>
      <xdr:col>4</xdr:col>
      <xdr:colOff>580680</xdr:colOff>
      <xdr:row>282</xdr:row>
      <xdr:rowOff>352080</xdr:rowOff>
    </xdr:to>
    <xdr:pic>
      <xdr:nvPicPr>
        <xdr:cNvPr id="413" name="Image 405" descr="Picture"/>
        <xdr:cNvPicPr/>
      </xdr:nvPicPr>
      <xdr:blipFill>
        <a:blip r:embed="rId405"/>
        <a:stretch/>
      </xdr:blipFill>
      <xdr:spPr>
        <a:xfrm>
          <a:off x="2762640" y="93049560"/>
          <a:ext cx="285480" cy="285480"/>
        </a:xfrm>
        <a:prstGeom prst="rect">
          <a:avLst/>
        </a:prstGeom>
        <a:ln w="0">
          <a:noFill/>
        </a:ln>
      </xdr:spPr>
    </xdr:pic>
    <xdr:clientData/>
  </xdr:twoCellAnchor>
  <xdr:twoCellAnchor editAs="oneCell">
    <xdr:from>
      <xdr:col>7</xdr:col>
      <xdr:colOff>295200</xdr:colOff>
      <xdr:row>282</xdr:row>
      <xdr:rowOff>66600</xdr:rowOff>
    </xdr:from>
    <xdr:to>
      <xdr:col>7</xdr:col>
      <xdr:colOff>580680</xdr:colOff>
      <xdr:row>282</xdr:row>
      <xdr:rowOff>352080</xdr:rowOff>
    </xdr:to>
    <xdr:pic>
      <xdr:nvPicPr>
        <xdr:cNvPr id="414" name="Image 406" descr="Picture"/>
        <xdr:cNvPicPr/>
      </xdr:nvPicPr>
      <xdr:blipFill>
        <a:blip r:embed="rId406"/>
        <a:stretch/>
      </xdr:blipFill>
      <xdr:spPr>
        <a:xfrm>
          <a:off x="5406840" y="93049560"/>
          <a:ext cx="285480" cy="285480"/>
        </a:xfrm>
        <a:prstGeom prst="rect">
          <a:avLst/>
        </a:prstGeom>
        <a:ln w="0">
          <a:noFill/>
        </a:ln>
      </xdr:spPr>
    </xdr:pic>
    <xdr:clientData/>
  </xdr:twoCellAnchor>
  <xdr:twoCellAnchor editAs="oneCell">
    <xdr:from>
      <xdr:col>10</xdr:col>
      <xdr:colOff>295200</xdr:colOff>
      <xdr:row>282</xdr:row>
      <xdr:rowOff>66600</xdr:rowOff>
    </xdr:from>
    <xdr:to>
      <xdr:col>10</xdr:col>
      <xdr:colOff>580680</xdr:colOff>
      <xdr:row>282</xdr:row>
      <xdr:rowOff>352080</xdr:rowOff>
    </xdr:to>
    <xdr:pic>
      <xdr:nvPicPr>
        <xdr:cNvPr id="415" name="Image 407" descr="Picture"/>
        <xdr:cNvPicPr/>
      </xdr:nvPicPr>
      <xdr:blipFill>
        <a:blip r:embed="rId407"/>
        <a:stretch/>
      </xdr:blipFill>
      <xdr:spPr>
        <a:xfrm>
          <a:off x="8051040" y="93049560"/>
          <a:ext cx="285480" cy="285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76320</xdr:colOff>
      <xdr:row>29</xdr:row>
      <xdr:rowOff>85680</xdr:rowOff>
    </xdr:from>
    <xdr:to>
      <xdr:col>1</xdr:col>
      <xdr:colOff>361800</xdr:colOff>
      <xdr:row>29</xdr:row>
      <xdr:rowOff>371160</xdr:rowOff>
    </xdr:to>
    <xdr:pic>
      <xdr:nvPicPr>
        <xdr:cNvPr id="416" name="Image 1" descr="Picture"/>
        <xdr:cNvPicPr/>
      </xdr:nvPicPr>
      <xdr:blipFill>
        <a:blip r:embed="rId1"/>
        <a:stretch/>
      </xdr:blipFill>
      <xdr:spPr>
        <a:xfrm>
          <a:off x="252720" y="9315360"/>
          <a:ext cx="285480" cy="285480"/>
        </a:xfrm>
        <a:prstGeom prst="rect">
          <a:avLst/>
        </a:prstGeom>
        <a:ln w="0">
          <a:noFill/>
        </a:ln>
      </xdr:spPr>
    </xdr:pic>
    <xdr:clientData/>
  </xdr:twoCellAnchor>
  <xdr:twoCellAnchor editAs="oneCell">
    <xdr:from>
      <xdr:col>1</xdr:col>
      <xdr:colOff>76320</xdr:colOff>
      <xdr:row>30</xdr:row>
      <xdr:rowOff>85680</xdr:rowOff>
    </xdr:from>
    <xdr:to>
      <xdr:col>1</xdr:col>
      <xdr:colOff>361800</xdr:colOff>
      <xdr:row>30</xdr:row>
      <xdr:rowOff>371160</xdr:rowOff>
    </xdr:to>
    <xdr:pic>
      <xdr:nvPicPr>
        <xdr:cNvPr id="417" name="Image 2" descr="Picture"/>
        <xdr:cNvPicPr/>
      </xdr:nvPicPr>
      <xdr:blipFill>
        <a:blip r:embed="rId2"/>
        <a:stretch/>
      </xdr:blipFill>
      <xdr:spPr>
        <a:xfrm>
          <a:off x="252720" y="9772560"/>
          <a:ext cx="285480" cy="285480"/>
        </a:xfrm>
        <a:prstGeom prst="rect">
          <a:avLst/>
        </a:prstGeom>
        <a:ln w="0">
          <a:noFill/>
        </a:ln>
      </xdr:spPr>
    </xdr:pic>
    <xdr:clientData/>
  </xdr:twoCellAnchor>
  <xdr:twoCellAnchor editAs="oneCell">
    <xdr:from>
      <xdr:col>1</xdr:col>
      <xdr:colOff>76320</xdr:colOff>
      <xdr:row>31</xdr:row>
      <xdr:rowOff>85680</xdr:rowOff>
    </xdr:from>
    <xdr:to>
      <xdr:col>1</xdr:col>
      <xdr:colOff>361800</xdr:colOff>
      <xdr:row>31</xdr:row>
      <xdr:rowOff>371160</xdr:rowOff>
    </xdr:to>
    <xdr:pic>
      <xdr:nvPicPr>
        <xdr:cNvPr id="418" name="Image 3" descr="Picture"/>
        <xdr:cNvPicPr/>
      </xdr:nvPicPr>
      <xdr:blipFill>
        <a:blip r:embed="rId3"/>
        <a:stretch/>
      </xdr:blipFill>
      <xdr:spPr>
        <a:xfrm>
          <a:off x="252720" y="10229760"/>
          <a:ext cx="285480" cy="285480"/>
        </a:xfrm>
        <a:prstGeom prst="rect">
          <a:avLst/>
        </a:prstGeom>
        <a:ln w="0">
          <a:noFill/>
        </a:ln>
      </xdr:spPr>
    </xdr:pic>
    <xdr:clientData/>
  </xdr:twoCellAnchor>
  <xdr:twoCellAnchor editAs="oneCell">
    <xdr:from>
      <xdr:col>1</xdr:col>
      <xdr:colOff>76320</xdr:colOff>
      <xdr:row>32</xdr:row>
      <xdr:rowOff>85680</xdr:rowOff>
    </xdr:from>
    <xdr:to>
      <xdr:col>1</xdr:col>
      <xdr:colOff>361800</xdr:colOff>
      <xdr:row>32</xdr:row>
      <xdr:rowOff>371160</xdr:rowOff>
    </xdr:to>
    <xdr:pic>
      <xdr:nvPicPr>
        <xdr:cNvPr id="419" name="Image 4" descr="Picture"/>
        <xdr:cNvPicPr/>
      </xdr:nvPicPr>
      <xdr:blipFill>
        <a:blip r:embed="rId4"/>
        <a:stretch/>
      </xdr:blipFill>
      <xdr:spPr>
        <a:xfrm>
          <a:off x="252720" y="10686960"/>
          <a:ext cx="285480" cy="285480"/>
        </a:xfrm>
        <a:prstGeom prst="rect">
          <a:avLst/>
        </a:prstGeom>
        <a:ln w="0">
          <a:noFill/>
        </a:ln>
      </xdr:spPr>
    </xdr:pic>
    <xdr:clientData/>
  </xdr:twoCellAnchor>
  <xdr:twoCellAnchor editAs="oneCell">
    <xdr:from>
      <xdr:col>1</xdr:col>
      <xdr:colOff>76320</xdr:colOff>
      <xdr:row>33</xdr:row>
      <xdr:rowOff>85680</xdr:rowOff>
    </xdr:from>
    <xdr:to>
      <xdr:col>1</xdr:col>
      <xdr:colOff>361800</xdr:colOff>
      <xdr:row>33</xdr:row>
      <xdr:rowOff>371160</xdr:rowOff>
    </xdr:to>
    <xdr:pic>
      <xdr:nvPicPr>
        <xdr:cNvPr id="420" name="Image 5" descr="Picture"/>
        <xdr:cNvPicPr/>
      </xdr:nvPicPr>
      <xdr:blipFill>
        <a:blip r:embed="rId5"/>
        <a:stretch/>
      </xdr:blipFill>
      <xdr:spPr>
        <a:xfrm>
          <a:off x="252720" y="11144160"/>
          <a:ext cx="285480" cy="285480"/>
        </a:xfrm>
        <a:prstGeom prst="rect">
          <a:avLst/>
        </a:prstGeom>
        <a:ln w="0">
          <a:noFill/>
        </a:ln>
      </xdr:spPr>
    </xdr:pic>
    <xdr:clientData/>
  </xdr:twoCellAnchor>
  <xdr:twoCellAnchor editAs="oneCell">
    <xdr:from>
      <xdr:col>1</xdr:col>
      <xdr:colOff>76320</xdr:colOff>
      <xdr:row>34</xdr:row>
      <xdr:rowOff>85680</xdr:rowOff>
    </xdr:from>
    <xdr:to>
      <xdr:col>1</xdr:col>
      <xdr:colOff>361800</xdr:colOff>
      <xdr:row>34</xdr:row>
      <xdr:rowOff>371160</xdr:rowOff>
    </xdr:to>
    <xdr:pic>
      <xdr:nvPicPr>
        <xdr:cNvPr id="421" name="Image 6" descr="Picture"/>
        <xdr:cNvPicPr/>
      </xdr:nvPicPr>
      <xdr:blipFill>
        <a:blip r:embed="rId6"/>
        <a:stretch/>
      </xdr:blipFill>
      <xdr:spPr>
        <a:xfrm>
          <a:off x="252720" y="11601360"/>
          <a:ext cx="285480" cy="285480"/>
        </a:xfrm>
        <a:prstGeom prst="rect">
          <a:avLst/>
        </a:prstGeom>
        <a:ln w="0">
          <a:noFill/>
        </a:ln>
      </xdr:spPr>
    </xdr:pic>
    <xdr:clientData/>
  </xdr:twoCellAnchor>
  <xdr:twoCellAnchor editAs="oneCell">
    <xdr:from>
      <xdr:col>1</xdr:col>
      <xdr:colOff>76320</xdr:colOff>
      <xdr:row>35</xdr:row>
      <xdr:rowOff>85680</xdr:rowOff>
    </xdr:from>
    <xdr:to>
      <xdr:col>1</xdr:col>
      <xdr:colOff>361800</xdr:colOff>
      <xdr:row>35</xdr:row>
      <xdr:rowOff>371160</xdr:rowOff>
    </xdr:to>
    <xdr:pic>
      <xdr:nvPicPr>
        <xdr:cNvPr id="422" name="Image 7" descr="Picture"/>
        <xdr:cNvPicPr/>
      </xdr:nvPicPr>
      <xdr:blipFill>
        <a:blip r:embed="rId7"/>
        <a:stretch/>
      </xdr:blipFill>
      <xdr:spPr>
        <a:xfrm>
          <a:off x="252720" y="12058560"/>
          <a:ext cx="285480" cy="285480"/>
        </a:xfrm>
        <a:prstGeom prst="rect">
          <a:avLst/>
        </a:prstGeom>
        <a:ln w="0">
          <a:noFill/>
        </a:ln>
      </xdr:spPr>
    </xdr:pic>
    <xdr:clientData/>
  </xdr:twoCellAnchor>
  <xdr:twoCellAnchor editAs="oneCell">
    <xdr:from>
      <xdr:col>1</xdr:col>
      <xdr:colOff>76320</xdr:colOff>
      <xdr:row>36</xdr:row>
      <xdr:rowOff>85680</xdr:rowOff>
    </xdr:from>
    <xdr:to>
      <xdr:col>1</xdr:col>
      <xdr:colOff>361800</xdr:colOff>
      <xdr:row>36</xdr:row>
      <xdr:rowOff>371160</xdr:rowOff>
    </xdr:to>
    <xdr:pic>
      <xdr:nvPicPr>
        <xdr:cNvPr id="423" name="Image 8" descr="Picture"/>
        <xdr:cNvPicPr/>
      </xdr:nvPicPr>
      <xdr:blipFill>
        <a:blip r:embed="rId8"/>
        <a:stretch/>
      </xdr:blipFill>
      <xdr:spPr>
        <a:xfrm>
          <a:off x="252720" y="12515760"/>
          <a:ext cx="285480" cy="285480"/>
        </a:xfrm>
        <a:prstGeom prst="rect">
          <a:avLst/>
        </a:prstGeom>
        <a:ln w="0">
          <a:noFill/>
        </a:ln>
      </xdr:spPr>
    </xdr:pic>
    <xdr:clientData/>
  </xdr:twoCellAnchor>
  <xdr:twoCellAnchor editAs="oneCell">
    <xdr:from>
      <xdr:col>1</xdr:col>
      <xdr:colOff>76320</xdr:colOff>
      <xdr:row>37</xdr:row>
      <xdr:rowOff>85680</xdr:rowOff>
    </xdr:from>
    <xdr:to>
      <xdr:col>1</xdr:col>
      <xdr:colOff>361800</xdr:colOff>
      <xdr:row>37</xdr:row>
      <xdr:rowOff>371160</xdr:rowOff>
    </xdr:to>
    <xdr:pic>
      <xdr:nvPicPr>
        <xdr:cNvPr id="424" name="Image 9" descr="Picture"/>
        <xdr:cNvPicPr/>
      </xdr:nvPicPr>
      <xdr:blipFill>
        <a:blip r:embed="rId9"/>
        <a:stretch/>
      </xdr:blipFill>
      <xdr:spPr>
        <a:xfrm>
          <a:off x="252720" y="12972960"/>
          <a:ext cx="285480" cy="285480"/>
        </a:xfrm>
        <a:prstGeom prst="rect">
          <a:avLst/>
        </a:prstGeom>
        <a:ln w="0">
          <a:noFill/>
        </a:ln>
      </xdr:spPr>
    </xdr:pic>
    <xdr:clientData/>
  </xdr:twoCellAnchor>
  <xdr:twoCellAnchor editAs="oneCell">
    <xdr:from>
      <xdr:col>1</xdr:col>
      <xdr:colOff>76320</xdr:colOff>
      <xdr:row>38</xdr:row>
      <xdr:rowOff>85680</xdr:rowOff>
    </xdr:from>
    <xdr:to>
      <xdr:col>1</xdr:col>
      <xdr:colOff>361800</xdr:colOff>
      <xdr:row>38</xdr:row>
      <xdr:rowOff>371160</xdr:rowOff>
    </xdr:to>
    <xdr:pic>
      <xdr:nvPicPr>
        <xdr:cNvPr id="425" name="Image 10" descr="Picture"/>
        <xdr:cNvPicPr/>
      </xdr:nvPicPr>
      <xdr:blipFill>
        <a:blip r:embed="rId10"/>
        <a:stretch/>
      </xdr:blipFill>
      <xdr:spPr>
        <a:xfrm>
          <a:off x="252720" y="13430160"/>
          <a:ext cx="285480" cy="285480"/>
        </a:xfrm>
        <a:prstGeom prst="rect">
          <a:avLst/>
        </a:prstGeom>
        <a:ln w="0">
          <a:noFill/>
        </a:ln>
      </xdr:spPr>
    </xdr:pic>
    <xdr:clientData/>
  </xdr:twoCellAnchor>
  <xdr:twoCellAnchor editAs="oneCell">
    <xdr:from>
      <xdr:col>1</xdr:col>
      <xdr:colOff>76320</xdr:colOff>
      <xdr:row>39</xdr:row>
      <xdr:rowOff>85680</xdr:rowOff>
    </xdr:from>
    <xdr:to>
      <xdr:col>1</xdr:col>
      <xdr:colOff>361800</xdr:colOff>
      <xdr:row>39</xdr:row>
      <xdr:rowOff>371160</xdr:rowOff>
    </xdr:to>
    <xdr:pic>
      <xdr:nvPicPr>
        <xdr:cNvPr id="426" name="Image 11" descr="Picture"/>
        <xdr:cNvPicPr/>
      </xdr:nvPicPr>
      <xdr:blipFill>
        <a:blip r:embed="rId11"/>
        <a:stretch/>
      </xdr:blipFill>
      <xdr:spPr>
        <a:xfrm>
          <a:off x="252720" y="13887360"/>
          <a:ext cx="285480" cy="285480"/>
        </a:xfrm>
        <a:prstGeom prst="rect">
          <a:avLst/>
        </a:prstGeom>
        <a:ln w="0">
          <a:noFill/>
        </a:ln>
      </xdr:spPr>
    </xdr:pic>
    <xdr:clientData/>
  </xdr:twoCellAnchor>
  <xdr:twoCellAnchor editAs="oneCell">
    <xdr:from>
      <xdr:col>1</xdr:col>
      <xdr:colOff>76320</xdr:colOff>
      <xdr:row>40</xdr:row>
      <xdr:rowOff>85680</xdr:rowOff>
    </xdr:from>
    <xdr:to>
      <xdr:col>1</xdr:col>
      <xdr:colOff>361800</xdr:colOff>
      <xdr:row>40</xdr:row>
      <xdr:rowOff>371160</xdr:rowOff>
    </xdr:to>
    <xdr:pic>
      <xdr:nvPicPr>
        <xdr:cNvPr id="427" name="Image 12" descr="Picture"/>
        <xdr:cNvPicPr/>
      </xdr:nvPicPr>
      <xdr:blipFill>
        <a:blip r:embed="rId12"/>
        <a:stretch/>
      </xdr:blipFill>
      <xdr:spPr>
        <a:xfrm>
          <a:off x="252720" y="14344560"/>
          <a:ext cx="285480" cy="2854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123840</xdr:colOff>
      <xdr:row>7</xdr:row>
      <xdr:rowOff>38160</xdr:rowOff>
    </xdr:from>
    <xdr:to>
      <xdr:col>2</xdr:col>
      <xdr:colOff>752040</xdr:colOff>
      <xdr:row>7</xdr:row>
      <xdr:rowOff>666360</xdr:rowOff>
    </xdr:to>
    <xdr:pic>
      <xdr:nvPicPr>
        <xdr:cNvPr id="428" name="Image 1" descr="Picture"/>
        <xdr:cNvPicPr/>
      </xdr:nvPicPr>
      <xdr:blipFill>
        <a:blip r:embed="rId1"/>
        <a:stretch/>
      </xdr:blipFill>
      <xdr:spPr>
        <a:xfrm>
          <a:off x="1181880" y="1581120"/>
          <a:ext cx="628200" cy="628200"/>
        </a:xfrm>
        <a:prstGeom prst="rect">
          <a:avLst/>
        </a:prstGeom>
        <a:ln w="0">
          <a:noFill/>
        </a:ln>
      </xdr:spPr>
    </xdr:pic>
    <xdr:clientData/>
  </xdr:twoCellAnchor>
  <xdr:twoCellAnchor editAs="oneCell">
    <xdr:from>
      <xdr:col>3</xdr:col>
      <xdr:colOff>123840</xdr:colOff>
      <xdr:row>7</xdr:row>
      <xdr:rowOff>38160</xdr:rowOff>
    </xdr:from>
    <xdr:to>
      <xdr:col>3</xdr:col>
      <xdr:colOff>752040</xdr:colOff>
      <xdr:row>7</xdr:row>
      <xdr:rowOff>666360</xdr:rowOff>
    </xdr:to>
    <xdr:pic>
      <xdr:nvPicPr>
        <xdr:cNvPr id="429" name="Image 2" descr="Picture"/>
        <xdr:cNvPicPr/>
      </xdr:nvPicPr>
      <xdr:blipFill>
        <a:blip r:embed="rId2"/>
        <a:stretch/>
      </xdr:blipFill>
      <xdr:spPr>
        <a:xfrm>
          <a:off x="2063160" y="1581120"/>
          <a:ext cx="628200" cy="628200"/>
        </a:xfrm>
        <a:prstGeom prst="rect">
          <a:avLst/>
        </a:prstGeom>
        <a:ln w="0">
          <a:noFill/>
        </a:ln>
      </xdr:spPr>
    </xdr:pic>
    <xdr:clientData/>
  </xdr:twoCellAnchor>
  <xdr:twoCellAnchor editAs="oneCell">
    <xdr:from>
      <xdr:col>4</xdr:col>
      <xdr:colOff>123840</xdr:colOff>
      <xdr:row>7</xdr:row>
      <xdr:rowOff>38160</xdr:rowOff>
    </xdr:from>
    <xdr:to>
      <xdr:col>4</xdr:col>
      <xdr:colOff>752040</xdr:colOff>
      <xdr:row>7</xdr:row>
      <xdr:rowOff>666360</xdr:rowOff>
    </xdr:to>
    <xdr:pic>
      <xdr:nvPicPr>
        <xdr:cNvPr id="430" name="Image 3" descr="Picture"/>
        <xdr:cNvPicPr/>
      </xdr:nvPicPr>
      <xdr:blipFill>
        <a:blip r:embed="rId3"/>
        <a:stretch/>
      </xdr:blipFill>
      <xdr:spPr>
        <a:xfrm>
          <a:off x="2944440" y="1581120"/>
          <a:ext cx="628200" cy="628200"/>
        </a:xfrm>
        <a:prstGeom prst="rect">
          <a:avLst/>
        </a:prstGeom>
        <a:ln w="0">
          <a:noFill/>
        </a:ln>
      </xdr:spPr>
    </xdr:pic>
    <xdr:clientData/>
  </xdr:twoCellAnchor>
  <xdr:twoCellAnchor editAs="oneCell">
    <xdr:from>
      <xdr:col>5</xdr:col>
      <xdr:colOff>123840</xdr:colOff>
      <xdr:row>7</xdr:row>
      <xdr:rowOff>38160</xdr:rowOff>
    </xdr:from>
    <xdr:to>
      <xdr:col>5</xdr:col>
      <xdr:colOff>752040</xdr:colOff>
      <xdr:row>7</xdr:row>
      <xdr:rowOff>666360</xdr:rowOff>
    </xdr:to>
    <xdr:pic>
      <xdr:nvPicPr>
        <xdr:cNvPr id="431" name="Image 4" descr="Picture"/>
        <xdr:cNvPicPr/>
      </xdr:nvPicPr>
      <xdr:blipFill>
        <a:blip r:embed="rId4"/>
        <a:stretch/>
      </xdr:blipFill>
      <xdr:spPr>
        <a:xfrm>
          <a:off x="3825720" y="1581120"/>
          <a:ext cx="628200" cy="628200"/>
        </a:xfrm>
        <a:prstGeom prst="rect">
          <a:avLst/>
        </a:prstGeom>
        <a:ln w="0">
          <a:noFill/>
        </a:ln>
      </xdr:spPr>
    </xdr:pic>
    <xdr:clientData/>
  </xdr:twoCellAnchor>
  <xdr:twoCellAnchor editAs="oneCell">
    <xdr:from>
      <xdr:col>6</xdr:col>
      <xdr:colOff>123840</xdr:colOff>
      <xdr:row>7</xdr:row>
      <xdr:rowOff>38160</xdr:rowOff>
    </xdr:from>
    <xdr:to>
      <xdr:col>6</xdr:col>
      <xdr:colOff>752040</xdr:colOff>
      <xdr:row>7</xdr:row>
      <xdr:rowOff>666360</xdr:rowOff>
    </xdr:to>
    <xdr:pic>
      <xdr:nvPicPr>
        <xdr:cNvPr id="432" name="Image 5" descr="Picture"/>
        <xdr:cNvPicPr/>
      </xdr:nvPicPr>
      <xdr:blipFill>
        <a:blip r:embed="rId5"/>
        <a:stretch/>
      </xdr:blipFill>
      <xdr:spPr>
        <a:xfrm>
          <a:off x="4707360" y="1581120"/>
          <a:ext cx="628200" cy="628200"/>
        </a:xfrm>
        <a:prstGeom prst="rect">
          <a:avLst/>
        </a:prstGeom>
        <a:ln w="0">
          <a:noFill/>
        </a:ln>
      </xdr:spPr>
    </xdr:pic>
    <xdr:clientData/>
  </xdr:twoCellAnchor>
  <xdr:twoCellAnchor editAs="oneCell">
    <xdr:from>
      <xdr:col>7</xdr:col>
      <xdr:colOff>123840</xdr:colOff>
      <xdr:row>7</xdr:row>
      <xdr:rowOff>38160</xdr:rowOff>
    </xdr:from>
    <xdr:to>
      <xdr:col>7</xdr:col>
      <xdr:colOff>752040</xdr:colOff>
      <xdr:row>7</xdr:row>
      <xdr:rowOff>666360</xdr:rowOff>
    </xdr:to>
    <xdr:pic>
      <xdr:nvPicPr>
        <xdr:cNvPr id="433" name="Image 6" descr="Picture"/>
        <xdr:cNvPicPr/>
      </xdr:nvPicPr>
      <xdr:blipFill>
        <a:blip r:embed="rId6"/>
        <a:stretch/>
      </xdr:blipFill>
      <xdr:spPr>
        <a:xfrm>
          <a:off x="5588640" y="1581120"/>
          <a:ext cx="628200" cy="628200"/>
        </a:xfrm>
        <a:prstGeom prst="rect">
          <a:avLst/>
        </a:prstGeom>
        <a:ln w="0">
          <a:noFill/>
        </a:ln>
      </xdr:spPr>
    </xdr:pic>
    <xdr:clientData/>
  </xdr:twoCellAnchor>
  <xdr:twoCellAnchor editAs="oneCell">
    <xdr:from>
      <xdr:col>8</xdr:col>
      <xdr:colOff>123840</xdr:colOff>
      <xdr:row>7</xdr:row>
      <xdr:rowOff>38160</xdr:rowOff>
    </xdr:from>
    <xdr:to>
      <xdr:col>8</xdr:col>
      <xdr:colOff>752040</xdr:colOff>
      <xdr:row>7</xdr:row>
      <xdr:rowOff>666360</xdr:rowOff>
    </xdr:to>
    <xdr:pic>
      <xdr:nvPicPr>
        <xdr:cNvPr id="434" name="Image 7" descr="Picture"/>
        <xdr:cNvPicPr/>
      </xdr:nvPicPr>
      <xdr:blipFill>
        <a:blip r:embed="rId7"/>
        <a:stretch/>
      </xdr:blipFill>
      <xdr:spPr>
        <a:xfrm>
          <a:off x="6469920" y="1581120"/>
          <a:ext cx="628200" cy="628200"/>
        </a:xfrm>
        <a:prstGeom prst="rect">
          <a:avLst/>
        </a:prstGeom>
        <a:ln w="0">
          <a:noFill/>
        </a:ln>
      </xdr:spPr>
    </xdr:pic>
    <xdr:clientData/>
  </xdr:twoCellAnchor>
  <xdr:twoCellAnchor editAs="oneCell">
    <xdr:from>
      <xdr:col>9</xdr:col>
      <xdr:colOff>123840</xdr:colOff>
      <xdr:row>7</xdr:row>
      <xdr:rowOff>38160</xdr:rowOff>
    </xdr:from>
    <xdr:to>
      <xdr:col>9</xdr:col>
      <xdr:colOff>752040</xdr:colOff>
      <xdr:row>7</xdr:row>
      <xdr:rowOff>666360</xdr:rowOff>
    </xdr:to>
    <xdr:pic>
      <xdr:nvPicPr>
        <xdr:cNvPr id="435" name="Image 8" descr="Picture"/>
        <xdr:cNvPicPr/>
      </xdr:nvPicPr>
      <xdr:blipFill>
        <a:blip r:embed="rId8"/>
        <a:stretch/>
      </xdr:blipFill>
      <xdr:spPr>
        <a:xfrm>
          <a:off x="7351560" y="1581120"/>
          <a:ext cx="628200" cy="628200"/>
        </a:xfrm>
        <a:prstGeom prst="rect">
          <a:avLst/>
        </a:prstGeom>
        <a:ln w="0">
          <a:noFill/>
        </a:ln>
      </xdr:spPr>
    </xdr:pic>
    <xdr:clientData/>
  </xdr:twoCellAnchor>
  <xdr:twoCellAnchor editAs="oneCell">
    <xdr:from>
      <xdr:col>10</xdr:col>
      <xdr:colOff>123840</xdr:colOff>
      <xdr:row>7</xdr:row>
      <xdr:rowOff>38160</xdr:rowOff>
    </xdr:from>
    <xdr:to>
      <xdr:col>10</xdr:col>
      <xdr:colOff>752040</xdr:colOff>
      <xdr:row>7</xdr:row>
      <xdr:rowOff>666360</xdr:rowOff>
    </xdr:to>
    <xdr:pic>
      <xdr:nvPicPr>
        <xdr:cNvPr id="436" name="Image 9" descr="Picture"/>
        <xdr:cNvPicPr/>
      </xdr:nvPicPr>
      <xdr:blipFill>
        <a:blip r:embed="rId9"/>
        <a:stretch/>
      </xdr:blipFill>
      <xdr:spPr>
        <a:xfrm>
          <a:off x="8232840" y="1581120"/>
          <a:ext cx="628200" cy="628200"/>
        </a:xfrm>
        <a:prstGeom prst="rect">
          <a:avLst/>
        </a:prstGeom>
        <a:ln w="0">
          <a:noFill/>
        </a:ln>
      </xdr:spPr>
    </xdr:pic>
    <xdr:clientData/>
  </xdr:twoCellAnchor>
  <xdr:twoCellAnchor editAs="oneCell">
    <xdr:from>
      <xdr:col>2</xdr:col>
      <xdr:colOff>209520</xdr:colOff>
      <xdr:row>9</xdr:row>
      <xdr:rowOff>19080</xdr:rowOff>
    </xdr:from>
    <xdr:to>
      <xdr:col>2</xdr:col>
      <xdr:colOff>666360</xdr:colOff>
      <xdr:row>9</xdr:row>
      <xdr:rowOff>475920</xdr:rowOff>
    </xdr:to>
    <xdr:pic>
      <xdr:nvPicPr>
        <xdr:cNvPr id="437" name="Image 10" descr="Picture"/>
        <xdr:cNvPicPr/>
      </xdr:nvPicPr>
      <xdr:blipFill>
        <a:blip r:embed="rId10"/>
        <a:stretch/>
      </xdr:blipFill>
      <xdr:spPr>
        <a:xfrm>
          <a:off x="1267560" y="2571840"/>
          <a:ext cx="456840" cy="456840"/>
        </a:xfrm>
        <a:prstGeom prst="rect">
          <a:avLst/>
        </a:prstGeom>
        <a:ln w="0">
          <a:noFill/>
        </a:ln>
      </xdr:spPr>
    </xdr:pic>
    <xdr:clientData/>
  </xdr:twoCellAnchor>
  <xdr:twoCellAnchor editAs="oneCell">
    <xdr:from>
      <xdr:col>4</xdr:col>
      <xdr:colOff>228600</xdr:colOff>
      <xdr:row>9</xdr:row>
      <xdr:rowOff>38160</xdr:rowOff>
    </xdr:from>
    <xdr:to>
      <xdr:col>4</xdr:col>
      <xdr:colOff>647280</xdr:colOff>
      <xdr:row>9</xdr:row>
      <xdr:rowOff>456840</xdr:rowOff>
    </xdr:to>
    <xdr:pic>
      <xdr:nvPicPr>
        <xdr:cNvPr id="438" name="Image 11" descr="Picture"/>
        <xdr:cNvPicPr/>
      </xdr:nvPicPr>
      <xdr:blipFill>
        <a:blip r:embed="rId11"/>
        <a:stretch/>
      </xdr:blipFill>
      <xdr:spPr>
        <a:xfrm>
          <a:off x="3049200" y="2590920"/>
          <a:ext cx="418680" cy="418680"/>
        </a:xfrm>
        <a:prstGeom prst="rect">
          <a:avLst/>
        </a:prstGeom>
        <a:ln w="0">
          <a:noFill/>
        </a:ln>
      </xdr:spPr>
    </xdr:pic>
    <xdr:clientData/>
  </xdr:twoCellAnchor>
  <xdr:twoCellAnchor editAs="oneCell">
    <xdr:from>
      <xdr:col>6</xdr:col>
      <xdr:colOff>228600</xdr:colOff>
      <xdr:row>9</xdr:row>
      <xdr:rowOff>38160</xdr:rowOff>
    </xdr:from>
    <xdr:to>
      <xdr:col>6</xdr:col>
      <xdr:colOff>647280</xdr:colOff>
      <xdr:row>9</xdr:row>
      <xdr:rowOff>456840</xdr:rowOff>
    </xdr:to>
    <xdr:pic>
      <xdr:nvPicPr>
        <xdr:cNvPr id="439" name="Image 12" descr="Picture"/>
        <xdr:cNvPicPr/>
      </xdr:nvPicPr>
      <xdr:blipFill>
        <a:blip r:embed="rId12"/>
        <a:stretch/>
      </xdr:blipFill>
      <xdr:spPr>
        <a:xfrm>
          <a:off x="4812120" y="2590920"/>
          <a:ext cx="418680" cy="418680"/>
        </a:xfrm>
        <a:prstGeom prst="rect">
          <a:avLst/>
        </a:prstGeom>
        <a:ln w="0">
          <a:noFill/>
        </a:ln>
      </xdr:spPr>
    </xdr:pic>
    <xdr:clientData/>
  </xdr:twoCellAnchor>
  <xdr:twoCellAnchor editAs="oneCell">
    <xdr:from>
      <xdr:col>8</xdr:col>
      <xdr:colOff>228600</xdr:colOff>
      <xdr:row>9</xdr:row>
      <xdr:rowOff>38160</xdr:rowOff>
    </xdr:from>
    <xdr:to>
      <xdr:col>8</xdr:col>
      <xdr:colOff>647280</xdr:colOff>
      <xdr:row>9</xdr:row>
      <xdr:rowOff>456840</xdr:rowOff>
    </xdr:to>
    <xdr:pic>
      <xdr:nvPicPr>
        <xdr:cNvPr id="440" name="Image 13" descr="Picture"/>
        <xdr:cNvPicPr/>
      </xdr:nvPicPr>
      <xdr:blipFill>
        <a:blip r:embed="rId13"/>
        <a:stretch/>
      </xdr:blipFill>
      <xdr:spPr>
        <a:xfrm>
          <a:off x="6574680" y="2590920"/>
          <a:ext cx="418680" cy="418680"/>
        </a:xfrm>
        <a:prstGeom prst="rect">
          <a:avLst/>
        </a:prstGeom>
        <a:ln w="0">
          <a:noFill/>
        </a:ln>
      </xdr:spPr>
    </xdr:pic>
    <xdr:clientData/>
  </xdr:twoCellAnchor>
  <xdr:twoCellAnchor editAs="oneCell">
    <xdr:from>
      <xdr:col>2</xdr:col>
      <xdr:colOff>209520</xdr:colOff>
      <xdr:row>10</xdr:row>
      <xdr:rowOff>19080</xdr:rowOff>
    </xdr:from>
    <xdr:to>
      <xdr:col>2</xdr:col>
      <xdr:colOff>666360</xdr:colOff>
      <xdr:row>10</xdr:row>
      <xdr:rowOff>475920</xdr:rowOff>
    </xdr:to>
    <xdr:pic>
      <xdr:nvPicPr>
        <xdr:cNvPr id="441" name="Image 14" descr="Picture"/>
        <xdr:cNvPicPr/>
      </xdr:nvPicPr>
      <xdr:blipFill>
        <a:blip r:embed="rId14"/>
        <a:stretch/>
      </xdr:blipFill>
      <xdr:spPr>
        <a:xfrm>
          <a:off x="1267560" y="3076560"/>
          <a:ext cx="456840" cy="456840"/>
        </a:xfrm>
        <a:prstGeom prst="rect">
          <a:avLst/>
        </a:prstGeom>
        <a:ln w="0">
          <a:noFill/>
        </a:ln>
      </xdr:spPr>
    </xdr:pic>
    <xdr:clientData/>
  </xdr:twoCellAnchor>
  <xdr:twoCellAnchor editAs="oneCell">
    <xdr:from>
      <xdr:col>4</xdr:col>
      <xdr:colOff>228600</xdr:colOff>
      <xdr:row>10</xdr:row>
      <xdr:rowOff>38160</xdr:rowOff>
    </xdr:from>
    <xdr:to>
      <xdr:col>4</xdr:col>
      <xdr:colOff>647280</xdr:colOff>
      <xdr:row>10</xdr:row>
      <xdr:rowOff>456840</xdr:rowOff>
    </xdr:to>
    <xdr:pic>
      <xdr:nvPicPr>
        <xdr:cNvPr id="442" name="Image 15" descr="Picture"/>
        <xdr:cNvPicPr/>
      </xdr:nvPicPr>
      <xdr:blipFill>
        <a:blip r:embed="rId15"/>
        <a:stretch/>
      </xdr:blipFill>
      <xdr:spPr>
        <a:xfrm>
          <a:off x="3049200" y="3095640"/>
          <a:ext cx="418680" cy="418680"/>
        </a:xfrm>
        <a:prstGeom prst="rect">
          <a:avLst/>
        </a:prstGeom>
        <a:ln w="0">
          <a:noFill/>
        </a:ln>
      </xdr:spPr>
    </xdr:pic>
    <xdr:clientData/>
  </xdr:twoCellAnchor>
  <xdr:twoCellAnchor editAs="oneCell">
    <xdr:from>
      <xdr:col>6</xdr:col>
      <xdr:colOff>228600</xdr:colOff>
      <xdr:row>10</xdr:row>
      <xdr:rowOff>38160</xdr:rowOff>
    </xdr:from>
    <xdr:to>
      <xdr:col>6</xdr:col>
      <xdr:colOff>647280</xdr:colOff>
      <xdr:row>10</xdr:row>
      <xdr:rowOff>456840</xdr:rowOff>
    </xdr:to>
    <xdr:pic>
      <xdr:nvPicPr>
        <xdr:cNvPr id="443" name="Image 16" descr="Picture"/>
        <xdr:cNvPicPr/>
      </xdr:nvPicPr>
      <xdr:blipFill>
        <a:blip r:embed="rId16"/>
        <a:stretch/>
      </xdr:blipFill>
      <xdr:spPr>
        <a:xfrm>
          <a:off x="4812120" y="3095640"/>
          <a:ext cx="418680" cy="418680"/>
        </a:xfrm>
        <a:prstGeom prst="rect">
          <a:avLst/>
        </a:prstGeom>
        <a:ln w="0">
          <a:noFill/>
        </a:ln>
      </xdr:spPr>
    </xdr:pic>
    <xdr:clientData/>
  </xdr:twoCellAnchor>
  <xdr:twoCellAnchor editAs="oneCell">
    <xdr:from>
      <xdr:col>8</xdr:col>
      <xdr:colOff>228600</xdr:colOff>
      <xdr:row>10</xdr:row>
      <xdr:rowOff>38160</xdr:rowOff>
    </xdr:from>
    <xdr:to>
      <xdr:col>8</xdr:col>
      <xdr:colOff>647280</xdr:colOff>
      <xdr:row>10</xdr:row>
      <xdr:rowOff>456840</xdr:rowOff>
    </xdr:to>
    <xdr:pic>
      <xdr:nvPicPr>
        <xdr:cNvPr id="444" name="Image 17" descr="Picture"/>
        <xdr:cNvPicPr/>
      </xdr:nvPicPr>
      <xdr:blipFill>
        <a:blip r:embed="rId17"/>
        <a:stretch/>
      </xdr:blipFill>
      <xdr:spPr>
        <a:xfrm>
          <a:off x="6574680" y="3095640"/>
          <a:ext cx="418680" cy="418680"/>
        </a:xfrm>
        <a:prstGeom prst="rect">
          <a:avLst/>
        </a:prstGeom>
        <a:ln w="0">
          <a:noFill/>
        </a:ln>
      </xdr:spPr>
    </xdr:pic>
    <xdr:clientData/>
  </xdr:twoCellAnchor>
  <xdr:twoCellAnchor editAs="oneCell">
    <xdr:from>
      <xdr:col>2</xdr:col>
      <xdr:colOff>209520</xdr:colOff>
      <xdr:row>11</xdr:row>
      <xdr:rowOff>19080</xdr:rowOff>
    </xdr:from>
    <xdr:to>
      <xdr:col>2</xdr:col>
      <xdr:colOff>666360</xdr:colOff>
      <xdr:row>11</xdr:row>
      <xdr:rowOff>475920</xdr:rowOff>
    </xdr:to>
    <xdr:pic>
      <xdr:nvPicPr>
        <xdr:cNvPr id="445" name="Image 18" descr="Picture"/>
        <xdr:cNvPicPr/>
      </xdr:nvPicPr>
      <xdr:blipFill>
        <a:blip r:embed="rId18"/>
        <a:stretch/>
      </xdr:blipFill>
      <xdr:spPr>
        <a:xfrm>
          <a:off x="1267560" y="3581280"/>
          <a:ext cx="456840" cy="456840"/>
        </a:xfrm>
        <a:prstGeom prst="rect">
          <a:avLst/>
        </a:prstGeom>
        <a:ln w="0">
          <a:noFill/>
        </a:ln>
      </xdr:spPr>
    </xdr:pic>
    <xdr:clientData/>
  </xdr:twoCellAnchor>
  <xdr:twoCellAnchor editAs="oneCell">
    <xdr:from>
      <xdr:col>4</xdr:col>
      <xdr:colOff>228600</xdr:colOff>
      <xdr:row>11</xdr:row>
      <xdr:rowOff>38160</xdr:rowOff>
    </xdr:from>
    <xdr:to>
      <xdr:col>4</xdr:col>
      <xdr:colOff>647280</xdr:colOff>
      <xdr:row>11</xdr:row>
      <xdr:rowOff>456840</xdr:rowOff>
    </xdr:to>
    <xdr:pic>
      <xdr:nvPicPr>
        <xdr:cNvPr id="446" name="Image 19" descr="Picture"/>
        <xdr:cNvPicPr/>
      </xdr:nvPicPr>
      <xdr:blipFill>
        <a:blip r:embed="rId19"/>
        <a:stretch/>
      </xdr:blipFill>
      <xdr:spPr>
        <a:xfrm>
          <a:off x="3049200" y="3600360"/>
          <a:ext cx="418680" cy="418680"/>
        </a:xfrm>
        <a:prstGeom prst="rect">
          <a:avLst/>
        </a:prstGeom>
        <a:ln w="0">
          <a:noFill/>
        </a:ln>
      </xdr:spPr>
    </xdr:pic>
    <xdr:clientData/>
  </xdr:twoCellAnchor>
  <xdr:twoCellAnchor editAs="oneCell">
    <xdr:from>
      <xdr:col>6</xdr:col>
      <xdr:colOff>228600</xdr:colOff>
      <xdr:row>11</xdr:row>
      <xdr:rowOff>38160</xdr:rowOff>
    </xdr:from>
    <xdr:to>
      <xdr:col>6</xdr:col>
      <xdr:colOff>647280</xdr:colOff>
      <xdr:row>11</xdr:row>
      <xdr:rowOff>456840</xdr:rowOff>
    </xdr:to>
    <xdr:pic>
      <xdr:nvPicPr>
        <xdr:cNvPr id="447" name="Image 20" descr="Picture"/>
        <xdr:cNvPicPr/>
      </xdr:nvPicPr>
      <xdr:blipFill>
        <a:blip r:embed="rId20"/>
        <a:stretch/>
      </xdr:blipFill>
      <xdr:spPr>
        <a:xfrm>
          <a:off x="4812120" y="3600360"/>
          <a:ext cx="418680" cy="418680"/>
        </a:xfrm>
        <a:prstGeom prst="rect">
          <a:avLst/>
        </a:prstGeom>
        <a:ln w="0">
          <a:noFill/>
        </a:ln>
      </xdr:spPr>
    </xdr:pic>
    <xdr:clientData/>
  </xdr:twoCellAnchor>
  <xdr:twoCellAnchor editAs="oneCell">
    <xdr:from>
      <xdr:col>8</xdr:col>
      <xdr:colOff>228600</xdr:colOff>
      <xdr:row>11</xdr:row>
      <xdr:rowOff>38160</xdr:rowOff>
    </xdr:from>
    <xdr:to>
      <xdr:col>8</xdr:col>
      <xdr:colOff>647280</xdr:colOff>
      <xdr:row>11</xdr:row>
      <xdr:rowOff>456840</xdr:rowOff>
    </xdr:to>
    <xdr:pic>
      <xdr:nvPicPr>
        <xdr:cNvPr id="448" name="Image 21" descr="Picture"/>
        <xdr:cNvPicPr/>
      </xdr:nvPicPr>
      <xdr:blipFill>
        <a:blip r:embed="rId21"/>
        <a:stretch/>
      </xdr:blipFill>
      <xdr:spPr>
        <a:xfrm>
          <a:off x="6574680" y="3600360"/>
          <a:ext cx="418680" cy="418680"/>
        </a:xfrm>
        <a:prstGeom prst="rect">
          <a:avLst/>
        </a:prstGeom>
        <a:ln w="0">
          <a:noFill/>
        </a:ln>
      </xdr:spPr>
    </xdr:pic>
    <xdr:clientData/>
  </xdr:twoCellAnchor>
  <xdr:twoCellAnchor editAs="oneCell">
    <xdr:from>
      <xdr:col>2</xdr:col>
      <xdr:colOff>228600</xdr:colOff>
      <xdr:row>12</xdr:row>
      <xdr:rowOff>38160</xdr:rowOff>
    </xdr:from>
    <xdr:to>
      <xdr:col>2</xdr:col>
      <xdr:colOff>647280</xdr:colOff>
      <xdr:row>12</xdr:row>
      <xdr:rowOff>456840</xdr:rowOff>
    </xdr:to>
    <xdr:pic>
      <xdr:nvPicPr>
        <xdr:cNvPr id="449" name="Image 22" descr="Picture"/>
        <xdr:cNvPicPr/>
      </xdr:nvPicPr>
      <xdr:blipFill>
        <a:blip r:embed="rId22"/>
        <a:stretch/>
      </xdr:blipFill>
      <xdr:spPr>
        <a:xfrm>
          <a:off x="1286640" y="4105440"/>
          <a:ext cx="418680" cy="418680"/>
        </a:xfrm>
        <a:prstGeom prst="rect">
          <a:avLst/>
        </a:prstGeom>
        <a:ln w="0">
          <a:noFill/>
        </a:ln>
      </xdr:spPr>
    </xdr:pic>
    <xdr:clientData/>
  </xdr:twoCellAnchor>
  <xdr:twoCellAnchor editAs="oneCell">
    <xdr:from>
      <xdr:col>4</xdr:col>
      <xdr:colOff>228600</xdr:colOff>
      <xdr:row>12</xdr:row>
      <xdr:rowOff>38160</xdr:rowOff>
    </xdr:from>
    <xdr:to>
      <xdr:col>4</xdr:col>
      <xdr:colOff>647280</xdr:colOff>
      <xdr:row>12</xdr:row>
      <xdr:rowOff>456840</xdr:rowOff>
    </xdr:to>
    <xdr:pic>
      <xdr:nvPicPr>
        <xdr:cNvPr id="450" name="Image 23" descr="Picture"/>
        <xdr:cNvPicPr/>
      </xdr:nvPicPr>
      <xdr:blipFill>
        <a:blip r:embed="rId23"/>
        <a:stretch/>
      </xdr:blipFill>
      <xdr:spPr>
        <a:xfrm>
          <a:off x="3049200" y="4105440"/>
          <a:ext cx="418680" cy="418680"/>
        </a:xfrm>
        <a:prstGeom prst="rect">
          <a:avLst/>
        </a:prstGeom>
        <a:ln w="0">
          <a:noFill/>
        </a:ln>
      </xdr:spPr>
    </xdr:pic>
    <xdr:clientData/>
  </xdr:twoCellAnchor>
  <xdr:twoCellAnchor editAs="oneCell">
    <xdr:from>
      <xdr:col>6</xdr:col>
      <xdr:colOff>228600</xdr:colOff>
      <xdr:row>12</xdr:row>
      <xdr:rowOff>38160</xdr:rowOff>
    </xdr:from>
    <xdr:to>
      <xdr:col>6</xdr:col>
      <xdr:colOff>647280</xdr:colOff>
      <xdr:row>12</xdr:row>
      <xdr:rowOff>456840</xdr:rowOff>
    </xdr:to>
    <xdr:pic>
      <xdr:nvPicPr>
        <xdr:cNvPr id="451" name="Image 24" descr="Picture"/>
        <xdr:cNvPicPr/>
      </xdr:nvPicPr>
      <xdr:blipFill>
        <a:blip r:embed="rId24"/>
        <a:stretch/>
      </xdr:blipFill>
      <xdr:spPr>
        <a:xfrm>
          <a:off x="4812120" y="4105440"/>
          <a:ext cx="418680" cy="418680"/>
        </a:xfrm>
        <a:prstGeom prst="rect">
          <a:avLst/>
        </a:prstGeom>
        <a:ln w="0">
          <a:noFill/>
        </a:ln>
      </xdr:spPr>
    </xdr:pic>
    <xdr:clientData/>
  </xdr:twoCellAnchor>
  <xdr:twoCellAnchor editAs="oneCell">
    <xdr:from>
      <xdr:col>8</xdr:col>
      <xdr:colOff>228600</xdr:colOff>
      <xdr:row>12</xdr:row>
      <xdr:rowOff>38160</xdr:rowOff>
    </xdr:from>
    <xdr:to>
      <xdr:col>8</xdr:col>
      <xdr:colOff>647280</xdr:colOff>
      <xdr:row>12</xdr:row>
      <xdr:rowOff>456840</xdr:rowOff>
    </xdr:to>
    <xdr:pic>
      <xdr:nvPicPr>
        <xdr:cNvPr id="452" name="Image 25" descr="Picture"/>
        <xdr:cNvPicPr/>
      </xdr:nvPicPr>
      <xdr:blipFill>
        <a:blip r:embed="rId25"/>
        <a:stretch/>
      </xdr:blipFill>
      <xdr:spPr>
        <a:xfrm>
          <a:off x="6574680" y="4105440"/>
          <a:ext cx="418680" cy="418680"/>
        </a:xfrm>
        <a:prstGeom prst="rect">
          <a:avLst/>
        </a:prstGeom>
        <a:ln w="0">
          <a:noFill/>
        </a:ln>
      </xdr:spPr>
    </xdr:pic>
    <xdr:clientData/>
  </xdr:twoCellAnchor>
  <xdr:twoCellAnchor editAs="oneCell">
    <xdr:from>
      <xdr:col>2</xdr:col>
      <xdr:colOff>123840</xdr:colOff>
      <xdr:row>15</xdr:row>
      <xdr:rowOff>38160</xdr:rowOff>
    </xdr:from>
    <xdr:to>
      <xdr:col>2</xdr:col>
      <xdr:colOff>752040</xdr:colOff>
      <xdr:row>15</xdr:row>
      <xdr:rowOff>666360</xdr:rowOff>
    </xdr:to>
    <xdr:pic>
      <xdr:nvPicPr>
        <xdr:cNvPr id="453" name="Image 26" descr="Picture"/>
        <xdr:cNvPicPr/>
      </xdr:nvPicPr>
      <xdr:blipFill>
        <a:blip r:embed="rId26"/>
        <a:stretch/>
      </xdr:blipFill>
      <xdr:spPr>
        <a:xfrm>
          <a:off x="1181880" y="5058000"/>
          <a:ext cx="628200" cy="628200"/>
        </a:xfrm>
        <a:prstGeom prst="rect">
          <a:avLst/>
        </a:prstGeom>
        <a:ln w="0">
          <a:noFill/>
        </a:ln>
      </xdr:spPr>
    </xdr:pic>
    <xdr:clientData/>
  </xdr:twoCellAnchor>
  <xdr:twoCellAnchor editAs="oneCell">
    <xdr:from>
      <xdr:col>3</xdr:col>
      <xdr:colOff>123840</xdr:colOff>
      <xdr:row>15</xdr:row>
      <xdr:rowOff>38160</xdr:rowOff>
    </xdr:from>
    <xdr:to>
      <xdr:col>3</xdr:col>
      <xdr:colOff>752040</xdr:colOff>
      <xdr:row>15</xdr:row>
      <xdr:rowOff>666360</xdr:rowOff>
    </xdr:to>
    <xdr:pic>
      <xdr:nvPicPr>
        <xdr:cNvPr id="454" name="Image 27" descr="Picture"/>
        <xdr:cNvPicPr/>
      </xdr:nvPicPr>
      <xdr:blipFill>
        <a:blip r:embed="rId27"/>
        <a:stretch/>
      </xdr:blipFill>
      <xdr:spPr>
        <a:xfrm>
          <a:off x="2063160" y="5058000"/>
          <a:ext cx="628200" cy="628200"/>
        </a:xfrm>
        <a:prstGeom prst="rect">
          <a:avLst/>
        </a:prstGeom>
        <a:ln w="0">
          <a:noFill/>
        </a:ln>
      </xdr:spPr>
    </xdr:pic>
    <xdr:clientData/>
  </xdr:twoCellAnchor>
  <xdr:twoCellAnchor editAs="oneCell">
    <xdr:from>
      <xdr:col>4</xdr:col>
      <xdr:colOff>123840</xdr:colOff>
      <xdr:row>15</xdr:row>
      <xdr:rowOff>38160</xdr:rowOff>
    </xdr:from>
    <xdr:to>
      <xdr:col>4</xdr:col>
      <xdr:colOff>752040</xdr:colOff>
      <xdr:row>15</xdr:row>
      <xdr:rowOff>666360</xdr:rowOff>
    </xdr:to>
    <xdr:pic>
      <xdr:nvPicPr>
        <xdr:cNvPr id="455" name="Image 28" descr="Picture"/>
        <xdr:cNvPicPr/>
      </xdr:nvPicPr>
      <xdr:blipFill>
        <a:blip r:embed="rId28"/>
        <a:stretch/>
      </xdr:blipFill>
      <xdr:spPr>
        <a:xfrm>
          <a:off x="2944440" y="5058000"/>
          <a:ext cx="628200" cy="628200"/>
        </a:xfrm>
        <a:prstGeom prst="rect">
          <a:avLst/>
        </a:prstGeom>
        <a:ln w="0">
          <a:noFill/>
        </a:ln>
      </xdr:spPr>
    </xdr:pic>
    <xdr:clientData/>
  </xdr:twoCellAnchor>
  <xdr:twoCellAnchor editAs="oneCell">
    <xdr:from>
      <xdr:col>5</xdr:col>
      <xdr:colOff>123840</xdr:colOff>
      <xdr:row>15</xdr:row>
      <xdr:rowOff>38160</xdr:rowOff>
    </xdr:from>
    <xdr:to>
      <xdr:col>5</xdr:col>
      <xdr:colOff>752040</xdr:colOff>
      <xdr:row>15</xdr:row>
      <xdr:rowOff>666360</xdr:rowOff>
    </xdr:to>
    <xdr:pic>
      <xdr:nvPicPr>
        <xdr:cNvPr id="456" name="Image 29" descr="Picture"/>
        <xdr:cNvPicPr/>
      </xdr:nvPicPr>
      <xdr:blipFill>
        <a:blip r:embed="rId29"/>
        <a:stretch/>
      </xdr:blipFill>
      <xdr:spPr>
        <a:xfrm>
          <a:off x="3825720" y="5058000"/>
          <a:ext cx="628200" cy="628200"/>
        </a:xfrm>
        <a:prstGeom prst="rect">
          <a:avLst/>
        </a:prstGeom>
        <a:ln w="0">
          <a:noFill/>
        </a:ln>
      </xdr:spPr>
    </xdr:pic>
    <xdr:clientData/>
  </xdr:twoCellAnchor>
  <xdr:twoCellAnchor editAs="oneCell">
    <xdr:from>
      <xdr:col>6</xdr:col>
      <xdr:colOff>123840</xdr:colOff>
      <xdr:row>15</xdr:row>
      <xdr:rowOff>38160</xdr:rowOff>
    </xdr:from>
    <xdr:to>
      <xdr:col>6</xdr:col>
      <xdr:colOff>752040</xdr:colOff>
      <xdr:row>15</xdr:row>
      <xdr:rowOff>666360</xdr:rowOff>
    </xdr:to>
    <xdr:pic>
      <xdr:nvPicPr>
        <xdr:cNvPr id="457" name="Image 30" descr="Picture"/>
        <xdr:cNvPicPr/>
      </xdr:nvPicPr>
      <xdr:blipFill>
        <a:blip r:embed="rId30"/>
        <a:stretch/>
      </xdr:blipFill>
      <xdr:spPr>
        <a:xfrm>
          <a:off x="4707360" y="5058000"/>
          <a:ext cx="628200" cy="628200"/>
        </a:xfrm>
        <a:prstGeom prst="rect">
          <a:avLst/>
        </a:prstGeom>
        <a:ln w="0">
          <a:noFill/>
        </a:ln>
      </xdr:spPr>
    </xdr:pic>
    <xdr:clientData/>
  </xdr:twoCellAnchor>
  <xdr:twoCellAnchor editAs="oneCell">
    <xdr:from>
      <xdr:col>7</xdr:col>
      <xdr:colOff>123840</xdr:colOff>
      <xdr:row>15</xdr:row>
      <xdr:rowOff>38160</xdr:rowOff>
    </xdr:from>
    <xdr:to>
      <xdr:col>7</xdr:col>
      <xdr:colOff>752040</xdr:colOff>
      <xdr:row>15</xdr:row>
      <xdr:rowOff>666360</xdr:rowOff>
    </xdr:to>
    <xdr:pic>
      <xdr:nvPicPr>
        <xdr:cNvPr id="458" name="Image 31" descr="Picture"/>
        <xdr:cNvPicPr/>
      </xdr:nvPicPr>
      <xdr:blipFill>
        <a:blip r:embed="rId31"/>
        <a:stretch/>
      </xdr:blipFill>
      <xdr:spPr>
        <a:xfrm>
          <a:off x="5588640" y="5058000"/>
          <a:ext cx="628200" cy="628200"/>
        </a:xfrm>
        <a:prstGeom prst="rect">
          <a:avLst/>
        </a:prstGeom>
        <a:ln w="0">
          <a:noFill/>
        </a:ln>
      </xdr:spPr>
    </xdr:pic>
    <xdr:clientData/>
  </xdr:twoCellAnchor>
  <xdr:twoCellAnchor editAs="oneCell">
    <xdr:from>
      <xdr:col>8</xdr:col>
      <xdr:colOff>123840</xdr:colOff>
      <xdr:row>15</xdr:row>
      <xdr:rowOff>38160</xdr:rowOff>
    </xdr:from>
    <xdr:to>
      <xdr:col>8</xdr:col>
      <xdr:colOff>752040</xdr:colOff>
      <xdr:row>15</xdr:row>
      <xdr:rowOff>666360</xdr:rowOff>
    </xdr:to>
    <xdr:pic>
      <xdr:nvPicPr>
        <xdr:cNvPr id="459" name="Image 32" descr="Picture"/>
        <xdr:cNvPicPr/>
      </xdr:nvPicPr>
      <xdr:blipFill>
        <a:blip r:embed="rId32"/>
        <a:stretch/>
      </xdr:blipFill>
      <xdr:spPr>
        <a:xfrm>
          <a:off x="6469920" y="5058000"/>
          <a:ext cx="628200" cy="628200"/>
        </a:xfrm>
        <a:prstGeom prst="rect">
          <a:avLst/>
        </a:prstGeom>
        <a:ln w="0">
          <a:noFill/>
        </a:ln>
      </xdr:spPr>
    </xdr:pic>
    <xdr:clientData/>
  </xdr:twoCellAnchor>
  <xdr:twoCellAnchor editAs="oneCell">
    <xdr:from>
      <xdr:col>9</xdr:col>
      <xdr:colOff>123840</xdr:colOff>
      <xdr:row>15</xdr:row>
      <xdr:rowOff>38160</xdr:rowOff>
    </xdr:from>
    <xdr:to>
      <xdr:col>9</xdr:col>
      <xdr:colOff>752040</xdr:colOff>
      <xdr:row>15</xdr:row>
      <xdr:rowOff>666360</xdr:rowOff>
    </xdr:to>
    <xdr:pic>
      <xdr:nvPicPr>
        <xdr:cNvPr id="460" name="Image 33" descr="Picture"/>
        <xdr:cNvPicPr/>
      </xdr:nvPicPr>
      <xdr:blipFill>
        <a:blip r:embed="rId33"/>
        <a:stretch/>
      </xdr:blipFill>
      <xdr:spPr>
        <a:xfrm>
          <a:off x="7351560" y="5058000"/>
          <a:ext cx="628200" cy="628200"/>
        </a:xfrm>
        <a:prstGeom prst="rect">
          <a:avLst/>
        </a:prstGeom>
        <a:ln w="0">
          <a:noFill/>
        </a:ln>
      </xdr:spPr>
    </xdr:pic>
    <xdr:clientData/>
  </xdr:twoCellAnchor>
  <xdr:twoCellAnchor editAs="oneCell">
    <xdr:from>
      <xdr:col>10</xdr:col>
      <xdr:colOff>123840</xdr:colOff>
      <xdr:row>15</xdr:row>
      <xdr:rowOff>38160</xdr:rowOff>
    </xdr:from>
    <xdr:to>
      <xdr:col>10</xdr:col>
      <xdr:colOff>752040</xdr:colOff>
      <xdr:row>15</xdr:row>
      <xdr:rowOff>666360</xdr:rowOff>
    </xdr:to>
    <xdr:pic>
      <xdr:nvPicPr>
        <xdr:cNvPr id="461" name="Image 34" descr="Picture"/>
        <xdr:cNvPicPr/>
      </xdr:nvPicPr>
      <xdr:blipFill>
        <a:blip r:embed="rId34"/>
        <a:stretch/>
      </xdr:blipFill>
      <xdr:spPr>
        <a:xfrm>
          <a:off x="8232840" y="5058000"/>
          <a:ext cx="628200" cy="628200"/>
        </a:xfrm>
        <a:prstGeom prst="rect">
          <a:avLst/>
        </a:prstGeom>
        <a:ln w="0">
          <a:noFill/>
        </a:ln>
      </xdr:spPr>
    </xdr:pic>
    <xdr:clientData/>
  </xdr:twoCellAnchor>
  <xdr:twoCellAnchor editAs="oneCell">
    <xdr:from>
      <xdr:col>2</xdr:col>
      <xdr:colOff>209520</xdr:colOff>
      <xdr:row>17</xdr:row>
      <xdr:rowOff>19080</xdr:rowOff>
    </xdr:from>
    <xdr:to>
      <xdr:col>2</xdr:col>
      <xdr:colOff>666360</xdr:colOff>
      <xdr:row>17</xdr:row>
      <xdr:rowOff>475920</xdr:rowOff>
    </xdr:to>
    <xdr:pic>
      <xdr:nvPicPr>
        <xdr:cNvPr id="462" name="Image 35" descr="Picture"/>
        <xdr:cNvPicPr/>
      </xdr:nvPicPr>
      <xdr:blipFill>
        <a:blip r:embed="rId35"/>
        <a:stretch/>
      </xdr:blipFill>
      <xdr:spPr>
        <a:xfrm>
          <a:off x="1267560" y="6048360"/>
          <a:ext cx="456840" cy="456840"/>
        </a:xfrm>
        <a:prstGeom prst="rect">
          <a:avLst/>
        </a:prstGeom>
        <a:ln w="0">
          <a:noFill/>
        </a:ln>
      </xdr:spPr>
    </xdr:pic>
    <xdr:clientData/>
  </xdr:twoCellAnchor>
  <xdr:twoCellAnchor editAs="oneCell">
    <xdr:from>
      <xdr:col>4</xdr:col>
      <xdr:colOff>228600</xdr:colOff>
      <xdr:row>17</xdr:row>
      <xdr:rowOff>38160</xdr:rowOff>
    </xdr:from>
    <xdr:to>
      <xdr:col>4</xdr:col>
      <xdr:colOff>647280</xdr:colOff>
      <xdr:row>17</xdr:row>
      <xdr:rowOff>456840</xdr:rowOff>
    </xdr:to>
    <xdr:pic>
      <xdr:nvPicPr>
        <xdr:cNvPr id="463" name="Image 36" descr="Picture"/>
        <xdr:cNvPicPr/>
      </xdr:nvPicPr>
      <xdr:blipFill>
        <a:blip r:embed="rId36"/>
        <a:stretch/>
      </xdr:blipFill>
      <xdr:spPr>
        <a:xfrm>
          <a:off x="3049200" y="6067440"/>
          <a:ext cx="418680" cy="418680"/>
        </a:xfrm>
        <a:prstGeom prst="rect">
          <a:avLst/>
        </a:prstGeom>
        <a:ln w="0">
          <a:noFill/>
        </a:ln>
      </xdr:spPr>
    </xdr:pic>
    <xdr:clientData/>
  </xdr:twoCellAnchor>
  <xdr:twoCellAnchor editAs="oneCell">
    <xdr:from>
      <xdr:col>6</xdr:col>
      <xdr:colOff>228600</xdr:colOff>
      <xdr:row>17</xdr:row>
      <xdr:rowOff>38160</xdr:rowOff>
    </xdr:from>
    <xdr:to>
      <xdr:col>6</xdr:col>
      <xdr:colOff>647280</xdr:colOff>
      <xdr:row>17</xdr:row>
      <xdr:rowOff>456840</xdr:rowOff>
    </xdr:to>
    <xdr:pic>
      <xdr:nvPicPr>
        <xdr:cNvPr id="464" name="Image 37" descr="Picture"/>
        <xdr:cNvPicPr/>
      </xdr:nvPicPr>
      <xdr:blipFill>
        <a:blip r:embed="rId37"/>
        <a:stretch/>
      </xdr:blipFill>
      <xdr:spPr>
        <a:xfrm>
          <a:off x="4812120" y="6067440"/>
          <a:ext cx="418680" cy="418680"/>
        </a:xfrm>
        <a:prstGeom prst="rect">
          <a:avLst/>
        </a:prstGeom>
        <a:ln w="0">
          <a:noFill/>
        </a:ln>
      </xdr:spPr>
    </xdr:pic>
    <xdr:clientData/>
  </xdr:twoCellAnchor>
  <xdr:twoCellAnchor editAs="oneCell">
    <xdr:from>
      <xdr:col>8</xdr:col>
      <xdr:colOff>228600</xdr:colOff>
      <xdr:row>17</xdr:row>
      <xdr:rowOff>38160</xdr:rowOff>
    </xdr:from>
    <xdr:to>
      <xdr:col>8</xdr:col>
      <xdr:colOff>647280</xdr:colOff>
      <xdr:row>17</xdr:row>
      <xdr:rowOff>456840</xdr:rowOff>
    </xdr:to>
    <xdr:pic>
      <xdr:nvPicPr>
        <xdr:cNvPr id="465" name="Image 38" descr="Picture"/>
        <xdr:cNvPicPr/>
      </xdr:nvPicPr>
      <xdr:blipFill>
        <a:blip r:embed="rId38"/>
        <a:stretch/>
      </xdr:blipFill>
      <xdr:spPr>
        <a:xfrm>
          <a:off x="6574680" y="6067440"/>
          <a:ext cx="418680" cy="418680"/>
        </a:xfrm>
        <a:prstGeom prst="rect">
          <a:avLst/>
        </a:prstGeom>
        <a:ln w="0">
          <a:noFill/>
        </a:ln>
      </xdr:spPr>
    </xdr:pic>
    <xdr:clientData/>
  </xdr:twoCellAnchor>
  <xdr:twoCellAnchor editAs="oneCell">
    <xdr:from>
      <xdr:col>2</xdr:col>
      <xdr:colOff>209520</xdr:colOff>
      <xdr:row>18</xdr:row>
      <xdr:rowOff>19080</xdr:rowOff>
    </xdr:from>
    <xdr:to>
      <xdr:col>2</xdr:col>
      <xdr:colOff>666360</xdr:colOff>
      <xdr:row>18</xdr:row>
      <xdr:rowOff>475920</xdr:rowOff>
    </xdr:to>
    <xdr:pic>
      <xdr:nvPicPr>
        <xdr:cNvPr id="466" name="Image 39" descr="Picture"/>
        <xdr:cNvPicPr/>
      </xdr:nvPicPr>
      <xdr:blipFill>
        <a:blip r:embed="rId39"/>
        <a:stretch/>
      </xdr:blipFill>
      <xdr:spPr>
        <a:xfrm>
          <a:off x="1267560" y="6553080"/>
          <a:ext cx="456840" cy="456840"/>
        </a:xfrm>
        <a:prstGeom prst="rect">
          <a:avLst/>
        </a:prstGeom>
        <a:ln w="0">
          <a:noFill/>
        </a:ln>
      </xdr:spPr>
    </xdr:pic>
    <xdr:clientData/>
  </xdr:twoCellAnchor>
  <xdr:twoCellAnchor editAs="oneCell">
    <xdr:from>
      <xdr:col>4</xdr:col>
      <xdr:colOff>228600</xdr:colOff>
      <xdr:row>18</xdr:row>
      <xdr:rowOff>38160</xdr:rowOff>
    </xdr:from>
    <xdr:to>
      <xdr:col>4</xdr:col>
      <xdr:colOff>647280</xdr:colOff>
      <xdr:row>18</xdr:row>
      <xdr:rowOff>456840</xdr:rowOff>
    </xdr:to>
    <xdr:pic>
      <xdr:nvPicPr>
        <xdr:cNvPr id="467" name="Image 40" descr="Picture"/>
        <xdr:cNvPicPr/>
      </xdr:nvPicPr>
      <xdr:blipFill>
        <a:blip r:embed="rId40"/>
        <a:stretch/>
      </xdr:blipFill>
      <xdr:spPr>
        <a:xfrm>
          <a:off x="3049200" y="6572160"/>
          <a:ext cx="418680" cy="418680"/>
        </a:xfrm>
        <a:prstGeom prst="rect">
          <a:avLst/>
        </a:prstGeom>
        <a:ln w="0">
          <a:noFill/>
        </a:ln>
      </xdr:spPr>
    </xdr:pic>
    <xdr:clientData/>
  </xdr:twoCellAnchor>
  <xdr:twoCellAnchor editAs="oneCell">
    <xdr:from>
      <xdr:col>6</xdr:col>
      <xdr:colOff>228600</xdr:colOff>
      <xdr:row>18</xdr:row>
      <xdr:rowOff>38160</xdr:rowOff>
    </xdr:from>
    <xdr:to>
      <xdr:col>6</xdr:col>
      <xdr:colOff>647280</xdr:colOff>
      <xdr:row>18</xdr:row>
      <xdr:rowOff>456840</xdr:rowOff>
    </xdr:to>
    <xdr:pic>
      <xdr:nvPicPr>
        <xdr:cNvPr id="468" name="Image 41" descr="Picture"/>
        <xdr:cNvPicPr/>
      </xdr:nvPicPr>
      <xdr:blipFill>
        <a:blip r:embed="rId41"/>
        <a:stretch/>
      </xdr:blipFill>
      <xdr:spPr>
        <a:xfrm>
          <a:off x="4812120" y="6572160"/>
          <a:ext cx="418680" cy="418680"/>
        </a:xfrm>
        <a:prstGeom prst="rect">
          <a:avLst/>
        </a:prstGeom>
        <a:ln w="0">
          <a:noFill/>
        </a:ln>
      </xdr:spPr>
    </xdr:pic>
    <xdr:clientData/>
  </xdr:twoCellAnchor>
  <xdr:twoCellAnchor editAs="oneCell">
    <xdr:from>
      <xdr:col>8</xdr:col>
      <xdr:colOff>228600</xdr:colOff>
      <xdr:row>18</xdr:row>
      <xdr:rowOff>38160</xdr:rowOff>
    </xdr:from>
    <xdr:to>
      <xdr:col>8</xdr:col>
      <xdr:colOff>647280</xdr:colOff>
      <xdr:row>18</xdr:row>
      <xdr:rowOff>456840</xdr:rowOff>
    </xdr:to>
    <xdr:pic>
      <xdr:nvPicPr>
        <xdr:cNvPr id="469" name="Image 42" descr="Picture"/>
        <xdr:cNvPicPr/>
      </xdr:nvPicPr>
      <xdr:blipFill>
        <a:blip r:embed="rId42"/>
        <a:stretch/>
      </xdr:blipFill>
      <xdr:spPr>
        <a:xfrm>
          <a:off x="6574680" y="6572160"/>
          <a:ext cx="418680" cy="418680"/>
        </a:xfrm>
        <a:prstGeom prst="rect">
          <a:avLst/>
        </a:prstGeom>
        <a:ln w="0">
          <a:noFill/>
        </a:ln>
      </xdr:spPr>
    </xdr:pic>
    <xdr:clientData/>
  </xdr:twoCellAnchor>
  <xdr:twoCellAnchor editAs="oneCell">
    <xdr:from>
      <xdr:col>2</xdr:col>
      <xdr:colOff>209520</xdr:colOff>
      <xdr:row>19</xdr:row>
      <xdr:rowOff>19080</xdr:rowOff>
    </xdr:from>
    <xdr:to>
      <xdr:col>2</xdr:col>
      <xdr:colOff>666360</xdr:colOff>
      <xdr:row>19</xdr:row>
      <xdr:rowOff>475920</xdr:rowOff>
    </xdr:to>
    <xdr:pic>
      <xdr:nvPicPr>
        <xdr:cNvPr id="470" name="Image 43" descr="Picture"/>
        <xdr:cNvPicPr/>
      </xdr:nvPicPr>
      <xdr:blipFill>
        <a:blip r:embed="rId43"/>
        <a:stretch/>
      </xdr:blipFill>
      <xdr:spPr>
        <a:xfrm>
          <a:off x="1267560" y="7058160"/>
          <a:ext cx="456840" cy="456840"/>
        </a:xfrm>
        <a:prstGeom prst="rect">
          <a:avLst/>
        </a:prstGeom>
        <a:ln w="0">
          <a:noFill/>
        </a:ln>
      </xdr:spPr>
    </xdr:pic>
    <xdr:clientData/>
  </xdr:twoCellAnchor>
  <xdr:twoCellAnchor editAs="oneCell">
    <xdr:from>
      <xdr:col>4</xdr:col>
      <xdr:colOff>228600</xdr:colOff>
      <xdr:row>19</xdr:row>
      <xdr:rowOff>38160</xdr:rowOff>
    </xdr:from>
    <xdr:to>
      <xdr:col>4</xdr:col>
      <xdr:colOff>647280</xdr:colOff>
      <xdr:row>19</xdr:row>
      <xdr:rowOff>456840</xdr:rowOff>
    </xdr:to>
    <xdr:pic>
      <xdr:nvPicPr>
        <xdr:cNvPr id="471" name="Image 44" descr="Picture"/>
        <xdr:cNvPicPr/>
      </xdr:nvPicPr>
      <xdr:blipFill>
        <a:blip r:embed="rId44"/>
        <a:stretch/>
      </xdr:blipFill>
      <xdr:spPr>
        <a:xfrm>
          <a:off x="3049200" y="7077240"/>
          <a:ext cx="418680" cy="418680"/>
        </a:xfrm>
        <a:prstGeom prst="rect">
          <a:avLst/>
        </a:prstGeom>
        <a:ln w="0">
          <a:noFill/>
        </a:ln>
      </xdr:spPr>
    </xdr:pic>
    <xdr:clientData/>
  </xdr:twoCellAnchor>
  <xdr:twoCellAnchor editAs="oneCell">
    <xdr:from>
      <xdr:col>6</xdr:col>
      <xdr:colOff>228600</xdr:colOff>
      <xdr:row>19</xdr:row>
      <xdr:rowOff>38160</xdr:rowOff>
    </xdr:from>
    <xdr:to>
      <xdr:col>6</xdr:col>
      <xdr:colOff>647280</xdr:colOff>
      <xdr:row>19</xdr:row>
      <xdr:rowOff>456840</xdr:rowOff>
    </xdr:to>
    <xdr:pic>
      <xdr:nvPicPr>
        <xdr:cNvPr id="472" name="Image 45" descr="Picture"/>
        <xdr:cNvPicPr/>
      </xdr:nvPicPr>
      <xdr:blipFill>
        <a:blip r:embed="rId45"/>
        <a:stretch/>
      </xdr:blipFill>
      <xdr:spPr>
        <a:xfrm>
          <a:off x="4812120" y="7077240"/>
          <a:ext cx="418680" cy="418680"/>
        </a:xfrm>
        <a:prstGeom prst="rect">
          <a:avLst/>
        </a:prstGeom>
        <a:ln w="0">
          <a:noFill/>
        </a:ln>
      </xdr:spPr>
    </xdr:pic>
    <xdr:clientData/>
  </xdr:twoCellAnchor>
  <xdr:twoCellAnchor editAs="oneCell">
    <xdr:from>
      <xdr:col>8</xdr:col>
      <xdr:colOff>228600</xdr:colOff>
      <xdr:row>19</xdr:row>
      <xdr:rowOff>38160</xdr:rowOff>
    </xdr:from>
    <xdr:to>
      <xdr:col>8</xdr:col>
      <xdr:colOff>647280</xdr:colOff>
      <xdr:row>19</xdr:row>
      <xdr:rowOff>456840</xdr:rowOff>
    </xdr:to>
    <xdr:pic>
      <xdr:nvPicPr>
        <xdr:cNvPr id="473" name="Image 46" descr="Picture"/>
        <xdr:cNvPicPr/>
      </xdr:nvPicPr>
      <xdr:blipFill>
        <a:blip r:embed="rId46"/>
        <a:stretch/>
      </xdr:blipFill>
      <xdr:spPr>
        <a:xfrm>
          <a:off x="6574680" y="7077240"/>
          <a:ext cx="418680" cy="418680"/>
        </a:xfrm>
        <a:prstGeom prst="rect">
          <a:avLst/>
        </a:prstGeom>
        <a:ln w="0">
          <a:noFill/>
        </a:ln>
      </xdr:spPr>
    </xdr:pic>
    <xdr:clientData/>
  </xdr:twoCellAnchor>
  <xdr:twoCellAnchor editAs="oneCell">
    <xdr:from>
      <xdr:col>2</xdr:col>
      <xdr:colOff>228600</xdr:colOff>
      <xdr:row>20</xdr:row>
      <xdr:rowOff>38160</xdr:rowOff>
    </xdr:from>
    <xdr:to>
      <xdr:col>2</xdr:col>
      <xdr:colOff>647280</xdr:colOff>
      <xdr:row>20</xdr:row>
      <xdr:rowOff>456840</xdr:rowOff>
    </xdr:to>
    <xdr:pic>
      <xdr:nvPicPr>
        <xdr:cNvPr id="474" name="Image 47" descr="Picture"/>
        <xdr:cNvPicPr/>
      </xdr:nvPicPr>
      <xdr:blipFill>
        <a:blip r:embed="rId47"/>
        <a:stretch/>
      </xdr:blipFill>
      <xdr:spPr>
        <a:xfrm>
          <a:off x="1286640" y="7581960"/>
          <a:ext cx="418680" cy="418680"/>
        </a:xfrm>
        <a:prstGeom prst="rect">
          <a:avLst/>
        </a:prstGeom>
        <a:ln w="0">
          <a:noFill/>
        </a:ln>
      </xdr:spPr>
    </xdr:pic>
    <xdr:clientData/>
  </xdr:twoCellAnchor>
  <xdr:twoCellAnchor editAs="oneCell">
    <xdr:from>
      <xdr:col>4</xdr:col>
      <xdr:colOff>228600</xdr:colOff>
      <xdr:row>20</xdr:row>
      <xdr:rowOff>38160</xdr:rowOff>
    </xdr:from>
    <xdr:to>
      <xdr:col>4</xdr:col>
      <xdr:colOff>647280</xdr:colOff>
      <xdr:row>20</xdr:row>
      <xdr:rowOff>456840</xdr:rowOff>
    </xdr:to>
    <xdr:pic>
      <xdr:nvPicPr>
        <xdr:cNvPr id="475" name="Image 48" descr="Picture"/>
        <xdr:cNvPicPr/>
      </xdr:nvPicPr>
      <xdr:blipFill>
        <a:blip r:embed="rId48"/>
        <a:stretch/>
      </xdr:blipFill>
      <xdr:spPr>
        <a:xfrm>
          <a:off x="3049200" y="7581960"/>
          <a:ext cx="418680" cy="418680"/>
        </a:xfrm>
        <a:prstGeom prst="rect">
          <a:avLst/>
        </a:prstGeom>
        <a:ln w="0">
          <a:noFill/>
        </a:ln>
      </xdr:spPr>
    </xdr:pic>
    <xdr:clientData/>
  </xdr:twoCellAnchor>
  <xdr:twoCellAnchor editAs="oneCell">
    <xdr:from>
      <xdr:col>6</xdr:col>
      <xdr:colOff>228600</xdr:colOff>
      <xdr:row>20</xdr:row>
      <xdr:rowOff>38160</xdr:rowOff>
    </xdr:from>
    <xdr:to>
      <xdr:col>6</xdr:col>
      <xdr:colOff>647280</xdr:colOff>
      <xdr:row>20</xdr:row>
      <xdr:rowOff>456840</xdr:rowOff>
    </xdr:to>
    <xdr:pic>
      <xdr:nvPicPr>
        <xdr:cNvPr id="476" name="Image 49" descr="Picture"/>
        <xdr:cNvPicPr/>
      </xdr:nvPicPr>
      <xdr:blipFill>
        <a:blip r:embed="rId49"/>
        <a:stretch/>
      </xdr:blipFill>
      <xdr:spPr>
        <a:xfrm>
          <a:off x="4812120" y="7581960"/>
          <a:ext cx="418680" cy="418680"/>
        </a:xfrm>
        <a:prstGeom prst="rect">
          <a:avLst/>
        </a:prstGeom>
        <a:ln w="0">
          <a:noFill/>
        </a:ln>
      </xdr:spPr>
    </xdr:pic>
    <xdr:clientData/>
  </xdr:twoCellAnchor>
  <xdr:twoCellAnchor editAs="oneCell">
    <xdr:from>
      <xdr:col>8</xdr:col>
      <xdr:colOff>228600</xdr:colOff>
      <xdr:row>20</xdr:row>
      <xdr:rowOff>38160</xdr:rowOff>
    </xdr:from>
    <xdr:to>
      <xdr:col>8</xdr:col>
      <xdr:colOff>647280</xdr:colOff>
      <xdr:row>20</xdr:row>
      <xdr:rowOff>456840</xdr:rowOff>
    </xdr:to>
    <xdr:pic>
      <xdr:nvPicPr>
        <xdr:cNvPr id="477" name="Image 50" descr="Picture"/>
        <xdr:cNvPicPr/>
      </xdr:nvPicPr>
      <xdr:blipFill>
        <a:blip r:embed="rId50"/>
        <a:stretch/>
      </xdr:blipFill>
      <xdr:spPr>
        <a:xfrm>
          <a:off x="6574680" y="7581960"/>
          <a:ext cx="418680" cy="418680"/>
        </a:xfrm>
        <a:prstGeom prst="rect">
          <a:avLst/>
        </a:prstGeom>
        <a:ln w="0">
          <a:noFill/>
        </a:ln>
      </xdr:spPr>
    </xdr:pic>
    <xdr:clientData/>
  </xdr:twoCellAnchor>
  <xdr:twoCellAnchor editAs="oneCell">
    <xdr:from>
      <xdr:col>2</xdr:col>
      <xdr:colOff>123840</xdr:colOff>
      <xdr:row>23</xdr:row>
      <xdr:rowOff>38160</xdr:rowOff>
    </xdr:from>
    <xdr:to>
      <xdr:col>2</xdr:col>
      <xdr:colOff>752040</xdr:colOff>
      <xdr:row>23</xdr:row>
      <xdr:rowOff>666360</xdr:rowOff>
    </xdr:to>
    <xdr:pic>
      <xdr:nvPicPr>
        <xdr:cNvPr id="478" name="Image 51" descr="Picture"/>
        <xdr:cNvPicPr/>
      </xdr:nvPicPr>
      <xdr:blipFill>
        <a:blip r:embed="rId51"/>
        <a:stretch/>
      </xdr:blipFill>
      <xdr:spPr>
        <a:xfrm>
          <a:off x="1181880" y="8534520"/>
          <a:ext cx="628200" cy="628200"/>
        </a:xfrm>
        <a:prstGeom prst="rect">
          <a:avLst/>
        </a:prstGeom>
        <a:ln w="0">
          <a:noFill/>
        </a:ln>
      </xdr:spPr>
    </xdr:pic>
    <xdr:clientData/>
  </xdr:twoCellAnchor>
  <xdr:twoCellAnchor editAs="oneCell">
    <xdr:from>
      <xdr:col>3</xdr:col>
      <xdr:colOff>123840</xdr:colOff>
      <xdr:row>23</xdr:row>
      <xdr:rowOff>38160</xdr:rowOff>
    </xdr:from>
    <xdr:to>
      <xdr:col>3</xdr:col>
      <xdr:colOff>752040</xdr:colOff>
      <xdr:row>23</xdr:row>
      <xdr:rowOff>666360</xdr:rowOff>
    </xdr:to>
    <xdr:pic>
      <xdr:nvPicPr>
        <xdr:cNvPr id="479" name="Image 52" descr="Picture"/>
        <xdr:cNvPicPr/>
      </xdr:nvPicPr>
      <xdr:blipFill>
        <a:blip r:embed="rId52"/>
        <a:stretch/>
      </xdr:blipFill>
      <xdr:spPr>
        <a:xfrm>
          <a:off x="2063160" y="8534520"/>
          <a:ext cx="628200" cy="628200"/>
        </a:xfrm>
        <a:prstGeom prst="rect">
          <a:avLst/>
        </a:prstGeom>
        <a:ln w="0">
          <a:noFill/>
        </a:ln>
      </xdr:spPr>
    </xdr:pic>
    <xdr:clientData/>
  </xdr:twoCellAnchor>
  <xdr:twoCellAnchor editAs="oneCell">
    <xdr:from>
      <xdr:col>4</xdr:col>
      <xdr:colOff>123840</xdr:colOff>
      <xdr:row>23</xdr:row>
      <xdr:rowOff>38160</xdr:rowOff>
    </xdr:from>
    <xdr:to>
      <xdr:col>4</xdr:col>
      <xdr:colOff>752040</xdr:colOff>
      <xdr:row>23</xdr:row>
      <xdr:rowOff>666360</xdr:rowOff>
    </xdr:to>
    <xdr:pic>
      <xdr:nvPicPr>
        <xdr:cNvPr id="480" name="Image 53" descr="Picture"/>
        <xdr:cNvPicPr/>
      </xdr:nvPicPr>
      <xdr:blipFill>
        <a:blip r:embed="rId53"/>
        <a:stretch/>
      </xdr:blipFill>
      <xdr:spPr>
        <a:xfrm>
          <a:off x="2944440" y="8534520"/>
          <a:ext cx="628200" cy="628200"/>
        </a:xfrm>
        <a:prstGeom prst="rect">
          <a:avLst/>
        </a:prstGeom>
        <a:ln w="0">
          <a:noFill/>
        </a:ln>
      </xdr:spPr>
    </xdr:pic>
    <xdr:clientData/>
  </xdr:twoCellAnchor>
  <xdr:twoCellAnchor editAs="oneCell">
    <xdr:from>
      <xdr:col>5</xdr:col>
      <xdr:colOff>123840</xdr:colOff>
      <xdr:row>23</xdr:row>
      <xdr:rowOff>38160</xdr:rowOff>
    </xdr:from>
    <xdr:to>
      <xdr:col>5</xdr:col>
      <xdr:colOff>752040</xdr:colOff>
      <xdr:row>23</xdr:row>
      <xdr:rowOff>666360</xdr:rowOff>
    </xdr:to>
    <xdr:pic>
      <xdr:nvPicPr>
        <xdr:cNvPr id="481" name="Image 54" descr="Picture"/>
        <xdr:cNvPicPr/>
      </xdr:nvPicPr>
      <xdr:blipFill>
        <a:blip r:embed="rId54"/>
        <a:stretch/>
      </xdr:blipFill>
      <xdr:spPr>
        <a:xfrm>
          <a:off x="3825720" y="8534520"/>
          <a:ext cx="628200" cy="628200"/>
        </a:xfrm>
        <a:prstGeom prst="rect">
          <a:avLst/>
        </a:prstGeom>
        <a:ln w="0">
          <a:noFill/>
        </a:ln>
      </xdr:spPr>
    </xdr:pic>
    <xdr:clientData/>
  </xdr:twoCellAnchor>
  <xdr:twoCellAnchor editAs="oneCell">
    <xdr:from>
      <xdr:col>6</xdr:col>
      <xdr:colOff>123840</xdr:colOff>
      <xdr:row>23</xdr:row>
      <xdr:rowOff>38160</xdr:rowOff>
    </xdr:from>
    <xdr:to>
      <xdr:col>6</xdr:col>
      <xdr:colOff>752040</xdr:colOff>
      <xdr:row>23</xdr:row>
      <xdr:rowOff>666360</xdr:rowOff>
    </xdr:to>
    <xdr:pic>
      <xdr:nvPicPr>
        <xdr:cNvPr id="482" name="Image 55" descr="Picture"/>
        <xdr:cNvPicPr/>
      </xdr:nvPicPr>
      <xdr:blipFill>
        <a:blip r:embed="rId55"/>
        <a:stretch/>
      </xdr:blipFill>
      <xdr:spPr>
        <a:xfrm>
          <a:off x="4707360" y="8534520"/>
          <a:ext cx="628200" cy="628200"/>
        </a:xfrm>
        <a:prstGeom prst="rect">
          <a:avLst/>
        </a:prstGeom>
        <a:ln w="0">
          <a:noFill/>
        </a:ln>
      </xdr:spPr>
    </xdr:pic>
    <xdr:clientData/>
  </xdr:twoCellAnchor>
  <xdr:twoCellAnchor editAs="oneCell">
    <xdr:from>
      <xdr:col>7</xdr:col>
      <xdr:colOff>123840</xdr:colOff>
      <xdr:row>23</xdr:row>
      <xdr:rowOff>38160</xdr:rowOff>
    </xdr:from>
    <xdr:to>
      <xdr:col>7</xdr:col>
      <xdr:colOff>752040</xdr:colOff>
      <xdr:row>23</xdr:row>
      <xdr:rowOff>666360</xdr:rowOff>
    </xdr:to>
    <xdr:pic>
      <xdr:nvPicPr>
        <xdr:cNvPr id="483" name="Image 56" descr="Picture"/>
        <xdr:cNvPicPr/>
      </xdr:nvPicPr>
      <xdr:blipFill>
        <a:blip r:embed="rId56"/>
        <a:stretch/>
      </xdr:blipFill>
      <xdr:spPr>
        <a:xfrm>
          <a:off x="5588640" y="8534520"/>
          <a:ext cx="628200" cy="628200"/>
        </a:xfrm>
        <a:prstGeom prst="rect">
          <a:avLst/>
        </a:prstGeom>
        <a:ln w="0">
          <a:noFill/>
        </a:ln>
      </xdr:spPr>
    </xdr:pic>
    <xdr:clientData/>
  </xdr:twoCellAnchor>
  <xdr:twoCellAnchor editAs="oneCell">
    <xdr:from>
      <xdr:col>8</xdr:col>
      <xdr:colOff>123840</xdr:colOff>
      <xdr:row>23</xdr:row>
      <xdr:rowOff>38160</xdr:rowOff>
    </xdr:from>
    <xdr:to>
      <xdr:col>8</xdr:col>
      <xdr:colOff>752040</xdr:colOff>
      <xdr:row>23</xdr:row>
      <xdr:rowOff>666360</xdr:rowOff>
    </xdr:to>
    <xdr:pic>
      <xdr:nvPicPr>
        <xdr:cNvPr id="484" name="Image 57" descr="Picture"/>
        <xdr:cNvPicPr/>
      </xdr:nvPicPr>
      <xdr:blipFill>
        <a:blip r:embed="rId57"/>
        <a:stretch/>
      </xdr:blipFill>
      <xdr:spPr>
        <a:xfrm>
          <a:off x="6469920" y="8534520"/>
          <a:ext cx="628200" cy="628200"/>
        </a:xfrm>
        <a:prstGeom prst="rect">
          <a:avLst/>
        </a:prstGeom>
        <a:ln w="0">
          <a:noFill/>
        </a:ln>
      </xdr:spPr>
    </xdr:pic>
    <xdr:clientData/>
  </xdr:twoCellAnchor>
  <xdr:twoCellAnchor editAs="oneCell">
    <xdr:from>
      <xdr:col>9</xdr:col>
      <xdr:colOff>123840</xdr:colOff>
      <xdr:row>23</xdr:row>
      <xdr:rowOff>38160</xdr:rowOff>
    </xdr:from>
    <xdr:to>
      <xdr:col>9</xdr:col>
      <xdr:colOff>752040</xdr:colOff>
      <xdr:row>23</xdr:row>
      <xdr:rowOff>666360</xdr:rowOff>
    </xdr:to>
    <xdr:pic>
      <xdr:nvPicPr>
        <xdr:cNvPr id="485" name="Image 58" descr="Picture"/>
        <xdr:cNvPicPr/>
      </xdr:nvPicPr>
      <xdr:blipFill>
        <a:blip r:embed="rId58"/>
        <a:stretch/>
      </xdr:blipFill>
      <xdr:spPr>
        <a:xfrm>
          <a:off x="7351560" y="8534520"/>
          <a:ext cx="628200" cy="628200"/>
        </a:xfrm>
        <a:prstGeom prst="rect">
          <a:avLst/>
        </a:prstGeom>
        <a:ln w="0">
          <a:noFill/>
        </a:ln>
      </xdr:spPr>
    </xdr:pic>
    <xdr:clientData/>
  </xdr:twoCellAnchor>
  <xdr:twoCellAnchor editAs="oneCell">
    <xdr:from>
      <xdr:col>10</xdr:col>
      <xdr:colOff>123840</xdr:colOff>
      <xdr:row>23</xdr:row>
      <xdr:rowOff>38160</xdr:rowOff>
    </xdr:from>
    <xdr:to>
      <xdr:col>10</xdr:col>
      <xdr:colOff>752040</xdr:colOff>
      <xdr:row>23</xdr:row>
      <xdr:rowOff>666360</xdr:rowOff>
    </xdr:to>
    <xdr:pic>
      <xdr:nvPicPr>
        <xdr:cNvPr id="486" name="Image 59" descr="Picture"/>
        <xdr:cNvPicPr/>
      </xdr:nvPicPr>
      <xdr:blipFill>
        <a:blip r:embed="rId59"/>
        <a:stretch/>
      </xdr:blipFill>
      <xdr:spPr>
        <a:xfrm>
          <a:off x="8232840" y="8534520"/>
          <a:ext cx="628200" cy="628200"/>
        </a:xfrm>
        <a:prstGeom prst="rect">
          <a:avLst/>
        </a:prstGeom>
        <a:ln w="0">
          <a:noFill/>
        </a:ln>
      </xdr:spPr>
    </xdr:pic>
    <xdr:clientData/>
  </xdr:twoCellAnchor>
  <xdr:twoCellAnchor editAs="oneCell">
    <xdr:from>
      <xdr:col>2</xdr:col>
      <xdr:colOff>209520</xdr:colOff>
      <xdr:row>25</xdr:row>
      <xdr:rowOff>19080</xdr:rowOff>
    </xdr:from>
    <xdr:to>
      <xdr:col>2</xdr:col>
      <xdr:colOff>666360</xdr:colOff>
      <xdr:row>25</xdr:row>
      <xdr:rowOff>475920</xdr:rowOff>
    </xdr:to>
    <xdr:pic>
      <xdr:nvPicPr>
        <xdr:cNvPr id="487" name="Image 60" descr="Picture"/>
        <xdr:cNvPicPr/>
      </xdr:nvPicPr>
      <xdr:blipFill>
        <a:blip r:embed="rId60"/>
        <a:stretch/>
      </xdr:blipFill>
      <xdr:spPr>
        <a:xfrm>
          <a:off x="1267560" y="9524880"/>
          <a:ext cx="456840" cy="456840"/>
        </a:xfrm>
        <a:prstGeom prst="rect">
          <a:avLst/>
        </a:prstGeom>
        <a:ln w="0">
          <a:noFill/>
        </a:ln>
      </xdr:spPr>
    </xdr:pic>
    <xdr:clientData/>
  </xdr:twoCellAnchor>
  <xdr:twoCellAnchor editAs="oneCell">
    <xdr:from>
      <xdr:col>4</xdr:col>
      <xdr:colOff>228600</xdr:colOff>
      <xdr:row>25</xdr:row>
      <xdr:rowOff>38160</xdr:rowOff>
    </xdr:from>
    <xdr:to>
      <xdr:col>4</xdr:col>
      <xdr:colOff>647280</xdr:colOff>
      <xdr:row>25</xdr:row>
      <xdr:rowOff>456840</xdr:rowOff>
    </xdr:to>
    <xdr:pic>
      <xdr:nvPicPr>
        <xdr:cNvPr id="488" name="Image 61" descr="Picture"/>
        <xdr:cNvPicPr/>
      </xdr:nvPicPr>
      <xdr:blipFill>
        <a:blip r:embed="rId61"/>
        <a:stretch/>
      </xdr:blipFill>
      <xdr:spPr>
        <a:xfrm>
          <a:off x="3049200" y="9543960"/>
          <a:ext cx="418680" cy="418680"/>
        </a:xfrm>
        <a:prstGeom prst="rect">
          <a:avLst/>
        </a:prstGeom>
        <a:ln w="0">
          <a:noFill/>
        </a:ln>
      </xdr:spPr>
    </xdr:pic>
    <xdr:clientData/>
  </xdr:twoCellAnchor>
  <xdr:twoCellAnchor editAs="oneCell">
    <xdr:from>
      <xdr:col>6</xdr:col>
      <xdr:colOff>228600</xdr:colOff>
      <xdr:row>25</xdr:row>
      <xdr:rowOff>38160</xdr:rowOff>
    </xdr:from>
    <xdr:to>
      <xdr:col>6</xdr:col>
      <xdr:colOff>647280</xdr:colOff>
      <xdr:row>25</xdr:row>
      <xdr:rowOff>456840</xdr:rowOff>
    </xdr:to>
    <xdr:pic>
      <xdr:nvPicPr>
        <xdr:cNvPr id="489" name="Image 62" descr="Picture"/>
        <xdr:cNvPicPr/>
      </xdr:nvPicPr>
      <xdr:blipFill>
        <a:blip r:embed="rId62"/>
        <a:stretch/>
      </xdr:blipFill>
      <xdr:spPr>
        <a:xfrm>
          <a:off x="4812120" y="9543960"/>
          <a:ext cx="418680" cy="418680"/>
        </a:xfrm>
        <a:prstGeom prst="rect">
          <a:avLst/>
        </a:prstGeom>
        <a:ln w="0">
          <a:noFill/>
        </a:ln>
      </xdr:spPr>
    </xdr:pic>
    <xdr:clientData/>
  </xdr:twoCellAnchor>
  <xdr:twoCellAnchor editAs="oneCell">
    <xdr:from>
      <xdr:col>8</xdr:col>
      <xdr:colOff>228600</xdr:colOff>
      <xdr:row>25</xdr:row>
      <xdr:rowOff>38160</xdr:rowOff>
    </xdr:from>
    <xdr:to>
      <xdr:col>8</xdr:col>
      <xdr:colOff>647280</xdr:colOff>
      <xdr:row>25</xdr:row>
      <xdr:rowOff>456840</xdr:rowOff>
    </xdr:to>
    <xdr:pic>
      <xdr:nvPicPr>
        <xdr:cNvPr id="490" name="Image 63" descr="Picture"/>
        <xdr:cNvPicPr/>
      </xdr:nvPicPr>
      <xdr:blipFill>
        <a:blip r:embed="rId63"/>
        <a:stretch/>
      </xdr:blipFill>
      <xdr:spPr>
        <a:xfrm>
          <a:off x="6574680" y="9543960"/>
          <a:ext cx="418680" cy="418680"/>
        </a:xfrm>
        <a:prstGeom prst="rect">
          <a:avLst/>
        </a:prstGeom>
        <a:ln w="0">
          <a:noFill/>
        </a:ln>
      </xdr:spPr>
    </xdr:pic>
    <xdr:clientData/>
  </xdr:twoCellAnchor>
  <xdr:twoCellAnchor editAs="oneCell">
    <xdr:from>
      <xdr:col>2</xdr:col>
      <xdr:colOff>209520</xdr:colOff>
      <xdr:row>26</xdr:row>
      <xdr:rowOff>19080</xdr:rowOff>
    </xdr:from>
    <xdr:to>
      <xdr:col>2</xdr:col>
      <xdr:colOff>666360</xdr:colOff>
      <xdr:row>26</xdr:row>
      <xdr:rowOff>475920</xdr:rowOff>
    </xdr:to>
    <xdr:pic>
      <xdr:nvPicPr>
        <xdr:cNvPr id="491" name="Image 64" descr="Picture"/>
        <xdr:cNvPicPr/>
      </xdr:nvPicPr>
      <xdr:blipFill>
        <a:blip r:embed="rId64"/>
        <a:stretch/>
      </xdr:blipFill>
      <xdr:spPr>
        <a:xfrm>
          <a:off x="1267560" y="10029960"/>
          <a:ext cx="456840" cy="456840"/>
        </a:xfrm>
        <a:prstGeom prst="rect">
          <a:avLst/>
        </a:prstGeom>
        <a:ln w="0">
          <a:noFill/>
        </a:ln>
      </xdr:spPr>
    </xdr:pic>
    <xdr:clientData/>
  </xdr:twoCellAnchor>
  <xdr:twoCellAnchor editAs="oneCell">
    <xdr:from>
      <xdr:col>4</xdr:col>
      <xdr:colOff>228600</xdr:colOff>
      <xdr:row>26</xdr:row>
      <xdr:rowOff>38160</xdr:rowOff>
    </xdr:from>
    <xdr:to>
      <xdr:col>4</xdr:col>
      <xdr:colOff>647280</xdr:colOff>
      <xdr:row>26</xdr:row>
      <xdr:rowOff>456840</xdr:rowOff>
    </xdr:to>
    <xdr:pic>
      <xdr:nvPicPr>
        <xdr:cNvPr id="492" name="Image 65" descr="Picture"/>
        <xdr:cNvPicPr/>
      </xdr:nvPicPr>
      <xdr:blipFill>
        <a:blip r:embed="rId65"/>
        <a:stretch/>
      </xdr:blipFill>
      <xdr:spPr>
        <a:xfrm>
          <a:off x="3049200" y="10049040"/>
          <a:ext cx="418680" cy="418680"/>
        </a:xfrm>
        <a:prstGeom prst="rect">
          <a:avLst/>
        </a:prstGeom>
        <a:ln w="0">
          <a:noFill/>
        </a:ln>
      </xdr:spPr>
    </xdr:pic>
    <xdr:clientData/>
  </xdr:twoCellAnchor>
  <xdr:twoCellAnchor editAs="oneCell">
    <xdr:from>
      <xdr:col>6</xdr:col>
      <xdr:colOff>228600</xdr:colOff>
      <xdr:row>26</xdr:row>
      <xdr:rowOff>38160</xdr:rowOff>
    </xdr:from>
    <xdr:to>
      <xdr:col>6</xdr:col>
      <xdr:colOff>647280</xdr:colOff>
      <xdr:row>26</xdr:row>
      <xdr:rowOff>456840</xdr:rowOff>
    </xdr:to>
    <xdr:pic>
      <xdr:nvPicPr>
        <xdr:cNvPr id="493" name="Image 66" descr="Picture"/>
        <xdr:cNvPicPr/>
      </xdr:nvPicPr>
      <xdr:blipFill>
        <a:blip r:embed="rId66"/>
        <a:stretch/>
      </xdr:blipFill>
      <xdr:spPr>
        <a:xfrm>
          <a:off x="4812120" y="10049040"/>
          <a:ext cx="418680" cy="418680"/>
        </a:xfrm>
        <a:prstGeom prst="rect">
          <a:avLst/>
        </a:prstGeom>
        <a:ln w="0">
          <a:noFill/>
        </a:ln>
      </xdr:spPr>
    </xdr:pic>
    <xdr:clientData/>
  </xdr:twoCellAnchor>
  <xdr:twoCellAnchor editAs="oneCell">
    <xdr:from>
      <xdr:col>8</xdr:col>
      <xdr:colOff>228600</xdr:colOff>
      <xdr:row>26</xdr:row>
      <xdr:rowOff>38160</xdr:rowOff>
    </xdr:from>
    <xdr:to>
      <xdr:col>8</xdr:col>
      <xdr:colOff>647280</xdr:colOff>
      <xdr:row>26</xdr:row>
      <xdr:rowOff>456840</xdr:rowOff>
    </xdr:to>
    <xdr:pic>
      <xdr:nvPicPr>
        <xdr:cNvPr id="494" name="Image 67" descr="Picture"/>
        <xdr:cNvPicPr/>
      </xdr:nvPicPr>
      <xdr:blipFill>
        <a:blip r:embed="rId67"/>
        <a:stretch/>
      </xdr:blipFill>
      <xdr:spPr>
        <a:xfrm>
          <a:off x="6574680" y="10049040"/>
          <a:ext cx="418680" cy="418680"/>
        </a:xfrm>
        <a:prstGeom prst="rect">
          <a:avLst/>
        </a:prstGeom>
        <a:ln w="0">
          <a:noFill/>
        </a:ln>
      </xdr:spPr>
    </xdr:pic>
    <xdr:clientData/>
  </xdr:twoCellAnchor>
  <xdr:twoCellAnchor editAs="oneCell">
    <xdr:from>
      <xdr:col>2</xdr:col>
      <xdr:colOff>209520</xdr:colOff>
      <xdr:row>27</xdr:row>
      <xdr:rowOff>19080</xdr:rowOff>
    </xdr:from>
    <xdr:to>
      <xdr:col>2</xdr:col>
      <xdr:colOff>666360</xdr:colOff>
      <xdr:row>27</xdr:row>
      <xdr:rowOff>475920</xdr:rowOff>
    </xdr:to>
    <xdr:pic>
      <xdr:nvPicPr>
        <xdr:cNvPr id="495" name="Image 68" descr="Picture"/>
        <xdr:cNvPicPr/>
      </xdr:nvPicPr>
      <xdr:blipFill>
        <a:blip r:embed="rId68"/>
        <a:stretch/>
      </xdr:blipFill>
      <xdr:spPr>
        <a:xfrm>
          <a:off x="1267560" y="10534680"/>
          <a:ext cx="456840" cy="456840"/>
        </a:xfrm>
        <a:prstGeom prst="rect">
          <a:avLst/>
        </a:prstGeom>
        <a:ln w="0">
          <a:noFill/>
        </a:ln>
      </xdr:spPr>
    </xdr:pic>
    <xdr:clientData/>
  </xdr:twoCellAnchor>
  <xdr:twoCellAnchor editAs="oneCell">
    <xdr:from>
      <xdr:col>4</xdr:col>
      <xdr:colOff>228600</xdr:colOff>
      <xdr:row>27</xdr:row>
      <xdr:rowOff>38160</xdr:rowOff>
    </xdr:from>
    <xdr:to>
      <xdr:col>4</xdr:col>
      <xdr:colOff>647280</xdr:colOff>
      <xdr:row>27</xdr:row>
      <xdr:rowOff>456840</xdr:rowOff>
    </xdr:to>
    <xdr:pic>
      <xdr:nvPicPr>
        <xdr:cNvPr id="496" name="Image 69" descr="Picture"/>
        <xdr:cNvPicPr/>
      </xdr:nvPicPr>
      <xdr:blipFill>
        <a:blip r:embed="rId69"/>
        <a:stretch/>
      </xdr:blipFill>
      <xdr:spPr>
        <a:xfrm>
          <a:off x="3049200" y="10553760"/>
          <a:ext cx="418680" cy="418680"/>
        </a:xfrm>
        <a:prstGeom prst="rect">
          <a:avLst/>
        </a:prstGeom>
        <a:ln w="0">
          <a:noFill/>
        </a:ln>
      </xdr:spPr>
    </xdr:pic>
    <xdr:clientData/>
  </xdr:twoCellAnchor>
  <xdr:twoCellAnchor editAs="oneCell">
    <xdr:from>
      <xdr:col>6</xdr:col>
      <xdr:colOff>228600</xdr:colOff>
      <xdr:row>27</xdr:row>
      <xdr:rowOff>38160</xdr:rowOff>
    </xdr:from>
    <xdr:to>
      <xdr:col>6</xdr:col>
      <xdr:colOff>647280</xdr:colOff>
      <xdr:row>27</xdr:row>
      <xdr:rowOff>456840</xdr:rowOff>
    </xdr:to>
    <xdr:pic>
      <xdr:nvPicPr>
        <xdr:cNvPr id="497" name="Image 70" descr="Picture"/>
        <xdr:cNvPicPr/>
      </xdr:nvPicPr>
      <xdr:blipFill>
        <a:blip r:embed="rId70"/>
        <a:stretch/>
      </xdr:blipFill>
      <xdr:spPr>
        <a:xfrm>
          <a:off x="4812120" y="10553760"/>
          <a:ext cx="418680" cy="418680"/>
        </a:xfrm>
        <a:prstGeom prst="rect">
          <a:avLst/>
        </a:prstGeom>
        <a:ln w="0">
          <a:noFill/>
        </a:ln>
      </xdr:spPr>
    </xdr:pic>
    <xdr:clientData/>
  </xdr:twoCellAnchor>
  <xdr:twoCellAnchor editAs="oneCell">
    <xdr:from>
      <xdr:col>8</xdr:col>
      <xdr:colOff>228600</xdr:colOff>
      <xdr:row>27</xdr:row>
      <xdr:rowOff>38160</xdr:rowOff>
    </xdr:from>
    <xdr:to>
      <xdr:col>8</xdr:col>
      <xdr:colOff>647280</xdr:colOff>
      <xdr:row>27</xdr:row>
      <xdr:rowOff>456840</xdr:rowOff>
    </xdr:to>
    <xdr:pic>
      <xdr:nvPicPr>
        <xdr:cNvPr id="498" name="Image 71" descr="Picture"/>
        <xdr:cNvPicPr/>
      </xdr:nvPicPr>
      <xdr:blipFill>
        <a:blip r:embed="rId71"/>
        <a:stretch/>
      </xdr:blipFill>
      <xdr:spPr>
        <a:xfrm>
          <a:off x="6574680" y="10553760"/>
          <a:ext cx="418680" cy="418680"/>
        </a:xfrm>
        <a:prstGeom prst="rect">
          <a:avLst/>
        </a:prstGeom>
        <a:ln w="0">
          <a:noFill/>
        </a:ln>
      </xdr:spPr>
    </xdr:pic>
    <xdr:clientData/>
  </xdr:twoCellAnchor>
  <xdr:twoCellAnchor editAs="oneCell">
    <xdr:from>
      <xdr:col>2</xdr:col>
      <xdr:colOff>228600</xdr:colOff>
      <xdr:row>28</xdr:row>
      <xdr:rowOff>38160</xdr:rowOff>
    </xdr:from>
    <xdr:to>
      <xdr:col>2</xdr:col>
      <xdr:colOff>647280</xdr:colOff>
      <xdr:row>28</xdr:row>
      <xdr:rowOff>456840</xdr:rowOff>
    </xdr:to>
    <xdr:pic>
      <xdr:nvPicPr>
        <xdr:cNvPr id="499" name="Image 72" descr="Picture"/>
        <xdr:cNvPicPr/>
      </xdr:nvPicPr>
      <xdr:blipFill>
        <a:blip r:embed="rId72"/>
        <a:stretch/>
      </xdr:blipFill>
      <xdr:spPr>
        <a:xfrm>
          <a:off x="1286640" y="11058480"/>
          <a:ext cx="418680" cy="418680"/>
        </a:xfrm>
        <a:prstGeom prst="rect">
          <a:avLst/>
        </a:prstGeom>
        <a:ln w="0">
          <a:noFill/>
        </a:ln>
      </xdr:spPr>
    </xdr:pic>
    <xdr:clientData/>
  </xdr:twoCellAnchor>
  <xdr:twoCellAnchor editAs="oneCell">
    <xdr:from>
      <xdr:col>4</xdr:col>
      <xdr:colOff>228600</xdr:colOff>
      <xdr:row>28</xdr:row>
      <xdr:rowOff>38160</xdr:rowOff>
    </xdr:from>
    <xdr:to>
      <xdr:col>4</xdr:col>
      <xdr:colOff>647280</xdr:colOff>
      <xdr:row>28</xdr:row>
      <xdr:rowOff>456840</xdr:rowOff>
    </xdr:to>
    <xdr:pic>
      <xdr:nvPicPr>
        <xdr:cNvPr id="500" name="Image 73" descr="Picture"/>
        <xdr:cNvPicPr/>
      </xdr:nvPicPr>
      <xdr:blipFill>
        <a:blip r:embed="rId73"/>
        <a:stretch/>
      </xdr:blipFill>
      <xdr:spPr>
        <a:xfrm>
          <a:off x="3049200" y="11058480"/>
          <a:ext cx="418680" cy="418680"/>
        </a:xfrm>
        <a:prstGeom prst="rect">
          <a:avLst/>
        </a:prstGeom>
        <a:ln w="0">
          <a:noFill/>
        </a:ln>
      </xdr:spPr>
    </xdr:pic>
    <xdr:clientData/>
  </xdr:twoCellAnchor>
  <xdr:twoCellAnchor editAs="oneCell">
    <xdr:from>
      <xdr:col>6</xdr:col>
      <xdr:colOff>228600</xdr:colOff>
      <xdr:row>28</xdr:row>
      <xdr:rowOff>38160</xdr:rowOff>
    </xdr:from>
    <xdr:to>
      <xdr:col>6</xdr:col>
      <xdr:colOff>647280</xdr:colOff>
      <xdr:row>28</xdr:row>
      <xdr:rowOff>456840</xdr:rowOff>
    </xdr:to>
    <xdr:pic>
      <xdr:nvPicPr>
        <xdr:cNvPr id="501" name="Image 74" descr="Picture"/>
        <xdr:cNvPicPr/>
      </xdr:nvPicPr>
      <xdr:blipFill>
        <a:blip r:embed="rId74"/>
        <a:stretch/>
      </xdr:blipFill>
      <xdr:spPr>
        <a:xfrm>
          <a:off x="4812120" y="11058480"/>
          <a:ext cx="418680" cy="418680"/>
        </a:xfrm>
        <a:prstGeom prst="rect">
          <a:avLst/>
        </a:prstGeom>
        <a:ln w="0">
          <a:noFill/>
        </a:ln>
      </xdr:spPr>
    </xdr:pic>
    <xdr:clientData/>
  </xdr:twoCellAnchor>
  <xdr:twoCellAnchor editAs="oneCell">
    <xdr:from>
      <xdr:col>8</xdr:col>
      <xdr:colOff>228600</xdr:colOff>
      <xdr:row>28</xdr:row>
      <xdr:rowOff>38160</xdr:rowOff>
    </xdr:from>
    <xdr:to>
      <xdr:col>8</xdr:col>
      <xdr:colOff>647280</xdr:colOff>
      <xdr:row>28</xdr:row>
      <xdr:rowOff>456840</xdr:rowOff>
    </xdr:to>
    <xdr:pic>
      <xdr:nvPicPr>
        <xdr:cNvPr id="502" name="Image 75" descr="Picture"/>
        <xdr:cNvPicPr/>
      </xdr:nvPicPr>
      <xdr:blipFill>
        <a:blip r:embed="rId75"/>
        <a:stretch/>
      </xdr:blipFill>
      <xdr:spPr>
        <a:xfrm>
          <a:off x="6574680" y="11058480"/>
          <a:ext cx="418680" cy="418680"/>
        </a:xfrm>
        <a:prstGeom prst="rect">
          <a:avLst/>
        </a:prstGeom>
        <a:ln w="0">
          <a:noFill/>
        </a:ln>
      </xdr:spPr>
    </xdr:pic>
    <xdr:clientData/>
  </xdr:twoCellAnchor>
  <xdr:twoCellAnchor editAs="oneCell">
    <xdr:from>
      <xdr:col>2</xdr:col>
      <xdr:colOff>123840</xdr:colOff>
      <xdr:row>31</xdr:row>
      <xdr:rowOff>38160</xdr:rowOff>
    </xdr:from>
    <xdr:to>
      <xdr:col>2</xdr:col>
      <xdr:colOff>752040</xdr:colOff>
      <xdr:row>31</xdr:row>
      <xdr:rowOff>666360</xdr:rowOff>
    </xdr:to>
    <xdr:pic>
      <xdr:nvPicPr>
        <xdr:cNvPr id="503" name="Image 76" descr="Picture"/>
        <xdr:cNvPicPr/>
      </xdr:nvPicPr>
      <xdr:blipFill>
        <a:blip r:embed="rId76"/>
        <a:stretch/>
      </xdr:blipFill>
      <xdr:spPr>
        <a:xfrm>
          <a:off x="1181880" y="12011040"/>
          <a:ext cx="628200" cy="628200"/>
        </a:xfrm>
        <a:prstGeom prst="rect">
          <a:avLst/>
        </a:prstGeom>
        <a:ln w="0">
          <a:noFill/>
        </a:ln>
      </xdr:spPr>
    </xdr:pic>
    <xdr:clientData/>
  </xdr:twoCellAnchor>
  <xdr:twoCellAnchor editAs="oneCell">
    <xdr:from>
      <xdr:col>3</xdr:col>
      <xdr:colOff>123840</xdr:colOff>
      <xdr:row>31</xdr:row>
      <xdr:rowOff>38160</xdr:rowOff>
    </xdr:from>
    <xdr:to>
      <xdr:col>3</xdr:col>
      <xdr:colOff>752040</xdr:colOff>
      <xdr:row>31</xdr:row>
      <xdr:rowOff>666360</xdr:rowOff>
    </xdr:to>
    <xdr:pic>
      <xdr:nvPicPr>
        <xdr:cNvPr id="504" name="Image 77" descr="Picture"/>
        <xdr:cNvPicPr/>
      </xdr:nvPicPr>
      <xdr:blipFill>
        <a:blip r:embed="rId77"/>
        <a:stretch/>
      </xdr:blipFill>
      <xdr:spPr>
        <a:xfrm>
          <a:off x="2063160" y="12011040"/>
          <a:ext cx="628200" cy="628200"/>
        </a:xfrm>
        <a:prstGeom prst="rect">
          <a:avLst/>
        </a:prstGeom>
        <a:ln w="0">
          <a:noFill/>
        </a:ln>
      </xdr:spPr>
    </xdr:pic>
    <xdr:clientData/>
  </xdr:twoCellAnchor>
  <xdr:twoCellAnchor editAs="oneCell">
    <xdr:from>
      <xdr:col>4</xdr:col>
      <xdr:colOff>123840</xdr:colOff>
      <xdr:row>31</xdr:row>
      <xdr:rowOff>38160</xdr:rowOff>
    </xdr:from>
    <xdr:to>
      <xdr:col>4</xdr:col>
      <xdr:colOff>752040</xdr:colOff>
      <xdr:row>31</xdr:row>
      <xdr:rowOff>666360</xdr:rowOff>
    </xdr:to>
    <xdr:pic>
      <xdr:nvPicPr>
        <xdr:cNvPr id="505" name="Image 78" descr="Picture"/>
        <xdr:cNvPicPr/>
      </xdr:nvPicPr>
      <xdr:blipFill>
        <a:blip r:embed="rId78"/>
        <a:stretch/>
      </xdr:blipFill>
      <xdr:spPr>
        <a:xfrm>
          <a:off x="2944440" y="12011040"/>
          <a:ext cx="628200" cy="628200"/>
        </a:xfrm>
        <a:prstGeom prst="rect">
          <a:avLst/>
        </a:prstGeom>
        <a:ln w="0">
          <a:noFill/>
        </a:ln>
      </xdr:spPr>
    </xdr:pic>
    <xdr:clientData/>
  </xdr:twoCellAnchor>
  <xdr:twoCellAnchor editAs="oneCell">
    <xdr:from>
      <xdr:col>5</xdr:col>
      <xdr:colOff>123840</xdr:colOff>
      <xdr:row>31</xdr:row>
      <xdr:rowOff>38160</xdr:rowOff>
    </xdr:from>
    <xdr:to>
      <xdr:col>5</xdr:col>
      <xdr:colOff>752040</xdr:colOff>
      <xdr:row>31</xdr:row>
      <xdr:rowOff>666360</xdr:rowOff>
    </xdr:to>
    <xdr:pic>
      <xdr:nvPicPr>
        <xdr:cNvPr id="506" name="Image 79" descr="Picture"/>
        <xdr:cNvPicPr/>
      </xdr:nvPicPr>
      <xdr:blipFill>
        <a:blip r:embed="rId79"/>
        <a:stretch/>
      </xdr:blipFill>
      <xdr:spPr>
        <a:xfrm>
          <a:off x="3825720" y="12011040"/>
          <a:ext cx="628200" cy="628200"/>
        </a:xfrm>
        <a:prstGeom prst="rect">
          <a:avLst/>
        </a:prstGeom>
        <a:ln w="0">
          <a:noFill/>
        </a:ln>
      </xdr:spPr>
    </xdr:pic>
    <xdr:clientData/>
  </xdr:twoCellAnchor>
  <xdr:twoCellAnchor editAs="oneCell">
    <xdr:from>
      <xdr:col>6</xdr:col>
      <xdr:colOff>123840</xdr:colOff>
      <xdr:row>31</xdr:row>
      <xdr:rowOff>38160</xdr:rowOff>
    </xdr:from>
    <xdr:to>
      <xdr:col>6</xdr:col>
      <xdr:colOff>752040</xdr:colOff>
      <xdr:row>31</xdr:row>
      <xdr:rowOff>666360</xdr:rowOff>
    </xdr:to>
    <xdr:pic>
      <xdr:nvPicPr>
        <xdr:cNvPr id="507" name="Image 80" descr="Picture"/>
        <xdr:cNvPicPr/>
      </xdr:nvPicPr>
      <xdr:blipFill>
        <a:blip r:embed="rId80"/>
        <a:stretch/>
      </xdr:blipFill>
      <xdr:spPr>
        <a:xfrm>
          <a:off x="4707360" y="12011040"/>
          <a:ext cx="628200" cy="628200"/>
        </a:xfrm>
        <a:prstGeom prst="rect">
          <a:avLst/>
        </a:prstGeom>
        <a:ln w="0">
          <a:noFill/>
        </a:ln>
      </xdr:spPr>
    </xdr:pic>
    <xdr:clientData/>
  </xdr:twoCellAnchor>
  <xdr:twoCellAnchor editAs="oneCell">
    <xdr:from>
      <xdr:col>7</xdr:col>
      <xdr:colOff>123840</xdr:colOff>
      <xdr:row>31</xdr:row>
      <xdr:rowOff>38160</xdr:rowOff>
    </xdr:from>
    <xdr:to>
      <xdr:col>7</xdr:col>
      <xdr:colOff>752040</xdr:colOff>
      <xdr:row>31</xdr:row>
      <xdr:rowOff>666360</xdr:rowOff>
    </xdr:to>
    <xdr:pic>
      <xdr:nvPicPr>
        <xdr:cNvPr id="508" name="Image 81" descr="Picture"/>
        <xdr:cNvPicPr/>
      </xdr:nvPicPr>
      <xdr:blipFill>
        <a:blip r:embed="rId81"/>
        <a:stretch/>
      </xdr:blipFill>
      <xdr:spPr>
        <a:xfrm>
          <a:off x="5588640" y="12011040"/>
          <a:ext cx="628200" cy="628200"/>
        </a:xfrm>
        <a:prstGeom prst="rect">
          <a:avLst/>
        </a:prstGeom>
        <a:ln w="0">
          <a:noFill/>
        </a:ln>
      </xdr:spPr>
    </xdr:pic>
    <xdr:clientData/>
  </xdr:twoCellAnchor>
  <xdr:twoCellAnchor editAs="oneCell">
    <xdr:from>
      <xdr:col>8</xdr:col>
      <xdr:colOff>123840</xdr:colOff>
      <xdr:row>31</xdr:row>
      <xdr:rowOff>38160</xdr:rowOff>
    </xdr:from>
    <xdr:to>
      <xdr:col>8</xdr:col>
      <xdr:colOff>752040</xdr:colOff>
      <xdr:row>31</xdr:row>
      <xdr:rowOff>666360</xdr:rowOff>
    </xdr:to>
    <xdr:pic>
      <xdr:nvPicPr>
        <xdr:cNvPr id="509" name="Image 82" descr="Picture"/>
        <xdr:cNvPicPr/>
      </xdr:nvPicPr>
      <xdr:blipFill>
        <a:blip r:embed="rId82"/>
        <a:stretch/>
      </xdr:blipFill>
      <xdr:spPr>
        <a:xfrm>
          <a:off x="6469920" y="12011040"/>
          <a:ext cx="628200" cy="628200"/>
        </a:xfrm>
        <a:prstGeom prst="rect">
          <a:avLst/>
        </a:prstGeom>
        <a:ln w="0">
          <a:noFill/>
        </a:ln>
      </xdr:spPr>
    </xdr:pic>
    <xdr:clientData/>
  </xdr:twoCellAnchor>
  <xdr:twoCellAnchor editAs="oneCell">
    <xdr:from>
      <xdr:col>9</xdr:col>
      <xdr:colOff>123840</xdr:colOff>
      <xdr:row>31</xdr:row>
      <xdr:rowOff>38160</xdr:rowOff>
    </xdr:from>
    <xdr:to>
      <xdr:col>9</xdr:col>
      <xdr:colOff>752040</xdr:colOff>
      <xdr:row>31</xdr:row>
      <xdr:rowOff>666360</xdr:rowOff>
    </xdr:to>
    <xdr:pic>
      <xdr:nvPicPr>
        <xdr:cNvPr id="510" name="Image 83" descr="Picture"/>
        <xdr:cNvPicPr/>
      </xdr:nvPicPr>
      <xdr:blipFill>
        <a:blip r:embed="rId83"/>
        <a:stretch/>
      </xdr:blipFill>
      <xdr:spPr>
        <a:xfrm>
          <a:off x="7351560" y="12011040"/>
          <a:ext cx="628200" cy="628200"/>
        </a:xfrm>
        <a:prstGeom prst="rect">
          <a:avLst/>
        </a:prstGeom>
        <a:ln w="0">
          <a:noFill/>
        </a:ln>
      </xdr:spPr>
    </xdr:pic>
    <xdr:clientData/>
  </xdr:twoCellAnchor>
  <xdr:twoCellAnchor editAs="oneCell">
    <xdr:from>
      <xdr:col>2</xdr:col>
      <xdr:colOff>209520</xdr:colOff>
      <xdr:row>33</xdr:row>
      <xdr:rowOff>19080</xdr:rowOff>
    </xdr:from>
    <xdr:to>
      <xdr:col>2</xdr:col>
      <xdr:colOff>666360</xdr:colOff>
      <xdr:row>33</xdr:row>
      <xdr:rowOff>475920</xdr:rowOff>
    </xdr:to>
    <xdr:pic>
      <xdr:nvPicPr>
        <xdr:cNvPr id="511" name="Image 84" descr="Picture"/>
        <xdr:cNvPicPr/>
      </xdr:nvPicPr>
      <xdr:blipFill>
        <a:blip r:embed="rId84"/>
        <a:stretch/>
      </xdr:blipFill>
      <xdr:spPr>
        <a:xfrm>
          <a:off x="1267560" y="13001760"/>
          <a:ext cx="456840" cy="456840"/>
        </a:xfrm>
        <a:prstGeom prst="rect">
          <a:avLst/>
        </a:prstGeom>
        <a:ln w="0">
          <a:noFill/>
        </a:ln>
      </xdr:spPr>
    </xdr:pic>
    <xdr:clientData/>
  </xdr:twoCellAnchor>
  <xdr:twoCellAnchor editAs="oneCell">
    <xdr:from>
      <xdr:col>4</xdr:col>
      <xdr:colOff>228600</xdr:colOff>
      <xdr:row>33</xdr:row>
      <xdr:rowOff>38160</xdr:rowOff>
    </xdr:from>
    <xdr:to>
      <xdr:col>4</xdr:col>
      <xdr:colOff>647280</xdr:colOff>
      <xdr:row>33</xdr:row>
      <xdr:rowOff>456840</xdr:rowOff>
    </xdr:to>
    <xdr:pic>
      <xdr:nvPicPr>
        <xdr:cNvPr id="512" name="Image 85" descr="Picture"/>
        <xdr:cNvPicPr/>
      </xdr:nvPicPr>
      <xdr:blipFill>
        <a:blip r:embed="rId85"/>
        <a:stretch/>
      </xdr:blipFill>
      <xdr:spPr>
        <a:xfrm>
          <a:off x="3049200" y="13020840"/>
          <a:ext cx="418680" cy="418680"/>
        </a:xfrm>
        <a:prstGeom prst="rect">
          <a:avLst/>
        </a:prstGeom>
        <a:ln w="0">
          <a:noFill/>
        </a:ln>
      </xdr:spPr>
    </xdr:pic>
    <xdr:clientData/>
  </xdr:twoCellAnchor>
  <xdr:twoCellAnchor editAs="oneCell">
    <xdr:from>
      <xdr:col>6</xdr:col>
      <xdr:colOff>228600</xdr:colOff>
      <xdr:row>33</xdr:row>
      <xdr:rowOff>38160</xdr:rowOff>
    </xdr:from>
    <xdr:to>
      <xdr:col>6</xdr:col>
      <xdr:colOff>647280</xdr:colOff>
      <xdr:row>33</xdr:row>
      <xdr:rowOff>456840</xdr:rowOff>
    </xdr:to>
    <xdr:pic>
      <xdr:nvPicPr>
        <xdr:cNvPr id="513" name="Image 86" descr="Picture"/>
        <xdr:cNvPicPr/>
      </xdr:nvPicPr>
      <xdr:blipFill>
        <a:blip r:embed="rId86"/>
        <a:stretch/>
      </xdr:blipFill>
      <xdr:spPr>
        <a:xfrm>
          <a:off x="4812120" y="13020840"/>
          <a:ext cx="418680" cy="418680"/>
        </a:xfrm>
        <a:prstGeom prst="rect">
          <a:avLst/>
        </a:prstGeom>
        <a:ln w="0">
          <a:noFill/>
        </a:ln>
      </xdr:spPr>
    </xdr:pic>
    <xdr:clientData/>
  </xdr:twoCellAnchor>
  <xdr:twoCellAnchor editAs="oneCell">
    <xdr:from>
      <xdr:col>8</xdr:col>
      <xdr:colOff>228600</xdr:colOff>
      <xdr:row>33</xdr:row>
      <xdr:rowOff>38160</xdr:rowOff>
    </xdr:from>
    <xdr:to>
      <xdr:col>8</xdr:col>
      <xdr:colOff>647280</xdr:colOff>
      <xdr:row>33</xdr:row>
      <xdr:rowOff>456840</xdr:rowOff>
    </xdr:to>
    <xdr:pic>
      <xdr:nvPicPr>
        <xdr:cNvPr id="514" name="Image 87" descr="Picture"/>
        <xdr:cNvPicPr/>
      </xdr:nvPicPr>
      <xdr:blipFill>
        <a:blip r:embed="rId87"/>
        <a:stretch/>
      </xdr:blipFill>
      <xdr:spPr>
        <a:xfrm>
          <a:off x="6574680" y="13020840"/>
          <a:ext cx="418680" cy="418680"/>
        </a:xfrm>
        <a:prstGeom prst="rect">
          <a:avLst/>
        </a:prstGeom>
        <a:ln w="0">
          <a:noFill/>
        </a:ln>
      </xdr:spPr>
    </xdr:pic>
    <xdr:clientData/>
  </xdr:twoCellAnchor>
  <xdr:twoCellAnchor editAs="oneCell">
    <xdr:from>
      <xdr:col>2</xdr:col>
      <xdr:colOff>209520</xdr:colOff>
      <xdr:row>34</xdr:row>
      <xdr:rowOff>19080</xdr:rowOff>
    </xdr:from>
    <xdr:to>
      <xdr:col>2</xdr:col>
      <xdr:colOff>666360</xdr:colOff>
      <xdr:row>34</xdr:row>
      <xdr:rowOff>475920</xdr:rowOff>
    </xdr:to>
    <xdr:pic>
      <xdr:nvPicPr>
        <xdr:cNvPr id="515" name="Image 88" descr="Picture"/>
        <xdr:cNvPicPr/>
      </xdr:nvPicPr>
      <xdr:blipFill>
        <a:blip r:embed="rId88"/>
        <a:stretch/>
      </xdr:blipFill>
      <xdr:spPr>
        <a:xfrm>
          <a:off x="1267560" y="13506480"/>
          <a:ext cx="456840" cy="456840"/>
        </a:xfrm>
        <a:prstGeom prst="rect">
          <a:avLst/>
        </a:prstGeom>
        <a:ln w="0">
          <a:noFill/>
        </a:ln>
      </xdr:spPr>
    </xdr:pic>
    <xdr:clientData/>
  </xdr:twoCellAnchor>
  <xdr:twoCellAnchor editAs="oneCell">
    <xdr:from>
      <xdr:col>4</xdr:col>
      <xdr:colOff>228600</xdr:colOff>
      <xdr:row>34</xdr:row>
      <xdr:rowOff>38160</xdr:rowOff>
    </xdr:from>
    <xdr:to>
      <xdr:col>4</xdr:col>
      <xdr:colOff>647280</xdr:colOff>
      <xdr:row>34</xdr:row>
      <xdr:rowOff>456840</xdr:rowOff>
    </xdr:to>
    <xdr:pic>
      <xdr:nvPicPr>
        <xdr:cNvPr id="516" name="Image 89" descr="Picture"/>
        <xdr:cNvPicPr/>
      </xdr:nvPicPr>
      <xdr:blipFill>
        <a:blip r:embed="rId89"/>
        <a:stretch/>
      </xdr:blipFill>
      <xdr:spPr>
        <a:xfrm>
          <a:off x="3049200" y="13525560"/>
          <a:ext cx="418680" cy="418680"/>
        </a:xfrm>
        <a:prstGeom prst="rect">
          <a:avLst/>
        </a:prstGeom>
        <a:ln w="0">
          <a:noFill/>
        </a:ln>
      </xdr:spPr>
    </xdr:pic>
    <xdr:clientData/>
  </xdr:twoCellAnchor>
  <xdr:twoCellAnchor editAs="oneCell">
    <xdr:from>
      <xdr:col>6</xdr:col>
      <xdr:colOff>228600</xdr:colOff>
      <xdr:row>34</xdr:row>
      <xdr:rowOff>38160</xdr:rowOff>
    </xdr:from>
    <xdr:to>
      <xdr:col>6</xdr:col>
      <xdr:colOff>647280</xdr:colOff>
      <xdr:row>34</xdr:row>
      <xdr:rowOff>456840</xdr:rowOff>
    </xdr:to>
    <xdr:pic>
      <xdr:nvPicPr>
        <xdr:cNvPr id="517" name="Image 90" descr="Picture"/>
        <xdr:cNvPicPr/>
      </xdr:nvPicPr>
      <xdr:blipFill>
        <a:blip r:embed="rId90"/>
        <a:stretch/>
      </xdr:blipFill>
      <xdr:spPr>
        <a:xfrm>
          <a:off x="4812120" y="13525560"/>
          <a:ext cx="418680" cy="418680"/>
        </a:xfrm>
        <a:prstGeom prst="rect">
          <a:avLst/>
        </a:prstGeom>
        <a:ln w="0">
          <a:noFill/>
        </a:ln>
      </xdr:spPr>
    </xdr:pic>
    <xdr:clientData/>
  </xdr:twoCellAnchor>
  <xdr:twoCellAnchor editAs="oneCell">
    <xdr:from>
      <xdr:col>8</xdr:col>
      <xdr:colOff>228600</xdr:colOff>
      <xdr:row>34</xdr:row>
      <xdr:rowOff>38160</xdr:rowOff>
    </xdr:from>
    <xdr:to>
      <xdr:col>8</xdr:col>
      <xdr:colOff>647280</xdr:colOff>
      <xdr:row>34</xdr:row>
      <xdr:rowOff>456840</xdr:rowOff>
    </xdr:to>
    <xdr:pic>
      <xdr:nvPicPr>
        <xdr:cNvPr id="518" name="Image 91" descr="Picture"/>
        <xdr:cNvPicPr/>
      </xdr:nvPicPr>
      <xdr:blipFill>
        <a:blip r:embed="rId91"/>
        <a:stretch/>
      </xdr:blipFill>
      <xdr:spPr>
        <a:xfrm>
          <a:off x="6574680" y="13525560"/>
          <a:ext cx="418680" cy="418680"/>
        </a:xfrm>
        <a:prstGeom prst="rect">
          <a:avLst/>
        </a:prstGeom>
        <a:ln w="0">
          <a:noFill/>
        </a:ln>
      </xdr:spPr>
    </xdr:pic>
    <xdr:clientData/>
  </xdr:twoCellAnchor>
  <xdr:twoCellAnchor editAs="oneCell">
    <xdr:from>
      <xdr:col>2</xdr:col>
      <xdr:colOff>209520</xdr:colOff>
      <xdr:row>35</xdr:row>
      <xdr:rowOff>19080</xdr:rowOff>
    </xdr:from>
    <xdr:to>
      <xdr:col>2</xdr:col>
      <xdr:colOff>666360</xdr:colOff>
      <xdr:row>35</xdr:row>
      <xdr:rowOff>475920</xdr:rowOff>
    </xdr:to>
    <xdr:pic>
      <xdr:nvPicPr>
        <xdr:cNvPr id="519" name="Image 92" descr="Picture"/>
        <xdr:cNvPicPr/>
      </xdr:nvPicPr>
      <xdr:blipFill>
        <a:blip r:embed="rId92"/>
        <a:stretch/>
      </xdr:blipFill>
      <xdr:spPr>
        <a:xfrm>
          <a:off x="1267560" y="14011200"/>
          <a:ext cx="456840" cy="456840"/>
        </a:xfrm>
        <a:prstGeom prst="rect">
          <a:avLst/>
        </a:prstGeom>
        <a:ln w="0">
          <a:noFill/>
        </a:ln>
      </xdr:spPr>
    </xdr:pic>
    <xdr:clientData/>
  </xdr:twoCellAnchor>
  <xdr:twoCellAnchor editAs="oneCell">
    <xdr:from>
      <xdr:col>4</xdr:col>
      <xdr:colOff>228600</xdr:colOff>
      <xdr:row>35</xdr:row>
      <xdr:rowOff>38160</xdr:rowOff>
    </xdr:from>
    <xdr:to>
      <xdr:col>4</xdr:col>
      <xdr:colOff>647280</xdr:colOff>
      <xdr:row>35</xdr:row>
      <xdr:rowOff>456840</xdr:rowOff>
    </xdr:to>
    <xdr:pic>
      <xdr:nvPicPr>
        <xdr:cNvPr id="520" name="Image 93" descr="Picture"/>
        <xdr:cNvPicPr/>
      </xdr:nvPicPr>
      <xdr:blipFill>
        <a:blip r:embed="rId93"/>
        <a:stretch/>
      </xdr:blipFill>
      <xdr:spPr>
        <a:xfrm>
          <a:off x="3049200" y="14030280"/>
          <a:ext cx="418680" cy="418680"/>
        </a:xfrm>
        <a:prstGeom prst="rect">
          <a:avLst/>
        </a:prstGeom>
        <a:ln w="0">
          <a:noFill/>
        </a:ln>
      </xdr:spPr>
    </xdr:pic>
    <xdr:clientData/>
  </xdr:twoCellAnchor>
  <xdr:twoCellAnchor editAs="oneCell">
    <xdr:from>
      <xdr:col>6</xdr:col>
      <xdr:colOff>228600</xdr:colOff>
      <xdr:row>35</xdr:row>
      <xdr:rowOff>38160</xdr:rowOff>
    </xdr:from>
    <xdr:to>
      <xdr:col>6</xdr:col>
      <xdr:colOff>647280</xdr:colOff>
      <xdr:row>35</xdr:row>
      <xdr:rowOff>456840</xdr:rowOff>
    </xdr:to>
    <xdr:pic>
      <xdr:nvPicPr>
        <xdr:cNvPr id="521" name="Image 94" descr="Picture"/>
        <xdr:cNvPicPr/>
      </xdr:nvPicPr>
      <xdr:blipFill>
        <a:blip r:embed="rId94"/>
        <a:stretch/>
      </xdr:blipFill>
      <xdr:spPr>
        <a:xfrm>
          <a:off x="4812120" y="14030280"/>
          <a:ext cx="418680" cy="418680"/>
        </a:xfrm>
        <a:prstGeom prst="rect">
          <a:avLst/>
        </a:prstGeom>
        <a:ln w="0">
          <a:noFill/>
        </a:ln>
      </xdr:spPr>
    </xdr:pic>
    <xdr:clientData/>
  </xdr:twoCellAnchor>
  <xdr:twoCellAnchor editAs="oneCell">
    <xdr:from>
      <xdr:col>8</xdr:col>
      <xdr:colOff>228600</xdr:colOff>
      <xdr:row>35</xdr:row>
      <xdr:rowOff>38160</xdr:rowOff>
    </xdr:from>
    <xdr:to>
      <xdr:col>8</xdr:col>
      <xdr:colOff>647280</xdr:colOff>
      <xdr:row>35</xdr:row>
      <xdr:rowOff>456840</xdr:rowOff>
    </xdr:to>
    <xdr:pic>
      <xdr:nvPicPr>
        <xdr:cNvPr id="522" name="Image 95" descr="Picture"/>
        <xdr:cNvPicPr/>
      </xdr:nvPicPr>
      <xdr:blipFill>
        <a:blip r:embed="rId95"/>
        <a:stretch/>
      </xdr:blipFill>
      <xdr:spPr>
        <a:xfrm>
          <a:off x="6574680" y="14030280"/>
          <a:ext cx="418680" cy="418680"/>
        </a:xfrm>
        <a:prstGeom prst="rect">
          <a:avLst/>
        </a:prstGeom>
        <a:ln w="0">
          <a:noFill/>
        </a:ln>
      </xdr:spPr>
    </xdr:pic>
    <xdr:clientData/>
  </xdr:twoCellAnchor>
  <xdr:twoCellAnchor editAs="oneCell">
    <xdr:from>
      <xdr:col>2</xdr:col>
      <xdr:colOff>228600</xdr:colOff>
      <xdr:row>36</xdr:row>
      <xdr:rowOff>38160</xdr:rowOff>
    </xdr:from>
    <xdr:to>
      <xdr:col>2</xdr:col>
      <xdr:colOff>647280</xdr:colOff>
      <xdr:row>36</xdr:row>
      <xdr:rowOff>456840</xdr:rowOff>
    </xdr:to>
    <xdr:pic>
      <xdr:nvPicPr>
        <xdr:cNvPr id="523" name="Image 96" descr="Picture"/>
        <xdr:cNvPicPr/>
      </xdr:nvPicPr>
      <xdr:blipFill>
        <a:blip r:embed="rId96"/>
        <a:stretch/>
      </xdr:blipFill>
      <xdr:spPr>
        <a:xfrm>
          <a:off x="1286640" y="14535360"/>
          <a:ext cx="418680" cy="418680"/>
        </a:xfrm>
        <a:prstGeom prst="rect">
          <a:avLst/>
        </a:prstGeom>
        <a:ln w="0">
          <a:noFill/>
        </a:ln>
      </xdr:spPr>
    </xdr:pic>
    <xdr:clientData/>
  </xdr:twoCellAnchor>
  <xdr:twoCellAnchor editAs="oneCell">
    <xdr:from>
      <xdr:col>4</xdr:col>
      <xdr:colOff>228600</xdr:colOff>
      <xdr:row>36</xdr:row>
      <xdr:rowOff>38160</xdr:rowOff>
    </xdr:from>
    <xdr:to>
      <xdr:col>4</xdr:col>
      <xdr:colOff>647280</xdr:colOff>
      <xdr:row>36</xdr:row>
      <xdr:rowOff>456840</xdr:rowOff>
    </xdr:to>
    <xdr:pic>
      <xdr:nvPicPr>
        <xdr:cNvPr id="524" name="Image 97" descr="Picture"/>
        <xdr:cNvPicPr/>
      </xdr:nvPicPr>
      <xdr:blipFill>
        <a:blip r:embed="rId97"/>
        <a:stretch/>
      </xdr:blipFill>
      <xdr:spPr>
        <a:xfrm>
          <a:off x="3049200" y="14535360"/>
          <a:ext cx="418680" cy="418680"/>
        </a:xfrm>
        <a:prstGeom prst="rect">
          <a:avLst/>
        </a:prstGeom>
        <a:ln w="0">
          <a:noFill/>
        </a:ln>
      </xdr:spPr>
    </xdr:pic>
    <xdr:clientData/>
  </xdr:twoCellAnchor>
  <xdr:twoCellAnchor editAs="oneCell">
    <xdr:from>
      <xdr:col>6</xdr:col>
      <xdr:colOff>228600</xdr:colOff>
      <xdr:row>36</xdr:row>
      <xdr:rowOff>38160</xdr:rowOff>
    </xdr:from>
    <xdr:to>
      <xdr:col>6</xdr:col>
      <xdr:colOff>647280</xdr:colOff>
      <xdr:row>36</xdr:row>
      <xdr:rowOff>456840</xdr:rowOff>
    </xdr:to>
    <xdr:pic>
      <xdr:nvPicPr>
        <xdr:cNvPr id="525" name="Image 98" descr="Picture"/>
        <xdr:cNvPicPr/>
      </xdr:nvPicPr>
      <xdr:blipFill>
        <a:blip r:embed="rId98"/>
        <a:stretch/>
      </xdr:blipFill>
      <xdr:spPr>
        <a:xfrm>
          <a:off x="4812120" y="14535360"/>
          <a:ext cx="418680" cy="418680"/>
        </a:xfrm>
        <a:prstGeom prst="rect">
          <a:avLst/>
        </a:prstGeom>
        <a:ln w="0">
          <a:noFill/>
        </a:ln>
      </xdr:spPr>
    </xdr:pic>
    <xdr:clientData/>
  </xdr:twoCellAnchor>
  <xdr:twoCellAnchor editAs="oneCell">
    <xdr:from>
      <xdr:col>2</xdr:col>
      <xdr:colOff>123840</xdr:colOff>
      <xdr:row>39</xdr:row>
      <xdr:rowOff>38160</xdr:rowOff>
    </xdr:from>
    <xdr:to>
      <xdr:col>2</xdr:col>
      <xdr:colOff>752040</xdr:colOff>
      <xdr:row>39</xdr:row>
      <xdr:rowOff>666360</xdr:rowOff>
    </xdr:to>
    <xdr:pic>
      <xdr:nvPicPr>
        <xdr:cNvPr id="526" name="Image 99" descr="Picture"/>
        <xdr:cNvPicPr/>
      </xdr:nvPicPr>
      <xdr:blipFill>
        <a:blip r:embed="rId99"/>
        <a:stretch/>
      </xdr:blipFill>
      <xdr:spPr>
        <a:xfrm>
          <a:off x="1181880" y="15487560"/>
          <a:ext cx="628200" cy="628200"/>
        </a:xfrm>
        <a:prstGeom prst="rect">
          <a:avLst/>
        </a:prstGeom>
        <a:ln w="0">
          <a:noFill/>
        </a:ln>
      </xdr:spPr>
    </xdr:pic>
    <xdr:clientData/>
  </xdr:twoCellAnchor>
  <xdr:twoCellAnchor editAs="oneCell">
    <xdr:from>
      <xdr:col>3</xdr:col>
      <xdr:colOff>123840</xdr:colOff>
      <xdr:row>39</xdr:row>
      <xdr:rowOff>38160</xdr:rowOff>
    </xdr:from>
    <xdr:to>
      <xdr:col>3</xdr:col>
      <xdr:colOff>752040</xdr:colOff>
      <xdr:row>39</xdr:row>
      <xdr:rowOff>666360</xdr:rowOff>
    </xdr:to>
    <xdr:pic>
      <xdr:nvPicPr>
        <xdr:cNvPr id="527" name="Image 100" descr="Picture"/>
        <xdr:cNvPicPr/>
      </xdr:nvPicPr>
      <xdr:blipFill>
        <a:blip r:embed="rId100"/>
        <a:stretch/>
      </xdr:blipFill>
      <xdr:spPr>
        <a:xfrm>
          <a:off x="2063160" y="15487560"/>
          <a:ext cx="628200" cy="628200"/>
        </a:xfrm>
        <a:prstGeom prst="rect">
          <a:avLst/>
        </a:prstGeom>
        <a:ln w="0">
          <a:noFill/>
        </a:ln>
      </xdr:spPr>
    </xdr:pic>
    <xdr:clientData/>
  </xdr:twoCellAnchor>
  <xdr:twoCellAnchor editAs="oneCell">
    <xdr:from>
      <xdr:col>4</xdr:col>
      <xdr:colOff>123840</xdr:colOff>
      <xdr:row>39</xdr:row>
      <xdr:rowOff>38160</xdr:rowOff>
    </xdr:from>
    <xdr:to>
      <xdr:col>4</xdr:col>
      <xdr:colOff>752040</xdr:colOff>
      <xdr:row>39</xdr:row>
      <xdr:rowOff>666360</xdr:rowOff>
    </xdr:to>
    <xdr:pic>
      <xdr:nvPicPr>
        <xdr:cNvPr id="528" name="Image 101" descr="Picture"/>
        <xdr:cNvPicPr/>
      </xdr:nvPicPr>
      <xdr:blipFill>
        <a:blip r:embed="rId101"/>
        <a:stretch/>
      </xdr:blipFill>
      <xdr:spPr>
        <a:xfrm>
          <a:off x="2944440" y="15487560"/>
          <a:ext cx="628200" cy="628200"/>
        </a:xfrm>
        <a:prstGeom prst="rect">
          <a:avLst/>
        </a:prstGeom>
        <a:ln w="0">
          <a:noFill/>
        </a:ln>
      </xdr:spPr>
    </xdr:pic>
    <xdr:clientData/>
  </xdr:twoCellAnchor>
  <xdr:twoCellAnchor editAs="oneCell">
    <xdr:from>
      <xdr:col>5</xdr:col>
      <xdr:colOff>123840</xdr:colOff>
      <xdr:row>39</xdr:row>
      <xdr:rowOff>38160</xdr:rowOff>
    </xdr:from>
    <xdr:to>
      <xdr:col>5</xdr:col>
      <xdr:colOff>752040</xdr:colOff>
      <xdr:row>39</xdr:row>
      <xdr:rowOff>666360</xdr:rowOff>
    </xdr:to>
    <xdr:pic>
      <xdr:nvPicPr>
        <xdr:cNvPr id="529" name="Image 102" descr="Picture"/>
        <xdr:cNvPicPr/>
      </xdr:nvPicPr>
      <xdr:blipFill>
        <a:blip r:embed="rId102"/>
        <a:stretch/>
      </xdr:blipFill>
      <xdr:spPr>
        <a:xfrm>
          <a:off x="3825720" y="15487560"/>
          <a:ext cx="628200" cy="628200"/>
        </a:xfrm>
        <a:prstGeom prst="rect">
          <a:avLst/>
        </a:prstGeom>
        <a:ln w="0">
          <a:noFill/>
        </a:ln>
      </xdr:spPr>
    </xdr:pic>
    <xdr:clientData/>
  </xdr:twoCellAnchor>
  <xdr:twoCellAnchor editAs="oneCell">
    <xdr:from>
      <xdr:col>6</xdr:col>
      <xdr:colOff>123840</xdr:colOff>
      <xdr:row>39</xdr:row>
      <xdr:rowOff>38160</xdr:rowOff>
    </xdr:from>
    <xdr:to>
      <xdr:col>6</xdr:col>
      <xdr:colOff>752040</xdr:colOff>
      <xdr:row>39</xdr:row>
      <xdr:rowOff>666360</xdr:rowOff>
    </xdr:to>
    <xdr:pic>
      <xdr:nvPicPr>
        <xdr:cNvPr id="530" name="Image 103" descr="Picture"/>
        <xdr:cNvPicPr/>
      </xdr:nvPicPr>
      <xdr:blipFill>
        <a:blip r:embed="rId103"/>
        <a:stretch/>
      </xdr:blipFill>
      <xdr:spPr>
        <a:xfrm>
          <a:off x="4707360" y="15487560"/>
          <a:ext cx="628200" cy="628200"/>
        </a:xfrm>
        <a:prstGeom prst="rect">
          <a:avLst/>
        </a:prstGeom>
        <a:ln w="0">
          <a:noFill/>
        </a:ln>
      </xdr:spPr>
    </xdr:pic>
    <xdr:clientData/>
  </xdr:twoCellAnchor>
  <xdr:twoCellAnchor editAs="oneCell">
    <xdr:from>
      <xdr:col>7</xdr:col>
      <xdr:colOff>123840</xdr:colOff>
      <xdr:row>39</xdr:row>
      <xdr:rowOff>38160</xdr:rowOff>
    </xdr:from>
    <xdr:to>
      <xdr:col>7</xdr:col>
      <xdr:colOff>752040</xdr:colOff>
      <xdr:row>39</xdr:row>
      <xdr:rowOff>666360</xdr:rowOff>
    </xdr:to>
    <xdr:pic>
      <xdr:nvPicPr>
        <xdr:cNvPr id="531" name="Image 104" descr="Picture"/>
        <xdr:cNvPicPr/>
      </xdr:nvPicPr>
      <xdr:blipFill>
        <a:blip r:embed="rId104"/>
        <a:stretch/>
      </xdr:blipFill>
      <xdr:spPr>
        <a:xfrm>
          <a:off x="5588640" y="15487560"/>
          <a:ext cx="628200" cy="628200"/>
        </a:xfrm>
        <a:prstGeom prst="rect">
          <a:avLst/>
        </a:prstGeom>
        <a:ln w="0">
          <a:noFill/>
        </a:ln>
      </xdr:spPr>
    </xdr:pic>
    <xdr:clientData/>
  </xdr:twoCellAnchor>
  <xdr:twoCellAnchor editAs="oneCell">
    <xdr:from>
      <xdr:col>8</xdr:col>
      <xdr:colOff>123840</xdr:colOff>
      <xdr:row>39</xdr:row>
      <xdr:rowOff>38160</xdr:rowOff>
    </xdr:from>
    <xdr:to>
      <xdr:col>8</xdr:col>
      <xdr:colOff>752040</xdr:colOff>
      <xdr:row>39</xdr:row>
      <xdr:rowOff>666360</xdr:rowOff>
    </xdr:to>
    <xdr:pic>
      <xdr:nvPicPr>
        <xdr:cNvPr id="532" name="Image 105" descr="Picture"/>
        <xdr:cNvPicPr/>
      </xdr:nvPicPr>
      <xdr:blipFill>
        <a:blip r:embed="rId105"/>
        <a:stretch/>
      </xdr:blipFill>
      <xdr:spPr>
        <a:xfrm>
          <a:off x="6469920" y="15487560"/>
          <a:ext cx="628200" cy="628200"/>
        </a:xfrm>
        <a:prstGeom prst="rect">
          <a:avLst/>
        </a:prstGeom>
        <a:ln w="0">
          <a:noFill/>
        </a:ln>
      </xdr:spPr>
    </xdr:pic>
    <xdr:clientData/>
  </xdr:twoCellAnchor>
  <xdr:twoCellAnchor editAs="oneCell">
    <xdr:from>
      <xdr:col>9</xdr:col>
      <xdr:colOff>123840</xdr:colOff>
      <xdr:row>39</xdr:row>
      <xdr:rowOff>38160</xdr:rowOff>
    </xdr:from>
    <xdr:to>
      <xdr:col>9</xdr:col>
      <xdr:colOff>752040</xdr:colOff>
      <xdr:row>39</xdr:row>
      <xdr:rowOff>666360</xdr:rowOff>
    </xdr:to>
    <xdr:pic>
      <xdr:nvPicPr>
        <xdr:cNvPr id="533" name="Image 106" descr="Picture"/>
        <xdr:cNvPicPr/>
      </xdr:nvPicPr>
      <xdr:blipFill>
        <a:blip r:embed="rId106"/>
        <a:stretch/>
      </xdr:blipFill>
      <xdr:spPr>
        <a:xfrm>
          <a:off x="7351560" y="15487560"/>
          <a:ext cx="628200" cy="628200"/>
        </a:xfrm>
        <a:prstGeom prst="rect">
          <a:avLst/>
        </a:prstGeom>
        <a:ln w="0">
          <a:noFill/>
        </a:ln>
      </xdr:spPr>
    </xdr:pic>
    <xdr:clientData/>
  </xdr:twoCellAnchor>
  <xdr:twoCellAnchor editAs="oneCell">
    <xdr:from>
      <xdr:col>10</xdr:col>
      <xdr:colOff>123840</xdr:colOff>
      <xdr:row>39</xdr:row>
      <xdr:rowOff>38160</xdr:rowOff>
    </xdr:from>
    <xdr:to>
      <xdr:col>10</xdr:col>
      <xdr:colOff>752040</xdr:colOff>
      <xdr:row>39</xdr:row>
      <xdr:rowOff>666360</xdr:rowOff>
    </xdr:to>
    <xdr:pic>
      <xdr:nvPicPr>
        <xdr:cNvPr id="534" name="Image 107" descr="Picture"/>
        <xdr:cNvPicPr/>
      </xdr:nvPicPr>
      <xdr:blipFill>
        <a:blip r:embed="rId107"/>
        <a:stretch/>
      </xdr:blipFill>
      <xdr:spPr>
        <a:xfrm>
          <a:off x="8232840" y="15487560"/>
          <a:ext cx="628200" cy="628200"/>
        </a:xfrm>
        <a:prstGeom prst="rect">
          <a:avLst/>
        </a:prstGeom>
        <a:ln w="0">
          <a:noFill/>
        </a:ln>
      </xdr:spPr>
    </xdr:pic>
    <xdr:clientData/>
  </xdr:twoCellAnchor>
  <xdr:twoCellAnchor editAs="oneCell">
    <xdr:from>
      <xdr:col>2</xdr:col>
      <xdr:colOff>209520</xdr:colOff>
      <xdr:row>41</xdr:row>
      <xdr:rowOff>19080</xdr:rowOff>
    </xdr:from>
    <xdr:to>
      <xdr:col>2</xdr:col>
      <xdr:colOff>666360</xdr:colOff>
      <xdr:row>41</xdr:row>
      <xdr:rowOff>475920</xdr:rowOff>
    </xdr:to>
    <xdr:pic>
      <xdr:nvPicPr>
        <xdr:cNvPr id="535" name="Image 108" descr="Picture"/>
        <xdr:cNvPicPr/>
      </xdr:nvPicPr>
      <xdr:blipFill>
        <a:blip r:embed="rId108"/>
        <a:stretch/>
      </xdr:blipFill>
      <xdr:spPr>
        <a:xfrm>
          <a:off x="1267560" y="16478280"/>
          <a:ext cx="456840" cy="456840"/>
        </a:xfrm>
        <a:prstGeom prst="rect">
          <a:avLst/>
        </a:prstGeom>
        <a:ln w="0">
          <a:noFill/>
        </a:ln>
      </xdr:spPr>
    </xdr:pic>
    <xdr:clientData/>
  </xdr:twoCellAnchor>
  <xdr:twoCellAnchor editAs="oneCell">
    <xdr:from>
      <xdr:col>4</xdr:col>
      <xdr:colOff>228600</xdr:colOff>
      <xdr:row>41</xdr:row>
      <xdr:rowOff>38160</xdr:rowOff>
    </xdr:from>
    <xdr:to>
      <xdr:col>4</xdr:col>
      <xdr:colOff>647280</xdr:colOff>
      <xdr:row>41</xdr:row>
      <xdr:rowOff>456840</xdr:rowOff>
    </xdr:to>
    <xdr:pic>
      <xdr:nvPicPr>
        <xdr:cNvPr id="536" name="Image 109" descr="Picture"/>
        <xdr:cNvPicPr/>
      </xdr:nvPicPr>
      <xdr:blipFill>
        <a:blip r:embed="rId109"/>
        <a:stretch/>
      </xdr:blipFill>
      <xdr:spPr>
        <a:xfrm>
          <a:off x="3049200" y="16497360"/>
          <a:ext cx="418680" cy="418680"/>
        </a:xfrm>
        <a:prstGeom prst="rect">
          <a:avLst/>
        </a:prstGeom>
        <a:ln w="0">
          <a:noFill/>
        </a:ln>
      </xdr:spPr>
    </xdr:pic>
    <xdr:clientData/>
  </xdr:twoCellAnchor>
  <xdr:twoCellAnchor editAs="oneCell">
    <xdr:from>
      <xdr:col>6</xdr:col>
      <xdr:colOff>228600</xdr:colOff>
      <xdr:row>41</xdr:row>
      <xdr:rowOff>38160</xdr:rowOff>
    </xdr:from>
    <xdr:to>
      <xdr:col>6</xdr:col>
      <xdr:colOff>647280</xdr:colOff>
      <xdr:row>41</xdr:row>
      <xdr:rowOff>456840</xdr:rowOff>
    </xdr:to>
    <xdr:pic>
      <xdr:nvPicPr>
        <xdr:cNvPr id="537" name="Image 110" descr="Picture"/>
        <xdr:cNvPicPr/>
      </xdr:nvPicPr>
      <xdr:blipFill>
        <a:blip r:embed="rId110"/>
        <a:stretch/>
      </xdr:blipFill>
      <xdr:spPr>
        <a:xfrm>
          <a:off x="4812120" y="16497360"/>
          <a:ext cx="418680" cy="418680"/>
        </a:xfrm>
        <a:prstGeom prst="rect">
          <a:avLst/>
        </a:prstGeom>
        <a:ln w="0">
          <a:noFill/>
        </a:ln>
      </xdr:spPr>
    </xdr:pic>
    <xdr:clientData/>
  </xdr:twoCellAnchor>
  <xdr:twoCellAnchor editAs="oneCell">
    <xdr:from>
      <xdr:col>8</xdr:col>
      <xdr:colOff>228600</xdr:colOff>
      <xdr:row>41</xdr:row>
      <xdr:rowOff>38160</xdr:rowOff>
    </xdr:from>
    <xdr:to>
      <xdr:col>8</xdr:col>
      <xdr:colOff>647280</xdr:colOff>
      <xdr:row>41</xdr:row>
      <xdr:rowOff>456840</xdr:rowOff>
    </xdr:to>
    <xdr:pic>
      <xdr:nvPicPr>
        <xdr:cNvPr id="538" name="Image 111" descr="Picture"/>
        <xdr:cNvPicPr/>
      </xdr:nvPicPr>
      <xdr:blipFill>
        <a:blip r:embed="rId111"/>
        <a:stretch/>
      </xdr:blipFill>
      <xdr:spPr>
        <a:xfrm>
          <a:off x="6574680" y="16497360"/>
          <a:ext cx="418680" cy="418680"/>
        </a:xfrm>
        <a:prstGeom prst="rect">
          <a:avLst/>
        </a:prstGeom>
        <a:ln w="0">
          <a:noFill/>
        </a:ln>
      </xdr:spPr>
    </xdr:pic>
    <xdr:clientData/>
  </xdr:twoCellAnchor>
  <xdr:twoCellAnchor editAs="oneCell">
    <xdr:from>
      <xdr:col>2</xdr:col>
      <xdr:colOff>209520</xdr:colOff>
      <xdr:row>42</xdr:row>
      <xdr:rowOff>19080</xdr:rowOff>
    </xdr:from>
    <xdr:to>
      <xdr:col>2</xdr:col>
      <xdr:colOff>666360</xdr:colOff>
      <xdr:row>42</xdr:row>
      <xdr:rowOff>475920</xdr:rowOff>
    </xdr:to>
    <xdr:pic>
      <xdr:nvPicPr>
        <xdr:cNvPr id="539" name="Image 112" descr="Picture"/>
        <xdr:cNvPicPr/>
      </xdr:nvPicPr>
      <xdr:blipFill>
        <a:blip r:embed="rId112"/>
        <a:stretch/>
      </xdr:blipFill>
      <xdr:spPr>
        <a:xfrm>
          <a:off x="1267560" y="16983000"/>
          <a:ext cx="456840" cy="456840"/>
        </a:xfrm>
        <a:prstGeom prst="rect">
          <a:avLst/>
        </a:prstGeom>
        <a:ln w="0">
          <a:noFill/>
        </a:ln>
      </xdr:spPr>
    </xdr:pic>
    <xdr:clientData/>
  </xdr:twoCellAnchor>
  <xdr:twoCellAnchor editAs="oneCell">
    <xdr:from>
      <xdr:col>4</xdr:col>
      <xdr:colOff>228600</xdr:colOff>
      <xdr:row>42</xdr:row>
      <xdr:rowOff>38160</xdr:rowOff>
    </xdr:from>
    <xdr:to>
      <xdr:col>4</xdr:col>
      <xdr:colOff>647280</xdr:colOff>
      <xdr:row>42</xdr:row>
      <xdr:rowOff>456840</xdr:rowOff>
    </xdr:to>
    <xdr:pic>
      <xdr:nvPicPr>
        <xdr:cNvPr id="540" name="Image 113" descr="Picture"/>
        <xdr:cNvPicPr/>
      </xdr:nvPicPr>
      <xdr:blipFill>
        <a:blip r:embed="rId113"/>
        <a:stretch/>
      </xdr:blipFill>
      <xdr:spPr>
        <a:xfrm>
          <a:off x="3049200" y="17002080"/>
          <a:ext cx="418680" cy="418680"/>
        </a:xfrm>
        <a:prstGeom prst="rect">
          <a:avLst/>
        </a:prstGeom>
        <a:ln w="0">
          <a:noFill/>
        </a:ln>
      </xdr:spPr>
    </xdr:pic>
    <xdr:clientData/>
  </xdr:twoCellAnchor>
  <xdr:twoCellAnchor editAs="oneCell">
    <xdr:from>
      <xdr:col>6</xdr:col>
      <xdr:colOff>228600</xdr:colOff>
      <xdr:row>42</xdr:row>
      <xdr:rowOff>38160</xdr:rowOff>
    </xdr:from>
    <xdr:to>
      <xdr:col>6</xdr:col>
      <xdr:colOff>647280</xdr:colOff>
      <xdr:row>42</xdr:row>
      <xdr:rowOff>456840</xdr:rowOff>
    </xdr:to>
    <xdr:pic>
      <xdr:nvPicPr>
        <xdr:cNvPr id="541" name="Image 114" descr="Picture"/>
        <xdr:cNvPicPr/>
      </xdr:nvPicPr>
      <xdr:blipFill>
        <a:blip r:embed="rId114"/>
        <a:stretch/>
      </xdr:blipFill>
      <xdr:spPr>
        <a:xfrm>
          <a:off x="4812120" y="17002080"/>
          <a:ext cx="418680" cy="418680"/>
        </a:xfrm>
        <a:prstGeom prst="rect">
          <a:avLst/>
        </a:prstGeom>
        <a:ln w="0">
          <a:noFill/>
        </a:ln>
      </xdr:spPr>
    </xdr:pic>
    <xdr:clientData/>
  </xdr:twoCellAnchor>
  <xdr:twoCellAnchor editAs="oneCell">
    <xdr:from>
      <xdr:col>8</xdr:col>
      <xdr:colOff>228600</xdr:colOff>
      <xdr:row>42</xdr:row>
      <xdr:rowOff>38160</xdr:rowOff>
    </xdr:from>
    <xdr:to>
      <xdr:col>8</xdr:col>
      <xdr:colOff>647280</xdr:colOff>
      <xdr:row>42</xdr:row>
      <xdr:rowOff>456840</xdr:rowOff>
    </xdr:to>
    <xdr:pic>
      <xdr:nvPicPr>
        <xdr:cNvPr id="542" name="Image 115" descr="Picture"/>
        <xdr:cNvPicPr/>
      </xdr:nvPicPr>
      <xdr:blipFill>
        <a:blip r:embed="rId115"/>
        <a:stretch/>
      </xdr:blipFill>
      <xdr:spPr>
        <a:xfrm>
          <a:off x="6574680" y="17002080"/>
          <a:ext cx="418680" cy="418680"/>
        </a:xfrm>
        <a:prstGeom prst="rect">
          <a:avLst/>
        </a:prstGeom>
        <a:ln w="0">
          <a:noFill/>
        </a:ln>
      </xdr:spPr>
    </xdr:pic>
    <xdr:clientData/>
  </xdr:twoCellAnchor>
  <xdr:twoCellAnchor editAs="oneCell">
    <xdr:from>
      <xdr:col>2</xdr:col>
      <xdr:colOff>209520</xdr:colOff>
      <xdr:row>43</xdr:row>
      <xdr:rowOff>19080</xdr:rowOff>
    </xdr:from>
    <xdr:to>
      <xdr:col>2</xdr:col>
      <xdr:colOff>666360</xdr:colOff>
      <xdr:row>43</xdr:row>
      <xdr:rowOff>475920</xdr:rowOff>
    </xdr:to>
    <xdr:pic>
      <xdr:nvPicPr>
        <xdr:cNvPr id="543" name="Image 116" descr="Picture"/>
        <xdr:cNvPicPr/>
      </xdr:nvPicPr>
      <xdr:blipFill>
        <a:blip r:embed="rId116"/>
        <a:stretch/>
      </xdr:blipFill>
      <xdr:spPr>
        <a:xfrm>
          <a:off x="1267560" y="17488080"/>
          <a:ext cx="456840" cy="456840"/>
        </a:xfrm>
        <a:prstGeom prst="rect">
          <a:avLst/>
        </a:prstGeom>
        <a:ln w="0">
          <a:noFill/>
        </a:ln>
      </xdr:spPr>
    </xdr:pic>
    <xdr:clientData/>
  </xdr:twoCellAnchor>
  <xdr:twoCellAnchor editAs="oneCell">
    <xdr:from>
      <xdr:col>4</xdr:col>
      <xdr:colOff>228600</xdr:colOff>
      <xdr:row>43</xdr:row>
      <xdr:rowOff>38160</xdr:rowOff>
    </xdr:from>
    <xdr:to>
      <xdr:col>4</xdr:col>
      <xdr:colOff>647280</xdr:colOff>
      <xdr:row>43</xdr:row>
      <xdr:rowOff>456840</xdr:rowOff>
    </xdr:to>
    <xdr:pic>
      <xdr:nvPicPr>
        <xdr:cNvPr id="544" name="Image 117" descr="Picture"/>
        <xdr:cNvPicPr/>
      </xdr:nvPicPr>
      <xdr:blipFill>
        <a:blip r:embed="rId117"/>
        <a:stretch/>
      </xdr:blipFill>
      <xdr:spPr>
        <a:xfrm>
          <a:off x="3049200" y="17507160"/>
          <a:ext cx="418680" cy="418680"/>
        </a:xfrm>
        <a:prstGeom prst="rect">
          <a:avLst/>
        </a:prstGeom>
        <a:ln w="0">
          <a:noFill/>
        </a:ln>
      </xdr:spPr>
    </xdr:pic>
    <xdr:clientData/>
  </xdr:twoCellAnchor>
  <xdr:twoCellAnchor editAs="oneCell">
    <xdr:from>
      <xdr:col>6</xdr:col>
      <xdr:colOff>228600</xdr:colOff>
      <xdr:row>43</xdr:row>
      <xdr:rowOff>38160</xdr:rowOff>
    </xdr:from>
    <xdr:to>
      <xdr:col>6</xdr:col>
      <xdr:colOff>647280</xdr:colOff>
      <xdr:row>43</xdr:row>
      <xdr:rowOff>456840</xdr:rowOff>
    </xdr:to>
    <xdr:pic>
      <xdr:nvPicPr>
        <xdr:cNvPr id="545" name="Image 118" descr="Picture"/>
        <xdr:cNvPicPr/>
      </xdr:nvPicPr>
      <xdr:blipFill>
        <a:blip r:embed="rId118"/>
        <a:stretch/>
      </xdr:blipFill>
      <xdr:spPr>
        <a:xfrm>
          <a:off x="4812120" y="17507160"/>
          <a:ext cx="418680" cy="418680"/>
        </a:xfrm>
        <a:prstGeom prst="rect">
          <a:avLst/>
        </a:prstGeom>
        <a:ln w="0">
          <a:noFill/>
        </a:ln>
      </xdr:spPr>
    </xdr:pic>
    <xdr:clientData/>
  </xdr:twoCellAnchor>
  <xdr:twoCellAnchor editAs="oneCell">
    <xdr:from>
      <xdr:col>8</xdr:col>
      <xdr:colOff>228600</xdr:colOff>
      <xdr:row>43</xdr:row>
      <xdr:rowOff>38160</xdr:rowOff>
    </xdr:from>
    <xdr:to>
      <xdr:col>8</xdr:col>
      <xdr:colOff>647280</xdr:colOff>
      <xdr:row>43</xdr:row>
      <xdr:rowOff>456840</xdr:rowOff>
    </xdr:to>
    <xdr:pic>
      <xdr:nvPicPr>
        <xdr:cNvPr id="546" name="Image 119" descr="Picture"/>
        <xdr:cNvPicPr/>
      </xdr:nvPicPr>
      <xdr:blipFill>
        <a:blip r:embed="rId119"/>
        <a:stretch/>
      </xdr:blipFill>
      <xdr:spPr>
        <a:xfrm>
          <a:off x="6574680" y="17507160"/>
          <a:ext cx="418680" cy="418680"/>
        </a:xfrm>
        <a:prstGeom prst="rect">
          <a:avLst/>
        </a:prstGeom>
        <a:ln w="0">
          <a:noFill/>
        </a:ln>
      </xdr:spPr>
    </xdr:pic>
    <xdr:clientData/>
  </xdr:twoCellAnchor>
  <xdr:twoCellAnchor editAs="oneCell">
    <xdr:from>
      <xdr:col>2</xdr:col>
      <xdr:colOff>228600</xdr:colOff>
      <xdr:row>44</xdr:row>
      <xdr:rowOff>38160</xdr:rowOff>
    </xdr:from>
    <xdr:to>
      <xdr:col>2</xdr:col>
      <xdr:colOff>647280</xdr:colOff>
      <xdr:row>44</xdr:row>
      <xdr:rowOff>456840</xdr:rowOff>
    </xdr:to>
    <xdr:pic>
      <xdr:nvPicPr>
        <xdr:cNvPr id="547" name="Image 120" descr="Picture"/>
        <xdr:cNvPicPr/>
      </xdr:nvPicPr>
      <xdr:blipFill>
        <a:blip r:embed="rId120"/>
        <a:stretch/>
      </xdr:blipFill>
      <xdr:spPr>
        <a:xfrm>
          <a:off x="1286640" y="18011880"/>
          <a:ext cx="418680" cy="418680"/>
        </a:xfrm>
        <a:prstGeom prst="rect">
          <a:avLst/>
        </a:prstGeom>
        <a:ln w="0">
          <a:noFill/>
        </a:ln>
      </xdr:spPr>
    </xdr:pic>
    <xdr:clientData/>
  </xdr:twoCellAnchor>
  <xdr:twoCellAnchor editAs="oneCell">
    <xdr:from>
      <xdr:col>4</xdr:col>
      <xdr:colOff>228600</xdr:colOff>
      <xdr:row>44</xdr:row>
      <xdr:rowOff>38160</xdr:rowOff>
    </xdr:from>
    <xdr:to>
      <xdr:col>4</xdr:col>
      <xdr:colOff>647280</xdr:colOff>
      <xdr:row>44</xdr:row>
      <xdr:rowOff>456840</xdr:rowOff>
    </xdr:to>
    <xdr:pic>
      <xdr:nvPicPr>
        <xdr:cNvPr id="548" name="Image 121" descr="Picture"/>
        <xdr:cNvPicPr/>
      </xdr:nvPicPr>
      <xdr:blipFill>
        <a:blip r:embed="rId121"/>
        <a:stretch/>
      </xdr:blipFill>
      <xdr:spPr>
        <a:xfrm>
          <a:off x="3049200" y="18011880"/>
          <a:ext cx="418680" cy="418680"/>
        </a:xfrm>
        <a:prstGeom prst="rect">
          <a:avLst/>
        </a:prstGeom>
        <a:ln w="0">
          <a:noFill/>
        </a:ln>
      </xdr:spPr>
    </xdr:pic>
    <xdr:clientData/>
  </xdr:twoCellAnchor>
  <xdr:twoCellAnchor editAs="oneCell">
    <xdr:from>
      <xdr:col>6</xdr:col>
      <xdr:colOff>228600</xdr:colOff>
      <xdr:row>44</xdr:row>
      <xdr:rowOff>38160</xdr:rowOff>
    </xdr:from>
    <xdr:to>
      <xdr:col>6</xdr:col>
      <xdr:colOff>647280</xdr:colOff>
      <xdr:row>44</xdr:row>
      <xdr:rowOff>456840</xdr:rowOff>
    </xdr:to>
    <xdr:pic>
      <xdr:nvPicPr>
        <xdr:cNvPr id="549" name="Image 122" descr="Picture"/>
        <xdr:cNvPicPr/>
      </xdr:nvPicPr>
      <xdr:blipFill>
        <a:blip r:embed="rId122"/>
        <a:stretch/>
      </xdr:blipFill>
      <xdr:spPr>
        <a:xfrm>
          <a:off x="4812120" y="18011880"/>
          <a:ext cx="418680" cy="418680"/>
        </a:xfrm>
        <a:prstGeom prst="rect">
          <a:avLst/>
        </a:prstGeom>
        <a:ln w="0">
          <a:noFill/>
        </a:ln>
      </xdr:spPr>
    </xdr:pic>
    <xdr:clientData/>
  </xdr:twoCellAnchor>
  <xdr:twoCellAnchor editAs="oneCell">
    <xdr:from>
      <xdr:col>2</xdr:col>
      <xdr:colOff>123840</xdr:colOff>
      <xdr:row>47</xdr:row>
      <xdr:rowOff>38160</xdr:rowOff>
    </xdr:from>
    <xdr:to>
      <xdr:col>2</xdr:col>
      <xdr:colOff>752040</xdr:colOff>
      <xdr:row>47</xdr:row>
      <xdr:rowOff>666360</xdr:rowOff>
    </xdr:to>
    <xdr:pic>
      <xdr:nvPicPr>
        <xdr:cNvPr id="550" name="Image 123" descr="Picture"/>
        <xdr:cNvPicPr/>
      </xdr:nvPicPr>
      <xdr:blipFill>
        <a:blip r:embed="rId123"/>
        <a:stretch/>
      </xdr:blipFill>
      <xdr:spPr>
        <a:xfrm>
          <a:off x="1181880" y="18964440"/>
          <a:ext cx="628200" cy="628200"/>
        </a:xfrm>
        <a:prstGeom prst="rect">
          <a:avLst/>
        </a:prstGeom>
        <a:ln w="0">
          <a:noFill/>
        </a:ln>
      </xdr:spPr>
    </xdr:pic>
    <xdr:clientData/>
  </xdr:twoCellAnchor>
  <xdr:twoCellAnchor editAs="oneCell">
    <xdr:from>
      <xdr:col>3</xdr:col>
      <xdr:colOff>123840</xdr:colOff>
      <xdr:row>47</xdr:row>
      <xdr:rowOff>38160</xdr:rowOff>
    </xdr:from>
    <xdr:to>
      <xdr:col>3</xdr:col>
      <xdr:colOff>752040</xdr:colOff>
      <xdr:row>47</xdr:row>
      <xdr:rowOff>666360</xdr:rowOff>
    </xdr:to>
    <xdr:pic>
      <xdr:nvPicPr>
        <xdr:cNvPr id="551" name="Image 124" descr="Picture"/>
        <xdr:cNvPicPr/>
      </xdr:nvPicPr>
      <xdr:blipFill>
        <a:blip r:embed="rId124"/>
        <a:stretch/>
      </xdr:blipFill>
      <xdr:spPr>
        <a:xfrm>
          <a:off x="2063160" y="18964440"/>
          <a:ext cx="628200" cy="628200"/>
        </a:xfrm>
        <a:prstGeom prst="rect">
          <a:avLst/>
        </a:prstGeom>
        <a:ln w="0">
          <a:noFill/>
        </a:ln>
      </xdr:spPr>
    </xdr:pic>
    <xdr:clientData/>
  </xdr:twoCellAnchor>
  <xdr:twoCellAnchor editAs="oneCell">
    <xdr:from>
      <xdr:col>4</xdr:col>
      <xdr:colOff>123840</xdr:colOff>
      <xdr:row>47</xdr:row>
      <xdr:rowOff>38160</xdr:rowOff>
    </xdr:from>
    <xdr:to>
      <xdr:col>4</xdr:col>
      <xdr:colOff>752040</xdr:colOff>
      <xdr:row>47</xdr:row>
      <xdr:rowOff>666360</xdr:rowOff>
    </xdr:to>
    <xdr:pic>
      <xdr:nvPicPr>
        <xdr:cNvPr id="552" name="Image 125" descr="Picture"/>
        <xdr:cNvPicPr/>
      </xdr:nvPicPr>
      <xdr:blipFill>
        <a:blip r:embed="rId125"/>
        <a:stretch/>
      </xdr:blipFill>
      <xdr:spPr>
        <a:xfrm>
          <a:off x="2944440" y="18964440"/>
          <a:ext cx="628200" cy="628200"/>
        </a:xfrm>
        <a:prstGeom prst="rect">
          <a:avLst/>
        </a:prstGeom>
        <a:ln w="0">
          <a:noFill/>
        </a:ln>
      </xdr:spPr>
    </xdr:pic>
    <xdr:clientData/>
  </xdr:twoCellAnchor>
  <xdr:twoCellAnchor editAs="oneCell">
    <xdr:from>
      <xdr:col>5</xdr:col>
      <xdr:colOff>123840</xdr:colOff>
      <xdr:row>47</xdr:row>
      <xdr:rowOff>38160</xdr:rowOff>
    </xdr:from>
    <xdr:to>
      <xdr:col>5</xdr:col>
      <xdr:colOff>752040</xdr:colOff>
      <xdr:row>47</xdr:row>
      <xdr:rowOff>666360</xdr:rowOff>
    </xdr:to>
    <xdr:pic>
      <xdr:nvPicPr>
        <xdr:cNvPr id="553" name="Image 126" descr="Picture"/>
        <xdr:cNvPicPr/>
      </xdr:nvPicPr>
      <xdr:blipFill>
        <a:blip r:embed="rId126"/>
        <a:stretch/>
      </xdr:blipFill>
      <xdr:spPr>
        <a:xfrm>
          <a:off x="3825720" y="18964440"/>
          <a:ext cx="628200" cy="628200"/>
        </a:xfrm>
        <a:prstGeom prst="rect">
          <a:avLst/>
        </a:prstGeom>
        <a:ln w="0">
          <a:noFill/>
        </a:ln>
      </xdr:spPr>
    </xdr:pic>
    <xdr:clientData/>
  </xdr:twoCellAnchor>
  <xdr:twoCellAnchor editAs="oneCell">
    <xdr:from>
      <xdr:col>6</xdr:col>
      <xdr:colOff>123840</xdr:colOff>
      <xdr:row>47</xdr:row>
      <xdr:rowOff>38160</xdr:rowOff>
    </xdr:from>
    <xdr:to>
      <xdr:col>6</xdr:col>
      <xdr:colOff>752040</xdr:colOff>
      <xdr:row>47</xdr:row>
      <xdr:rowOff>666360</xdr:rowOff>
    </xdr:to>
    <xdr:pic>
      <xdr:nvPicPr>
        <xdr:cNvPr id="554" name="Image 127" descr="Picture"/>
        <xdr:cNvPicPr/>
      </xdr:nvPicPr>
      <xdr:blipFill>
        <a:blip r:embed="rId127"/>
        <a:stretch/>
      </xdr:blipFill>
      <xdr:spPr>
        <a:xfrm>
          <a:off x="4707360" y="18964440"/>
          <a:ext cx="628200" cy="628200"/>
        </a:xfrm>
        <a:prstGeom prst="rect">
          <a:avLst/>
        </a:prstGeom>
        <a:ln w="0">
          <a:noFill/>
        </a:ln>
      </xdr:spPr>
    </xdr:pic>
    <xdr:clientData/>
  </xdr:twoCellAnchor>
  <xdr:twoCellAnchor editAs="oneCell">
    <xdr:from>
      <xdr:col>7</xdr:col>
      <xdr:colOff>123840</xdr:colOff>
      <xdr:row>47</xdr:row>
      <xdr:rowOff>38160</xdr:rowOff>
    </xdr:from>
    <xdr:to>
      <xdr:col>7</xdr:col>
      <xdr:colOff>752040</xdr:colOff>
      <xdr:row>47</xdr:row>
      <xdr:rowOff>666360</xdr:rowOff>
    </xdr:to>
    <xdr:pic>
      <xdr:nvPicPr>
        <xdr:cNvPr id="555" name="Image 128" descr="Picture"/>
        <xdr:cNvPicPr/>
      </xdr:nvPicPr>
      <xdr:blipFill>
        <a:blip r:embed="rId128"/>
        <a:stretch/>
      </xdr:blipFill>
      <xdr:spPr>
        <a:xfrm>
          <a:off x="5588640" y="18964440"/>
          <a:ext cx="628200" cy="628200"/>
        </a:xfrm>
        <a:prstGeom prst="rect">
          <a:avLst/>
        </a:prstGeom>
        <a:ln w="0">
          <a:noFill/>
        </a:ln>
      </xdr:spPr>
    </xdr:pic>
    <xdr:clientData/>
  </xdr:twoCellAnchor>
  <xdr:twoCellAnchor editAs="oneCell">
    <xdr:from>
      <xdr:col>8</xdr:col>
      <xdr:colOff>123840</xdr:colOff>
      <xdr:row>47</xdr:row>
      <xdr:rowOff>38160</xdr:rowOff>
    </xdr:from>
    <xdr:to>
      <xdr:col>8</xdr:col>
      <xdr:colOff>752040</xdr:colOff>
      <xdr:row>47</xdr:row>
      <xdr:rowOff>666360</xdr:rowOff>
    </xdr:to>
    <xdr:pic>
      <xdr:nvPicPr>
        <xdr:cNvPr id="556" name="Image 129" descr="Picture"/>
        <xdr:cNvPicPr/>
      </xdr:nvPicPr>
      <xdr:blipFill>
        <a:blip r:embed="rId129"/>
        <a:stretch/>
      </xdr:blipFill>
      <xdr:spPr>
        <a:xfrm>
          <a:off x="6469920" y="18964440"/>
          <a:ext cx="628200" cy="628200"/>
        </a:xfrm>
        <a:prstGeom prst="rect">
          <a:avLst/>
        </a:prstGeom>
        <a:ln w="0">
          <a:noFill/>
        </a:ln>
      </xdr:spPr>
    </xdr:pic>
    <xdr:clientData/>
  </xdr:twoCellAnchor>
  <xdr:twoCellAnchor editAs="oneCell">
    <xdr:from>
      <xdr:col>9</xdr:col>
      <xdr:colOff>123840</xdr:colOff>
      <xdr:row>47</xdr:row>
      <xdr:rowOff>38160</xdr:rowOff>
    </xdr:from>
    <xdr:to>
      <xdr:col>9</xdr:col>
      <xdr:colOff>752040</xdr:colOff>
      <xdr:row>47</xdr:row>
      <xdr:rowOff>666360</xdr:rowOff>
    </xdr:to>
    <xdr:pic>
      <xdr:nvPicPr>
        <xdr:cNvPr id="557" name="Image 130" descr="Picture"/>
        <xdr:cNvPicPr/>
      </xdr:nvPicPr>
      <xdr:blipFill>
        <a:blip r:embed="rId130"/>
        <a:stretch/>
      </xdr:blipFill>
      <xdr:spPr>
        <a:xfrm>
          <a:off x="7351560" y="18964440"/>
          <a:ext cx="628200" cy="628200"/>
        </a:xfrm>
        <a:prstGeom prst="rect">
          <a:avLst/>
        </a:prstGeom>
        <a:ln w="0">
          <a:noFill/>
        </a:ln>
      </xdr:spPr>
    </xdr:pic>
    <xdr:clientData/>
  </xdr:twoCellAnchor>
  <xdr:twoCellAnchor editAs="oneCell">
    <xdr:from>
      <xdr:col>10</xdr:col>
      <xdr:colOff>123840</xdr:colOff>
      <xdr:row>47</xdr:row>
      <xdr:rowOff>38160</xdr:rowOff>
    </xdr:from>
    <xdr:to>
      <xdr:col>10</xdr:col>
      <xdr:colOff>752040</xdr:colOff>
      <xdr:row>47</xdr:row>
      <xdr:rowOff>666360</xdr:rowOff>
    </xdr:to>
    <xdr:pic>
      <xdr:nvPicPr>
        <xdr:cNvPr id="558" name="Image 131" descr="Picture"/>
        <xdr:cNvPicPr/>
      </xdr:nvPicPr>
      <xdr:blipFill>
        <a:blip r:embed="rId131"/>
        <a:stretch/>
      </xdr:blipFill>
      <xdr:spPr>
        <a:xfrm>
          <a:off x="8232840" y="18964440"/>
          <a:ext cx="628200" cy="628200"/>
        </a:xfrm>
        <a:prstGeom prst="rect">
          <a:avLst/>
        </a:prstGeom>
        <a:ln w="0">
          <a:noFill/>
        </a:ln>
      </xdr:spPr>
    </xdr:pic>
    <xdr:clientData/>
  </xdr:twoCellAnchor>
  <xdr:twoCellAnchor editAs="oneCell">
    <xdr:from>
      <xdr:col>2</xdr:col>
      <xdr:colOff>209520</xdr:colOff>
      <xdr:row>49</xdr:row>
      <xdr:rowOff>19080</xdr:rowOff>
    </xdr:from>
    <xdr:to>
      <xdr:col>2</xdr:col>
      <xdr:colOff>666360</xdr:colOff>
      <xdr:row>49</xdr:row>
      <xdr:rowOff>475920</xdr:rowOff>
    </xdr:to>
    <xdr:pic>
      <xdr:nvPicPr>
        <xdr:cNvPr id="559" name="Image 132" descr="Picture"/>
        <xdr:cNvPicPr/>
      </xdr:nvPicPr>
      <xdr:blipFill>
        <a:blip r:embed="rId132"/>
        <a:stretch/>
      </xdr:blipFill>
      <xdr:spPr>
        <a:xfrm>
          <a:off x="1267560" y="19954800"/>
          <a:ext cx="456840" cy="456840"/>
        </a:xfrm>
        <a:prstGeom prst="rect">
          <a:avLst/>
        </a:prstGeom>
        <a:ln w="0">
          <a:noFill/>
        </a:ln>
      </xdr:spPr>
    </xdr:pic>
    <xdr:clientData/>
  </xdr:twoCellAnchor>
  <xdr:twoCellAnchor editAs="oneCell">
    <xdr:from>
      <xdr:col>4</xdr:col>
      <xdr:colOff>228600</xdr:colOff>
      <xdr:row>49</xdr:row>
      <xdr:rowOff>38160</xdr:rowOff>
    </xdr:from>
    <xdr:to>
      <xdr:col>4</xdr:col>
      <xdr:colOff>647280</xdr:colOff>
      <xdr:row>49</xdr:row>
      <xdr:rowOff>456840</xdr:rowOff>
    </xdr:to>
    <xdr:pic>
      <xdr:nvPicPr>
        <xdr:cNvPr id="560" name="Image 133" descr="Picture"/>
        <xdr:cNvPicPr/>
      </xdr:nvPicPr>
      <xdr:blipFill>
        <a:blip r:embed="rId133"/>
        <a:stretch/>
      </xdr:blipFill>
      <xdr:spPr>
        <a:xfrm>
          <a:off x="3049200" y="19973880"/>
          <a:ext cx="418680" cy="418680"/>
        </a:xfrm>
        <a:prstGeom prst="rect">
          <a:avLst/>
        </a:prstGeom>
        <a:ln w="0">
          <a:noFill/>
        </a:ln>
      </xdr:spPr>
    </xdr:pic>
    <xdr:clientData/>
  </xdr:twoCellAnchor>
  <xdr:twoCellAnchor editAs="oneCell">
    <xdr:from>
      <xdr:col>6</xdr:col>
      <xdr:colOff>228600</xdr:colOff>
      <xdr:row>49</xdr:row>
      <xdr:rowOff>38160</xdr:rowOff>
    </xdr:from>
    <xdr:to>
      <xdr:col>6</xdr:col>
      <xdr:colOff>647280</xdr:colOff>
      <xdr:row>49</xdr:row>
      <xdr:rowOff>456840</xdr:rowOff>
    </xdr:to>
    <xdr:pic>
      <xdr:nvPicPr>
        <xdr:cNvPr id="561" name="Image 134" descr="Picture"/>
        <xdr:cNvPicPr/>
      </xdr:nvPicPr>
      <xdr:blipFill>
        <a:blip r:embed="rId134"/>
        <a:stretch/>
      </xdr:blipFill>
      <xdr:spPr>
        <a:xfrm>
          <a:off x="4812120" y="19973880"/>
          <a:ext cx="418680" cy="418680"/>
        </a:xfrm>
        <a:prstGeom prst="rect">
          <a:avLst/>
        </a:prstGeom>
        <a:ln w="0">
          <a:noFill/>
        </a:ln>
      </xdr:spPr>
    </xdr:pic>
    <xdr:clientData/>
  </xdr:twoCellAnchor>
  <xdr:twoCellAnchor editAs="oneCell">
    <xdr:from>
      <xdr:col>8</xdr:col>
      <xdr:colOff>228600</xdr:colOff>
      <xdr:row>49</xdr:row>
      <xdr:rowOff>38160</xdr:rowOff>
    </xdr:from>
    <xdr:to>
      <xdr:col>8</xdr:col>
      <xdr:colOff>647280</xdr:colOff>
      <xdr:row>49</xdr:row>
      <xdr:rowOff>456840</xdr:rowOff>
    </xdr:to>
    <xdr:pic>
      <xdr:nvPicPr>
        <xdr:cNvPr id="562" name="Image 135" descr="Picture"/>
        <xdr:cNvPicPr/>
      </xdr:nvPicPr>
      <xdr:blipFill>
        <a:blip r:embed="rId135"/>
        <a:stretch/>
      </xdr:blipFill>
      <xdr:spPr>
        <a:xfrm>
          <a:off x="6574680" y="19973880"/>
          <a:ext cx="418680" cy="418680"/>
        </a:xfrm>
        <a:prstGeom prst="rect">
          <a:avLst/>
        </a:prstGeom>
        <a:ln w="0">
          <a:noFill/>
        </a:ln>
      </xdr:spPr>
    </xdr:pic>
    <xdr:clientData/>
  </xdr:twoCellAnchor>
  <xdr:twoCellAnchor editAs="oneCell">
    <xdr:from>
      <xdr:col>2</xdr:col>
      <xdr:colOff>209520</xdr:colOff>
      <xdr:row>50</xdr:row>
      <xdr:rowOff>19080</xdr:rowOff>
    </xdr:from>
    <xdr:to>
      <xdr:col>2</xdr:col>
      <xdr:colOff>666360</xdr:colOff>
      <xdr:row>50</xdr:row>
      <xdr:rowOff>475920</xdr:rowOff>
    </xdr:to>
    <xdr:pic>
      <xdr:nvPicPr>
        <xdr:cNvPr id="563" name="Image 136" descr="Picture"/>
        <xdr:cNvPicPr/>
      </xdr:nvPicPr>
      <xdr:blipFill>
        <a:blip r:embed="rId136"/>
        <a:stretch/>
      </xdr:blipFill>
      <xdr:spPr>
        <a:xfrm>
          <a:off x="1267560" y="20459880"/>
          <a:ext cx="456840" cy="456840"/>
        </a:xfrm>
        <a:prstGeom prst="rect">
          <a:avLst/>
        </a:prstGeom>
        <a:ln w="0">
          <a:noFill/>
        </a:ln>
      </xdr:spPr>
    </xdr:pic>
    <xdr:clientData/>
  </xdr:twoCellAnchor>
  <xdr:twoCellAnchor editAs="oneCell">
    <xdr:from>
      <xdr:col>4</xdr:col>
      <xdr:colOff>228600</xdr:colOff>
      <xdr:row>50</xdr:row>
      <xdr:rowOff>38160</xdr:rowOff>
    </xdr:from>
    <xdr:to>
      <xdr:col>4</xdr:col>
      <xdr:colOff>647280</xdr:colOff>
      <xdr:row>50</xdr:row>
      <xdr:rowOff>456840</xdr:rowOff>
    </xdr:to>
    <xdr:pic>
      <xdr:nvPicPr>
        <xdr:cNvPr id="564" name="Image 137" descr="Picture"/>
        <xdr:cNvPicPr/>
      </xdr:nvPicPr>
      <xdr:blipFill>
        <a:blip r:embed="rId137"/>
        <a:stretch/>
      </xdr:blipFill>
      <xdr:spPr>
        <a:xfrm>
          <a:off x="3049200" y="20478960"/>
          <a:ext cx="418680" cy="418680"/>
        </a:xfrm>
        <a:prstGeom prst="rect">
          <a:avLst/>
        </a:prstGeom>
        <a:ln w="0">
          <a:noFill/>
        </a:ln>
      </xdr:spPr>
    </xdr:pic>
    <xdr:clientData/>
  </xdr:twoCellAnchor>
  <xdr:twoCellAnchor editAs="oneCell">
    <xdr:from>
      <xdr:col>6</xdr:col>
      <xdr:colOff>228600</xdr:colOff>
      <xdr:row>50</xdr:row>
      <xdr:rowOff>38160</xdr:rowOff>
    </xdr:from>
    <xdr:to>
      <xdr:col>6</xdr:col>
      <xdr:colOff>647280</xdr:colOff>
      <xdr:row>50</xdr:row>
      <xdr:rowOff>456840</xdr:rowOff>
    </xdr:to>
    <xdr:pic>
      <xdr:nvPicPr>
        <xdr:cNvPr id="565" name="Image 138" descr="Picture"/>
        <xdr:cNvPicPr/>
      </xdr:nvPicPr>
      <xdr:blipFill>
        <a:blip r:embed="rId138"/>
        <a:stretch/>
      </xdr:blipFill>
      <xdr:spPr>
        <a:xfrm>
          <a:off x="4812120" y="20478960"/>
          <a:ext cx="418680" cy="418680"/>
        </a:xfrm>
        <a:prstGeom prst="rect">
          <a:avLst/>
        </a:prstGeom>
        <a:ln w="0">
          <a:noFill/>
        </a:ln>
      </xdr:spPr>
    </xdr:pic>
    <xdr:clientData/>
  </xdr:twoCellAnchor>
  <xdr:twoCellAnchor editAs="oneCell">
    <xdr:from>
      <xdr:col>8</xdr:col>
      <xdr:colOff>228600</xdr:colOff>
      <xdr:row>50</xdr:row>
      <xdr:rowOff>38160</xdr:rowOff>
    </xdr:from>
    <xdr:to>
      <xdr:col>8</xdr:col>
      <xdr:colOff>647280</xdr:colOff>
      <xdr:row>50</xdr:row>
      <xdr:rowOff>456840</xdr:rowOff>
    </xdr:to>
    <xdr:pic>
      <xdr:nvPicPr>
        <xdr:cNvPr id="566" name="Image 139" descr="Picture"/>
        <xdr:cNvPicPr/>
      </xdr:nvPicPr>
      <xdr:blipFill>
        <a:blip r:embed="rId139"/>
        <a:stretch/>
      </xdr:blipFill>
      <xdr:spPr>
        <a:xfrm>
          <a:off x="6574680" y="20478960"/>
          <a:ext cx="418680" cy="418680"/>
        </a:xfrm>
        <a:prstGeom prst="rect">
          <a:avLst/>
        </a:prstGeom>
        <a:ln w="0">
          <a:noFill/>
        </a:ln>
      </xdr:spPr>
    </xdr:pic>
    <xdr:clientData/>
  </xdr:twoCellAnchor>
  <xdr:twoCellAnchor editAs="oneCell">
    <xdr:from>
      <xdr:col>2</xdr:col>
      <xdr:colOff>209520</xdr:colOff>
      <xdr:row>51</xdr:row>
      <xdr:rowOff>19080</xdr:rowOff>
    </xdr:from>
    <xdr:to>
      <xdr:col>2</xdr:col>
      <xdr:colOff>666360</xdr:colOff>
      <xdr:row>51</xdr:row>
      <xdr:rowOff>475920</xdr:rowOff>
    </xdr:to>
    <xdr:pic>
      <xdr:nvPicPr>
        <xdr:cNvPr id="567" name="Image 140" descr="Picture"/>
        <xdr:cNvPicPr/>
      </xdr:nvPicPr>
      <xdr:blipFill>
        <a:blip r:embed="rId140"/>
        <a:stretch/>
      </xdr:blipFill>
      <xdr:spPr>
        <a:xfrm>
          <a:off x="1267560" y="20964600"/>
          <a:ext cx="456840" cy="456840"/>
        </a:xfrm>
        <a:prstGeom prst="rect">
          <a:avLst/>
        </a:prstGeom>
        <a:ln w="0">
          <a:noFill/>
        </a:ln>
      </xdr:spPr>
    </xdr:pic>
    <xdr:clientData/>
  </xdr:twoCellAnchor>
  <xdr:twoCellAnchor editAs="oneCell">
    <xdr:from>
      <xdr:col>4</xdr:col>
      <xdr:colOff>228600</xdr:colOff>
      <xdr:row>51</xdr:row>
      <xdr:rowOff>38160</xdr:rowOff>
    </xdr:from>
    <xdr:to>
      <xdr:col>4</xdr:col>
      <xdr:colOff>647280</xdr:colOff>
      <xdr:row>51</xdr:row>
      <xdr:rowOff>456840</xdr:rowOff>
    </xdr:to>
    <xdr:pic>
      <xdr:nvPicPr>
        <xdr:cNvPr id="568" name="Image 141" descr="Picture"/>
        <xdr:cNvPicPr/>
      </xdr:nvPicPr>
      <xdr:blipFill>
        <a:blip r:embed="rId141"/>
        <a:stretch/>
      </xdr:blipFill>
      <xdr:spPr>
        <a:xfrm>
          <a:off x="3049200" y="20983680"/>
          <a:ext cx="418680" cy="418680"/>
        </a:xfrm>
        <a:prstGeom prst="rect">
          <a:avLst/>
        </a:prstGeom>
        <a:ln w="0">
          <a:noFill/>
        </a:ln>
      </xdr:spPr>
    </xdr:pic>
    <xdr:clientData/>
  </xdr:twoCellAnchor>
  <xdr:twoCellAnchor editAs="oneCell">
    <xdr:from>
      <xdr:col>6</xdr:col>
      <xdr:colOff>228600</xdr:colOff>
      <xdr:row>51</xdr:row>
      <xdr:rowOff>38160</xdr:rowOff>
    </xdr:from>
    <xdr:to>
      <xdr:col>6</xdr:col>
      <xdr:colOff>647280</xdr:colOff>
      <xdr:row>51</xdr:row>
      <xdr:rowOff>456840</xdr:rowOff>
    </xdr:to>
    <xdr:pic>
      <xdr:nvPicPr>
        <xdr:cNvPr id="569" name="Image 142" descr="Picture"/>
        <xdr:cNvPicPr/>
      </xdr:nvPicPr>
      <xdr:blipFill>
        <a:blip r:embed="rId142"/>
        <a:stretch/>
      </xdr:blipFill>
      <xdr:spPr>
        <a:xfrm>
          <a:off x="4812120" y="20983680"/>
          <a:ext cx="418680" cy="418680"/>
        </a:xfrm>
        <a:prstGeom prst="rect">
          <a:avLst/>
        </a:prstGeom>
        <a:ln w="0">
          <a:noFill/>
        </a:ln>
      </xdr:spPr>
    </xdr:pic>
    <xdr:clientData/>
  </xdr:twoCellAnchor>
  <xdr:twoCellAnchor editAs="oneCell">
    <xdr:from>
      <xdr:col>8</xdr:col>
      <xdr:colOff>228600</xdr:colOff>
      <xdr:row>51</xdr:row>
      <xdr:rowOff>38160</xdr:rowOff>
    </xdr:from>
    <xdr:to>
      <xdr:col>8</xdr:col>
      <xdr:colOff>647280</xdr:colOff>
      <xdr:row>51</xdr:row>
      <xdr:rowOff>456840</xdr:rowOff>
    </xdr:to>
    <xdr:pic>
      <xdr:nvPicPr>
        <xdr:cNvPr id="570" name="Image 143" descr="Picture"/>
        <xdr:cNvPicPr/>
      </xdr:nvPicPr>
      <xdr:blipFill>
        <a:blip r:embed="rId143"/>
        <a:stretch/>
      </xdr:blipFill>
      <xdr:spPr>
        <a:xfrm>
          <a:off x="6574680" y="20983680"/>
          <a:ext cx="418680" cy="418680"/>
        </a:xfrm>
        <a:prstGeom prst="rect">
          <a:avLst/>
        </a:prstGeom>
        <a:ln w="0">
          <a:noFill/>
        </a:ln>
      </xdr:spPr>
    </xdr:pic>
    <xdr:clientData/>
  </xdr:twoCellAnchor>
  <xdr:twoCellAnchor editAs="oneCell">
    <xdr:from>
      <xdr:col>2</xdr:col>
      <xdr:colOff>228600</xdr:colOff>
      <xdr:row>52</xdr:row>
      <xdr:rowOff>38160</xdr:rowOff>
    </xdr:from>
    <xdr:to>
      <xdr:col>2</xdr:col>
      <xdr:colOff>647280</xdr:colOff>
      <xdr:row>52</xdr:row>
      <xdr:rowOff>456840</xdr:rowOff>
    </xdr:to>
    <xdr:pic>
      <xdr:nvPicPr>
        <xdr:cNvPr id="571" name="Image 144" descr="Picture"/>
        <xdr:cNvPicPr/>
      </xdr:nvPicPr>
      <xdr:blipFill>
        <a:blip r:embed="rId144"/>
        <a:stretch/>
      </xdr:blipFill>
      <xdr:spPr>
        <a:xfrm>
          <a:off x="1286640" y="21488400"/>
          <a:ext cx="418680" cy="418680"/>
        </a:xfrm>
        <a:prstGeom prst="rect">
          <a:avLst/>
        </a:prstGeom>
        <a:ln w="0">
          <a:noFill/>
        </a:ln>
      </xdr:spPr>
    </xdr:pic>
    <xdr:clientData/>
  </xdr:twoCellAnchor>
  <xdr:twoCellAnchor editAs="oneCell">
    <xdr:from>
      <xdr:col>4</xdr:col>
      <xdr:colOff>228600</xdr:colOff>
      <xdr:row>52</xdr:row>
      <xdr:rowOff>38160</xdr:rowOff>
    </xdr:from>
    <xdr:to>
      <xdr:col>4</xdr:col>
      <xdr:colOff>647280</xdr:colOff>
      <xdr:row>52</xdr:row>
      <xdr:rowOff>456840</xdr:rowOff>
    </xdr:to>
    <xdr:pic>
      <xdr:nvPicPr>
        <xdr:cNvPr id="572" name="Image 145" descr="Picture"/>
        <xdr:cNvPicPr/>
      </xdr:nvPicPr>
      <xdr:blipFill>
        <a:blip r:embed="rId145"/>
        <a:stretch/>
      </xdr:blipFill>
      <xdr:spPr>
        <a:xfrm>
          <a:off x="3049200" y="21488400"/>
          <a:ext cx="418680" cy="418680"/>
        </a:xfrm>
        <a:prstGeom prst="rect">
          <a:avLst/>
        </a:prstGeom>
        <a:ln w="0">
          <a:noFill/>
        </a:ln>
      </xdr:spPr>
    </xdr:pic>
    <xdr:clientData/>
  </xdr:twoCellAnchor>
  <xdr:twoCellAnchor editAs="oneCell">
    <xdr:from>
      <xdr:col>6</xdr:col>
      <xdr:colOff>228600</xdr:colOff>
      <xdr:row>52</xdr:row>
      <xdr:rowOff>38160</xdr:rowOff>
    </xdr:from>
    <xdr:to>
      <xdr:col>6</xdr:col>
      <xdr:colOff>647280</xdr:colOff>
      <xdr:row>52</xdr:row>
      <xdr:rowOff>456840</xdr:rowOff>
    </xdr:to>
    <xdr:pic>
      <xdr:nvPicPr>
        <xdr:cNvPr id="573" name="Image 146" descr="Picture"/>
        <xdr:cNvPicPr/>
      </xdr:nvPicPr>
      <xdr:blipFill>
        <a:blip r:embed="rId146"/>
        <a:stretch/>
      </xdr:blipFill>
      <xdr:spPr>
        <a:xfrm>
          <a:off x="4812120" y="21488400"/>
          <a:ext cx="418680" cy="418680"/>
        </a:xfrm>
        <a:prstGeom prst="rect">
          <a:avLst/>
        </a:prstGeom>
        <a:ln w="0">
          <a:noFill/>
        </a:ln>
      </xdr:spPr>
    </xdr:pic>
    <xdr:clientData/>
  </xdr:twoCellAnchor>
  <xdr:twoCellAnchor editAs="oneCell">
    <xdr:from>
      <xdr:col>8</xdr:col>
      <xdr:colOff>228600</xdr:colOff>
      <xdr:row>52</xdr:row>
      <xdr:rowOff>38160</xdr:rowOff>
    </xdr:from>
    <xdr:to>
      <xdr:col>8</xdr:col>
      <xdr:colOff>647280</xdr:colOff>
      <xdr:row>52</xdr:row>
      <xdr:rowOff>456840</xdr:rowOff>
    </xdr:to>
    <xdr:pic>
      <xdr:nvPicPr>
        <xdr:cNvPr id="574" name="Image 147" descr="Picture"/>
        <xdr:cNvPicPr/>
      </xdr:nvPicPr>
      <xdr:blipFill>
        <a:blip r:embed="rId147"/>
        <a:stretch/>
      </xdr:blipFill>
      <xdr:spPr>
        <a:xfrm>
          <a:off x="6574680" y="21488400"/>
          <a:ext cx="418680" cy="418680"/>
        </a:xfrm>
        <a:prstGeom prst="rect">
          <a:avLst/>
        </a:prstGeom>
        <a:ln w="0">
          <a:noFill/>
        </a:ln>
      </xdr:spPr>
    </xdr:pic>
    <xdr:clientData/>
  </xdr:twoCellAnchor>
  <xdr:twoCellAnchor editAs="oneCell">
    <xdr:from>
      <xdr:col>2</xdr:col>
      <xdr:colOff>123840</xdr:colOff>
      <xdr:row>55</xdr:row>
      <xdr:rowOff>38160</xdr:rowOff>
    </xdr:from>
    <xdr:to>
      <xdr:col>2</xdr:col>
      <xdr:colOff>752040</xdr:colOff>
      <xdr:row>55</xdr:row>
      <xdr:rowOff>666360</xdr:rowOff>
    </xdr:to>
    <xdr:pic>
      <xdr:nvPicPr>
        <xdr:cNvPr id="575" name="Image 148" descr="Picture"/>
        <xdr:cNvPicPr/>
      </xdr:nvPicPr>
      <xdr:blipFill>
        <a:blip r:embed="rId148"/>
        <a:stretch/>
      </xdr:blipFill>
      <xdr:spPr>
        <a:xfrm>
          <a:off x="1181880" y="22440960"/>
          <a:ext cx="628200" cy="628200"/>
        </a:xfrm>
        <a:prstGeom prst="rect">
          <a:avLst/>
        </a:prstGeom>
        <a:ln w="0">
          <a:noFill/>
        </a:ln>
      </xdr:spPr>
    </xdr:pic>
    <xdr:clientData/>
  </xdr:twoCellAnchor>
  <xdr:twoCellAnchor editAs="oneCell">
    <xdr:from>
      <xdr:col>3</xdr:col>
      <xdr:colOff>123840</xdr:colOff>
      <xdr:row>55</xdr:row>
      <xdr:rowOff>38160</xdr:rowOff>
    </xdr:from>
    <xdr:to>
      <xdr:col>3</xdr:col>
      <xdr:colOff>752040</xdr:colOff>
      <xdr:row>55</xdr:row>
      <xdr:rowOff>666360</xdr:rowOff>
    </xdr:to>
    <xdr:pic>
      <xdr:nvPicPr>
        <xdr:cNvPr id="576" name="Image 149" descr="Picture"/>
        <xdr:cNvPicPr/>
      </xdr:nvPicPr>
      <xdr:blipFill>
        <a:blip r:embed="rId149"/>
        <a:stretch/>
      </xdr:blipFill>
      <xdr:spPr>
        <a:xfrm>
          <a:off x="2063160" y="22440960"/>
          <a:ext cx="628200" cy="628200"/>
        </a:xfrm>
        <a:prstGeom prst="rect">
          <a:avLst/>
        </a:prstGeom>
        <a:ln w="0">
          <a:noFill/>
        </a:ln>
      </xdr:spPr>
    </xdr:pic>
    <xdr:clientData/>
  </xdr:twoCellAnchor>
  <xdr:twoCellAnchor editAs="oneCell">
    <xdr:from>
      <xdr:col>4</xdr:col>
      <xdr:colOff>123840</xdr:colOff>
      <xdr:row>55</xdr:row>
      <xdr:rowOff>38160</xdr:rowOff>
    </xdr:from>
    <xdr:to>
      <xdr:col>4</xdr:col>
      <xdr:colOff>752040</xdr:colOff>
      <xdr:row>55</xdr:row>
      <xdr:rowOff>666360</xdr:rowOff>
    </xdr:to>
    <xdr:pic>
      <xdr:nvPicPr>
        <xdr:cNvPr id="577" name="Image 150" descr="Picture"/>
        <xdr:cNvPicPr/>
      </xdr:nvPicPr>
      <xdr:blipFill>
        <a:blip r:embed="rId150"/>
        <a:stretch/>
      </xdr:blipFill>
      <xdr:spPr>
        <a:xfrm>
          <a:off x="2944440" y="22440960"/>
          <a:ext cx="628200" cy="628200"/>
        </a:xfrm>
        <a:prstGeom prst="rect">
          <a:avLst/>
        </a:prstGeom>
        <a:ln w="0">
          <a:noFill/>
        </a:ln>
      </xdr:spPr>
    </xdr:pic>
    <xdr:clientData/>
  </xdr:twoCellAnchor>
  <xdr:twoCellAnchor editAs="oneCell">
    <xdr:from>
      <xdr:col>5</xdr:col>
      <xdr:colOff>123840</xdr:colOff>
      <xdr:row>55</xdr:row>
      <xdr:rowOff>38160</xdr:rowOff>
    </xdr:from>
    <xdr:to>
      <xdr:col>5</xdr:col>
      <xdr:colOff>752040</xdr:colOff>
      <xdr:row>55</xdr:row>
      <xdr:rowOff>666360</xdr:rowOff>
    </xdr:to>
    <xdr:pic>
      <xdr:nvPicPr>
        <xdr:cNvPr id="578" name="Image 151" descr="Picture"/>
        <xdr:cNvPicPr/>
      </xdr:nvPicPr>
      <xdr:blipFill>
        <a:blip r:embed="rId151"/>
        <a:stretch/>
      </xdr:blipFill>
      <xdr:spPr>
        <a:xfrm>
          <a:off x="3825720" y="22440960"/>
          <a:ext cx="628200" cy="628200"/>
        </a:xfrm>
        <a:prstGeom prst="rect">
          <a:avLst/>
        </a:prstGeom>
        <a:ln w="0">
          <a:noFill/>
        </a:ln>
      </xdr:spPr>
    </xdr:pic>
    <xdr:clientData/>
  </xdr:twoCellAnchor>
  <xdr:twoCellAnchor editAs="oneCell">
    <xdr:from>
      <xdr:col>6</xdr:col>
      <xdr:colOff>123840</xdr:colOff>
      <xdr:row>55</xdr:row>
      <xdr:rowOff>38160</xdr:rowOff>
    </xdr:from>
    <xdr:to>
      <xdr:col>6</xdr:col>
      <xdr:colOff>752040</xdr:colOff>
      <xdr:row>55</xdr:row>
      <xdr:rowOff>666360</xdr:rowOff>
    </xdr:to>
    <xdr:pic>
      <xdr:nvPicPr>
        <xdr:cNvPr id="579" name="Image 152" descr="Picture"/>
        <xdr:cNvPicPr/>
      </xdr:nvPicPr>
      <xdr:blipFill>
        <a:blip r:embed="rId152"/>
        <a:stretch/>
      </xdr:blipFill>
      <xdr:spPr>
        <a:xfrm>
          <a:off x="4707360" y="22440960"/>
          <a:ext cx="628200" cy="628200"/>
        </a:xfrm>
        <a:prstGeom prst="rect">
          <a:avLst/>
        </a:prstGeom>
        <a:ln w="0">
          <a:noFill/>
        </a:ln>
      </xdr:spPr>
    </xdr:pic>
    <xdr:clientData/>
  </xdr:twoCellAnchor>
  <xdr:twoCellAnchor editAs="oneCell">
    <xdr:from>
      <xdr:col>7</xdr:col>
      <xdr:colOff>123840</xdr:colOff>
      <xdr:row>55</xdr:row>
      <xdr:rowOff>38160</xdr:rowOff>
    </xdr:from>
    <xdr:to>
      <xdr:col>7</xdr:col>
      <xdr:colOff>752040</xdr:colOff>
      <xdr:row>55</xdr:row>
      <xdr:rowOff>666360</xdr:rowOff>
    </xdr:to>
    <xdr:pic>
      <xdr:nvPicPr>
        <xdr:cNvPr id="580" name="Image 153" descr="Picture"/>
        <xdr:cNvPicPr/>
      </xdr:nvPicPr>
      <xdr:blipFill>
        <a:blip r:embed="rId153"/>
        <a:stretch/>
      </xdr:blipFill>
      <xdr:spPr>
        <a:xfrm>
          <a:off x="5588640" y="22440960"/>
          <a:ext cx="628200" cy="628200"/>
        </a:xfrm>
        <a:prstGeom prst="rect">
          <a:avLst/>
        </a:prstGeom>
        <a:ln w="0">
          <a:noFill/>
        </a:ln>
      </xdr:spPr>
    </xdr:pic>
    <xdr:clientData/>
  </xdr:twoCellAnchor>
  <xdr:twoCellAnchor editAs="oneCell">
    <xdr:from>
      <xdr:col>8</xdr:col>
      <xdr:colOff>123840</xdr:colOff>
      <xdr:row>55</xdr:row>
      <xdr:rowOff>38160</xdr:rowOff>
    </xdr:from>
    <xdr:to>
      <xdr:col>8</xdr:col>
      <xdr:colOff>752040</xdr:colOff>
      <xdr:row>55</xdr:row>
      <xdr:rowOff>666360</xdr:rowOff>
    </xdr:to>
    <xdr:pic>
      <xdr:nvPicPr>
        <xdr:cNvPr id="581" name="Image 154" descr="Picture"/>
        <xdr:cNvPicPr/>
      </xdr:nvPicPr>
      <xdr:blipFill>
        <a:blip r:embed="rId154"/>
        <a:stretch/>
      </xdr:blipFill>
      <xdr:spPr>
        <a:xfrm>
          <a:off x="6469920" y="22440960"/>
          <a:ext cx="628200" cy="628200"/>
        </a:xfrm>
        <a:prstGeom prst="rect">
          <a:avLst/>
        </a:prstGeom>
        <a:ln w="0">
          <a:noFill/>
        </a:ln>
      </xdr:spPr>
    </xdr:pic>
    <xdr:clientData/>
  </xdr:twoCellAnchor>
  <xdr:twoCellAnchor editAs="oneCell">
    <xdr:from>
      <xdr:col>9</xdr:col>
      <xdr:colOff>123840</xdr:colOff>
      <xdr:row>55</xdr:row>
      <xdr:rowOff>38160</xdr:rowOff>
    </xdr:from>
    <xdr:to>
      <xdr:col>9</xdr:col>
      <xdr:colOff>752040</xdr:colOff>
      <xdr:row>55</xdr:row>
      <xdr:rowOff>666360</xdr:rowOff>
    </xdr:to>
    <xdr:pic>
      <xdr:nvPicPr>
        <xdr:cNvPr id="582" name="Image 155" descr="Picture"/>
        <xdr:cNvPicPr/>
      </xdr:nvPicPr>
      <xdr:blipFill>
        <a:blip r:embed="rId155"/>
        <a:stretch/>
      </xdr:blipFill>
      <xdr:spPr>
        <a:xfrm>
          <a:off x="7351560" y="22440960"/>
          <a:ext cx="628200" cy="628200"/>
        </a:xfrm>
        <a:prstGeom prst="rect">
          <a:avLst/>
        </a:prstGeom>
        <a:ln w="0">
          <a:noFill/>
        </a:ln>
      </xdr:spPr>
    </xdr:pic>
    <xdr:clientData/>
  </xdr:twoCellAnchor>
  <xdr:twoCellAnchor editAs="oneCell">
    <xdr:from>
      <xdr:col>2</xdr:col>
      <xdr:colOff>209520</xdr:colOff>
      <xdr:row>57</xdr:row>
      <xdr:rowOff>19080</xdr:rowOff>
    </xdr:from>
    <xdr:to>
      <xdr:col>2</xdr:col>
      <xdr:colOff>666360</xdr:colOff>
      <xdr:row>57</xdr:row>
      <xdr:rowOff>475920</xdr:rowOff>
    </xdr:to>
    <xdr:pic>
      <xdr:nvPicPr>
        <xdr:cNvPr id="583" name="Image 156" descr="Picture"/>
        <xdr:cNvPicPr/>
      </xdr:nvPicPr>
      <xdr:blipFill>
        <a:blip r:embed="rId156"/>
        <a:stretch/>
      </xdr:blipFill>
      <xdr:spPr>
        <a:xfrm>
          <a:off x="1267560" y="23431680"/>
          <a:ext cx="456840" cy="456840"/>
        </a:xfrm>
        <a:prstGeom prst="rect">
          <a:avLst/>
        </a:prstGeom>
        <a:ln w="0">
          <a:noFill/>
        </a:ln>
      </xdr:spPr>
    </xdr:pic>
    <xdr:clientData/>
  </xdr:twoCellAnchor>
  <xdr:twoCellAnchor editAs="oneCell">
    <xdr:from>
      <xdr:col>4</xdr:col>
      <xdr:colOff>228600</xdr:colOff>
      <xdr:row>57</xdr:row>
      <xdr:rowOff>38160</xdr:rowOff>
    </xdr:from>
    <xdr:to>
      <xdr:col>4</xdr:col>
      <xdr:colOff>647280</xdr:colOff>
      <xdr:row>57</xdr:row>
      <xdr:rowOff>456840</xdr:rowOff>
    </xdr:to>
    <xdr:pic>
      <xdr:nvPicPr>
        <xdr:cNvPr id="584" name="Image 157" descr="Picture"/>
        <xdr:cNvPicPr/>
      </xdr:nvPicPr>
      <xdr:blipFill>
        <a:blip r:embed="rId157"/>
        <a:stretch/>
      </xdr:blipFill>
      <xdr:spPr>
        <a:xfrm>
          <a:off x="3049200" y="23450760"/>
          <a:ext cx="418680" cy="418680"/>
        </a:xfrm>
        <a:prstGeom prst="rect">
          <a:avLst/>
        </a:prstGeom>
        <a:ln w="0">
          <a:noFill/>
        </a:ln>
      </xdr:spPr>
    </xdr:pic>
    <xdr:clientData/>
  </xdr:twoCellAnchor>
  <xdr:twoCellAnchor editAs="oneCell">
    <xdr:from>
      <xdr:col>6</xdr:col>
      <xdr:colOff>228600</xdr:colOff>
      <xdr:row>57</xdr:row>
      <xdr:rowOff>38160</xdr:rowOff>
    </xdr:from>
    <xdr:to>
      <xdr:col>6</xdr:col>
      <xdr:colOff>647280</xdr:colOff>
      <xdr:row>57</xdr:row>
      <xdr:rowOff>456840</xdr:rowOff>
    </xdr:to>
    <xdr:pic>
      <xdr:nvPicPr>
        <xdr:cNvPr id="585" name="Image 158" descr="Picture"/>
        <xdr:cNvPicPr/>
      </xdr:nvPicPr>
      <xdr:blipFill>
        <a:blip r:embed="rId158"/>
        <a:stretch/>
      </xdr:blipFill>
      <xdr:spPr>
        <a:xfrm>
          <a:off x="4812120" y="23450760"/>
          <a:ext cx="418680" cy="418680"/>
        </a:xfrm>
        <a:prstGeom prst="rect">
          <a:avLst/>
        </a:prstGeom>
        <a:ln w="0">
          <a:noFill/>
        </a:ln>
      </xdr:spPr>
    </xdr:pic>
    <xdr:clientData/>
  </xdr:twoCellAnchor>
  <xdr:twoCellAnchor editAs="oneCell">
    <xdr:from>
      <xdr:col>8</xdr:col>
      <xdr:colOff>228600</xdr:colOff>
      <xdr:row>57</xdr:row>
      <xdr:rowOff>38160</xdr:rowOff>
    </xdr:from>
    <xdr:to>
      <xdr:col>8</xdr:col>
      <xdr:colOff>647280</xdr:colOff>
      <xdr:row>57</xdr:row>
      <xdr:rowOff>456840</xdr:rowOff>
    </xdr:to>
    <xdr:pic>
      <xdr:nvPicPr>
        <xdr:cNvPr id="586" name="Image 159" descr="Picture"/>
        <xdr:cNvPicPr/>
      </xdr:nvPicPr>
      <xdr:blipFill>
        <a:blip r:embed="rId159"/>
        <a:stretch/>
      </xdr:blipFill>
      <xdr:spPr>
        <a:xfrm>
          <a:off x="6574680" y="23450760"/>
          <a:ext cx="418680" cy="418680"/>
        </a:xfrm>
        <a:prstGeom prst="rect">
          <a:avLst/>
        </a:prstGeom>
        <a:ln w="0">
          <a:noFill/>
        </a:ln>
      </xdr:spPr>
    </xdr:pic>
    <xdr:clientData/>
  </xdr:twoCellAnchor>
  <xdr:twoCellAnchor editAs="oneCell">
    <xdr:from>
      <xdr:col>2</xdr:col>
      <xdr:colOff>209520</xdr:colOff>
      <xdr:row>58</xdr:row>
      <xdr:rowOff>19080</xdr:rowOff>
    </xdr:from>
    <xdr:to>
      <xdr:col>2</xdr:col>
      <xdr:colOff>666360</xdr:colOff>
      <xdr:row>58</xdr:row>
      <xdr:rowOff>475920</xdr:rowOff>
    </xdr:to>
    <xdr:pic>
      <xdr:nvPicPr>
        <xdr:cNvPr id="587" name="Image 160" descr="Picture"/>
        <xdr:cNvPicPr/>
      </xdr:nvPicPr>
      <xdr:blipFill>
        <a:blip r:embed="rId160"/>
        <a:stretch/>
      </xdr:blipFill>
      <xdr:spPr>
        <a:xfrm>
          <a:off x="1267560" y="23936400"/>
          <a:ext cx="456840" cy="456840"/>
        </a:xfrm>
        <a:prstGeom prst="rect">
          <a:avLst/>
        </a:prstGeom>
        <a:ln w="0">
          <a:noFill/>
        </a:ln>
      </xdr:spPr>
    </xdr:pic>
    <xdr:clientData/>
  </xdr:twoCellAnchor>
  <xdr:twoCellAnchor editAs="oneCell">
    <xdr:from>
      <xdr:col>4</xdr:col>
      <xdr:colOff>228600</xdr:colOff>
      <xdr:row>58</xdr:row>
      <xdr:rowOff>38160</xdr:rowOff>
    </xdr:from>
    <xdr:to>
      <xdr:col>4</xdr:col>
      <xdr:colOff>647280</xdr:colOff>
      <xdr:row>58</xdr:row>
      <xdr:rowOff>456840</xdr:rowOff>
    </xdr:to>
    <xdr:pic>
      <xdr:nvPicPr>
        <xdr:cNvPr id="588" name="Image 161" descr="Picture"/>
        <xdr:cNvPicPr/>
      </xdr:nvPicPr>
      <xdr:blipFill>
        <a:blip r:embed="rId161"/>
        <a:stretch/>
      </xdr:blipFill>
      <xdr:spPr>
        <a:xfrm>
          <a:off x="3049200" y="23955480"/>
          <a:ext cx="418680" cy="418680"/>
        </a:xfrm>
        <a:prstGeom prst="rect">
          <a:avLst/>
        </a:prstGeom>
        <a:ln w="0">
          <a:noFill/>
        </a:ln>
      </xdr:spPr>
    </xdr:pic>
    <xdr:clientData/>
  </xdr:twoCellAnchor>
  <xdr:twoCellAnchor editAs="oneCell">
    <xdr:from>
      <xdr:col>6</xdr:col>
      <xdr:colOff>228600</xdr:colOff>
      <xdr:row>58</xdr:row>
      <xdr:rowOff>38160</xdr:rowOff>
    </xdr:from>
    <xdr:to>
      <xdr:col>6</xdr:col>
      <xdr:colOff>647280</xdr:colOff>
      <xdr:row>58</xdr:row>
      <xdr:rowOff>456840</xdr:rowOff>
    </xdr:to>
    <xdr:pic>
      <xdr:nvPicPr>
        <xdr:cNvPr id="589" name="Image 162" descr="Picture"/>
        <xdr:cNvPicPr/>
      </xdr:nvPicPr>
      <xdr:blipFill>
        <a:blip r:embed="rId162"/>
        <a:stretch/>
      </xdr:blipFill>
      <xdr:spPr>
        <a:xfrm>
          <a:off x="4812120" y="23955480"/>
          <a:ext cx="418680" cy="418680"/>
        </a:xfrm>
        <a:prstGeom prst="rect">
          <a:avLst/>
        </a:prstGeom>
        <a:ln w="0">
          <a:noFill/>
        </a:ln>
      </xdr:spPr>
    </xdr:pic>
    <xdr:clientData/>
  </xdr:twoCellAnchor>
  <xdr:twoCellAnchor editAs="oneCell">
    <xdr:from>
      <xdr:col>8</xdr:col>
      <xdr:colOff>228600</xdr:colOff>
      <xdr:row>58</xdr:row>
      <xdr:rowOff>38160</xdr:rowOff>
    </xdr:from>
    <xdr:to>
      <xdr:col>8</xdr:col>
      <xdr:colOff>647280</xdr:colOff>
      <xdr:row>58</xdr:row>
      <xdr:rowOff>456840</xdr:rowOff>
    </xdr:to>
    <xdr:pic>
      <xdr:nvPicPr>
        <xdr:cNvPr id="590" name="Image 163" descr="Picture"/>
        <xdr:cNvPicPr/>
      </xdr:nvPicPr>
      <xdr:blipFill>
        <a:blip r:embed="rId163"/>
        <a:stretch/>
      </xdr:blipFill>
      <xdr:spPr>
        <a:xfrm>
          <a:off x="6574680" y="23955480"/>
          <a:ext cx="418680" cy="418680"/>
        </a:xfrm>
        <a:prstGeom prst="rect">
          <a:avLst/>
        </a:prstGeom>
        <a:ln w="0">
          <a:noFill/>
        </a:ln>
      </xdr:spPr>
    </xdr:pic>
    <xdr:clientData/>
  </xdr:twoCellAnchor>
  <xdr:twoCellAnchor editAs="oneCell">
    <xdr:from>
      <xdr:col>2</xdr:col>
      <xdr:colOff>209520</xdr:colOff>
      <xdr:row>59</xdr:row>
      <xdr:rowOff>19080</xdr:rowOff>
    </xdr:from>
    <xdr:to>
      <xdr:col>2</xdr:col>
      <xdr:colOff>666360</xdr:colOff>
      <xdr:row>59</xdr:row>
      <xdr:rowOff>475920</xdr:rowOff>
    </xdr:to>
    <xdr:pic>
      <xdr:nvPicPr>
        <xdr:cNvPr id="591" name="Image 164" descr="Picture"/>
        <xdr:cNvPicPr/>
      </xdr:nvPicPr>
      <xdr:blipFill>
        <a:blip r:embed="rId164"/>
        <a:stretch/>
      </xdr:blipFill>
      <xdr:spPr>
        <a:xfrm>
          <a:off x="1267560" y="24441120"/>
          <a:ext cx="456840" cy="456840"/>
        </a:xfrm>
        <a:prstGeom prst="rect">
          <a:avLst/>
        </a:prstGeom>
        <a:ln w="0">
          <a:noFill/>
        </a:ln>
      </xdr:spPr>
    </xdr:pic>
    <xdr:clientData/>
  </xdr:twoCellAnchor>
  <xdr:twoCellAnchor editAs="oneCell">
    <xdr:from>
      <xdr:col>4</xdr:col>
      <xdr:colOff>228600</xdr:colOff>
      <xdr:row>59</xdr:row>
      <xdr:rowOff>38160</xdr:rowOff>
    </xdr:from>
    <xdr:to>
      <xdr:col>4</xdr:col>
      <xdr:colOff>647280</xdr:colOff>
      <xdr:row>59</xdr:row>
      <xdr:rowOff>456840</xdr:rowOff>
    </xdr:to>
    <xdr:pic>
      <xdr:nvPicPr>
        <xdr:cNvPr id="592" name="Image 165" descr="Picture"/>
        <xdr:cNvPicPr/>
      </xdr:nvPicPr>
      <xdr:blipFill>
        <a:blip r:embed="rId165"/>
        <a:stretch/>
      </xdr:blipFill>
      <xdr:spPr>
        <a:xfrm>
          <a:off x="3049200" y="24460200"/>
          <a:ext cx="418680" cy="418680"/>
        </a:xfrm>
        <a:prstGeom prst="rect">
          <a:avLst/>
        </a:prstGeom>
        <a:ln w="0">
          <a:noFill/>
        </a:ln>
      </xdr:spPr>
    </xdr:pic>
    <xdr:clientData/>
  </xdr:twoCellAnchor>
  <xdr:twoCellAnchor editAs="oneCell">
    <xdr:from>
      <xdr:col>6</xdr:col>
      <xdr:colOff>228600</xdr:colOff>
      <xdr:row>59</xdr:row>
      <xdr:rowOff>38160</xdr:rowOff>
    </xdr:from>
    <xdr:to>
      <xdr:col>6</xdr:col>
      <xdr:colOff>647280</xdr:colOff>
      <xdr:row>59</xdr:row>
      <xdr:rowOff>456840</xdr:rowOff>
    </xdr:to>
    <xdr:pic>
      <xdr:nvPicPr>
        <xdr:cNvPr id="593" name="Image 166" descr="Picture"/>
        <xdr:cNvPicPr/>
      </xdr:nvPicPr>
      <xdr:blipFill>
        <a:blip r:embed="rId166"/>
        <a:stretch/>
      </xdr:blipFill>
      <xdr:spPr>
        <a:xfrm>
          <a:off x="4812120" y="24460200"/>
          <a:ext cx="418680" cy="418680"/>
        </a:xfrm>
        <a:prstGeom prst="rect">
          <a:avLst/>
        </a:prstGeom>
        <a:ln w="0">
          <a:noFill/>
        </a:ln>
      </xdr:spPr>
    </xdr:pic>
    <xdr:clientData/>
  </xdr:twoCellAnchor>
  <xdr:twoCellAnchor editAs="oneCell">
    <xdr:from>
      <xdr:col>8</xdr:col>
      <xdr:colOff>228600</xdr:colOff>
      <xdr:row>59</xdr:row>
      <xdr:rowOff>38160</xdr:rowOff>
    </xdr:from>
    <xdr:to>
      <xdr:col>8</xdr:col>
      <xdr:colOff>647280</xdr:colOff>
      <xdr:row>59</xdr:row>
      <xdr:rowOff>456840</xdr:rowOff>
    </xdr:to>
    <xdr:pic>
      <xdr:nvPicPr>
        <xdr:cNvPr id="594" name="Image 167" descr="Picture"/>
        <xdr:cNvPicPr/>
      </xdr:nvPicPr>
      <xdr:blipFill>
        <a:blip r:embed="rId167"/>
        <a:stretch/>
      </xdr:blipFill>
      <xdr:spPr>
        <a:xfrm>
          <a:off x="6574680" y="24460200"/>
          <a:ext cx="418680" cy="418680"/>
        </a:xfrm>
        <a:prstGeom prst="rect">
          <a:avLst/>
        </a:prstGeom>
        <a:ln w="0">
          <a:noFill/>
        </a:ln>
      </xdr:spPr>
    </xdr:pic>
    <xdr:clientData/>
  </xdr:twoCellAnchor>
  <xdr:twoCellAnchor editAs="oneCell">
    <xdr:from>
      <xdr:col>2</xdr:col>
      <xdr:colOff>228600</xdr:colOff>
      <xdr:row>60</xdr:row>
      <xdr:rowOff>38160</xdr:rowOff>
    </xdr:from>
    <xdr:to>
      <xdr:col>2</xdr:col>
      <xdr:colOff>647280</xdr:colOff>
      <xdr:row>60</xdr:row>
      <xdr:rowOff>456840</xdr:rowOff>
    </xdr:to>
    <xdr:pic>
      <xdr:nvPicPr>
        <xdr:cNvPr id="595" name="Image 168" descr="Picture"/>
        <xdr:cNvPicPr/>
      </xdr:nvPicPr>
      <xdr:blipFill>
        <a:blip r:embed="rId168"/>
        <a:stretch/>
      </xdr:blipFill>
      <xdr:spPr>
        <a:xfrm>
          <a:off x="1286640" y="24964920"/>
          <a:ext cx="418680" cy="418680"/>
        </a:xfrm>
        <a:prstGeom prst="rect">
          <a:avLst/>
        </a:prstGeom>
        <a:ln w="0">
          <a:noFill/>
        </a:ln>
      </xdr:spPr>
    </xdr:pic>
    <xdr:clientData/>
  </xdr:twoCellAnchor>
  <xdr:twoCellAnchor editAs="oneCell">
    <xdr:from>
      <xdr:col>4</xdr:col>
      <xdr:colOff>228600</xdr:colOff>
      <xdr:row>60</xdr:row>
      <xdr:rowOff>38160</xdr:rowOff>
    </xdr:from>
    <xdr:to>
      <xdr:col>4</xdr:col>
      <xdr:colOff>647280</xdr:colOff>
      <xdr:row>60</xdr:row>
      <xdr:rowOff>456840</xdr:rowOff>
    </xdr:to>
    <xdr:pic>
      <xdr:nvPicPr>
        <xdr:cNvPr id="596" name="Image 169" descr="Picture"/>
        <xdr:cNvPicPr/>
      </xdr:nvPicPr>
      <xdr:blipFill>
        <a:blip r:embed="rId169"/>
        <a:stretch/>
      </xdr:blipFill>
      <xdr:spPr>
        <a:xfrm>
          <a:off x="3049200" y="24964920"/>
          <a:ext cx="418680" cy="418680"/>
        </a:xfrm>
        <a:prstGeom prst="rect">
          <a:avLst/>
        </a:prstGeom>
        <a:ln w="0">
          <a:noFill/>
        </a:ln>
      </xdr:spPr>
    </xdr:pic>
    <xdr:clientData/>
  </xdr:twoCellAnchor>
  <xdr:twoCellAnchor editAs="oneCell">
    <xdr:from>
      <xdr:col>6</xdr:col>
      <xdr:colOff>228600</xdr:colOff>
      <xdr:row>60</xdr:row>
      <xdr:rowOff>38160</xdr:rowOff>
    </xdr:from>
    <xdr:to>
      <xdr:col>6</xdr:col>
      <xdr:colOff>647280</xdr:colOff>
      <xdr:row>60</xdr:row>
      <xdr:rowOff>456840</xdr:rowOff>
    </xdr:to>
    <xdr:pic>
      <xdr:nvPicPr>
        <xdr:cNvPr id="597" name="Image 170" descr="Picture"/>
        <xdr:cNvPicPr/>
      </xdr:nvPicPr>
      <xdr:blipFill>
        <a:blip r:embed="rId170"/>
        <a:stretch/>
      </xdr:blipFill>
      <xdr:spPr>
        <a:xfrm>
          <a:off x="4812120" y="24964920"/>
          <a:ext cx="418680" cy="418680"/>
        </a:xfrm>
        <a:prstGeom prst="rect">
          <a:avLst/>
        </a:prstGeom>
        <a:ln w="0">
          <a:noFill/>
        </a:ln>
      </xdr:spPr>
    </xdr:pic>
    <xdr:clientData/>
  </xdr:twoCellAnchor>
  <xdr:twoCellAnchor editAs="oneCell">
    <xdr:from>
      <xdr:col>8</xdr:col>
      <xdr:colOff>228600</xdr:colOff>
      <xdr:row>60</xdr:row>
      <xdr:rowOff>38160</xdr:rowOff>
    </xdr:from>
    <xdr:to>
      <xdr:col>8</xdr:col>
      <xdr:colOff>647280</xdr:colOff>
      <xdr:row>60</xdr:row>
      <xdr:rowOff>456840</xdr:rowOff>
    </xdr:to>
    <xdr:pic>
      <xdr:nvPicPr>
        <xdr:cNvPr id="598" name="Image 171" descr="Picture"/>
        <xdr:cNvPicPr/>
      </xdr:nvPicPr>
      <xdr:blipFill>
        <a:blip r:embed="rId171"/>
        <a:stretch/>
      </xdr:blipFill>
      <xdr:spPr>
        <a:xfrm>
          <a:off x="6574680" y="24964920"/>
          <a:ext cx="418680" cy="418680"/>
        </a:xfrm>
        <a:prstGeom prst="rect">
          <a:avLst/>
        </a:prstGeom>
        <a:ln w="0">
          <a:noFill/>
        </a:ln>
      </xdr:spPr>
    </xdr:pic>
    <xdr:clientData/>
  </xdr:twoCellAnchor>
  <xdr:twoCellAnchor editAs="oneCell">
    <xdr:from>
      <xdr:col>2</xdr:col>
      <xdr:colOff>123840</xdr:colOff>
      <xdr:row>63</xdr:row>
      <xdr:rowOff>38160</xdr:rowOff>
    </xdr:from>
    <xdr:to>
      <xdr:col>2</xdr:col>
      <xdr:colOff>752040</xdr:colOff>
      <xdr:row>63</xdr:row>
      <xdr:rowOff>666360</xdr:rowOff>
    </xdr:to>
    <xdr:pic>
      <xdr:nvPicPr>
        <xdr:cNvPr id="599" name="Image 172" descr="Picture"/>
        <xdr:cNvPicPr/>
      </xdr:nvPicPr>
      <xdr:blipFill>
        <a:blip r:embed="rId172"/>
        <a:stretch/>
      </xdr:blipFill>
      <xdr:spPr>
        <a:xfrm>
          <a:off x="1181880" y="25917480"/>
          <a:ext cx="628200" cy="628200"/>
        </a:xfrm>
        <a:prstGeom prst="rect">
          <a:avLst/>
        </a:prstGeom>
        <a:ln w="0">
          <a:noFill/>
        </a:ln>
      </xdr:spPr>
    </xdr:pic>
    <xdr:clientData/>
  </xdr:twoCellAnchor>
  <xdr:twoCellAnchor editAs="oneCell">
    <xdr:from>
      <xdr:col>3</xdr:col>
      <xdr:colOff>123840</xdr:colOff>
      <xdr:row>63</xdr:row>
      <xdr:rowOff>38160</xdr:rowOff>
    </xdr:from>
    <xdr:to>
      <xdr:col>3</xdr:col>
      <xdr:colOff>752040</xdr:colOff>
      <xdr:row>63</xdr:row>
      <xdr:rowOff>666360</xdr:rowOff>
    </xdr:to>
    <xdr:pic>
      <xdr:nvPicPr>
        <xdr:cNvPr id="600" name="Image 173" descr="Picture"/>
        <xdr:cNvPicPr/>
      </xdr:nvPicPr>
      <xdr:blipFill>
        <a:blip r:embed="rId173"/>
        <a:stretch/>
      </xdr:blipFill>
      <xdr:spPr>
        <a:xfrm>
          <a:off x="2063160" y="25917480"/>
          <a:ext cx="628200" cy="628200"/>
        </a:xfrm>
        <a:prstGeom prst="rect">
          <a:avLst/>
        </a:prstGeom>
        <a:ln w="0">
          <a:noFill/>
        </a:ln>
      </xdr:spPr>
    </xdr:pic>
    <xdr:clientData/>
  </xdr:twoCellAnchor>
  <xdr:twoCellAnchor editAs="oneCell">
    <xdr:from>
      <xdr:col>4</xdr:col>
      <xdr:colOff>123840</xdr:colOff>
      <xdr:row>63</xdr:row>
      <xdr:rowOff>38160</xdr:rowOff>
    </xdr:from>
    <xdr:to>
      <xdr:col>4</xdr:col>
      <xdr:colOff>752040</xdr:colOff>
      <xdr:row>63</xdr:row>
      <xdr:rowOff>666360</xdr:rowOff>
    </xdr:to>
    <xdr:pic>
      <xdr:nvPicPr>
        <xdr:cNvPr id="601" name="Image 174" descr="Picture"/>
        <xdr:cNvPicPr/>
      </xdr:nvPicPr>
      <xdr:blipFill>
        <a:blip r:embed="rId174"/>
        <a:stretch/>
      </xdr:blipFill>
      <xdr:spPr>
        <a:xfrm>
          <a:off x="2944440" y="25917480"/>
          <a:ext cx="628200" cy="628200"/>
        </a:xfrm>
        <a:prstGeom prst="rect">
          <a:avLst/>
        </a:prstGeom>
        <a:ln w="0">
          <a:noFill/>
        </a:ln>
      </xdr:spPr>
    </xdr:pic>
    <xdr:clientData/>
  </xdr:twoCellAnchor>
  <xdr:twoCellAnchor editAs="oneCell">
    <xdr:from>
      <xdr:col>5</xdr:col>
      <xdr:colOff>123840</xdr:colOff>
      <xdr:row>63</xdr:row>
      <xdr:rowOff>38160</xdr:rowOff>
    </xdr:from>
    <xdr:to>
      <xdr:col>5</xdr:col>
      <xdr:colOff>752040</xdr:colOff>
      <xdr:row>63</xdr:row>
      <xdr:rowOff>666360</xdr:rowOff>
    </xdr:to>
    <xdr:pic>
      <xdr:nvPicPr>
        <xdr:cNvPr id="602" name="Image 175" descr="Picture"/>
        <xdr:cNvPicPr/>
      </xdr:nvPicPr>
      <xdr:blipFill>
        <a:blip r:embed="rId175"/>
        <a:stretch/>
      </xdr:blipFill>
      <xdr:spPr>
        <a:xfrm>
          <a:off x="3825720" y="25917480"/>
          <a:ext cx="628200" cy="628200"/>
        </a:xfrm>
        <a:prstGeom prst="rect">
          <a:avLst/>
        </a:prstGeom>
        <a:ln w="0">
          <a:noFill/>
        </a:ln>
      </xdr:spPr>
    </xdr:pic>
    <xdr:clientData/>
  </xdr:twoCellAnchor>
  <xdr:twoCellAnchor editAs="oneCell">
    <xdr:from>
      <xdr:col>6</xdr:col>
      <xdr:colOff>123840</xdr:colOff>
      <xdr:row>63</xdr:row>
      <xdr:rowOff>38160</xdr:rowOff>
    </xdr:from>
    <xdr:to>
      <xdr:col>6</xdr:col>
      <xdr:colOff>752040</xdr:colOff>
      <xdr:row>63</xdr:row>
      <xdr:rowOff>666360</xdr:rowOff>
    </xdr:to>
    <xdr:pic>
      <xdr:nvPicPr>
        <xdr:cNvPr id="603" name="Image 176" descr="Picture"/>
        <xdr:cNvPicPr/>
      </xdr:nvPicPr>
      <xdr:blipFill>
        <a:blip r:embed="rId176"/>
        <a:stretch/>
      </xdr:blipFill>
      <xdr:spPr>
        <a:xfrm>
          <a:off x="4707360" y="25917480"/>
          <a:ext cx="628200" cy="628200"/>
        </a:xfrm>
        <a:prstGeom prst="rect">
          <a:avLst/>
        </a:prstGeom>
        <a:ln w="0">
          <a:noFill/>
        </a:ln>
      </xdr:spPr>
    </xdr:pic>
    <xdr:clientData/>
  </xdr:twoCellAnchor>
  <xdr:twoCellAnchor editAs="oneCell">
    <xdr:from>
      <xdr:col>7</xdr:col>
      <xdr:colOff>123840</xdr:colOff>
      <xdr:row>63</xdr:row>
      <xdr:rowOff>38160</xdr:rowOff>
    </xdr:from>
    <xdr:to>
      <xdr:col>7</xdr:col>
      <xdr:colOff>752040</xdr:colOff>
      <xdr:row>63</xdr:row>
      <xdr:rowOff>666360</xdr:rowOff>
    </xdr:to>
    <xdr:pic>
      <xdr:nvPicPr>
        <xdr:cNvPr id="604" name="Image 177" descr="Picture"/>
        <xdr:cNvPicPr/>
      </xdr:nvPicPr>
      <xdr:blipFill>
        <a:blip r:embed="rId177"/>
        <a:stretch/>
      </xdr:blipFill>
      <xdr:spPr>
        <a:xfrm>
          <a:off x="5588640" y="25917480"/>
          <a:ext cx="628200" cy="628200"/>
        </a:xfrm>
        <a:prstGeom prst="rect">
          <a:avLst/>
        </a:prstGeom>
        <a:ln w="0">
          <a:noFill/>
        </a:ln>
      </xdr:spPr>
    </xdr:pic>
    <xdr:clientData/>
  </xdr:twoCellAnchor>
  <xdr:twoCellAnchor editAs="oneCell">
    <xdr:from>
      <xdr:col>8</xdr:col>
      <xdr:colOff>123840</xdr:colOff>
      <xdr:row>63</xdr:row>
      <xdr:rowOff>38160</xdr:rowOff>
    </xdr:from>
    <xdr:to>
      <xdr:col>8</xdr:col>
      <xdr:colOff>752040</xdr:colOff>
      <xdr:row>63</xdr:row>
      <xdr:rowOff>666360</xdr:rowOff>
    </xdr:to>
    <xdr:pic>
      <xdr:nvPicPr>
        <xdr:cNvPr id="605" name="Image 178" descr="Picture"/>
        <xdr:cNvPicPr/>
      </xdr:nvPicPr>
      <xdr:blipFill>
        <a:blip r:embed="rId178"/>
        <a:stretch/>
      </xdr:blipFill>
      <xdr:spPr>
        <a:xfrm>
          <a:off x="6469920" y="25917480"/>
          <a:ext cx="628200" cy="628200"/>
        </a:xfrm>
        <a:prstGeom prst="rect">
          <a:avLst/>
        </a:prstGeom>
        <a:ln w="0">
          <a:noFill/>
        </a:ln>
      </xdr:spPr>
    </xdr:pic>
    <xdr:clientData/>
  </xdr:twoCellAnchor>
  <xdr:twoCellAnchor editAs="oneCell">
    <xdr:from>
      <xdr:col>9</xdr:col>
      <xdr:colOff>123840</xdr:colOff>
      <xdr:row>63</xdr:row>
      <xdr:rowOff>38160</xdr:rowOff>
    </xdr:from>
    <xdr:to>
      <xdr:col>9</xdr:col>
      <xdr:colOff>752040</xdr:colOff>
      <xdr:row>63</xdr:row>
      <xdr:rowOff>666360</xdr:rowOff>
    </xdr:to>
    <xdr:pic>
      <xdr:nvPicPr>
        <xdr:cNvPr id="606" name="Image 179" descr="Picture"/>
        <xdr:cNvPicPr/>
      </xdr:nvPicPr>
      <xdr:blipFill>
        <a:blip r:embed="rId179"/>
        <a:stretch/>
      </xdr:blipFill>
      <xdr:spPr>
        <a:xfrm>
          <a:off x="7351560" y="25917480"/>
          <a:ext cx="628200" cy="628200"/>
        </a:xfrm>
        <a:prstGeom prst="rect">
          <a:avLst/>
        </a:prstGeom>
        <a:ln w="0">
          <a:noFill/>
        </a:ln>
      </xdr:spPr>
    </xdr:pic>
    <xdr:clientData/>
  </xdr:twoCellAnchor>
  <xdr:twoCellAnchor editAs="oneCell">
    <xdr:from>
      <xdr:col>10</xdr:col>
      <xdr:colOff>123840</xdr:colOff>
      <xdr:row>63</xdr:row>
      <xdr:rowOff>38160</xdr:rowOff>
    </xdr:from>
    <xdr:to>
      <xdr:col>10</xdr:col>
      <xdr:colOff>752040</xdr:colOff>
      <xdr:row>63</xdr:row>
      <xdr:rowOff>666360</xdr:rowOff>
    </xdr:to>
    <xdr:pic>
      <xdr:nvPicPr>
        <xdr:cNvPr id="607" name="Image 180" descr="Picture"/>
        <xdr:cNvPicPr/>
      </xdr:nvPicPr>
      <xdr:blipFill>
        <a:blip r:embed="rId180"/>
        <a:stretch/>
      </xdr:blipFill>
      <xdr:spPr>
        <a:xfrm>
          <a:off x="8232840" y="25917480"/>
          <a:ext cx="628200" cy="628200"/>
        </a:xfrm>
        <a:prstGeom prst="rect">
          <a:avLst/>
        </a:prstGeom>
        <a:ln w="0">
          <a:noFill/>
        </a:ln>
      </xdr:spPr>
    </xdr:pic>
    <xdr:clientData/>
  </xdr:twoCellAnchor>
  <xdr:twoCellAnchor editAs="oneCell">
    <xdr:from>
      <xdr:col>2</xdr:col>
      <xdr:colOff>209520</xdr:colOff>
      <xdr:row>65</xdr:row>
      <xdr:rowOff>19080</xdr:rowOff>
    </xdr:from>
    <xdr:to>
      <xdr:col>2</xdr:col>
      <xdr:colOff>666360</xdr:colOff>
      <xdr:row>65</xdr:row>
      <xdr:rowOff>475920</xdr:rowOff>
    </xdr:to>
    <xdr:pic>
      <xdr:nvPicPr>
        <xdr:cNvPr id="608" name="Image 181" descr="Picture"/>
        <xdr:cNvPicPr/>
      </xdr:nvPicPr>
      <xdr:blipFill>
        <a:blip r:embed="rId181"/>
        <a:stretch/>
      </xdr:blipFill>
      <xdr:spPr>
        <a:xfrm>
          <a:off x="1267560" y="26908200"/>
          <a:ext cx="456840" cy="456840"/>
        </a:xfrm>
        <a:prstGeom prst="rect">
          <a:avLst/>
        </a:prstGeom>
        <a:ln w="0">
          <a:noFill/>
        </a:ln>
      </xdr:spPr>
    </xdr:pic>
    <xdr:clientData/>
  </xdr:twoCellAnchor>
  <xdr:twoCellAnchor editAs="oneCell">
    <xdr:from>
      <xdr:col>4</xdr:col>
      <xdr:colOff>228600</xdr:colOff>
      <xdr:row>65</xdr:row>
      <xdr:rowOff>38160</xdr:rowOff>
    </xdr:from>
    <xdr:to>
      <xdr:col>4</xdr:col>
      <xdr:colOff>647280</xdr:colOff>
      <xdr:row>65</xdr:row>
      <xdr:rowOff>456840</xdr:rowOff>
    </xdr:to>
    <xdr:pic>
      <xdr:nvPicPr>
        <xdr:cNvPr id="609" name="Image 182" descr="Picture"/>
        <xdr:cNvPicPr/>
      </xdr:nvPicPr>
      <xdr:blipFill>
        <a:blip r:embed="rId182"/>
        <a:stretch/>
      </xdr:blipFill>
      <xdr:spPr>
        <a:xfrm>
          <a:off x="3049200" y="26927280"/>
          <a:ext cx="418680" cy="418680"/>
        </a:xfrm>
        <a:prstGeom prst="rect">
          <a:avLst/>
        </a:prstGeom>
        <a:ln w="0">
          <a:noFill/>
        </a:ln>
      </xdr:spPr>
    </xdr:pic>
    <xdr:clientData/>
  </xdr:twoCellAnchor>
  <xdr:twoCellAnchor editAs="oneCell">
    <xdr:from>
      <xdr:col>6</xdr:col>
      <xdr:colOff>228600</xdr:colOff>
      <xdr:row>65</xdr:row>
      <xdr:rowOff>38160</xdr:rowOff>
    </xdr:from>
    <xdr:to>
      <xdr:col>6</xdr:col>
      <xdr:colOff>647280</xdr:colOff>
      <xdr:row>65</xdr:row>
      <xdr:rowOff>456840</xdr:rowOff>
    </xdr:to>
    <xdr:pic>
      <xdr:nvPicPr>
        <xdr:cNvPr id="610" name="Image 183" descr="Picture"/>
        <xdr:cNvPicPr/>
      </xdr:nvPicPr>
      <xdr:blipFill>
        <a:blip r:embed="rId183"/>
        <a:stretch/>
      </xdr:blipFill>
      <xdr:spPr>
        <a:xfrm>
          <a:off x="4812120" y="26927280"/>
          <a:ext cx="418680" cy="418680"/>
        </a:xfrm>
        <a:prstGeom prst="rect">
          <a:avLst/>
        </a:prstGeom>
        <a:ln w="0">
          <a:noFill/>
        </a:ln>
      </xdr:spPr>
    </xdr:pic>
    <xdr:clientData/>
  </xdr:twoCellAnchor>
  <xdr:twoCellAnchor editAs="oneCell">
    <xdr:from>
      <xdr:col>8</xdr:col>
      <xdr:colOff>228600</xdr:colOff>
      <xdr:row>65</xdr:row>
      <xdr:rowOff>38160</xdr:rowOff>
    </xdr:from>
    <xdr:to>
      <xdr:col>8</xdr:col>
      <xdr:colOff>647280</xdr:colOff>
      <xdr:row>65</xdr:row>
      <xdr:rowOff>456840</xdr:rowOff>
    </xdr:to>
    <xdr:pic>
      <xdr:nvPicPr>
        <xdr:cNvPr id="611" name="Image 184" descr="Picture"/>
        <xdr:cNvPicPr/>
      </xdr:nvPicPr>
      <xdr:blipFill>
        <a:blip r:embed="rId184"/>
        <a:stretch/>
      </xdr:blipFill>
      <xdr:spPr>
        <a:xfrm>
          <a:off x="6574680" y="26927280"/>
          <a:ext cx="418680" cy="418680"/>
        </a:xfrm>
        <a:prstGeom prst="rect">
          <a:avLst/>
        </a:prstGeom>
        <a:ln w="0">
          <a:noFill/>
        </a:ln>
      </xdr:spPr>
    </xdr:pic>
    <xdr:clientData/>
  </xdr:twoCellAnchor>
  <xdr:twoCellAnchor editAs="oneCell">
    <xdr:from>
      <xdr:col>2</xdr:col>
      <xdr:colOff>209520</xdr:colOff>
      <xdr:row>66</xdr:row>
      <xdr:rowOff>19080</xdr:rowOff>
    </xdr:from>
    <xdr:to>
      <xdr:col>2</xdr:col>
      <xdr:colOff>666360</xdr:colOff>
      <xdr:row>66</xdr:row>
      <xdr:rowOff>475920</xdr:rowOff>
    </xdr:to>
    <xdr:pic>
      <xdr:nvPicPr>
        <xdr:cNvPr id="612" name="Image 185" descr="Picture"/>
        <xdr:cNvPicPr/>
      </xdr:nvPicPr>
      <xdr:blipFill>
        <a:blip r:embed="rId185"/>
        <a:stretch/>
      </xdr:blipFill>
      <xdr:spPr>
        <a:xfrm>
          <a:off x="1267560" y="27412920"/>
          <a:ext cx="456840" cy="456840"/>
        </a:xfrm>
        <a:prstGeom prst="rect">
          <a:avLst/>
        </a:prstGeom>
        <a:ln w="0">
          <a:noFill/>
        </a:ln>
      </xdr:spPr>
    </xdr:pic>
    <xdr:clientData/>
  </xdr:twoCellAnchor>
  <xdr:twoCellAnchor editAs="oneCell">
    <xdr:from>
      <xdr:col>4</xdr:col>
      <xdr:colOff>228600</xdr:colOff>
      <xdr:row>66</xdr:row>
      <xdr:rowOff>38160</xdr:rowOff>
    </xdr:from>
    <xdr:to>
      <xdr:col>4</xdr:col>
      <xdr:colOff>647280</xdr:colOff>
      <xdr:row>66</xdr:row>
      <xdr:rowOff>456840</xdr:rowOff>
    </xdr:to>
    <xdr:pic>
      <xdr:nvPicPr>
        <xdr:cNvPr id="613" name="Image 186" descr="Picture"/>
        <xdr:cNvPicPr/>
      </xdr:nvPicPr>
      <xdr:blipFill>
        <a:blip r:embed="rId186"/>
        <a:stretch/>
      </xdr:blipFill>
      <xdr:spPr>
        <a:xfrm>
          <a:off x="3049200" y="27432000"/>
          <a:ext cx="418680" cy="418680"/>
        </a:xfrm>
        <a:prstGeom prst="rect">
          <a:avLst/>
        </a:prstGeom>
        <a:ln w="0">
          <a:noFill/>
        </a:ln>
      </xdr:spPr>
    </xdr:pic>
    <xdr:clientData/>
  </xdr:twoCellAnchor>
  <xdr:twoCellAnchor editAs="oneCell">
    <xdr:from>
      <xdr:col>6</xdr:col>
      <xdr:colOff>228600</xdr:colOff>
      <xdr:row>66</xdr:row>
      <xdr:rowOff>38160</xdr:rowOff>
    </xdr:from>
    <xdr:to>
      <xdr:col>6</xdr:col>
      <xdr:colOff>647280</xdr:colOff>
      <xdr:row>66</xdr:row>
      <xdr:rowOff>456840</xdr:rowOff>
    </xdr:to>
    <xdr:pic>
      <xdr:nvPicPr>
        <xdr:cNvPr id="614" name="Image 187" descr="Picture"/>
        <xdr:cNvPicPr/>
      </xdr:nvPicPr>
      <xdr:blipFill>
        <a:blip r:embed="rId187"/>
        <a:stretch/>
      </xdr:blipFill>
      <xdr:spPr>
        <a:xfrm>
          <a:off x="4812120" y="27432000"/>
          <a:ext cx="418680" cy="418680"/>
        </a:xfrm>
        <a:prstGeom prst="rect">
          <a:avLst/>
        </a:prstGeom>
        <a:ln w="0">
          <a:noFill/>
        </a:ln>
      </xdr:spPr>
    </xdr:pic>
    <xdr:clientData/>
  </xdr:twoCellAnchor>
  <xdr:twoCellAnchor editAs="oneCell">
    <xdr:from>
      <xdr:col>8</xdr:col>
      <xdr:colOff>228600</xdr:colOff>
      <xdr:row>66</xdr:row>
      <xdr:rowOff>38160</xdr:rowOff>
    </xdr:from>
    <xdr:to>
      <xdr:col>8</xdr:col>
      <xdr:colOff>647280</xdr:colOff>
      <xdr:row>66</xdr:row>
      <xdr:rowOff>456840</xdr:rowOff>
    </xdr:to>
    <xdr:pic>
      <xdr:nvPicPr>
        <xdr:cNvPr id="615" name="Image 188" descr="Picture"/>
        <xdr:cNvPicPr/>
      </xdr:nvPicPr>
      <xdr:blipFill>
        <a:blip r:embed="rId188"/>
        <a:stretch/>
      </xdr:blipFill>
      <xdr:spPr>
        <a:xfrm>
          <a:off x="6574680" y="27432000"/>
          <a:ext cx="418680" cy="418680"/>
        </a:xfrm>
        <a:prstGeom prst="rect">
          <a:avLst/>
        </a:prstGeom>
        <a:ln w="0">
          <a:noFill/>
        </a:ln>
      </xdr:spPr>
    </xdr:pic>
    <xdr:clientData/>
  </xdr:twoCellAnchor>
  <xdr:twoCellAnchor editAs="oneCell">
    <xdr:from>
      <xdr:col>2</xdr:col>
      <xdr:colOff>209520</xdr:colOff>
      <xdr:row>67</xdr:row>
      <xdr:rowOff>19080</xdr:rowOff>
    </xdr:from>
    <xdr:to>
      <xdr:col>2</xdr:col>
      <xdr:colOff>666360</xdr:colOff>
      <xdr:row>67</xdr:row>
      <xdr:rowOff>475920</xdr:rowOff>
    </xdr:to>
    <xdr:pic>
      <xdr:nvPicPr>
        <xdr:cNvPr id="616" name="Image 189" descr="Picture"/>
        <xdr:cNvPicPr/>
      </xdr:nvPicPr>
      <xdr:blipFill>
        <a:blip r:embed="rId189"/>
        <a:stretch/>
      </xdr:blipFill>
      <xdr:spPr>
        <a:xfrm>
          <a:off x="1267560" y="27917640"/>
          <a:ext cx="456840" cy="456840"/>
        </a:xfrm>
        <a:prstGeom prst="rect">
          <a:avLst/>
        </a:prstGeom>
        <a:ln w="0">
          <a:noFill/>
        </a:ln>
      </xdr:spPr>
    </xdr:pic>
    <xdr:clientData/>
  </xdr:twoCellAnchor>
  <xdr:twoCellAnchor editAs="oneCell">
    <xdr:from>
      <xdr:col>4</xdr:col>
      <xdr:colOff>228600</xdr:colOff>
      <xdr:row>67</xdr:row>
      <xdr:rowOff>38160</xdr:rowOff>
    </xdr:from>
    <xdr:to>
      <xdr:col>4</xdr:col>
      <xdr:colOff>647280</xdr:colOff>
      <xdr:row>67</xdr:row>
      <xdr:rowOff>456840</xdr:rowOff>
    </xdr:to>
    <xdr:pic>
      <xdr:nvPicPr>
        <xdr:cNvPr id="617" name="Image 190" descr="Picture"/>
        <xdr:cNvPicPr/>
      </xdr:nvPicPr>
      <xdr:blipFill>
        <a:blip r:embed="rId190"/>
        <a:stretch/>
      </xdr:blipFill>
      <xdr:spPr>
        <a:xfrm>
          <a:off x="3049200" y="27936720"/>
          <a:ext cx="418680" cy="418680"/>
        </a:xfrm>
        <a:prstGeom prst="rect">
          <a:avLst/>
        </a:prstGeom>
        <a:ln w="0">
          <a:noFill/>
        </a:ln>
      </xdr:spPr>
    </xdr:pic>
    <xdr:clientData/>
  </xdr:twoCellAnchor>
  <xdr:twoCellAnchor editAs="oneCell">
    <xdr:from>
      <xdr:col>6</xdr:col>
      <xdr:colOff>228600</xdr:colOff>
      <xdr:row>67</xdr:row>
      <xdr:rowOff>38160</xdr:rowOff>
    </xdr:from>
    <xdr:to>
      <xdr:col>6</xdr:col>
      <xdr:colOff>647280</xdr:colOff>
      <xdr:row>67</xdr:row>
      <xdr:rowOff>456840</xdr:rowOff>
    </xdr:to>
    <xdr:pic>
      <xdr:nvPicPr>
        <xdr:cNvPr id="618" name="Image 191" descr="Picture"/>
        <xdr:cNvPicPr/>
      </xdr:nvPicPr>
      <xdr:blipFill>
        <a:blip r:embed="rId191"/>
        <a:stretch/>
      </xdr:blipFill>
      <xdr:spPr>
        <a:xfrm>
          <a:off x="4812120" y="27936720"/>
          <a:ext cx="418680" cy="418680"/>
        </a:xfrm>
        <a:prstGeom prst="rect">
          <a:avLst/>
        </a:prstGeom>
        <a:ln w="0">
          <a:noFill/>
        </a:ln>
      </xdr:spPr>
    </xdr:pic>
    <xdr:clientData/>
  </xdr:twoCellAnchor>
  <xdr:twoCellAnchor editAs="oneCell">
    <xdr:from>
      <xdr:col>8</xdr:col>
      <xdr:colOff>228600</xdr:colOff>
      <xdr:row>67</xdr:row>
      <xdr:rowOff>38160</xdr:rowOff>
    </xdr:from>
    <xdr:to>
      <xdr:col>8</xdr:col>
      <xdr:colOff>647280</xdr:colOff>
      <xdr:row>67</xdr:row>
      <xdr:rowOff>456840</xdr:rowOff>
    </xdr:to>
    <xdr:pic>
      <xdr:nvPicPr>
        <xdr:cNvPr id="619" name="Image 192" descr="Picture"/>
        <xdr:cNvPicPr/>
      </xdr:nvPicPr>
      <xdr:blipFill>
        <a:blip r:embed="rId192"/>
        <a:stretch/>
      </xdr:blipFill>
      <xdr:spPr>
        <a:xfrm>
          <a:off x="6574680" y="27936720"/>
          <a:ext cx="418680" cy="418680"/>
        </a:xfrm>
        <a:prstGeom prst="rect">
          <a:avLst/>
        </a:prstGeom>
        <a:ln w="0">
          <a:noFill/>
        </a:ln>
      </xdr:spPr>
    </xdr:pic>
    <xdr:clientData/>
  </xdr:twoCellAnchor>
  <xdr:twoCellAnchor editAs="oneCell">
    <xdr:from>
      <xdr:col>2</xdr:col>
      <xdr:colOff>228600</xdr:colOff>
      <xdr:row>68</xdr:row>
      <xdr:rowOff>38160</xdr:rowOff>
    </xdr:from>
    <xdr:to>
      <xdr:col>2</xdr:col>
      <xdr:colOff>647280</xdr:colOff>
      <xdr:row>68</xdr:row>
      <xdr:rowOff>456840</xdr:rowOff>
    </xdr:to>
    <xdr:pic>
      <xdr:nvPicPr>
        <xdr:cNvPr id="620" name="Image 193" descr="Picture"/>
        <xdr:cNvPicPr/>
      </xdr:nvPicPr>
      <xdr:blipFill>
        <a:blip r:embed="rId193"/>
        <a:stretch/>
      </xdr:blipFill>
      <xdr:spPr>
        <a:xfrm>
          <a:off x="1286640" y="28441800"/>
          <a:ext cx="418680" cy="418680"/>
        </a:xfrm>
        <a:prstGeom prst="rect">
          <a:avLst/>
        </a:prstGeom>
        <a:ln w="0">
          <a:noFill/>
        </a:ln>
      </xdr:spPr>
    </xdr:pic>
    <xdr:clientData/>
  </xdr:twoCellAnchor>
  <xdr:twoCellAnchor editAs="oneCell">
    <xdr:from>
      <xdr:col>4</xdr:col>
      <xdr:colOff>228600</xdr:colOff>
      <xdr:row>68</xdr:row>
      <xdr:rowOff>38160</xdr:rowOff>
    </xdr:from>
    <xdr:to>
      <xdr:col>4</xdr:col>
      <xdr:colOff>647280</xdr:colOff>
      <xdr:row>68</xdr:row>
      <xdr:rowOff>456840</xdr:rowOff>
    </xdr:to>
    <xdr:pic>
      <xdr:nvPicPr>
        <xdr:cNvPr id="621" name="Image 194" descr="Picture"/>
        <xdr:cNvPicPr/>
      </xdr:nvPicPr>
      <xdr:blipFill>
        <a:blip r:embed="rId194"/>
        <a:stretch/>
      </xdr:blipFill>
      <xdr:spPr>
        <a:xfrm>
          <a:off x="3049200" y="28441800"/>
          <a:ext cx="418680" cy="418680"/>
        </a:xfrm>
        <a:prstGeom prst="rect">
          <a:avLst/>
        </a:prstGeom>
        <a:ln w="0">
          <a:noFill/>
        </a:ln>
      </xdr:spPr>
    </xdr:pic>
    <xdr:clientData/>
  </xdr:twoCellAnchor>
  <xdr:twoCellAnchor editAs="oneCell">
    <xdr:from>
      <xdr:col>6</xdr:col>
      <xdr:colOff>228600</xdr:colOff>
      <xdr:row>68</xdr:row>
      <xdr:rowOff>38160</xdr:rowOff>
    </xdr:from>
    <xdr:to>
      <xdr:col>6</xdr:col>
      <xdr:colOff>647280</xdr:colOff>
      <xdr:row>68</xdr:row>
      <xdr:rowOff>456840</xdr:rowOff>
    </xdr:to>
    <xdr:pic>
      <xdr:nvPicPr>
        <xdr:cNvPr id="622" name="Image 195" descr="Picture"/>
        <xdr:cNvPicPr/>
      </xdr:nvPicPr>
      <xdr:blipFill>
        <a:blip r:embed="rId195"/>
        <a:stretch/>
      </xdr:blipFill>
      <xdr:spPr>
        <a:xfrm>
          <a:off x="4812120" y="28441800"/>
          <a:ext cx="418680" cy="418680"/>
        </a:xfrm>
        <a:prstGeom prst="rect">
          <a:avLst/>
        </a:prstGeom>
        <a:ln w="0">
          <a:noFill/>
        </a:ln>
      </xdr:spPr>
    </xdr:pic>
    <xdr:clientData/>
  </xdr:twoCellAnchor>
  <xdr:twoCellAnchor editAs="oneCell">
    <xdr:from>
      <xdr:col>2</xdr:col>
      <xdr:colOff>123840</xdr:colOff>
      <xdr:row>71</xdr:row>
      <xdr:rowOff>38160</xdr:rowOff>
    </xdr:from>
    <xdr:to>
      <xdr:col>2</xdr:col>
      <xdr:colOff>752040</xdr:colOff>
      <xdr:row>71</xdr:row>
      <xdr:rowOff>666360</xdr:rowOff>
    </xdr:to>
    <xdr:pic>
      <xdr:nvPicPr>
        <xdr:cNvPr id="623" name="Image 196" descr="Picture"/>
        <xdr:cNvPicPr/>
      </xdr:nvPicPr>
      <xdr:blipFill>
        <a:blip r:embed="rId196"/>
        <a:stretch/>
      </xdr:blipFill>
      <xdr:spPr>
        <a:xfrm>
          <a:off x="1181880" y="29394360"/>
          <a:ext cx="628200" cy="628200"/>
        </a:xfrm>
        <a:prstGeom prst="rect">
          <a:avLst/>
        </a:prstGeom>
        <a:ln w="0">
          <a:noFill/>
        </a:ln>
      </xdr:spPr>
    </xdr:pic>
    <xdr:clientData/>
  </xdr:twoCellAnchor>
  <xdr:twoCellAnchor editAs="oneCell">
    <xdr:from>
      <xdr:col>3</xdr:col>
      <xdr:colOff>123840</xdr:colOff>
      <xdr:row>71</xdr:row>
      <xdr:rowOff>38160</xdr:rowOff>
    </xdr:from>
    <xdr:to>
      <xdr:col>3</xdr:col>
      <xdr:colOff>752040</xdr:colOff>
      <xdr:row>71</xdr:row>
      <xdr:rowOff>666360</xdr:rowOff>
    </xdr:to>
    <xdr:pic>
      <xdr:nvPicPr>
        <xdr:cNvPr id="624" name="Image 197" descr="Picture"/>
        <xdr:cNvPicPr/>
      </xdr:nvPicPr>
      <xdr:blipFill>
        <a:blip r:embed="rId197"/>
        <a:stretch/>
      </xdr:blipFill>
      <xdr:spPr>
        <a:xfrm>
          <a:off x="2063160" y="29394360"/>
          <a:ext cx="628200" cy="628200"/>
        </a:xfrm>
        <a:prstGeom prst="rect">
          <a:avLst/>
        </a:prstGeom>
        <a:ln w="0">
          <a:noFill/>
        </a:ln>
      </xdr:spPr>
    </xdr:pic>
    <xdr:clientData/>
  </xdr:twoCellAnchor>
  <xdr:twoCellAnchor editAs="oneCell">
    <xdr:from>
      <xdr:col>4</xdr:col>
      <xdr:colOff>123840</xdr:colOff>
      <xdr:row>71</xdr:row>
      <xdr:rowOff>38160</xdr:rowOff>
    </xdr:from>
    <xdr:to>
      <xdr:col>4</xdr:col>
      <xdr:colOff>752040</xdr:colOff>
      <xdr:row>71</xdr:row>
      <xdr:rowOff>666360</xdr:rowOff>
    </xdr:to>
    <xdr:pic>
      <xdr:nvPicPr>
        <xdr:cNvPr id="625" name="Image 198" descr="Picture"/>
        <xdr:cNvPicPr/>
      </xdr:nvPicPr>
      <xdr:blipFill>
        <a:blip r:embed="rId198"/>
        <a:stretch/>
      </xdr:blipFill>
      <xdr:spPr>
        <a:xfrm>
          <a:off x="2944440" y="29394360"/>
          <a:ext cx="628200" cy="628200"/>
        </a:xfrm>
        <a:prstGeom prst="rect">
          <a:avLst/>
        </a:prstGeom>
        <a:ln w="0">
          <a:noFill/>
        </a:ln>
      </xdr:spPr>
    </xdr:pic>
    <xdr:clientData/>
  </xdr:twoCellAnchor>
  <xdr:twoCellAnchor editAs="oneCell">
    <xdr:from>
      <xdr:col>5</xdr:col>
      <xdr:colOff>123840</xdr:colOff>
      <xdr:row>71</xdr:row>
      <xdr:rowOff>38160</xdr:rowOff>
    </xdr:from>
    <xdr:to>
      <xdr:col>5</xdr:col>
      <xdr:colOff>752040</xdr:colOff>
      <xdr:row>71</xdr:row>
      <xdr:rowOff>666360</xdr:rowOff>
    </xdr:to>
    <xdr:pic>
      <xdr:nvPicPr>
        <xdr:cNvPr id="626" name="Image 199" descr="Picture"/>
        <xdr:cNvPicPr/>
      </xdr:nvPicPr>
      <xdr:blipFill>
        <a:blip r:embed="rId199"/>
        <a:stretch/>
      </xdr:blipFill>
      <xdr:spPr>
        <a:xfrm>
          <a:off x="3825720" y="29394360"/>
          <a:ext cx="628200" cy="628200"/>
        </a:xfrm>
        <a:prstGeom prst="rect">
          <a:avLst/>
        </a:prstGeom>
        <a:ln w="0">
          <a:noFill/>
        </a:ln>
      </xdr:spPr>
    </xdr:pic>
    <xdr:clientData/>
  </xdr:twoCellAnchor>
  <xdr:twoCellAnchor editAs="oneCell">
    <xdr:from>
      <xdr:col>6</xdr:col>
      <xdr:colOff>123840</xdr:colOff>
      <xdr:row>71</xdr:row>
      <xdr:rowOff>38160</xdr:rowOff>
    </xdr:from>
    <xdr:to>
      <xdr:col>6</xdr:col>
      <xdr:colOff>752040</xdr:colOff>
      <xdr:row>71</xdr:row>
      <xdr:rowOff>666360</xdr:rowOff>
    </xdr:to>
    <xdr:pic>
      <xdr:nvPicPr>
        <xdr:cNvPr id="627" name="Image 200" descr="Picture"/>
        <xdr:cNvPicPr/>
      </xdr:nvPicPr>
      <xdr:blipFill>
        <a:blip r:embed="rId200"/>
        <a:stretch/>
      </xdr:blipFill>
      <xdr:spPr>
        <a:xfrm>
          <a:off x="4707360" y="29394360"/>
          <a:ext cx="628200" cy="628200"/>
        </a:xfrm>
        <a:prstGeom prst="rect">
          <a:avLst/>
        </a:prstGeom>
        <a:ln w="0">
          <a:noFill/>
        </a:ln>
      </xdr:spPr>
    </xdr:pic>
    <xdr:clientData/>
  </xdr:twoCellAnchor>
  <xdr:twoCellAnchor editAs="oneCell">
    <xdr:from>
      <xdr:col>7</xdr:col>
      <xdr:colOff>123840</xdr:colOff>
      <xdr:row>71</xdr:row>
      <xdr:rowOff>38160</xdr:rowOff>
    </xdr:from>
    <xdr:to>
      <xdr:col>7</xdr:col>
      <xdr:colOff>752040</xdr:colOff>
      <xdr:row>71</xdr:row>
      <xdr:rowOff>666360</xdr:rowOff>
    </xdr:to>
    <xdr:pic>
      <xdr:nvPicPr>
        <xdr:cNvPr id="628" name="Image 201" descr="Picture"/>
        <xdr:cNvPicPr/>
      </xdr:nvPicPr>
      <xdr:blipFill>
        <a:blip r:embed="rId201"/>
        <a:stretch/>
      </xdr:blipFill>
      <xdr:spPr>
        <a:xfrm>
          <a:off x="5588640" y="29394360"/>
          <a:ext cx="628200" cy="628200"/>
        </a:xfrm>
        <a:prstGeom prst="rect">
          <a:avLst/>
        </a:prstGeom>
        <a:ln w="0">
          <a:noFill/>
        </a:ln>
      </xdr:spPr>
    </xdr:pic>
    <xdr:clientData/>
  </xdr:twoCellAnchor>
  <xdr:twoCellAnchor editAs="oneCell">
    <xdr:from>
      <xdr:col>8</xdr:col>
      <xdr:colOff>123840</xdr:colOff>
      <xdr:row>71</xdr:row>
      <xdr:rowOff>38160</xdr:rowOff>
    </xdr:from>
    <xdr:to>
      <xdr:col>8</xdr:col>
      <xdr:colOff>752040</xdr:colOff>
      <xdr:row>71</xdr:row>
      <xdr:rowOff>666360</xdr:rowOff>
    </xdr:to>
    <xdr:pic>
      <xdr:nvPicPr>
        <xdr:cNvPr id="629" name="Image 202" descr="Picture"/>
        <xdr:cNvPicPr/>
      </xdr:nvPicPr>
      <xdr:blipFill>
        <a:blip r:embed="rId202"/>
        <a:stretch/>
      </xdr:blipFill>
      <xdr:spPr>
        <a:xfrm>
          <a:off x="6469920" y="29394360"/>
          <a:ext cx="628200" cy="628200"/>
        </a:xfrm>
        <a:prstGeom prst="rect">
          <a:avLst/>
        </a:prstGeom>
        <a:ln w="0">
          <a:noFill/>
        </a:ln>
      </xdr:spPr>
    </xdr:pic>
    <xdr:clientData/>
  </xdr:twoCellAnchor>
  <xdr:twoCellAnchor editAs="oneCell">
    <xdr:from>
      <xdr:col>9</xdr:col>
      <xdr:colOff>123840</xdr:colOff>
      <xdr:row>71</xdr:row>
      <xdr:rowOff>38160</xdr:rowOff>
    </xdr:from>
    <xdr:to>
      <xdr:col>9</xdr:col>
      <xdr:colOff>752040</xdr:colOff>
      <xdr:row>71</xdr:row>
      <xdr:rowOff>666360</xdr:rowOff>
    </xdr:to>
    <xdr:pic>
      <xdr:nvPicPr>
        <xdr:cNvPr id="630" name="Image 203" descr="Picture"/>
        <xdr:cNvPicPr/>
      </xdr:nvPicPr>
      <xdr:blipFill>
        <a:blip r:embed="rId203"/>
        <a:stretch/>
      </xdr:blipFill>
      <xdr:spPr>
        <a:xfrm>
          <a:off x="7351560" y="29394360"/>
          <a:ext cx="628200" cy="628200"/>
        </a:xfrm>
        <a:prstGeom prst="rect">
          <a:avLst/>
        </a:prstGeom>
        <a:ln w="0">
          <a:noFill/>
        </a:ln>
      </xdr:spPr>
    </xdr:pic>
    <xdr:clientData/>
  </xdr:twoCellAnchor>
  <xdr:twoCellAnchor editAs="oneCell">
    <xdr:from>
      <xdr:col>2</xdr:col>
      <xdr:colOff>209520</xdr:colOff>
      <xdr:row>73</xdr:row>
      <xdr:rowOff>19080</xdr:rowOff>
    </xdr:from>
    <xdr:to>
      <xdr:col>2</xdr:col>
      <xdr:colOff>666360</xdr:colOff>
      <xdr:row>73</xdr:row>
      <xdr:rowOff>475920</xdr:rowOff>
    </xdr:to>
    <xdr:pic>
      <xdr:nvPicPr>
        <xdr:cNvPr id="631" name="Image 204" descr="Picture"/>
        <xdr:cNvPicPr/>
      </xdr:nvPicPr>
      <xdr:blipFill>
        <a:blip r:embed="rId204"/>
        <a:stretch/>
      </xdr:blipFill>
      <xdr:spPr>
        <a:xfrm>
          <a:off x="1267560" y="30384720"/>
          <a:ext cx="456840" cy="456840"/>
        </a:xfrm>
        <a:prstGeom prst="rect">
          <a:avLst/>
        </a:prstGeom>
        <a:ln w="0">
          <a:noFill/>
        </a:ln>
      </xdr:spPr>
    </xdr:pic>
    <xdr:clientData/>
  </xdr:twoCellAnchor>
  <xdr:twoCellAnchor editAs="oneCell">
    <xdr:from>
      <xdr:col>4</xdr:col>
      <xdr:colOff>228600</xdr:colOff>
      <xdr:row>73</xdr:row>
      <xdr:rowOff>38160</xdr:rowOff>
    </xdr:from>
    <xdr:to>
      <xdr:col>4</xdr:col>
      <xdr:colOff>647280</xdr:colOff>
      <xdr:row>73</xdr:row>
      <xdr:rowOff>456840</xdr:rowOff>
    </xdr:to>
    <xdr:pic>
      <xdr:nvPicPr>
        <xdr:cNvPr id="632" name="Image 205" descr="Picture"/>
        <xdr:cNvPicPr/>
      </xdr:nvPicPr>
      <xdr:blipFill>
        <a:blip r:embed="rId205"/>
        <a:stretch/>
      </xdr:blipFill>
      <xdr:spPr>
        <a:xfrm>
          <a:off x="3049200" y="30403800"/>
          <a:ext cx="418680" cy="418680"/>
        </a:xfrm>
        <a:prstGeom prst="rect">
          <a:avLst/>
        </a:prstGeom>
        <a:ln w="0">
          <a:noFill/>
        </a:ln>
      </xdr:spPr>
    </xdr:pic>
    <xdr:clientData/>
  </xdr:twoCellAnchor>
  <xdr:twoCellAnchor editAs="oneCell">
    <xdr:from>
      <xdr:col>6</xdr:col>
      <xdr:colOff>228600</xdr:colOff>
      <xdr:row>73</xdr:row>
      <xdr:rowOff>38160</xdr:rowOff>
    </xdr:from>
    <xdr:to>
      <xdr:col>6</xdr:col>
      <xdr:colOff>647280</xdr:colOff>
      <xdr:row>73</xdr:row>
      <xdr:rowOff>456840</xdr:rowOff>
    </xdr:to>
    <xdr:pic>
      <xdr:nvPicPr>
        <xdr:cNvPr id="633" name="Image 206" descr="Picture"/>
        <xdr:cNvPicPr/>
      </xdr:nvPicPr>
      <xdr:blipFill>
        <a:blip r:embed="rId206"/>
        <a:stretch/>
      </xdr:blipFill>
      <xdr:spPr>
        <a:xfrm>
          <a:off x="4812120" y="30403800"/>
          <a:ext cx="418680" cy="418680"/>
        </a:xfrm>
        <a:prstGeom prst="rect">
          <a:avLst/>
        </a:prstGeom>
        <a:ln w="0">
          <a:noFill/>
        </a:ln>
      </xdr:spPr>
    </xdr:pic>
    <xdr:clientData/>
  </xdr:twoCellAnchor>
  <xdr:twoCellAnchor editAs="oneCell">
    <xdr:from>
      <xdr:col>8</xdr:col>
      <xdr:colOff>228600</xdr:colOff>
      <xdr:row>73</xdr:row>
      <xdr:rowOff>38160</xdr:rowOff>
    </xdr:from>
    <xdr:to>
      <xdr:col>8</xdr:col>
      <xdr:colOff>647280</xdr:colOff>
      <xdr:row>73</xdr:row>
      <xdr:rowOff>456840</xdr:rowOff>
    </xdr:to>
    <xdr:pic>
      <xdr:nvPicPr>
        <xdr:cNvPr id="634" name="Image 207" descr="Picture"/>
        <xdr:cNvPicPr/>
      </xdr:nvPicPr>
      <xdr:blipFill>
        <a:blip r:embed="rId207"/>
        <a:stretch/>
      </xdr:blipFill>
      <xdr:spPr>
        <a:xfrm>
          <a:off x="6574680" y="30403800"/>
          <a:ext cx="418680" cy="418680"/>
        </a:xfrm>
        <a:prstGeom prst="rect">
          <a:avLst/>
        </a:prstGeom>
        <a:ln w="0">
          <a:noFill/>
        </a:ln>
      </xdr:spPr>
    </xdr:pic>
    <xdr:clientData/>
  </xdr:twoCellAnchor>
  <xdr:twoCellAnchor editAs="oneCell">
    <xdr:from>
      <xdr:col>2</xdr:col>
      <xdr:colOff>209520</xdr:colOff>
      <xdr:row>74</xdr:row>
      <xdr:rowOff>19080</xdr:rowOff>
    </xdr:from>
    <xdr:to>
      <xdr:col>2</xdr:col>
      <xdr:colOff>666360</xdr:colOff>
      <xdr:row>74</xdr:row>
      <xdr:rowOff>475920</xdr:rowOff>
    </xdr:to>
    <xdr:pic>
      <xdr:nvPicPr>
        <xdr:cNvPr id="635" name="Image 208" descr="Picture"/>
        <xdr:cNvPicPr/>
      </xdr:nvPicPr>
      <xdr:blipFill>
        <a:blip r:embed="rId208"/>
        <a:stretch/>
      </xdr:blipFill>
      <xdr:spPr>
        <a:xfrm>
          <a:off x="1267560" y="30889440"/>
          <a:ext cx="456840" cy="456840"/>
        </a:xfrm>
        <a:prstGeom prst="rect">
          <a:avLst/>
        </a:prstGeom>
        <a:ln w="0">
          <a:noFill/>
        </a:ln>
      </xdr:spPr>
    </xdr:pic>
    <xdr:clientData/>
  </xdr:twoCellAnchor>
  <xdr:twoCellAnchor editAs="oneCell">
    <xdr:from>
      <xdr:col>4</xdr:col>
      <xdr:colOff>228600</xdr:colOff>
      <xdr:row>74</xdr:row>
      <xdr:rowOff>38160</xdr:rowOff>
    </xdr:from>
    <xdr:to>
      <xdr:col>4</xdr:col>
      <xdr:colOff>647280</xdr:colOff>
      <xdr:row>74</xdr:row>
      <xdr:rowOff>456840</xdr:rowOff>
    </xdr:to>
    <xdr:pic>
      <xdr:nvPicPr>
        <xdr:cNvPr id="636" name="Image 209" descr="Picture"/>
        <xdr:cNvPicPr/>
      </xdr:nvPicPr>
      <xdr:blipFill>
        <a:blip r:embed="rId209"/>
        <a:stretch/>
      </xdr:blipFill>
      <xdr:spPr>
        <a:xfrm>
          <a:off x="3049200" y="30908520"/>
          <a:ext cx="418680" cy="418680"/>
        </a:xfrm>
        <a:prstGeom prst="rect">
          <a:avLst/>
        </a:prstGeom>
        <a:ln w="0">
          <a:noFill/>
        </a:ln>
      </xdr:spPr>
    </xdr:pic>
    <xdr:clientData/>
  </xdr:twoCellAnchor>
  <xdr:twoCellAnchor editAs="oneCell">
    <xdr:from>
      <xdr:col>6</xdr:col>
      <xdr:colOff>228600</xdr:colOff>
      <xdr:row>74</xdr:row>
      <xdr:rowOff>38160</xdr:rowOff>
    </xdr:from>
    <xdr:to>
      <xdr:col>6</xdr:col>
      <xdr:colOff>647280</xdr:colOff>
      <xdr:row>74</xdr:row>
      <xdr:rowOff>456840</xdr:rowOff>
    </xdr:to>
    <xdr:pic>
      <xdr:nvPicPr>
        <xdr:cNvPr id="637" name="Image 210" descr="Picture"/>
        <xdr:cNvPicPr/>
      </xdr:nvPicPr>
      <xdr:blipFill>
        <a:blip r:embed="rId210"/>
        <a:stretch/>
      </xdr:blipFill>
      <xdr:spPr>
        <a:xfrm>
          <a:off x="4812120" y="30908520"/>
          <a:ext cx="418680" cy="418680"/>
        </a:xfrm>
        <a:prstGeom prst="rect">
          <a:avLst/>
        </a:prstGeom>
        <a:ln w="0">
          <a:noFill/>
        </a:ln>
      </xdr:spPr>
    </xdr:pic>
    <xdr:clientData/>
  </xdr:twoCellAnchor>
  <xdr:twoCellAnchor editAs="oneCell">
    <xdr:from>
      <xdr:col>8</xdr:col>
      <xdr:colOff>228600</xdr:colOff>
      <xdr:row>74</xdr:row>
      <xdr:rowOff>38160</xdr:rowOff>
    </xdr:from>
    <xdr:to>
      <xdr:col>8</xdr:col>
      <xdr:colOff>647280</xdr:colOff>
      <xdr:row>74</xdr:row>
      <xdr:rowOff>456840</xdr:rowOff>
    </xdr:to>
    <xdr:pic>
      <xdr:nvPicPr>
        <xdr:cNvPr id="638" name="Image 211" descr="Picture"/>
        <xdr:cNvPicPr/>
      </xdr:nvPicPr>
      <xdr:blipFill>
        <a:blip r:embed="rId211"/>
        <a:stretch/>
      </xdr:blipFill>
      <xdr:spPr>
        <a:xfrm>
          <a:off x="6574680" y="30908520"/>
          <a:ext cx="418680" cy="418680"/>
        </a:xfrm>
        <a:prstGeom prst="rect">
          <a:avLst/>
        </a:prstGeom>
        <a:ln w="0">
          <a:noFill/>
        </a:ln>
      </xdr:spPr>
    </xdr:pic>
    <xdr:clientData/>
  </xdr:twoCellAnchor>
  <xdr:twoCellAnchor editAs="oneCell">
    <xdr:from>
      <xdr:col>2</xdr:col>
      <xdr:colOff>209520</xdr:colOff>
      <xdr:row>75</xdr:row>
      <xdr:rowOff>19080</xdr:rowOff>
    </xdr:from>
    <xdr:to>
      <xdr:col>2</xdr:col>
      <xdr:colOff>666360</xdr:colOff>
      <xdr:row>75</xdr:row>
      <xdr:rowOff>475920</xdr:rowOff>
    </xdr:to>
    <xdr:pic>
      <xdr:nvPicPr>
        <xdr:cNvPr id="639" name="Image 212" descr="Picture"/>
        <xdr:cNvPicPr/>
      </xdr:nvPicPr>
      <xdr:blipFill>
        <a:blip r:embed="rId212"/>
        <a:stretch/>
      </xdr:blipFill>
      <xdr:spPr>
        <a:xfrm>
          <a:off x="1267560" y="31394520"/>
          <a:ext cx="456840" cy="456840"/>
        </a:xfrm>
        <a:prstGeom prst="rect">
          <a:avLst/>
        </a:prstGeom>
        <a:ln w="0">
          <a:noFill/>
        </a:ln>
      </xdr:spPr>
    </xdr:pic>
    <xdr:clientData/>
  </xdr:twoCellAnchor>
  <xdr:twoCellAnchor editAs="oneCell">
    <xdr:from>
      <xdr:col>4</xdr:col>
      <xdr:colOff>228600</xdr:colOff>
      <xdr:row>75</xdr:row>
      <xdr:rowOff>38160</xdr:rowOff>
    </xdr:from>
    <xdr:to>
      <xdr:col>4</xdr:col>
      <xdr:colOff>647280</xdr:colOff>
      <xdr:row>75</xdr:row>
      <xdr:rowOff>456840</xdr:rowOff>
    </xdr:to>
    <xdr:pic>
      <xdr:nvPicPr>
        <xdr:cNvPr id="640" name="Image 213" descr="Picture"/>
        <xdr:cNvPicPr/>
      </xdr:nvPicPr>
      <xdr:blipFill>
        <a:blip r:embed="rId213"/>
        <a:stretch/>
      </xdr:blipFill>
      <xdr:spPr>
        <a:xfrm>
          <a:off x="3049200" y="31413600"/>
          <a:ext cx="418680" cy="418680"/>
        </a:xfrm>
        <a:prstGeom prst="rect">
          <a:avLst/>
        </a:prstGeom>
        <a:ln w="0">
          <a:noFill/>
        </a:ln>
      </xdr:spPr>
    </xdr:pic>
    <xdr:clientData/>
  </xdr:twoCellAnchor>
  <xdr:twoCellAnchor editAs="oneCell">
    <xdr:from>
      <xdr:col>6</xdr:col>
      <xdr:colOff>228600</xdr:colOff>
      <xdr:row>75</xdr:row>
      <xdr:rowOff>38160</xdr:rowOff>
    </xdr:from>
    <xdr:to>
      <xdr:col>6</xdr:col>
      <xdr:colOff>647280</xdr:colOff>
      <xdr:row>75</xdr:row>
      <xdr:rowOff>456840</xdr:rowOff>
    </xdr:to>
    <xdr:pic>
      <xdr:nvPicPr>
        <xdr:cNvPr id="641" name="Image 214" descr="Picture"/>
        <xdr:cNvPicPr/>
      </xdr:nvPicPr>
      <xdr:blipFill>
        <a:blip r:embed="rId214"/>
        <a:stretch/>
      </xdr:blipFill>
      <xdr:spPr>
        <a:xfrm>
          <a:off x="4812120" y="31413600"/>
          <a:ext cx="418680" cy="418680"/>
        </a:xfrm>
        <a:prstGeom prst="rect">
          <a:avLst/>
        </a:prstGeom>
        <a:ln w="0">
          <a:noFill/>
        </a:ln>
      </xdr:spPr>
    </xdr:pic>
    <xdr:clientData/>
  </xdr:twoCellAnchor>
  <xdr:twoCellAnchor editAs="oneCell">
    <xdr:from>
      <xdr:col>8</xdr:col>
      <xdr:colOff>228600</xdr:colOff>
      <xdr:row>75</xdr:row>
      <xdr:rowOff>38160</xdr:rowOff>
    </xdr:from>
    <xdr:to>
      <xdr:col>8</xdr:col>
      <xdr:colOff>647280</xdr:colOff>
      <xdr:row>75</xdr:row>
      <xdr:rowOff>456840</xdr:rowOff>
    </xdr:to>
    <xdr:pic>
      <xdr:nvPicPr>
        <xdr:cNvPr id="642" name="Image 215" descr="Picture"/>
        <xdr:cNvPicPr/>
      </xdr:nvPicPr>
      <xdr:blipFill>
        <a:blip r:embed="rId215"/>
        <a:stretch/>
      </xdr:blipFill>
      <xdr:spPr>
        <a:xfrm>
          <a:off x="6574680" y="31413600"/>
          <a:ext cx="418680" cy="418680"/>
        </a:xfrm>
        <a:prstGeom prst="rect">
          <a:avLst/>
        </a:prstGeom>
        <a:ln w="0">
          <a:noFill/>
        </a:ln>
      </xdr:spPr>
    </xdr:pic>
    <xdr:clientData/>
  </xdr:twoCellAnchor>
  <xdr:twoCellAnchor editAs="oneCell">
    <xdr:from>
      <xdr:col>2</xdr:col>
      <xdr:colOff>228600</xdr:colOff>
      <xdr:row>76</xdr:row>
      <xdr:rowOff>38160</xdr:rowOff>
    </xdr:from>
    <xdr:to>
      <xdr:col>2</xdr:col>
      <xdr:colOff>647280</xdr:colOff>
      <xdr:row>76</xdr:row>
      <xdr:rowOff>456840</xdr:rowOff>
    </xdr:to>
    <xdr:pic>
      <xdr:nvPicPr>
        <xdr:cNvPr id="643" name="Image 216" descr="Picture"/>
        <xdr:cNvPicPr/>
      </xdr:nvPicPr>
      <xdr:blipFill>
        <a:blip r:embed="rId216"/>
        <a:stretch/>
      </xdr:blipFill>
      <xdr:spPr>
        <a:xfrm>
          <a:off x="1286640" y="31918320"/>
          <a:ext cx="418680" cy="418680"/>
        </a:xfrm>
        <a:prstGeom prst="rect">
          <a:avLst/>
        </a:prstGeom>
        <a:ln w="0">
          <a:noFill/>
        </a:ln>
      </xdr:spPr>
    </xdr:pic>
    <xdr:clientData/>
  </xdr:twoCellAnchor>
  <xdr:twoCellAnchor editAs="oneCell">
    <xdr:from>
      <xdr:col>4</xdr:col>
      <xdr:colOff>228600</xdr:colOff>
      <xdr:row>76</xdr:row>
      <xdr:rowOff>38160</xdr:rowOff>
    </xdr:from>
    <xdr:to>
      <xdr:col>4</xdr:col>
      <xdr:colOff>647280</xdr:colOff>
      <xdr:row>76</xdr:row>
      <xdr:rowOff>456840</xdr:rowOff>
    </xdr:to>
    <xdr:pic>
      <xdr:nvPicPr>
        <xdr:cNvPr id="644" name="Image 217" descr="Picture"/>
        <xdr:cNvPicPr/>
      </xdr:nvPicPr>
      <xdr:blipFill>
        <a:blip r:embed="rId217"/>
        <a:stretch/>
      </xdr:blipFill>
      <xdr:spPr>
        <a:xfrm>
          <a:off x="3049200" y="31918320"/>
          <a:ext cx="418680" cy="418680"/>
        </a:xfrm>
        <a:prstGeom prst="rect">
          <a:avLst/>
        </a:prstGeom>
        <a:ln w="0">
          <a:noFill/>
        </a:ln>
      </xdr:spPr>
    </xdr:pic>
    <xdr:clientData/>
  </xdr:twoCellAnchor>
  <xdr:twoCellAnchor editAs="oneCell">
    <xdr:from>
      <xdr:col>6</xdr:col>
      <xdr:colOff>228600</xdr:colOff>
      <xdr:row>76</xdr:row>
      <xdr:rowOff>38160</xdr:rowOff>
    </xdr:from>
    <xdr:to>
      <xdr:col>6</xdr:col>
      <xdr:colOff>647280</xdr:colOff>
      <xdr:row>76</xdr:row>
      <xdr:rowOff>456840</xdr:rowOff>
    </xdr:to>
    <xdr:pic>
      <xdr:nvPicPr>
        <xdr:cNvPr id="645" name="Image 218" descr="Picture"/>
        <xdr:cNvPicPr/>
      </xdr:nvPicPr>
      <xdr:blipFill>
        <a:blip r:embed="rId218"/>
        <a:stretch/>
      </xdr:blipFill>
      <xdr:spPr>
        <a:xfrm>
          <a:off x="4812120" y="31918320"/>
          <a:ext cx="418680" cy="418680"/>
        </a:xfrm>
        <a:prstGeom prst="rect">
          <a:avLst/>
        </a:prstGeom>
        <a:ln w="0">
          <a:noFill/>
        </a:ln>
      </xdr:spPr>
    </xdr:pic>
    <xdr:clientData/>
  </xdr:twoCellAnchor>
  <xdr:twoCellAnchor editAs="oneCell">
    <xdr:from>
      <xdr:col>2</xdr:col>
      <xdr:colOff>123840</xdr:colOff>
      <xdr:row>79</xdr:row>
      <xdr:rowOff>38160</xdr:rowOff>
    </xdr:from>
    <xdr:to>
      <xdr:col>2</xdr:col>
      <xdr:colOff>752040</xdr:colOff>
      <xdr:row>79</xdr:row>
      <xdr:rowOff>666360</xdr:rowOff>
    </xdr:to>
    <xdr:pic>
      <xdr:nvPicPr>
        <xdr:cNvPr id="646" name="Image 219" descr="Picture"/>
        <xdr:cNvPicPr/>
      </xdr:nvPicPr>
      <xdr:blipFill>
        <a:blip r:embed="rId219"/>
        <a:stretch/>
      </xdr:blipFill>
      <xdr:spPr>
        <a:xfrm>
          <a:off x="1181880" y="32870880"/>
          <a:ext cx="628200" cy="628200"/>
        </a:xfrm>
        <a:prstGeom prst="rect">
          <a:avLst/>
        </a:prstGeom>
        <a:ln w="0">
          <a:noFill/>
        </a:ln>
      </xdr:spPr>
    </xdr:pic>
    <xdr:clientData/>
  </xdr:twoCellAnchor>
  <xdr:twoCellAnchor editAs="oneCell">
    <xdr:from>
      <xdr:col>3</xdr:col>
      <xdr:colOff>123840</xdr:colOff>
      <xdr:row>79</xdr:row>
      <xdr:rowOff>38160</xdr:rowOff>
    </xdr:from>
    <xdr:to>
      <xdr:col>3</xdr:col>
      <xdr:colOff>752040</xdr:colOff>
      <xdr:row>79</xdr:row>
      <xdr:rowOff>666360</xdr:rowOff>
    </xdr:to>
    <xdr:pic>
      <xdr:nvPicPr>
        <xdr:cNvPr id="647" name="Image 220" descr="Picture"/>
        <xdr:cNvPicPr/>
      </xdr:nvPicPr>
      <xdr:blipFill>
        <a:blip r:embed="rId220"/>
        <a:stretch/>
      </xdr:blipFill>
      <xdr:spPr>
        <a:xfrm>
          <a:off x="2063160" y="32870880"/>
          <a:ext cx="628200" cy="628200"/>
        </a:xfrm>
        <a:prstGeom prst="rect">
          <a:avLst/>
        </a:prstGeom>
        <a:ln w="0">
          <a:noFill/>
        </a:ln>
      </xdr:spPr>
    </xdr:pic>
    <xdr:clientData/>
  </xdr:twoCellAnchor>
  <xdr:twoCellAnchor editAs="oneCell">
    <xdr:from>
      <xdr:col>4</xdr:col>
      <xdr:colOff>123840</xdr:colOff>
      <xdr:row>79</xdr:row>
      <xdr:rowOff>38160</xdr:rowOff>
    </xdr:from>
    <xdr:to>
      <xdr:col>4</xdr:col>
      <xdr:colOff>752040</xdr:colOff>
      <xdr:row>79</xdr:row>
      <xdr:rowOff>666360</xdr:rowOff>
    </xdr:to>
    <xdr:pic>
      <xdr:nvPicPr>
        <xdr:cNvPr id="648" name="Image 221" descr="Picture"/>
        <xdr:cNvPicPr/>
      </xdr:nvPicPr>
      <xdr:blipFill>
        <a:blip r:embed="rId221"/>
        <a:stretch/>
      </xdr:blipFill>
      <xdr:spPr>
        <a:xfrm>
          <a:off x="2944440" y="32870880"/>
          <a:ext cx="628200" cy="628200"/>
        </a:xfrm>
        <a:prstGeom prst="rect">
          <a:avLst/>
        </a:prstGeom>
        <a:ln w="0">
          <a:noFill/>
        </a:ln>
      </xdr:spPr>
    </xdr:pic>
    <xdr:clientData/>
  </xdr:twoCellAnchor>
  <xdr:twoCellAnchor editAs="oneCell">
    <xdr:from>
      <xdr:col>5</xdr:col>
      <xdr:colOff>123840</xdr:colOff>
      <xdr:row>79</xdr:row>
      <xdr:rowOff>38160</xdr:rowOff>
    </xdr:from>
    <xdr:to>
      <xdr:col>5</xdr:col>
      <xdr:colOff>752040</xdr:colOff>
      <xdr:row>79</xdr:row>
      <xdr:rowOff>666360</xdr:rowOff>
    </xdr:to>
    <xdr:pic>
      <xdr:nvPicPr>
        <xdr:cNvPr id="649" name="Image 222" descr="Picture"/>
        <xdr:cNvPicPr/>
      </xdr:nvPicPr>
      <xdr:blipFill>
        <a:blip r:embed="rId222"/>
        <a:stretch/>
      </xdr:blipFill>
      <xdr:spPr>
        <a:xfrm>
          <a:off x="3825720" y="32870880"/>
          <a:ext cx="628200" cy="628200"/>
        </a:xfrm>
        <a:prstGeom prst="rect">
          <a:avLst/>
        </a:prstGeom>
        <a:ln w="0">
          <a:noFill/>
        </a:ln>
      </xdr:spPr>
    </xdr:pic>
    <xdr:clientData/>
  </xdr:twoCellAnchor>
  <xdr:twoCellAnchor editAs="oneCell">
    <xdr:from>
      <xdr:col>6</xdr:col>
      <xdr:colOff>123840</xdr:colOff>
      <xdr:row>79</xdr:row>
      <xdr:rowOff>38160</xdr:rowOff>
    </xdr:from>
    <xdr:to>
      <xdr:col>6</xdr:col>
      <xdr:colOff>752040</xdr:colOff>
      <xdr:row>79</xdr:row>
      <xdr:rowOff>666360</xdr:rowOff>
    </xdr:to>
    <xdr:pic>
      <xdr:nvPicPr>
        <xdr:cNvPr id="650" name="Image 223" descr="Picture"/>
        <xdr:cNvPicPr/>
      </xdr:nvPicPr>
      <xdr:blipFill>
        <a:blip r:embed="rId223"/>
        <a:stretch/>
      </xdr:blipFill>
      <xdr:spPr>
        <a:xfrm>
          <a:off x="4707360" y="32870880"/>
          <a:ext cx="628200" cy="628200"/>
        </a:xfrm>
        <a:prstGeom prst="rect">
          <a:avLst/>
        </a:prstGeom>
        <a:ln w="0">
          <a:noFill/>
        </a:ln>
      </xdr:spPr>
    </xdr:pic>
    <xdr:clientData/>
  </xdr:twoCellAnchor>
  <xdr:twoCellAnchor editAs="oneCell">
    <xdr:from>
      <xdr:col>7</xdr:col>
      <xdr:colOff>123840</xdr:colOff>
      <xdr:row>79</xdr:row>
      <xdr:rowOff>38160</xdr:rowOff>
    </xdr:from>
    <xdr:to>
      <xdr:col>7</xdr:col>
      <xdr:colOff>752040</xdr:colOff>
      <xdr:row>79</xdr:row>
      <xdr:rowOff>666360</xdr:rowOff>
    </xdr:to>
    <xdr:pic>
      <xdr:nvPicPr>
        <xdr:cNvPr id="651" name="Image 224" descr="Picture"/>
        <xdr:cNvPicPr/>
      </xdr:nvPicPr>
      <xdr:blipFill>
        <a:blip r:embed="rId224"/>
        <a:stretch/>
      </xdr:blipFill>
      <xdr:spPr>
        <a:xfrm>
          <a:off x="5588640" y="32870880"/>
          <a:ext cx="628200" cy="628200"/>
        </a:xfrm>
        <a:prstGeom prst="rect">
          <a:avLst/>
        </a:prstGeom>
        <a:ln w="0">
          <a:noFill/>
        </a:ln>
      </xdr:spPr>
    </xdr:pic>
    <xdr:clientData/>
  </xdr:twoCellAnchor>
  <xdr:twoCellAnchor editAs="oneCell">
    <xdr:from>
      <xdr:col>8</xdr:col>
      <xdr:colOff>123840</xdr:colOff>
      <xdr:row>79</xdr:row>
      <xdr:rowOff>38160</xdr:rowOff>
    </xdr:from>
    <xdr:to>
      <xdr:col>8</xdr:col>
      <xdr:colOff>752040</xdr:colOff>
      <xdr:row>79</xdr:row>
      <xdr:rowOff>666360</xdr:rowOff>
    </xdr:to>
    <xdr:pic>
      <xdr:nvPicPr>
        <xdr:cNvPr id="652" name="Image 225" descr="Picture"/>
        <xdr:cNvPicPr/>
      </xdr:nvPicPr>
      <xdr:blipFill>
        <a:blip r:embed="rId225"/>
        <a:stretch/>
      </xdr:blipFill>
      <xdr:spPr>
        <a:xfrm>
          <a:off x="6469920" y="32870880"/>
          <a:ext cx="628200" cy="628200"/>
        </a:xfrm>
        <a:prstGeom prst="rect">
          <a:avLst/>
        </a:prstGeom>
        <a:ln w="0">
          <a:noFill/>
        </a:ln>
      </xdr:spPr>
    </xdr:pic>
    <xdr:clientData/>
  </xdr:twoCellAnchor>
  <xdr:twoCellAnchor editAs="oneCell">
    <xdr:from>
      <xdr:col>9</xdr:col>
      <xdr:colOff>123840</xdr:colOff>
      <xdr:row>79</xdr:row>
      <xdr:rowOff>38160</xdr:rowOff>
    </xdr:from>
    <xdr:to>
      <xdr:col>9</xdr:col>
      <xdr:colOff>752040</xdr:colOff>
      <xdr:row>79</xdr:row>
      <xdr:rowOff>666360</xdr:rowOff>
    </xdr:to>
    <xdr:pic>
      <xdr:nvPicPr>
        <xdr:cNvPr id="653" name="Image 226" descr="Picture"/>
        <xdr:cNvPicPr/>
      </xdr:nvPicPr>
      <xdr:blipFill>
        <a:blip r:embed="rId226"/>
        <a:stretch/>
      </xdr:blipFill>
      <xdr:spPr>
        <a:xfrm>
          <a:off x="7351560" y="32870880"/>
          <a:ext cx="628200" cy="628200"/>
        </a:xfrm>
        <a:prstGeom prst="rect">
          <a:avLst/>
        </a:prstGeom>
        <a:ln w="0">
          <a:noFill/>
        </a:ln>
      </xdr:spPr>
    </xdr:pic>
    <xdr:clientData/>
  </xdr:twoCellAnchor>
  <xdr:twoCellAnchor editAs="oneCell">
    <xdr:from>
      <xdr:col>2</xdr:col>
      <xdr:colOff>209520</xdr:colOff>
      <xdr:row>81</xdr:row>
      <xdr:rowOff>19080</xdr:rowOff>
    </xdr:from>
    <xdr:to>
      <xdr:col>2</xdr:col>
      <xdr:colOff>666360</xdr:colOff>
      <xdr:row>81</xdr:row>
      <xdr:rowOff>475920</xdr:rowOff>
    </xdr:to>
    <xdr:pic>
      <xdr:nvPicPr>
        <xdr:cNvPr id="654" name="Image 227" descr="Picture"/>
        <xdr:cNvPicPr/>
      </xdr:nvPicPr>
      <xdr:blipFill>
        <a:blip r:embed="rId227"/>
        <a:stretch/>
      </xdr:blipFill>
      <xdr:spPr>
        <a:xfrm>
          <a:off x="1267560" y="33861240"/>
          <a:ext cx="456840" cy="456840"/>
        </a:xfrm>
        <a:prstGeom prst="rect">
          <a:avLst/>
        </a:prstGeom>
        <a:ln w="0">
          <a:noFill/>
        </a:ln>
      </xdr:spPr>
    </xdr:pic>
    <xdr:clientData/>
  </xdr:twoCellAnchor>
  <xdr:twoCellAnchor editAs="oneCell">
    <xdr:from>
      <xdr:col>4</xdr:col>
      <xdr:colOff>228600</xdr:colOff>
      <xdr:row>81</xdr:row>
      <xdr:rowOff>38160</xdr:rowOff>
    </xdr:from>
    <xdr:to>
      <xdr:col>4</xdr:col>
      <xdr:colOff>647280</xdr:colOff>
      <xdr:row>81</xdr:row>
      <xdr:rowOff>456840</xdr:rowOff>
    </xdr:to>
    <xdr:pic>
      <xdr:nvPicPr>
        <xdr:cNvPr id="655" name="Image 228" descr="Picture"/>
        <xdr:cNvPicPr/>
      </xdr:nvPicPr>
      <xdr:blipFill>
        <a:blip r:embed="rId228"/>
        <a:stretch/>
      </xdr:blipFill>
      <xdr:spPr>
        <a:xfrm>
          <a:off x="3049200" y="33880320"/>
          <a:ext cx="418680" cy="418680"/>
        </a:xfrm>
        <a:prstGeom prst="rect">
          <a:avLst/>
        </a:prstGeom>
        <a:ln w="0">
          <a:noFill/>
        </a:ln>
      </xdr:spPr>
    </xdr:pic>
    <xdr:clientData/>
  </xdr:twoCellAnchor>
  <xdr:twoCellAnchor editAs="oneCell">
    <xdr:from>
      <xdr:col>6</xdr:col>
      <xdr:colOff>228600</xdr:colOff>
      <xdr:row>81</xdr:row>
      <xdr:rowOff>38160</xdr:rowOff>
    </xdr:from>
    <xdr:to>
      <xdr:col>6</xdr:col>
      <xdr:colOff>647280</xdr:colOff>
      <xdr:row>81</xdr:row>
      <xdr:rowOff>456840</xdr:rowOff>
    </xdr:to>
    <xdr:pic>
      <xdr:nvPicPr>
        <xdr:cNvPr id="656" name="Image 229" descr="Picture"/>
        <xdr:cNvPicPr/>
      </xdr:nvPicPr>
      <xdr:blipFill>
        <a:blip r:embed="rId229"/>
        <a:stretch/>
      </xdr:blipFill>
      <xdr:spPr>
        <a:xfrm>
          <a:off x="4812120" y="33880320"/>
          <a:ext cx="418680" cy="418680"/>
        </a:xfrm>
        <a:prstGeom prst="rect">
          <a:avLst/>
        </a:prstGeom>
        <a:ln w="0">
          <a:noFill/>
        </a:ln>
      </xdr:spPr>
    </xdr:pic>
    <xdr:clientData/>
  </xdr:twoCellAnchor>
  <xdr:twoCellAnchor editAs="oneCell">
    <xdr:from>
      <xdr:col>8</xdr:col>
      <xdr:colOff>228600</xdr:colOff>
      <xdr:row>81</xdr:row>
      <xdr:rowOff>38160</xdr:rowOff>
    </xdr:from>
    <xdr:to>
      <xdr:col>8</xdr:col>
      <xdr:colOff>647280</xdr:colOff>
      <xdr:row>81</xdr:row>
      <xdr:rowOff>456840</xdr:rowOff>
    </xdr:to>
    <xdr:pic>
      <xdr:nvPicPr>
        <xdr:cNvPr id="657" name="Image 230" descr="Picture"/>
        <xdr:cNvPicPr/>
      </xdr:nvPicPr>
      <xdr:blipFill>
        <a:blip r:embed="rId230"/>
        <a:stretch/>
      </xdr:blipFill>
      <xdr:spPr>
        <a:xfrm>
          <a:off x="6574680" y="33880320"/>
          <a:ext cx="418680" cy="418680"/>
        </a:xfrm>
        <a:prstGeom prst="rect">
          <a:avLst/>
        </a:prstGeom>
        <a:ln w="0">
          <a:noFill/>
        </a:ln>
      </xdr:spPr>
    </xdr:pic>
    <xdr:clientData/>
  </xdr:twoCellAnchor>
  <xdr:twoCellAnchor editAs="oneCell">
    <xdr:from>
      <xdr:col>2</xdr:col>
      <xdr:colOff>209520</xdr:colOff>
      <xdr:row>82</xdr:row>
      <xdr:rowOff>19080</xdr:rowOff>
    </xdr:from>
    <xdr:to>
      <xdr:col>2</xdr:col>
      <xdr:colOff>666360</xdr:colOff>
      <xdr:row>82</xdr:row>
      <xdr:rowOff>475920</xdr:rowOff>
    </xdr:to>
    <xdr:pic>
      <xdr:nvPicPr>
        <xdr:cNvPr id="658" name="Image 231" descr="Picture"/>
        <xdr:cNvPicPr/>
      </xdr:nvPicPr>
      <xdr:blipFill>
        <a:blip r:embed="rId231"/>
        <a:stretch/>
      </xdr:blipFill>
      <xdr:spPr>
        <a:xfrm>
          <a:off x="1267560" y="34366320"/>
          <a:ext cx="456840" cy="456840"/>
        </a:xfrm>
        <a:prstGeom prst="rect">
          <a:avLst/>
        </a:prstGeom>
        <a:ln w="0">
          <a:noFill/>
        </a:ln>
      </xdr:spPr>
    </xdr:pic>
    <xdr:clientData/>
  </xdr:twoCellAnchor>
  <xdr:twoCellAnchor editAs="oneCell">
    <xdr:from>
      <xdr:col>4</xdr:col>
      <xdr:colOff>228600</xdr:colOff>
      <xdr:row>82</xdr:row>
      <xdr:rowOff>38160</xdr:rowOff>
    </xdr:from>
    <xdr:to>
      <xdr:col>4</xdr:col>
      <xdr:colOff>647280</xdr:colOff>
      <xdr:row>82</xdr:row>
      <xdr:rowOff>456840</xdr:rowOff>
    </xdr:to>
    <xdr:pic>
      <xdr:nvPicPr>
        <xdr:cNvPr id="659" name="Image 232" descr="Picture"/>
        <xdr:cNvPicPr/>
      </xdr:nvPicPr>
      <xdr:blipFill>
        <a:blip r:embed="rId232"/>
        <a:stretch/>
      </xdr:blipFill>
      <xdr:spPr>
        <a:xfrm>
          <a:off x="3049200" y="34385400"/>
          <a:ext cx="418680" cy="418680"/>
        </a:xfrm>
        <a:prstGeom prst="rect">
          <a:avLst/>
        </a:prstGeom>
        <a:ln w="0">
          <a:noFill/>
        </a:ln>
      </xdr:spPr>
    </xdr:pic>
    <xdr:clientData/>
  </xdr:twoCellAnchor>
  <xdr:twoCellAnchor editAs="oneCell">
    <xdr:from>
      <xdr:col>6</xdr:col>
      <xdr:colOff>228600</xdr:colOff>
      <xdr:row>82</xdr:row>
      <xdr:rowOff>38160</xdr:rowOff>
    </xdr:from>
    <xdr:to>
      <xdr:col>6</xdr:col>
      <xdr:colOff>647280</xdr:colOff>
      <xdr:row>82</xdr:row>
      <xdr:rowOff>456840</xdr:rowOff>
    </xdr:to>
    <xdr:pic>
      <xdr:nvPicPr>
        <xdr:cNvPr id="660" name="Image 233" descr="Picture"/>
        <xdr:cNvPicPr/>
      </xdr:nvPicPr>
      <xdr:blipFill>
        <a:blip r:embed="rId233"/>
        <a:stretch/>
      </xdr:blipFill>
      <xdr:spPr>
        <a:xfrm>
          <a:off x="4812120" y="34385400"/>
          <a:ext cx="418680" cy="418680"/>
        </a:xfrm>
        <a:prstGeom prst="rect">
          <a:avLst/>
        </a:prstGeom>
        <a:ln w="0">
          <a:noFill/>
        </a:ln>
      </xdr:spPr>
    </xdr:pic>
    <xdr:clientData/>
  </xdr:twoCellAnchor>
  <xdr:twoCellAnchor editAs="oneCell">
    <xdr:from>
      <xdr:col>8</xdr:col>
      <xdr:colOff>228600</xdr:colOff>
      <xdr:row>82</xdr:row>
      <xdr:rowOff>38160</xdr:rowOff>
    </xdr:from>
    <xdr:to>
      <xdr:col>8</xdr:col>
      <xdr:colOff>647280</xdr:colOff>
      <xdr:row>82</xdr:row>
      <xdr:rowOff>456840</xdr:rowOff>
    </xdr:to>
    <xdr:pic>
      <xdr:nvPicPr>
        <xdr:cNvPr id="661" name="Image 234" descr="Picture"/>
        <xdr:cNvPicPr/>
      </xdr:nvPicPr>
      <xdr:blipFill>
        <a:blip r:embed="rId234"/>
        <a:stretch/>
      </xdr:blipFill>
      <xdr:spPr>
        <a:xfrm>
          <a:off x="6574680" y="34385400"/>
          <a:ext cx="418680" cy="418680"/>
        </a:xfrm>
        <a:prstGeom prst="rect">
          <a:avLst/>
        </a:prstGeom>
        <a:ln w="0">
          <a:noFill/>
        </a:ln>
      </xdr:spPr>
    </xdr:pic>
    <xdr:clientData/>
  </xdr:twoCellAnchor>
  <xdr:twoCellAnchor editAs="oneCell">
    <xdr:from>
      <xdr:col>2</xdr:col>
      <xdr:colOff>209520</xdr:colOff>
      <xdr:row>83</xdr:row>
      <xdr:rowOff>19080</xdr:rowOff>
    </xdr:from>
    <xdr:to>
      <xdr:col>2</xdr:col>
      <xdr:colOff>666360</xdr:colOff>
      <xdr:row>83</xdr:row>
      <xdr:rowOff>475920</xdr:rowOff>
    </xdr:to>
    <xdr:pic>
      <xdr:nvPicPr>
        <xdr:cNvPr id="662" name="Image 235" descr="Picture"/>
        <xdr:cNvPicPr/>
      </xdr:nvPicPr>
      <xdr:blipFill>
        <a:blip r:embed="rId235"/>
        <a:stretch/>
      </xdr:blipFill>
      <xdr:spPr>
        <a:xfrm>
          <a:off x="1267560" y="34871040"/>
          <a:ext cx="456840" cy="456840"/>
        </a:xfrm>
        <a:prstGeom prst="rect">
          <a:avLst/>
        </a:prstGeom>
        <a:ln w="0">
          <a:noFill/>
        </a:ln>
      </xdr:spPr>
    </xdr:pic>
    <xdr:clientData/>
  </xdr:twoCellAnchor>
  <xdr:twoCellAnchor editAs="oneCell">
    <xdr:from>
      <xdr:col>4</xdr:col>
      <xdr:colOff>228600</xdr:colOff>
      <xdr:row>83</xdr:row>
      <xdr:rowOff>38160</xdr:rowOff>
    </xdr:from>
    <xdr:to>
      <xdr:col>4</xdr:col>
      <xdr:colOff>647280</xdr:colOff>
      <xdr:row>83</xdr:row>
      <xdr:rowOff>456840</xdr:rowOff>
    </xdr:to>
    <xdr:pic>
      <xdr:nvPicPr>
        <xdr:cNvPr id="663" name="Image 236" descr="Picture"/>
        <xdr:cNvPicPr/>
      </xdr:nvPicPr>
      <xdr:blipFill>
        <a:blip r:embed="rId236"/>
        <a:stretch/>
      </xdr:blipFill>
      <xdr:spPr>
        <a:xfrm>
          <a:off x="3049200" y="34890120"/>
          <a:ext cx="418680" cy="418680"/>
        </a:xfrm>
        <a:prstGeom prst="rect">
          <a:avLst/>
        </a:prstGeom>
        <a:ln w="0">
          <a:noFill/>
        </a:ln>
      </xdr:spPr>
    </xdr:pic>
    <xdr:clientData/>
  </xdr:twoCellAnchor>
  <xdr:twoCellAnchor editAs="oneCell">
    <xdr:from>
      <xdr:col>6</xdr:col>
      <xdr:colOff>228600</xdr:colOff>
      <xdr:row>83</xdr:row>
      <xdr:rowOff>38160</xdr:rowOff>
    </xdr:from>
    <xdr:to>
      <xdr:col>6</xdr:col>
      <xdr:colOff>647280</xdr:colOff>
      <xdr:row>83</xdr:row>
      <xdr:rowOff>456840</xdr:rowOff>
    </xdr:to>
    <xdr:pic>
      <xdr:nvPicPr>
        <xdr:cNvPr id="664" name="Image 237" descr="Picture"/>
        <xdr:cNvPicPr/>
      </xdr:nvPicPr>
      <xdr:blipFill>
        <a:blip r:embed="rId237"/>
        <a:stretch/>
      </xdr:blipFill>
      <xdr:spPr>
        <a:xfrm>
          <a:off x="4812120" y="34890120"/>
          <a:ext cx="418680" cy="418680"/>
        </a:xfrm>
        <a:prstGeom prst="rect">
          <a:avLst/>
        </a:prstGeom>
        <a:ln w="0">
          <a:noFill/>
        </a:ln>
      </xdr:spPr>
    </xdr:pic>
    <xdr:clientData/>
  </xdr:twoCellAnchor>
  <xdr:twoCellAnchor editAs="oneCell">
    <xdr:from>
      <xdr:col>8</xdr:col>
      <xdr:colOff>228600</xdr:colOff>
      <xdr:row>83</xdr:row>
      <xdr:rowOff>38160</xdr:rowOff>
    </xdr:from>
    <xdr:to>
      <xdr:col>8</xdr:col>
      <xdr:colOff>647280</xdr:colOff>
      <xdr:row>83</xdr:row>
      <xdr:rowOff>456840</xdr:rowOff>
    </xdr:to>
    <xdr:pic>
      <xdr:nvPicPr>
        <xdr:cNvPr id="665" name="Image 238" descr="Picture"/>
        <xdr:cNvPicPr/>
      </xdr:nvPicPr>
      <xdr:blipFill>
        <a:blip r:embed="rId238"/>
        <a:stretch/>
      </xdr:blipFill>
      <xdr:spPr>
        <a:xfrm>
          <a:off x="6574680" y="34890120"/>
          <a:ext cx="418680" cy="418680"/>
        </a:xfrm>
        <a:prstGeom prst="rect">
          <a:avLst/>
        </a:prstGeom>
        <a:ln w="0">
          <a:noFill/>
        </a:ln>
      </xdr:spPr>
    </xdr:pic>
    <xdr:clientData/>
  </xdr:twoCellAnchor>
  <xdr:twoCellAnchor editAs="oneCell">
    <xdr:from>
      <xdr:col>2</xdr:col>
      <xdr:colOff>228600</xdr:colOff>
      <xdr:row>84</xdr:row>
      <xdr:rowOff>38160</xdr:rowOff>
    </xdr:from>
    <xdr:to>
      <xdr:col>2</xdr:col>
      <xdr:colOff>647280</xdr:colOff>
      <xdr:row>84</xdr:row>
      <xdr:rowOff>456840</xdr:rowOff>
    </xdr:to>
    <xdr:pic>
      <xdr:nvPicPr>
        <xdr:cNvPr id="666" name="Image 239" descr="Picture"/>
        <xdr:cNvPicPr/>
      </xdr:nvPicPr>
      <xdr:blipFill>
        <a:blip r:embed="rId239"/>
        <a:stretch/>
      </xdr:blipFill>
      <xdr:spPr>
        <a:xfrm>
          <a:off x="1286640" y="35394840"/>
          <a:ext cx="418680" cy="418680"/>
        </a:xfrm>
        <a:prstGeom prst="rect">
          <a:avLst/>
        </a:prstGeom>
        <a:ln w="0">
          <a:noFill/>
        </a:ln>
      </xdr:spPr>
    </xdr:pic>
    <xdr:clientData/>
  </xdr:twoCellAnchor>
  <xdr:twoCellAnchor editAs="oneCell">
    <xdr:from>
      <xdr:col>4</xdr:col>
      <xdr:colOff>228600</xdr:colOff>
      <xdr:row>84</xdr:row>
      <xdr:rowOff>38160</xdr:rowOff>
    </xdr:from>
    <xdr:to>
      <xdr:col>4</xdr:col>
      <xdr:colOff>647280</xdr:colOff>
      <xdr:row>84</xdr:row>
      <xdr:rowOff>456840</xdr:rowOff>
    </xdr:to>
    <xdr:pic>
      <xdr:nvPicPr>
        <xdr:cNvPr id="667" name="Image 240" descr="Picture"/>
        <xdr:cNvPicPr/>
      </xdr:nvPicPr>
      <xdr:blipFill>
        <a:blip r:embed="rId240"/>
        <a:stretch/>
      </xdr:blipFill>
      <xdr:spPr>
        <a:xfrm>
          <a:off x="3049200" y="35394840"/>
          <a:ext cx="418680" cy="418680"/>
        </a:xfrm>
        <a:prstGeom prst="rect">
          <a:avLst/>
        </a:prstGeom>
        <a:ln w="0">
          <a:noFill/>
        </a:ln>
      </xdr:spPr>
    </xdr:pic>
    <xdr:clientData/>
  </xdr:twoCellAnchor>
  <xdr:twoCellAnchor editAs="oneCell">
    <xdr:from>
      <xdr:col>2</xdr:col>
      <xdr:colOff>123840</xdr:colOff>
      <xdr:row>87</xdr:row>
      <xdr:rowOff>38160</xdr:rowOff>
    </xdr:from>
    <xdr:to>
      <xdr:col>2</xdr:col>
      <xdr:colOff>752040</xdr:colOff>
      <xdr:row>87</xdr:row>
      <xdr:rowOff>666360</xdr:rowOff>
    </xdr:to>
    <xdr:pic>
      <xdr:nvPicPr>
        <xdr:cNvPr id="668" name="Image 241" descr="Picture"/>
        <xdr:cNvPicPr/>
      </xdr:nvPicPr>
      <xdr:blipFill>
        <a:blip r:embed="rId241"/>
        <a:stretch/>
      </xdr:blipFill>
      <xdr:spPr>
        <a:xfrm>
          <a:off x="1181880" y="36347400"/>
          <a:ext cx="628200" cy="628200"/>
        </a:xfrm>
        <a:prstGeom prst="rect">
          <a:avLst/>
        </a:prstGeom>
        <a:ln w="0">
          <a:noFill/>
        </a:ln>
      </xdr:spPr>
    </xdr:pic>
    <xdr:clientData/>
  </xdr:twoCellAnchor>
  <xdr:twoCellAnchor editAs="oneCell">
    <xdr:from>
      <xdr:col>3</xdr:col>
      <xdr:colOff>123840</xdr:colOff>
      <xdr:row>87</xdr:row>
      <xdr:rowOff>38160</xdr:rowOff>
    </xdr:from>
    <xdr:to>
      <xdr:col>3</xdr:col>
      <xdr:colOff>752040</xdr:colOff>
      <xdr:row>87</xdr:row>
      <xdr:rowOff>666360</xdr:rowOff>
    </xdr:to>
    <xdr:pic>
      <xdr:nvPicPr>
        <xdr:cNvPr id="669" name="Image 242" descr="Picture"/>
        <xdr:cNvPicPr/>
      </xdr:nvPicPr>
      <xdr:blipFill>
        <a:blip r:embed="rId242"/>
        <a:stretch/>
      </xdr:blipFill>
      <xdr:spPr>
        <a:xfrm>
          <a:off x="2063160" y="36347400"/>
          <a:ext cx="628200" cy="628200"/>
        </a:xfrm>
        <a:prstGeom prst="rect">
          <a:avLst/>
        </a:prstGeom>
        <a:ln w="0">
          <a:noFill/>
        </a:ln>
      </xdr:spPr>
    </xdr:pic>
    <xdr:clientData/>
  </xdr:twoCellAnchor>
  <xdr:twoCellAnchor editAs="oneCell">
    <xdr:from>
      <xdr:col>4</xdr:col>
      <xdr:colOff>123840</xdr:colOff>
      <xdr:row>87</xdr:row>
      <xdr:rowOff>38160</xdr:rowOff>
    </xdr:from>
    <xdr:to>
      <xdr:col>4</xdr:col>
      <xdr:colOff>752040</xdr:colOff>
      <xdr:row>87</xdr:row>
      <xdr:rowOff>666360</xdr:rowOff>
    </xdr:to>
    <xdr:pic>
      <xdr:nvPicPr>
        <xdr:cNvPr id="670" name="Image 243" descr="Picture"/>
        <xdr:cNvPicPr/>
      </xdr:nvPicPr>
      <xdr:blipFill>
        <a:blip r:embed="rId243"/>
        <a:stretch/>
      </xdr:blipFill>
      <xdr:spPr>
        <a:xfrm>
          <a:off x="2944440" y="36347400"/>
          <a:ext cx="628200" cy="628200"/>
        </a:xfrm>
        <a:prstGeom prst="rect">
          <a:avLst/>
        </a:prstGeom>
        <a:ln w="0">
          <a:noFill/>
        </a:ln>
      </xdr:spPr>
    </xdr:pic>
    <xdr:clientData/>
  </xdr:twoCellAnchor>
  <xdr:twoCellAnchor editAs="oneCell">
    <xdr:from>
      <xdr:col>5</xdr:col>
      <xdr:colOff>123840</xdr:colOff>
      <xdr:row>87</xdr:row>
      <xdr:rowOff>38160</xdr:rowOff>
    </xdr:from>
    <xdr:to>
      <xdr:col>5</xdr:col>
      <xdr:colOff>752040</xdr:colOff>
      <xdr:row>87</xdr:row>
      <xdr:rowOff>666360</xdr:rowOff>
    </xdr:to>
    <xdr:pic>
      <xdr:nvPicPr>
        <xdr:cNvPr id="671" name="Image 244" descr="Picture"/>
        <xdr:cNvPicPr/>
      </xdr:nvPicPr>
      <xdr:blipFill>
        <a:blip r:embed="rId244"/>
        <a:stretch/>
      </xdr:blipFill>
      <xdr:spPr>
        <a:xfrm>
          <a:off x="3825720" y="36347400"/>
          <a:ext cx="628200" cy="628200"/>
        </a:xfrm>
        <a:prstGeom prst="rect">
          <a:avLst/>
        </a:prstGeom>
        <a:ln w="0">
          <a:noFill/>
        </a:ln>
      </xdr:spPr>
    </xdr:pic>
    <xdr:clientData/>
  </xdr:twoCellAnchor>
  <xdr:twoCellAnchor editAs="oneCell">
    <xdr:from>
      <xdr:col>6</xdr:col>
      <xdr:colOff>123840</xdr:colOff>
      <xdr:row>87</xdr:row>
      <xdr:rowOff>38160</xdr:rowOff>
    </xdr:from>
    <xdr:to>
      <xdr:col>6</xdr:col>
      <xdr:colOff>752040</xdr:colOff>
      <xdr:row>87</xdr:row>
      <xdr:rowOff>666360</xdr:rowOff>
    </xdr:to>
    <xdr:pic>
      <xdr:nvPicPr>
        <xdr:cNvPr id="672" name="Image 245" descr="Picture"/>
        <xdr:cNvPicPr/>
      </xdr:nvPicPr>
      <xdr:blipFill>
        <a:blip r:embed="rId245"/>
        <a:stretch/>
      </xdr:blipFill>
      <xdr:spPr>
        <a:xfrm>
          <a:off x="4707360" y="36347400"/>
          <a:ext cx="628200" cy="628200"/>
        </a:xfrm>
        <a:prstGeom prst="rect">
          <a:avLst/>
        </a:prstGeom>
        <a:ln w="0">
          <a:noFill/>
        </a:ln>
      </xdr:spPr>
    </xdr:pic>
    <xdr:clientData/>
  </xdr:twoCellAnchor>
  <xdr:twoCellAnchor editAs="oneCell">
    <xdr:from>
      <xdr:col>7</xdr:col>
      <xdr:colOff>123840</xdr:colOff>
      <xdr:row>87</xdr:row>
      <xdr:rowOff>38160</xdr:rowOff>
    </xdr:from>
    <xdr:to>
      <xdr:col>7</xdr:col>
      <xdr:colOff>752040</xdr:colOff>
      <xdr:row>87</xdr:row>
      <xdr:rowOff>666360</xdr:rowOff>
    </xdr:to>
    <xdr:pic>
      <xdr:nvPicPr>
        <xdr:cNvPr id="673" name="Image 246" descr="Picture"/>
        <xdr:cNvPicPr/>
      </xdr:nvPicPr>
      <xdr:blipFill>
        <a:blip r:embed="rId246"/>
        <a:stretch/>
      </xdr:blipFill>
      <xdr:spPr>
        <a:xfrm>
          <a:off x="5588640" y="36347400"/>
          <a:ext cx="628200" cy="628200"/>
        </a:xfrm>
        <a:prstGeom prst="rect">
          <a:avLst/>
        </a:prstGeom>
        <a:ln w="0">
          <a:noFill/>
        </a:ln>
      </xdr:spPr>
    </xdr:pic>
    <xdr:clientData/>
  </xdr:twoCellAnchor>
  <xdr:twoCellAnchor editAs="oneCell">
    <xdr:from>
      <xdr:col>8</xdr:col>
      <xdr:colOff>123840</xdr:colOff>
      <xdr:row>87</xdr:row>
      <xdr:rowOff>38160</xdr:rowOff>
    </xdr:from>
    <xdr:to>
      <xdr:col>8</xdr:col>
      <xdr:colOff>752040</xdr:colOff>
      <xdr:row>87</xdr:row>
      <xdr:rowOff>666360</xdr:rowOff>
    </xdr:to>
    <xdr:pic>
      <xdr:nvPicPr>
        <xdr:cNvPr id="674" name="Image 247" descr="Picture"/>
        <xdr:cNvPicPr/>
      </xdr:nvPicPr>
      <xdr:blipFill>
        <a:blip r:embed="rId247"/>
        <a:stretch/>
      </xdr:blipFill>
      <xdr:spPr>
        <a:xfrm>
          <a:off x="6469920" y="36347400"/>
          <a:ext cx="628200" cy="628200"/>
        </a:xfrm>
        <a:prstGeom prst="rect">
          <a:avLst/>
        </a:prstGeom>
        <a:ln w="0">
          <a:noFill/>
        </a:ln>
      </xdr:spPr>
    </xdr:pic>
    <xdr:clientData/>
  </xdr:twoCellAnchor>
  <xdr:twoCellAnchor editAs="oneCell">
    <xdr:from>
      <xdr:col>9</xdr:col>
      <xdr:colOff>123840</xdr:colOff>
      <xdr:row>87</xdr:row>
      <xdr:rowOff>38160</xdr:rowOff>
    </xdr:from>
    <xdr:to>
      <xdr:col>9</xdr:col>
      <xdr:colOff>752040</xdr:colOff>
      <xdr:row>87</xdr:row>
      <xdr:rowOff>666360</xdr:rowOff>
    </xdr:to>
    <xdr:pic>
      <xdr:nvPicPr>
        <xdr:cNvPr id="675" name="Image 248" descr="Picture"/>
        <xdr:cNvPicPr/>
      </xdr:nvPicPr>
      <xdr:blipFill>
        <a:blip r:embed="rId248"/>
        <a:stretch/>
      </xdr:blipFill>
      <xdr:spPr>
        <a:xfrm>
          <a:off x="7351560" y="36347400"/>
          <a:ext cx="628200" cy="628200"/>
        </a:xfrm>
        <a:prstGeom prst="rect">
          <a:avLst/>
        </a:prstGeom>
        <a:ln w="0">
          <a:noFill/>
        </a:ln>
      </xdr:spPr>
    </xdr:pic>
    <xdr:clientData/>
  </xdr:twoCellAnchor>
  <xdr:twoCellAnchor editAs="oneCell">
    <xdr:from>
      <xdr:col>2</xdr:col>
      <xdr:colOff>209520</xdr:colOff>
      <xdr:row>89</xdr:row>
      <xdr:rowOff>19080</xdr:rowOff>
    </xdr:from>
    <xdr:to>
      <xdr:col>2</xdr:col>
      <xdr:colOff>666360</xdr:colOff>
      <xdr:row>89</xdr:row>
      <xdr:rowOff>475920</xdr:rowOff>
    </xdr:to>
    <xdr:pic>
      <xdr:nvPicPr>
        <xdr:cNvPr id="676" name="Image 249" descr="Picture"/>
        <xdr:cNvPicPr/>
      </xdr:nvPicPr>
      <xdr:blipFill>
        <a:blip r:embed="rId249"/>
        <a:stretch/>
      </xdr:blipFill>
      <xdr:spPr>
        <a:xfrm>
          <a:off x="1267560" y="37338120"/>
          <a:ext cx="456840" cy="456840"/>
        </a:xfrm>
        <a:prstGeom prst="rect">
          <a:avLst/>
        </a:prstGeom>
        <a:ln w="0">
          <a:noFill/>
        </a:ln>
      </xdr:spPr>
    </xdr:pic>
    <xdr:clientData/>
  </xdr:twoCellAnchor>
  <xdr:twoCellAnchor editAs="oneCell">
    <xdr:from>
      <xdr:col>4</xdr:col>
      <xdr:colOff>228600</xdr:colOff>
      <xdr:row>89</xdr:row>
      <xdr:rowOff>38160</xdr:rowOff>
    </xdr:from>
    <xdr:to>
      <xdr:col>4</xdr:col>
      <xdr:colOff>647280</xdr:colOff>
      <xdr:row>89</xdr:row>
      <xdr:rowOff>456840</xdr:rowOff>
    </xdr:to>
    <xdr:pic>
      <xdr:nvPicPr>
        <xdr:cNvPr id="677" name="Image 250" descr="Picture"/>
        <xdr:cNvPicPr/>
      </xdr:nvPicPr>
      <xdr:blipFill>
        <a:blip r:embed="rId250"/>
        <a:stretch/>
      </xdr:blipFill>
      <xdr:spPr>
        <a:xfrm>
          <a:off x="3049200" y="37357200"/>
          <a:ext cx="418680" cy="418680"/>
        </a:xfrm>
        <a:prstGeom prst="rect">
          <a:avLst/>
        </a:prstGeom>
        <a:ln w="0">
          <a:noFill/>
        </a:ln>
      </xdr:spPr>
    </xdr:pic>
    <xdr:clientData/>
  </xdr:twoCellAnchor>
  <xdr:twoCellAnchor editAs="oneCell">
    <xdr:from>
      <xdr:col>6</xdr:col>
      <xdr:colOff>228600</xdr:colOff>
      <xdr:row>89</xdr:row>
      <xdr:rowOff>38160</xdr:rowOff>
    </xdr:from>
    <xdr:to>
      <xdr:col>6</xdr:col>
      <xdr:colOff>647280</xdr:colOff>
      <xdr:row>89</xdr:row>
      <xdr:rowOff>456840</xdr:rowOff>
    </xdr:to>
    <xdr:pic>
      <xdr:nvPicPr>
        <xdr:cNvPr id="678" name="Image 251" descr="Picture"/>
        <xdr:cNvPicPr/>
      </xdr:nvPicPr>
      <xdr:blipFill>
        <a:blip r:embed="rId251"/>
        <a:stretch/>
      </xdr:blipFill>
      <xdr:spPr>
        <a:xfrm>
          <a:off x="4812120" y="37357200"/>
          <a:ext cx="418680" cy="418680"/>
        </a:xfrm>
        <a:prstGeom prst="rect">
          <a:avLst/>
        </a:prstGeom>
        <a:ln w="0">
          <a:noFill/>
        </a:ln>
      </xdr:spPr>
    </xdr:pic>
    <xdr:clientData/>
  </xdr:twoCellAnchor>
  <xdr:twoCellAnchor editAs="oneCell">
    <xdr:from>
      <xdr:col>8</xdr:col>
      <xdr:colOff>228600</xdr:colOff>
      <xdr:row>89</xdr:row>
      <xdr:rowOff>38160</xdr:rowOff>
    </xdr:from>
    <xdr:to>
      <xdr:col>8</xdr:col>
      <xdr:colOff>647280</xdr:colOff>
      <xdr:row>89</xdr:row>
      <xdr:rowOff>456840</xdr:rowOff>
    </xdr:to>
    <xdr:pic>
      <xdr:nvPicPr>
        <xdr:cNvPr id="679" name="Image 252" descr="Picture"/>
        <xdr:cNvPicPr/>
      </xdr:nvPicPr>
      <xdr:blipFill>
        <a:blip r:embed="rId252"/>
        <a:stretch/>
      </xdr:blipFill>
      <xdr:spPr>
        <a:xfrm>
          <a:off x="6574680" y="37357200"/>
          <a:ext cx="418680" cy="418680"/>
        </a:xfrm>
        <a:prstGeom prst="rect">
          <a:avLst/>
        </a:prstGeom>
        <a:ln w="0">
          <a:noFill/>
        </a:ln>
      </xdr:spPr>
    </xdr:pic>
    <xdr:clientData/>
  </xdr:twoCellAnchor>
  <xdr:twoCellAnchor editAs="oneCell">
    <xdr:from>
      <xdr:col>2</xdr:col>
      <xdr:colOff>209520</xdr:colOff>
      <xdr:row>90</xdr:row>
      <xdr:rowOff>19080</xdr:rowOff>
    </xdr:from>
    <xdr:to>
      <xdr:col>2</xdr:col>
      <xdr:colOff>666360</xdr:colOff>
      <xdr:row>90</xdr:row>
      <xdr:rowOff>475920</xdr:rowOff>
    </xdr:to>
    <xdr:pic>
      <xdr:nvPicPr>
        <xdr:cNvPr id="680" name="Image 253" descr="Picture"/>
        <xdr:cNvPicPr/>
      </xdr:nvPicPr>
      <xdr:blipFill>
        <a:blip r:embed="rId253"/>
        <a:stretch/>
      </xdr:blipFill>
      <xdr:spPr>
        <a:xfrm>
          <a:off x="1267560" y="37842840"/>
          <a:ext cx="456840" cy="456840"/>
        </a:xfrm>
        <a:prstGeom prst="rect">
          <a:avLst/>
        </a:prstGeom>
        <a:ln w="0">
          <a:noFill/>
        </a:ln>
      </xdr:spPr>
    </xdr:pic>
    <xdr:clientData/>
  </xdr:twoCellAnchor>
  <xdr:twoCellAnchor editAs="oneCell">
    <xdr:from>
      <xdr:col>4</xdr:col>
      <xdr:colOff>228600</xdr:colOff>
      <xdr:row>90</xdr:row>
      <xdr:rowOff>38160</xdr:rowOff>
    </xdr:from>
    <xdr:to>
      <xdr:col>4</xdr:col>
      <xdr:colOff>647280</xdr:colOff>
      <xdr:row>90</xdr:row>
      <xdr:rowOff>456840</xdr:rowOff>
    </xdr:to>
    <xdr:pic>
      <xdr:nvPicPr>
        <xdr:cNvPr id="681" name="Image 254" descr="Picture"/>
        <xdr:cNvPicPr/>
      </xdr:nvPicPr>
      <xdr:blipFill>
        <a:blip r:embed="rId254"/>
        <a:stretch/>
      </xdr:blipFill>
      <xdr:spPr>
        <a:xfrm>
          <a:off x="3049200" y="37861920"/>
          <a:ext cx="418680" cy="418680"/>
        </a:xfrm>
        <a:prstGeom prst="rect">
          <a:avLst/>
        </a:prstGeom>
        <a:ln w="0">
          <a:noFill/>
        </a:ln>
      </xdr:spPr>
    </xdr:pic>
    <xdr:clientData/>
  </xdr:twoCellAnchor>
  <xdr:twoCellAnchor editAs="oneCell">
    <xdr:from>
      <xdr:col>6</xdr:col>
      <xdr:colOff>228600</xdr:colOff>
      <xdr:row>90</xdr:row>
      <xdr:rowOff>38160</xdr:rowOff>
    </xdr:from>
    <xdr:to>
      <xdr:col>6</xdr:col>
      <xdr:colOff>647280</xdr:colOff>
      <xdr:row>90</xdr:row>
      <xdr:rowOff>456840</xdr:rowOff>
    </xdr:to>
    <xdr:pic>
      <xdr:nvPicPr>
        <xdr:cNvPr id="682" name="Image 255" descr="Picture"/>
        <xdr:cNvPicPr/>
      </xdr:nvPicPr>
      <xdr:blipFill>
        <a:blip r:embed="rId255"/>
        <a:stretch/>
      </xdr:blipFill>
      <xdr:spPr>
        <a:xfrm>
          <a:off x="4812120" y="37861920"/>
          <a:ext cx="418680" cy="418680"/>
        </a:xfrm>
        <a:prstGeom prst="rect">
          <a:avLst/>
        </a:prstGeom>
        <a:ln w="0">
          <a:noFill/>
        </a:ln>
      </xdr:spPr>
    </xdr:pic>
    <xdr:clientData/>
  </xdr:twoCellAnchor>
  <xdr:twoCellAnchor editAs="oneCell">
    <xdr:from>
      <xdr:col>8</xdr:col>
      <xdr:colOff>228600</xdr:colOff>
      <xdr:row>90</xdr:row>
      <xdr:rowOff>38160</xdr:rowOff>
    </xdr:from>
    <xdr:to>
      <xdr:col>8</xdr:col>
      <xdr:colOff>647280</xdr:colOff>
      <xdr:row>90</xdr:row>
      <xdr:rowOff>456840</xdr:rowOff>
    </xdr:to>
    <xdr:pic>
      <xdr:nvPicPr>
        <xdr:cNvPr id="683" name="Image 256" descr="Picture"/>
        <xdr:cNvPicPr/>
      </xdr:nvPicPr>
      <xdr:blipFill>
        <a:blip r:embed="rId256"/>
        <a:stretch/>
      </xdr:blipFill>
      <xdr:spPr>
        <a:xfrm>
          <a:off x="6574680" y="37861920"/>
          <a:ext cx="418680" cy="418680"/>
        </a:xfrm>
        <a:prstGeom prst="rect">
          <a:avLst/>
        </a:prstGeom>
        <a:ln w="0">
          <a:noFill/>
        </a:ln>
      </xdr:spPr>
    </xdr:pic>
    <xdr:clientData/>
  </xdr:twoCellAnchor>
  <xdr:twoCellAnchor editAs="oneCell">
    <xdr:from>
      <xdr:col>2</xdr:col>
      <xdr:colOff>209520</xdr:colOff>
      <xdr:row>91</xdr:row>
      <xdr:rowOff>19080</xdr:rowOff>
    </xdr:from>
    <xdr:to>
      <xdr:col>2</xdr:col>
      <xdr:colOff>666360</xdr:colOff>
      <xdr:row>91</xdr:row>
      <xdr:rowOff>475920</xdr:rowOff>
    </xdr:to>
    <xdr:pic>
      <xdr:nvPicPr>
        <xdr:cNvPr id="684" name="Image 257" descr="Picture"/>
        <xdr:cNvPicPr/>
      </xdr:nvPicPr>
      <xdr:blipFill>
        <a:blip r:embed="rId257"/>
        <a:stretch/>
      </xdr:blipFill>
      <xdr:spPr>
        <a:xfrm>
          <a:off x="1267560" y="38347560"/>
          <a:ext cx="456840" cy="456840"/>
        </a:xfrm>
        <a:prstGeom prst="rect">
          <a:avLst/>
        </a:prstGeom>
        <a:ln w="0">
          <a:noFill/>
        </a:ln>
      </xdr:spPr>
    </xdr:pic>
    <xdr:clientData/>
  </xdr:twoCellAnchor>
  <xdr:twoCellAnchor editAs="oneCell">
    <xdr:from>
      <xdr:col>4</xdr:col>
      <xdr:colOff>228600</xdr:colOff>
      <xdr:row>91</xdr:row>
      <xdr:rowOff>38160</xdr:rowOff>
    </xdr:from>
    <xdr:to>
      <xdr:col>4</xdr:col>
      <xdr:colOff>647280</xdr:colOff>
      <xdr:row>91</xdr:row>
      <xdr:rowOff>456840</xdr:rowOff>
    </xdr:to>
    <xdr:pic>
      <xdr:nvPicPr>
        <xdr:cNvPr id="685" name="Image 258" descr="Picture"/>
        <xdr:cNvPicPr/>
      </xdr:nvPicPr>
      <xdr:blipFill>
        <a:blip r:embed="rId258"/>
        <a:stretch/>
      </xdr:blipFill>
      <xdr:spPr>
        <a:xfrm>
          <a:off x="3049200" y="38366640"/>
          <a:ext cx="418680" cy="418680"/>
        </a:xfrm>
        <a:prstGeom prst="rect">
          <a:avLst/>
        </a:prstGeom>
        <a:ln w="0">
          <a:noFill/>
        </a:ln>
      </xdr:spPr>
    </xdr:pic>
    <xdr:clientData/>
  </xdr:twoCellAnchor>
  <xdr:twoCellAnchor editAs="oneCell">
    <xdr:from>
      <xdr:col>6</xdr:col>
      <xdr:colOff>228600</xdr:colOff>
      <xdr:row>91</xdr:row>
      <xdr:rowOff>38160</xdr:rowOff>
    </xdr:from>
    <xdr:to>
      <xdr:col>6</xdr:col>
      <xdr:colOff>647280</xdr:colOff>
      <xdr:row>91</xdr:row>
      <xdr:rowOff>456840</xdr:rowOff>
    </xdr:to>
    <xdr:pic>
      <xdr:nvPicPr>
        <xdr:cNvPr id="686" name="Image 259" descr="Picture"/>
        <xdr:cNvPicPr/>
      </xdr:nvPicPr>
      <xdr:blipFill>
        <a:blip r:embed="rId259"/>
        <a:stretch/>
      </xdr:blipFill>
      <xdr:spPr>
        <a:xfrm>
          <a:off x="4812120" y="38366640"/>
          <a:ext cx="418680" cy="418680"/>
        </a:xfrm>
        <a:prstGeom prst="rect">
          <a:avLst/>
        </a:prstGeom>
        <a:ln w="0">
          <a:noFill/>
        </a:ln>
      </xdr:spPr>
    </xdr:pic>
    <xdr:clientData/>
  </xdr:twoCellAnchor>
  <xdr:twoCellAnchor editAs="oneCell">
    <xdr:from>
      <xdr:col>8</xdr:col>
      <xdr:colOff>228600</xdr:colOff>
      <xdr:row>91</xdr:row>
      <xdr:rowOff>38160</xdr:rowOff>
    </xdr:from>
    <xdr:to>
      <xdr:col>8</xdr:col>
      <xdr:colOff>647280</xdr:colOff>
      <xdr:row>91</xdr:row>
      <xdr:rowOff>456840</xdr:rowOff>
    </xdr:to>
    <xdr:pic>
      <xdr:nvPicPr>
        <xdr:cNvPr id="687" name="Image 260" descr="Picture"/>
        <xdr:cNvPicPr/>
      </xdr:nvPicPr>
      <xdr:blipFill>
        <a:blip r:embed="rId260"/>
        <a:stretch/>
      </xdr:blipFill>
      <xdr:spPr>
        <a:xfrm>
          <a:off x="6574680" y="38366640"/>
          <a:ext cx="418680" cy="418680"/>
        </a:xfrm>
        <a:prstGeom prst="rect">
          <a:avLst/>
        </a:prstGeom>
        <a:ln w="0">
          <a:noFill/>
        </a:ln>
      </xdr:spPr>
    </xdr:pic>
    <xdr:clientData/>
  </xdr:twoCellAnchor>
  <xdr:twoCellAnchor editAs="oneCell">
    <xdr:from>
      <xdr:col>2</xdr:col>
      <xdr:colOff>228600</xdr:colOff>
      <xdr:row>92</xdr:row>
      <xdr:rowOff>38160</xdr:rowOff>
    </xdr:from>
    <xdr:to>
      <xdr:col>2</xdr:col>
      <xdr:colOff>647280</xdr:colOff>
      <xdr:row>92</xdr:row>
      <xdr:rowOff>456840</xdr:rowOff>
    </xdr:to>
    <xdr:pic>
      <xdr:nvPicPr>
        <xdr:cNvPr id="688" name="Image 261" descr="Picture"/>
        <xdr:cNvPicPr/>
      </xdr:nvPicPr>
      <xdr:blipFill>
        <a:blip r:embed="rId261"/>
        <a:stretch/>
      </xdr:blipFill>
      <xdr:spPr>
        <a:xfrm>
          <a:off x="1286640" y="38871720"/>
          <a:ext cx="418680" cy="418680"/>
        </a:xfrm>
        <a:prstGeom prst="rect">
          <a:avLst/>
        </a:prstGeom>
        <a:ln w="0">
          <a:noFill/>
        </a:ln>
      </xdr:spPr>
    </xdr:pic>
    <xdr:clientData/>
  </xdr:twoCellAnchor>
  <xdr:twoCellAnchor editAs="oneCell">
    <xdr:from>
      <xdr:col>4</xdr:col>
      <xdr:colOff>228600</xdr:colOff>
      <xdr:row>92</xdr:row>
      <xdr:rowOff>38160</xdr:rowOff>
    </xdr:from>
    <xdr:to>
      <xdr:col>4</xdr:col>
      <xdr:colOff>647280</xdr:colOff>
      <xdr:row>92</xdr:row>
      <xdr:rowOff>456840</xdr:rowOff>
    </xdr:to>
    <xdr:pic>
      <xdr:nvPicPr>
        <xdr:cNvPr id="689" name="Image 262" descr="Picture"/>
        <xdr:cNvPicPr/>
      </xdr:nvPicPr>
      <xdr:blipFill>
        <a:blip r:embed="rId262"/>
        <a:stretch/>
      </xdr:blipFill>
      <xdr:spPr>
        <a:xfrm>
          <a:off x="3049200" y="38871720"/>
          <a:ext cx="418680" cy="418680"/>
        </a:xfrm>
        <a:prstGeom prst="rect">
          <a:avLst/>
        </a:prstGeom>
        <a:ln w="0">
          <a:noFill/>
        </a:ln>
      </xdr:spPr>
    </xdr:pic>
    <xdr:clientData/>
  </xdr:twoCellAnchor>
  <xdr:twoCellAnchor editAs="oneCell">
    <xdr:from>
      <xdr:col>6</xdr:col>
      <xdr:colOff>228600</xdr:colOff>
      <xdr:row>92</xdr:row>
      <xdr:rowOff>38160</xdr:rowOff>
    </xdr:from>
    <xdr:to>
      <xdr:col>6</xdr:col>
      <xdr:colOff>647280</xdr:colOff>
      <xdr:row>92</xdr:row>
      <xdr:rowOff>456840</xdr:rowOff>
    </xdr:to>
    <xdr:pic>
      <xdr:nvPicPr>
        <xdr:cNvPr id="690" name="Image 263" descr="Picture"/>
        <xdr:cNvPicPr/>
      </xdr:nvPicPr>
      <xdr:blipFill>
        <a:blip r:embed="rId263"/>
        <a:stretch/>
      </xdr:blipFill>
      <xdr:spPr>
        <a:xfrm>
          <a:off x="4812120" y="38871720"/>
          <a:ext cx="418680" cy="418680"/>
        </a:xfrm>
        <a:prstGeom prst="rect">
          <a:avLst/>
        </a:prstGeom>
        <a:ln w="0">
          <a:noFill/>
        </a:ln>
      </xdr:spPr>
    </xdr:pic>
    <xdr:clientData/>
  </xdr:twoCellAnchor>
  <xdr:twoCellAnchor editAs="oneCell">
    <xdr:from>
      <xdr:col>2</xdr:col>
      <xdr:colOff>123840</xdr:colOff>
      <xdr:row>95</xdr:row>
      <xdr:rowOff>38160</xdr:rowOff>
    </xdr:from>
    <xdr:to>
      <xdr:col>2</xdr:col>
      <xdr:colOff>752040</xdr:colOff>
      <xdr:row>95</xdr:row>
      <xdr:rowOff>666360</xdr:rowOff>
    </xdr:to>
    <xdr:pic>
      <xdr:nvPicPr>
        <xdr:cNvPr id="691" name="Image 264" descr="Picture"/>
        <xdr:cNvPicPr/>
      </xdr:nvPicPr>
      <xdr:blipFill>
        <a:blip r:embed="rId264"/>
        <a:stretch/>
      </xdr:blipFill>
      <xdr:spPr>
        <a:xfrm>
          <a:off x="1181880" y="39823920"/>
          <a:ext cx="628200" cy="628200"/>
        </a:xfrm>
        <a:prstGeom prst="rect">
          <a:avLst/>
        </a:prstGeom>
        <a:ln w="0">
          <a:noFill/>
        </a:ln>
      </xdr:spPr>
    </xdr:pic>
    <xdr:clientData/>
  </xdr:twoCellAnchor>
  <xdr:twoCellAnchor editAs="oneCell">
    <xdr:from>
      <xdr:col>3</xdr:col>
      <xdr:colOff>123840</xdr:colOff>
      <xdr:row>95</xdr:row>
      <xdr:rowOff>38160</xdr:rowOff>
    </xdr:from>
    <xdr:to>
      <xdr:col>3</xdr:col>
      <xdr:colOff>752040</xdr:colOff>
      <xdr:row>95</xdr:row>
      <xdr:rowOff>666360</xdr:rowOff>
    </xdr:to>
    <xdr:pic>
      <xdr:nvPicPr>
        <xdr:cNvPr id="692" name="Image 265" descr="Picture"/>
        <xdr:cNvPicPr/>
      </xdr:nvPicPr>
      <xdr:blipFill>
        <a:blip r:embed="rId265"/>
        <a:stretch/>
      </xdr:blipFill>
      <xdr:spPr>
        <a:xfrm>
          <a:off x="2063160" y="39823920"/>
          <a:ext cx="628200" cy="628200"/>
        </a:xfrm>
        <a:prstGeom prst="rect">
          <a:avLst/>
        </a:prstGeom>
        <a:ln w="0">
          <a:noFill/>
        </a:ln>
      </xdr:spPr>
    </xdr:pic>
    <xdr:clientData/>
  </xdr:twoCellAnchor>
  <xdr:twoCellAnchor editAs="oneCell">
    <xdr:from>
      <xdr:col>4</xdr:col>
      <xdr:colOff>123840</xdr:colOff>
      <xdr:row>95</xdr:row>
      <xdr:rowOff>38160</xdr:rowOff>
    </xdr:from>
    <xdr:to>
      <xdr:col>4</xdr:col>
      <xdr:colOff>752040</xdr:colOff>
      <xdr:row>95</xdr:row>
      <xdr:rowOff>666360</xdr:rowOff>
    </xdr:to>
    <xdr:pic>
      <xdr:nvPicPr>
        <xdr:cNvPr id="693" name="Image 266" descr="Picture"/>
        <xdr:cNvPicPr/>
      </xdr:nvPicPr>
      <xdr:blipFill>
        <a:blip r:embed="rId266"/>
        <a:stretch/>
      </xdr:blipFill>
      <xdr:spPr>
        <a:xfrm>
          <a:off x="2944440" y="39823920"/>
          <a:ext cx="628200" cy="628200"/>
        </a:xfrm>
        <a:prstGeom prst="rect">
          <a:avLst/>
        </a:prstGeom>
        <a:ln w="0">
          <a:noFill/>
        </a:ln>
      </xdr:spPr>
    </xdr:pic>
    <xdr:clientData/>
  </xdr:twoCellAnchor>
  <xdr:twoCellAnchor editAs="oneCell">
    <xdr:from>
      <xdr:col>5</xdr:col>
      <xdr:colOff>123840</xdr:colOff>
      <xdr:row>95</xdr:row>
      <xdr:rowOff>38160</xdr:rowOff>
    </xdr:from>
    <xdr:to>
      <xdr:col>5</xdr:col>
      <xdr:colOff>752040</xdr:colOff>
      <xdr:row>95</xdr:row>
      <xdr:rowOff>666360</xdr:rowOff>
    </xdr:to>
    <xdr:pic>
      <xdr:nvPicPr>
        <xdr:cNvPr id="694" name="Image 267" descr="Picture"/>
        <xdr:cNvPicPr/>
      </xdr:nvPicPr>
      <xdr:blipFill>
        <a:blip r:embed="rId267"/>
        <a:stretch/>
      </xdr:blipFill>
      <xdr:spPr>
        <a:xfrm>
          <a:off x="3825720" y="39823920"/>
          <a:ext cx="628200" cy="628200"/>
        </a:xfrm>
        <a:prstGeom prst="rect">
          <a:avLst/>
        </a:prstGeom>
        <a:ln w="0">
          <a:noFill/>
        </a:ln>
      </xdr:spPr>
    </xdr:pic>
    <xdr:clientData/>
  </xdr:twoCellAnchor>
  <xdr:twoCellAnchor editAs="oneCell">
    <xdr:from>
      <xdr:col>6</xdr:col>
      <xdr:colOff>123840</xdr:colOff>
      <xdr:row>95</xdr:row>
      <xdr:rowOff>38160</xdr:rowOff>
    </xdr:from>
    <xdr:to>
      <xdr:col>6</xdr:col>
      <xdr:colOff>752040</xdr:colOff>
      <xdr:row>95</xdr:row>
      <xdr:rowOff>666360</xdr:rowOff>
    </xdr:to>
    <xdr:pic>
      <xdr:nvPicPr>
        <xdr:cNvPr id="695" name="Image 268" descr="Picture"/>
        <xdr:cNvPicPr/>
      </xdr:nvPicPr>
      <xdr:blipFill>
        <a:blip r:embed="rId268"/>
        <a:stretch/>
      </xdr:blipFill>
      <xdr:spPr>
        <a:xfrm>
          <a:off x="4707360" y="39823920"/>
          <a:ext cx="628200" cy="628200"/>
        </a:xfrm>
        <a:prstGeom prst="rect">
          <a:avLst/>
        </a:prstGeom>
        <a:ln w="0">
          <a:noFill/>
        </a:ln>
      </xdr:spPr>
    </xdr:pic>
    <xdr:clientData/>
  </xdr:twoCellAnchor>
  <xdr:twoCellAnchor editAs="oneCell">
    <xdr:from>
      <xdr:col>7</xdr:col>
      <xdr:colOff>123840</xdr:colOff>
      <xdr:row>95</xdr:row>
      <xdr:rowOff>38160</xdr:rowOff>
    </xdr:from>
    <xdr:to>
      <xdr:col>7</xdr:col>
      <xdr:colOff>752040</xdr:colOff>
      <xdr:row>95</xdr:row>
      <xdr:rowOff>666360</xdr:rowOff>
    </xdr:to>
    <xdr:pic>
      <xdr:nvPicPr>
        <xdr:cNvPr id="696" name="Image 269" descr="Picture"/>
        <xdr:cNvPicPr/>
      </xdr:nvPicPr>
      <xdr:blipFill>
        <a:blip r:embed="rId269"/>
        <a:stretch/>
      </xdr:blipFill>
      <xdr:spPr>
        <a:xfrm>
          <a:off x="5588640" y="39823920"/>
          <a:ext cx="628200" cy="628200"/>
        </a:xfrm>
        <a:prstGeom prst="rect">
          <a:avLst/>
        </a:prstGeom>
        <a:ln w="0">
          <a:noFill/>
        </a:ln>
      </xdr:spPr>
    </xdr:pic>
    <xdr:clientData/>
  </xdr:twoCellAnchor>
  <xdr:twoCellAnchor editAs="oneCell">
    <xdr:from>
      <xdr:col>8</xdr:col>
      <xdr:colOff>123840</xdr:colOff>
      <xdr:row>95</xdr:row>
      <xdr:rowOff>38160</xdr:rowOff>
    </xdr:from>
    <xdr:to>
      <xdr:col>8</xdr:col>
      <xdr:colOff>752040</xdr:colOff>
      <xdr:row>95</xdr:row>
      <xdr:rowOff>666360</xdr:rowOff>
    </xdr:to>
    <xdr:pic>
      <xdr:nvPicPr>
        <xdr:cNvPr id="697" name="Image 270" descr="Picture"/>
        <xdr:cNvPicPr/>
      </xdr:nvPicPr>
      <xdr:blipFill>
        <a:blip r:embed="rId270"/>
        <a:stretch/>
      </xdr:blipFill>
      <xdr:spPr>
        <a:xfrm>
          <a:off x="6469920" y="39823920"/>
          <a:ext cx="628200" cy="628200"/>
        </a:xfrm>
        <a:prstGeom prst="rect">
          <a:avLst/>
        </a:prstGeom>
        <a:ln w="0">
          <a:noFill/>
        </a:ln>
      </xdr:spPr>
    </xdr:pic>
    <xdr:clientData/>
  </xdr:twoCellAnchor>
  <xdr:twoCellAnchor editAs="oneCell">
    <xdr:from>
      <xdr:col>9</xdr:col>
      <xdr:colOff>123840</xdr:colOff>
      <xdr:row>95</xdr:row>
      <xdr:rowOff>38160</xdr:rowOff>
    </xdr:from>
    <xdr:to>
      <xdr:col>9</xdr:col>
      <xdr:colOff>752040</xdr:colOff>
      <xdr:row>95</xdr:row>
      <xdr:rowOff>666360</xdr:rowOff>
    </xdr:to>
    <xdr:pic>
      <xdr:nvPicPr>
        <xdr:cNvPr id="698" name="Image 271" descr="Picture"/>
        <xdr:cNvPicPr/>
      </xdr:nvPicPr>
      <xdr:blipFill>
        <a:blip r:embed="rId271"/>
        <a:stretch/>
      </xdr:blipFill>
      <xdr:spPr>
        <a:xfrm>
          <a:off x="7351560" y="39823920"/>
          <a:ext cx="628200" cy="628200"/>
        </a:xfrm>
        <a:prstGeom prst="rect">
          <a:avLst/>
        </a:prstGeom>
        <a:ln w="0">
          <a:noFill/>
        </a:ln>
      </xdr:spPr>
    </xdr:pic>
    <xdr:clientData/>
  </xdr:twoCellAnchor>
  <xdr:twoCellAnchor editAs="oneCell">
    <xdr:from>
      <xdr:col>2</xdr:col>
      <xdr:colOff>209520</xdr:colOff>
      <xdr:row>97</xdr:row>
      <xdr:rowOff>19080</xdr:rowOff>
    </xdr:from>
    <xdr:to>
      <xdr:col>2</xdr:col>
      <xdr:colOff>666360</xdr:colOff>
      <xdr:row>97</xdr:row>
      <xdr:rowOff>475920</xdr:rowOff>
    </xdr:to>
    <xdr:pic>
      <xdr:nvPicPr>
        <xdr:cNvPr id="699" name="Image 272" descr="Picture"/>
        <xdr:cNvPicPr/>
      </xdr:nvPicPr>
      <xdr:blipFill>
        <a:blip r:embed="rId272"/>
        <a:stretch/>
      </xdr:blipFill>
      <xdr:spPr>
        <a:xfrm>
          <a:off x="1267560" y="40814640"/>
          <a:ext cx="456840" cy="456840"/>
        </a:xfrm>
        <a:prstGeom prst="rect">
          <a:avLst/>
        </a:prstGeom>
        <a:ln w="0">
          <a:noFill/>
        </a:ln>
      </xdr:spPr>
    </xdr:pic>
    <xdr:clientData/>
  </xdr:twoCellAnchor>
  <xdr:twoCellAnchor editAs="oneCell">
    <xdr:from>
      <xdr:col>4</xdr:col>
      <xdr:colOff>228600</xdr:colOff>
      <xdr:row>97</xdr:row>
      <xdr:rowOff>38160</xdr:rowOff>
    </xdr:from>
    <xdr:to>
      <xdr:col>4</xdr:col>
      <xdr:colOff>647280</xdr:colOff>
      <xdr:row>97</xdr:row>
      <xdr:rowOff>456840</xdr:rowOff>
    </xdr:to>
    <xdr:pic>
      <xdr:nvPicPr>
        <xdr:cNvPr id="700" name="Image 273" descr="Picture"/>
        <xdr:cNvPicPr/>
      </xdr:nvPicPr>
      <xdr:blipFill>
        <a:blip r:embed="rId273"/>
        <a:stretch/>
      </xdr:blipFill>
      <xdr:spPr>
        <a:xfrm>
          <a:off x="3049200" y="40833720"/>
          <a:ext cx="418680" cy="418680"/>
        </a:xfrm>
        <a:prstGeom prst="rect">
          <a:avLst/>
        </a:prstGeom>
        <a:ln w="0">
          <a:noFill/>
        </a:ln>
      </xdr:spPr>
    </xdr:pic>
    <xdr:clientData/>
  </xdr:twoCellAnchor>
  <xdr:twoCellAnchor editAs="oneCell">
    <xdr:from>
      <xdr:col>6</xdr:col>
      <xdr:colOff>228600</xdr:colOff>
      <xdr:row>97</xdr:row>
      <xdr:rowOff>38160</xdr:rowOff>
    </xdr:from>
    <xdr:to>
      <xdr:col>6</xdr:col>
      <xdr:colOff>647280</xdr:colOff>
      <xdr:row>97</xdr:row>
      <xdr:rowOff>456840</xdr:rowOff>
    </xdr:to>
    <xdr:pic>
      <xdr:nvPicPr>
        <xdr:cNvPr id="701" name="Image 274" descr="Picture"/>
        <xdr:cNvPicPr/>
      </xdr:nvPicPr>
      <xdr:blipFill>
        <a:blip r:embed="rId274"/>
        <a:stretch/>
      </xdr:blipFill>
      <xdr:spPr>
        <a:xfrm>
          <a:off x="4812120" y="40833720"/>
          <a:ext cx="418680" cy="418680"/>
        </a:xfrm>
        <a:prstGeom prst="rect">
          <a:avLst/>
        </a:prstGeom>
        <a:ln w="0">
          <a:noFill/>
        </a:ln>
      </xdr:spPr>
    </xdr:pic>
    <xdr:clientData/>
  </xdr:twoCellAnchor>
  <xdr:twoCellAnchor editAs="oneCell">
    <xdr:from>
      <xdr:col>8</xdr:col>
      <xdr:colOff>228600</xdr:colOff>
      <xdr:row>97</xdr:row>
      <xdr:rowOff>38160</xdr:rowOff>
    </xdr:from>
    <xdr:to>
      <xdr:col>8</xdr:col>
      <xdr:colOff>647280</xdr:colOff>
      <xdr:row>97</xdr:row>
      <xdr:rowOff>456840</xdr:rowOff>
    </xdr:to>
    <xdr:pic>
      <xdr:nvPicPr>
        <xdr:cNvPr id="702" name="Image 275" descr="Picture"/>
        <xdr:cNvPicPr/>
      </xdr:nvPicPr>
      <xdr:blipFill>
        <a:blip r:embed="rId275"/>
        <a:stretch/>
      </xdr:blipFill>
      <xdr:spPr>
        <a:xfrm>
          <a:off x="6574680" y="40833720"/>
          <a:ext cx="418680" cy="418680"/>
        </a:xfrm>
        <a:prstGeom prst="rect">
          <a:avLst/>
        </a:prstGeom>
        <a:ln w="0">
          <a:noFill/>
        </a:ln>
      </xdr:spPr>
    </xdr:pic>
    <xdr:clientData/>
  </xdr:twoCellAnchor>
  <xdr:twoCellAnchor editAs="oneCell">
    <xdr:from>
      <xdr:col>2</xdr:col>
      <xdr:colOff>209520</xdr:colOff>
      <xdr:row>98</xdr:row>
      <xdr:rowOff>19080</xdr:rowOff>
    </xdr:from>
    <xdr:to>
      <xdr:col>2</xdr:col>
      <xdr:colOff>666360</xdr:colOff>
      <xdr:row>98</xdr:row>
      <xdr:rowOff>475920</xdr:rowOff>
    </xdr:to>
    <xdr:pic>
      <xdr:nvPicPr>
        <xdr:cNvPr id="703" name="Image 276" descr="Picture"/>
        <xdr:cNvPicPr/>
      </xdr:nvPicPr>
      <xdr:blipFill>
        <a:blip r:embed="rId276"/>
        <a:stretch/>
      </xdr:blipFill>
      <xdr:spPr>
        <a:xfrm>
          <a:off x="1267560" y="41319360"/>
          <a:ext cx="456840" cy="456840"/>
        </a:xfrm>
        <a:prstGeom prst="rect">
          <a:avLst/>
        </a:prstGeom>
        <a:ln w="0">
          <a:noFill/>
        </a:ln>
      </xdr:spPr>
    </xdr:pic>
    <xdr:clientData/>
  </xdr:twoCellAnchor>
  <xdr:twoCellAnchor editAs="oneCell">
    <xdr:from>
      <xdr:col>4</xdr:col>
      <xdr:colOff>228600</xdr:colOff>
      <xdr:row>98</xdr:row>
      <xdr:rowOff>38160</xdr:rowOff>
    </xdr:from>
    <xdr:to>
      <xdr:col>4</xdr:col>
      <xdr:colOff>647280</xdr:colOff>
      <xdr:row>98</xdr:row>
      <xdr:rowOff>456840</xdr:rowOff>
    </xdr:to>
    <xdr:pic>
      <xdr:nvPicPr>
        <xdr:cNvPr id="704" name="Image 277" descr="Picture"/>
        <xdr:cNvPicPr/>
      </xdr:nvPicPr>
      <xdr:blipFill>
        <a:blip r:embed="rId277"/>
        <a:stretch/>
      </xdr:blipFill>
      <xdr:spPr>
        <a:xfrm>
          <a:off x="3049200" y="41338440"/>
          <a:ext cx="418680" cy="418680"/>
        </a:xfrm>
        <a:prstGeom prst="rect">
          <a:avLst/>
        </a:prstGeom>
        <a:ln w="0">
          <a:noFill/>
        </a:ln>
      </xdr:spPr>
    </xdr:pic>
    <xdr:clientData/>
  </xdr:twoCellAnchor>
  <xdr:twoCellAnchor editAs="oneCell">
    <xdr:from>
      <xdr:col>6</xdr:col>
      <xdr:colOff>228600</xdr:colOff>
      <xdr:row>98</xdr:row>
      <xdr:rowOff>38160</xdr:rowOff>
    </xdr:from>
    <xdr:to>
      <xdr:col>6</xdr:col>
      <xdr:colOff>647280</xdr:colOff>
      <xdr:row>98</xdr:row>
      <xdr:rowOff>456840</xdr:rowOff>
    </xdr:to>
    <xdr:pic>
      <xdr:nvPicPr>
        <xdr:cNvPr id="705" name="Image 278" descr="Picture"/>
        <xdr:cNvPicPr/>
      </xdr:nvPicPr>
      <xdr:blipFill>
        <a:blip r:embed="rId278"/>
        <a:stretch/>
      </xdr:blipFill>
      <xdr:spPr>
        <a:xfrm>
          <a:off x="4812120" y="41338440"/>
          <a:ext cx="418680" cy="418680"/>
        </a:xfrm>
        <a:prstGeom prst="rect">
          <a:avLst/>
        </a:prstGeom>
        <a:ln w="0">
          <a:noFill/>
        </a:ln>
      </xdr:spPr>
    </xdr:pic>
    <xdr:clientData/>
  </xdr:twoCellAnchor>
  <xdr:twoCellAnchor editAs="oneCell">
    <xdr:from>
      <xdr:col>8</xdr:col>
      <xdr:colOff>228600</xdr:colOff>
      <xdr:row>98</xdr:row>
      <xdr:rowOff>38160</xdr:rowOff>
    </xdr:from>
    <xdr:to>
      <xdr:col>8</xdr:col>
      <xdr:colOff>647280</xdr:colOff>
      <xdr:row>98</xdr:row>
      <xdr:rowOff>456840</xdr:rowOff>
    </xdr:to>
    <xdr:pic>
      <xdr:nvPicPr>
        <xdr:cNvPr id="706" name="Image 279" descr="Picture"/>
        <xdr:cNvPicPr/>
      </xdr:nvPicPr>
      <xdr:blipFill>
        <a:blip r:embed="rId279"/>
        <a:stretch/>
      </xdr:blipFill>
      <xdr:spPr>
        <a:xfrm>
          <a:off x="6574680" y="41338440"/>
          <a:ext cx="418680" cy="418680"/>
        </a:xfrm>
        <a:prstGeom prst="rect">
          <a:avLst/>
        </a:prstGeom>
        <a:ln w="0">
          <a:noFill/>
        </a:ln>
      </xdr:spPr>
    </xdr:pic>
    <xdr:clientData/>
  </xdr:twoCellAnchor>
  <xdr:twoCellAnchor editAs="oneCell">
    <xdr:from>
      <xdr:col>2</xdr:col>
      <xdr:colOff>209520</xdr:colOff>
      <xdr:row>99</xdr:row>
      <xdr:rowOff>19080</xdr:rowOff>
    </xdr:from>
    <xdr:to>
      <xdr:col>2</xdr:col>
      <xdr:colOff>666360</xdr:colOff>
      <xdr:row>99</xdr:row>
      <xdr:rowOff>475920</xdr:rowOff>
    </xdr:to>
    <xdr:pic>
      <xdr:nvPicPr>
        <xdr:cNvPr id="707" name="Image 280" descr="Picture"/>
        <xdr:cNvPicPr/>
      </xdr:nvPicPr>
      <xdr:blipFill>
        <a:blip r:embed="rId280"/>
        <a:stretch/>
      </xdr:blipFill>
      <xdr:spPr>
        <a:xfrm>
          <a:off x="1267560" y="41824440"/>
          <a:ext cx="456840" cy="456840"/>
        </a:xfrm>
        <a:prstGeom prst="rect">
          <a:avLst/>
        </a:prstGeom>
        <a:ln w="0">
          <a:noFill/>
        </a:ln>
      </xdr:spPr>
    </xdr:pic>
    <xdr:clientData/>
  </xdr:twoCellAnchor>
  <xdr:twoCellAnchor editAs="oneCell">
    <xdr:from>
      <xdr:col>4</xdr:col>
      <xdr:colOff>228600</xdr:colOff>
      <xdr:row>99</xdr:row>
      <xdr:rowOff>38160</xdr:rowOff>
    </xdr:from>
    <xdr:to>
      <xdr:col>4</xdr:col>
      <xdr:colOff>647280</xdr:colOff>
      <xdr:row>99</xdr:row>
      <xdr:rowOff>456840</xdr:rowOff>
    </xdr:to>
    <xdr:pic>
      <xdr:nvPicPr>
        <xdr:cNvPr id="708" name="Image 281" descr="Picture"/>
        <xdr:cNvPicPr/>
      </xdr:nvPicPr>
      <xdr:blipFill>
        <a:blip r:embed="rId281"/>
        <a:stretch/>
      </xdr:blipFill>
      <xdr:spPr>
        <a:xfrm>
          <a:off x="3049200" y="41843520"/>
          <a:ext cx="418680" cy="418680"/>
        </a:xfrm>
        <a:prstGeom prst="rect">
          <a:avLst/>
        </a:prstGeom>
        <a:ln w="0">
          <a:noFill/>
        </a:ln>
      </xdr:spPr>
    </xdr:pic>
    <xdr:clientData/>
  </xdr:twoCellAnchor>
  <xdr:twoCellAnchor editAs="oneCell">
    <xdr:from>
      <xdr:col>6</xdr:col>
      <xdr:colOff>228600</xdr:colOff>
      <xdr:row>99</xdr:row>
      <xdr:rowOff>38160</xdr:rowOff>
    </xdr:from>
    <xdr:to>
      <xdr:col>6</xdr:col>
      <xdr:colOff>647280</xdr:colOff>
      <xdr:row>99</xdr:row>
      <xdr:rowOff>456840</xdr:rowOff>
    </xdr:to>
    <xdr:pic>
      <xdr:nvPicPr>
        <xdr:cNvPr id="709" name="Image 282" descr="Picture"/>
        <xdr:cNvPicPr/>
      </xdr:nvPicPr>
      <xdr:blipFill>
        <a:blip r:embed="rId282"/>
        <a:stretch/>
      </xdr:blipFill>
      <xdr:spPr>
        <a:xfrm>
          <a:off x="4812120" y="41843520"/>
          <a:ext cx="418680" cy="418680"/>
        </a:xfrm>
        <a:prstGeom prst="rect">
          <a:avLst/>
        </a:prstGeom>
        <a:ln w="0">
          <a:noFill/>
        </a:ln>
      </xdr:spPr>
    </xdr:pic>
    <xdr:clientData/>
  </xdr:twoCellAnchor>
  <xdr:twoCellAnchor editAs="oneCell">
    <xdr:from>
      <xdr:col>8</xdr:col>
      <xdr:colOff>228600</xdr:colOff>
      <xdr:row>99</xdr:row>
      <xdr:rowOff>38160</xdr:rowOff>
    </xdr:from>
    <xdr:to>
      <xdr:col>8</xdr:col>
      <xdr:colOff>647280</xdr:colOff>
      <xdr:row>99</xdr:row>
      <xdr:rowOff>456840</xdr:rowOff>
    </xdr:to>
    <xdr:pic>
      <xdr:nvPicPr>
        <xdr:cNvPr id="710" name="Image 283" descr="Picture"/>
        <xdr:cNvPicPr/>
      </xdr:nvPicPr>
      <xdr:blipFill>
        <a:blip r:embed="rId283"/>
        <a:stretch/>
      </xdr:blipFill>
      <xdr:spPr>
        <a:xfrm>
          <a:off x="6574680" y="41843520"/>
          <a:ext cx="418680" cy="418680"/>
        </a:xfrm>
        <a:prstGeom prst="rect">
          <a:avLst/>
        </a:prstGeom>
        <a:ln w="0">
          <a:noFill/>
        </a:ln>
      </xdr:spPr>
    </xdr:pic>
    <xdr:clientData/>
  </xdr:twoCellAnchor>
  <xdr:twoCellAnchor editAs="oneCell">
    <xdr:from>
      <xdr:col>2</xdr:col>
      <xdr:colOff>228600</xdr:colOff>
      <xdr:row>100</xdr:row>
      <xdr:rowOff>38160</xdr:rowOff>
    </xdr:from>
    <xdr:to>
      <xdr:col>2</xdr:col>
      <xdr:colOff>647280</xdr:colOff>
      <xdr:row>100</xdr:row>
      <xdr:rowOff>456840</xdr:rowOff>
    </xdr:to>
    <xdr:pic>
      <xdr:nvPicPr>
        <xdr:cNvPr id="711" name="Image 284" descr="Picture"/>
        <xdr:cNvPicPr/>
      </xdr:nvPicPr>
      <xdr:blipFill>
        <a:blip r:embed="rId284"/>
        <a:stretch/>
      </xdr:blipFill>
      <xdr:spPr>
        <a:xfrm>
          <a:off x="1286640" y="42348240"/>
          <a:ext cx="418680" cy="418680"/>
        </a:xfrm>
        <a:prstGeom prst="rect">
          <a:avLst/>
        </a:prstGeom>
        <a:ln w="0">
          <a:noFill/>
        </a:ln>
      </xdr:spPr>
    </xdr:pic>
    <xdr:clientData/>
  </xdr:twoCellAnchor>
  <xdr:twoCellAnchor editAs="oneCell">
    <xdr:from>
      <xdr:col>4</xdr:col>
      <xdr:colOff>228600</xdr:colOff>
      <xdr:row>100</xdr:row>
      <xdr:rowOff>38160</xdr:rowOff>
    </xdr:from>
    <xdr:to>
      <xdr:col>4</xdr:col>
      <xdr:colOff>647280</xdr:colOff>
      <xdr:row>100</xdr:row>
      <xdr:rowOff>456840</xdr:rowOff>
    </xdr:to>
    <xdr:pic>
      <xdr:nvPicPr>
        <xdr:cNvPr id="712" name="Image 285" descr="Picture"/>
        <xdr:cNvPicPr/>
      </xdr:nvPicPr>
      <xdr:blipFill>
        <a:blip r:embed="rId285"/>
        <a:stretch/>
      </xdr:blipFill>
      <xdr:spPr>
        <a:xfrm>
          <a:off x="3049200" y="42348240"/>
          <a:ext cx="418680" cy="418680"/>
        </a:xfrm>
        <a:prstGeom prst="rect">
          <a:avLst/>
        </a:prstGeom>
        <a:ln w="0">
          <a:noFill/>
        </a:ln>
      </xdr:spPr>
    </xdr:pic>
    <xdr:clientData/>
  </xdr:twoCellAnchor>
  <xdr:twoCellAnchor editAs="oneCell">
    <xdr:from>
      <xdr:col>2</xdr:col>
      <xdr:colOff>123840</xdr:colOff>
      <xdr:row>103</xdr:row>
      <xdr:rowOff>38160</xdr:rowOff>
    </xdr:from>
    <xdr:to>
      <xdr:col>2</xdr:col>
      <xdr:colOff>752040</xdr:colOff>
      <xdr:row>103</xdr:row>
      <xdr:rowOff>666360</xdr:rowOff>
    </xdr:to>
    <xdr:pic>
      <xdr:nvPicPr>
        <xdr:cNvPr id="713" name="Image 286" descr="Picture"/>
        <xdr:cNvPicPr/>
      </xdr:nvPicPr>
      <xdr:blipFill>
        <a:blip r:embed="rId286"/>
        <a:stretch/>
      </xdr:blipFill>
      <xdr:spPr>
        <a:xfrm>
          <a:off x="1181880" y="43300800"/>
          <a:ext cx="628200" cy="628200"/>
        </a:xfrm>
        <a:prstGeom prst="rect">
          <a:avLst/>
        </a:prstGeom>
        <a:ln w="0">
          <a:noFill/>
        </a:ln>
      </xdr:spPr>
    </xdr:pic>
    <xdr:clientData/>
  </xdr:twoCellAnchor>
  <xdr:twoCellAnchor editAs="oneCell">
    <xdr:from>
      <xdr:col>3</xdr:col>
      <xdr:colOff>123840</xdr:colOff>
      <xdr:row>103</xdr:row>
      <xdr:rowOff>38160</xdr:rowOff>
    </xdr:from>
    <xdr:to>
      <xdr:col>3</xdr:col>
      <xdr:colOff>752040</xdr:colOff>
      <xdr:row>103</xdr:row>
      <xdr:rowOff>666360</xdr:rowOff>
    </xdr:to>
    <xdr:pic>
      <xdr:nvPicPr>
        <xdr:cNvPr id="714" name="Image 287" descr="Picture"/>
        <xdr:cNvPicPr/>
      </xdr:nvPicPr>
      <xdr:blipFill>
        <a:blip r:embed="rId287"/>
        <a:stretch/>
      </xdr:blipFill>
      <xdr:spPr>
        <a:xfrm>
          <a:off x="2063160" y="43300800"/>
          <a:ext cx="628200" cy="628200"/>
        </a:xfrm>
        <a:prstGeom prst="rect">
          <a:avLst/>
        </a:prstGeom>
        <a:ln w="0">
          <a:noFill/>
        </a:ln>
      </xdr:spPr>
    </xdr:pic>
    <xdr:clientData/>
  </xdr:twoCellAnchor>
  <xdr:twoCellAnchor editAs="oneCell">
    <xdr:from>
      <xdr:col>4</xdr:col>
      <xdr:colOff>123840</xdr:colOff>
      <xdr:row>103</xdr:row>
      <xdr:rowOff>38160</xdr:rowOff>
    </xdr:from>
    <xdr:to>
      <xdr:col>4</xdr:col>
      <xdr:colOff>752040</xdr:colOff>
      <xdr:row>103</xdr:row>
      <xdr:rowOff>666360</xdr:rowOff>
    </xdr:to>
    <xdr:pic>
      <xdr:nvPicPr>
        <xdr:cNvPr id="715" name="Image 288" descr="Picture"/>
        <xdr:cNvPicPr/>
      </xdr:nvPicPr>
      <xdr:blipFill>
        <a:blip r:embed="rId288"/>
        <a:stretch/>
      </xdr:blipFill>
      <xdr:spPr>
        <a:xfrm>
          <a:off x="2944440" y="43300800"/>
          <a:ext cx="628200" cy="628200"/>
        </a:xfrm>
        <a:prstGeom prst="rect">
          <a:avLst/>
        </a:prstGeom>
        <a:ln w="0">
          <a:noFill/>
        </a:ln>
      </xdr:spPr>
    </xdr:pic>
    <xdr:clientData/>
  </xdr:twoCellAnchor>
  <xdr:twoCellAnchor editAs="oneCell">
    <xdr:from>
      <xdr:col>5</xdr:col>
      <xdr:colOff>123840</xdr:colOff>
      <xdr:row>103</xdr:row>
      <xdr:rowOff>38160</xdr:rowOff>
    </xdr:from>
    <xdr:to>
      <xdr:col>5</xdr:col>
      <xdr:colOff>752040</xdr:colOff>
      <xdr:row>103</xdr:row>
      <xdr:rowOff>666360</xdr:rowOff>
    </xdr:to>
    <xdr:pic>
      <xdr:nvPicPr>
        <xdr:cNvPr id="716" name="Image 289" descr="Picture"/>
        <xdr:cNvPicPr/>
      </xdr:nvPicPr>
      <xdr:blipFill>
        <a:blip r:embed="rId289"/>
        <a:stretch/>
      </xdr:blipFill>
      <xdr:spPr>
        <a:xfrm>
          <a:off x="3825720" y="43300800"/>
          <a:ext cx="628200" cy="628200"/>
        </a:xfrm>
        <a:prstGeom prst="rect">
          <a:avLst/>
        </a:prstGeom>
        <a:ln w="0">
          <a:noFill/>
        </a:ln>
      </xdr:spPr>
    </xdr:pic>
    <xdr:clientData/>
  </xdr:twoCellAnchor>
  <xdr:twoCellAnchor editAs="oneCell">
    <xdr:from>
      <xdr:col>6</xdr:col>
      <xdr:colOff>123840</xdr:colOff>
      <xdr:row>103</xdr:row>
      <xdr:rowOff>38160</xdr:rowOff>
    </xdr:from>
    <xdr:to>
      <xdr:col>6</xdr:col>
      <xdr:colOff>752040</xdr:colOff>
      <xdr:row>103</xdr:row>
      <xdr:rowOff>666360</xdr:rowOff>
    </xdr:to>
    <xdr:pic>
      <xdr:nvPicPr>
        <xdr:cNvPr id="717" name="Image 290" descr="Picture"/>
        <xdr:cNvPicPr/>
      </xdr:nvPicPr>
      <xdr:blipFill>
        <a:blip r:embed="rId290"/>
        <a:stretch/>
      </xdr:blipFill>
      <xdr:spPr>
        <a:xfrm>
          <a:off x="4707360" y="43300800"/>
          <a:ext cx="628200" cy="628200"/>
        </a:xfrm>
        <a:prstGeom prst="rect">
          <a:avLst/>
        </a:prstGeom>
        <a:ln w="0">
          <a:noFill/>
        </a:ln>
      </xdr:spPr>
    </xdr:pic>
    <xdr:clientData/>
  </xdr:twoCellAnchor>
  <xdr:twoCellAnchor editAs="oneCell">
    <xdr:from>
      <xdr:col>7</xdr:col>
      <xdr:colOff>123840</xdr:colOff>
      <xdr:row>103</xdr:row>
      <xdr:rowOff>38160</xdr:rowOff>
    </xdr:from>
    <xdr:to>
      <xdr:col>7</xdr:col>
      <xdr:colOff>752040</xdr:colOff>
      <xdr:row>103</xdr:row>
      <xdr:rowOff>666360</xdr:rowOff>
    </xdr:to>
    <xdr:pic>
      <xdr:nvPicPr>
        <xdr:cNvPr id="718" name="Image 291" descr="Picture"/>
        <xdr:cNvPicPr/>
      </xdr:nvPicPr>
      <xdr:blipFill>
        <a:blip r:embed="rId291"/>
        <a:stretch/>
      </xdr:blipFill>
      <xdr:spPr>
        <a:xfrm>
          <a:off x="5588640" y="43300800"/>
          <a:ext cx="628200" cy="628200"/>
        </a:xfrm>
        <a:prstGeom prst="rect">
          <a:avLst/>
        </a:prstGeom>
        <a:ln w="0">
          <a:noFill/>
        </a:ln>
      </xdr:spPr>
    </xdr:pic>
    <xdr:clientData/>
  </xdr:twoCellAnchor>
  <xdr:twoCellAnchor editAs="oneCell">
    <xdr:from>
      <xdr:col>8</xdr:col>
      <xdr:colOff>123840</xdr:colOff>
      <xdr:row>103</xdr:row>
      <xdr:rowOff>38160</xdr:rowOff>
    </xdr:from>
    <xdr:to>
      <xdr:col>8</xdr:col>
      <xdr:colOff>752040</xdr:colOff>
      <xdr:row>103</xdr:row>
      <xdr:rowOff>666360</xdr:rowOff>
    </xdr:to>
    <xdr:pic>
      <xdr:nvPicPr>
        <xdr:cNvPr id="719" name="Image 292" descr="Picture"/>
        <xdr:cNvPicPr/>
      </xdr:nvPicPr>
      <xdr:blipFill>
        <a:blip r:embed="rId292"/>
        <a:stretch/>
      </xdr:blipFill>
      <xdr:spPr>
        <a:xfrm>
          <a:off x="6469920" y="43300800"/>
          <a:ext cx="628200" cy="628200"/>
        </a:xfrm>
        <a:prstGeom prst="rect">
          <a:avLst/>
        </a:prstGeom>
        <a:ln w="0">
          <a:noFill/>
        </a:ln>
      </xdr:spPr>
    </xdr:pic>
    <xdr:clientData/>
  </xdr:twoCellAnchor>
  <xdr:twoCellAnchor editAs="oneCell">
    <xdr:from>
      <xdr:col>9</xdr:col>
      <xdr:colOff>123840</xdr:colOff>
      <xdr:row>103</xdr:row>
      <xdr:rowOff>38160</xdr:rowOff>
    </xdr:from>
    <xdr:to>
      <xdr:col>9</xdr:col>
      <xdr:colOff>752040</xdr:colOff>
      <xdr:row>103</xdr:row>
      <xdr:rowOff>666360</xdr:rowOff>
    </xdr:to>
    <xdr:pic>
      <xdr:nvPicPr>
        <xdr:cNvPr id="720" name="Image 293" descr="Picture"/>
        <xdr:cNvPicPr/>
      </xdr:nvPicPr>
      <xdr:blipFill>
        <a:blip r:embed="rId293"/>
        <a:stretch/>
      </xdr:blipFill>
      <xdr:spPr>
        <a:xfrm>
          <a:off x="7351560" y="43300800"/>
          <a:ext cx="628200" cy="628200"/>
        </a:xfrm>
        <a:prstGeom prst="rect">
          <a:avLst/>
        </a:prstGeom>
        <a:ln w="0">
          <a:noFill/>
        </a:ln>
      </xdr:spPr>
    </xdr:pic>
    <xdr:clientData/>
  </xdr:twoCellAnchor>
  <xdr:twoCellAnchor editAs="oneCell">
    <xdr:from>
      <xdr:col>2</xdr:col>
      <xdr:colOff>209520</xdr:colOff>
      <xdr:row>105</xdr:row>
      <xdr:rowOff>19080</xdr:rowOff>
    </xdr:from>
    <xdr:to>
      <xdr:col>2</xdr:col>
      <xdr:colOff>666360</xdr:colOff>
      <xdr:row>105</xdr:row>
      <xdr:rowOff>475920</xdr:rowOff>
    </xdr:to>
    <xdr:pic>
      <xdr:nvPicPr>
        <xdr:cNvPr id="721" name="Image 294" descr="Picture"/>
        <xdr:cNvPicPr/>
      </xdr:nvPicPr>
      <xdr:blipFill>
        <a:blip r:embed="rId294"/>
        <a:stretch/>
      </xdr:blipFill>
      <xdr:spPr>
        <a:xfrm>
          <a:off x="1267560" y="44291160"/>
          <a:ext cx="456840" cy="456840"/>
        </a:xfrm>
        <a:prstGeom prst="rect">
          <a:avLst/>
        </a:prstGeom>
        <a:ln w="0">
          <a:noFill/>
        </a:ln>
      </xdr:spPr>
    </xdr:pic>
    <xdr:clientData/>
  </xdr:twoCellAnchor>
  <xdr:twoCellAnchor editAs="oneCell">
    <xdr:from>
      <xdr:col>4</xdr:col>
      <xdr:colOff>228600</xdr:colOff>
      <xdr:row>105</xdr:row>
      <xdr:rowOff>38160</xdr:rowOff>
    </xdr:from>
    <xdr:to>
      <xdr:col>4</xdr:col>
      <xdr:colOff>647280</xdr:colOff>
      <xdr:row>105</xdr:row>
      <xdr:rowOff>456840</xdr:rowOff>
    </xdr:to>
    <xdr:pic>
      <xdr:nvPicPr>
        <xdr:cNvPr id="722" name="Image 295" descr="Picture"/>
        <xdr:cNvPicPr/>
      </xdr:nvPicPr>
      <xdr:blipFill>
        <a:blip r:embed="rId295"/>
        <a:stretch/>
      </xdr:blipFill>
      <xdr:spPr>
        <a:xfrm>
          <a:off x="3049200" y="44310240"/>
          <a:ext cx="418680" cy="418680"/>
        </a:xfrm>
        <a:prstGeom prst="rect">
          <a:avLst/>
        </a:prstGeom>
        <a:ln w="0">
          <a:noFill/>
        </a:ln>
      </xdr:spPr>
    </xdr:pic>
    <xdr:clientData/>
  </xdr:twoCellAnchor>
  <xdr:twoCellAnchor editAs="oneCell">
    <xdr:from>
      <xdr:col>6</xdr:col>
      <xdr:colOff>228600</xdr:colOff>
      <xdr:row>105</xdr:row>
      <xdr:rowOff>38160</xdr:rowOff>
    </xdr:from>
    <xdr:to>
      <xdr:col>6</xdr:col>
      <xdr:colOff>647280</xdr:colOff>
      <xdr:row>105</xdr:row>
      <xdr:rowOff>456840</xdr:rowOff>
    </xdr:to>
    <xdr:pic>
      <xdr:nvPicPr>
        <xdr:cNvPr id="723" name="Image 296" descr="Picture"/>
        <xdr:cNvPicPr/>
      </xdr:nvPicPr>
      <xdr:blipFill>
        <a:blip r:embed="rId296"/>
        <a:stretch/>
      </xdr:blipFill>
      <xdr:spPr>
        <a:xfrm>
          <a:off x="4812120" y="44310240"/>
          <a:ext cx="418680" cy="418680"/>
        </a:xfrm>
        <a:prstGeom prst="rect">
          <a:avLst/>
        </a:prstGeom>
        <a:ln w="0">
          <a:noFill/>
        </a:ln>
      </xdr:spPr>
    </xdr:pic>
    <xdr:clientData/>
  </xdr:twoCellAnchor>
  <xdr:twoCellAnchor editAs="oneCell">
    <xdr:from>
      <xdr:col>8</xdr:col>
      <xdr:colOff>228600</xdr:colOff>
      <xdr:row>105</xdr:row>
      <xdr:rowOff>38160</xdr:rowOff>
    </xdr:from>
    <xdr:to>
      <xdr:col>8</xdr:col>
      <xdr:colOff>647280</xdr:colOff>
      <xdr:row>105</xdr:row>
      <xdr:rowOff>456840</xdr:rowOff>
    </xdr:to>
    <xdr:pic>
      <xdr:nvPicPr>
        <xdr:cNvPr id="724" name="Image 297" descr="Picture"/>
        <xdr:cNvPicPr/>
      </xdr:nvPicPr>
      <xdr:blipFill>
        <a:blip r:embed="rId297"/>
        <a:stretch/>
      </xdr:blipFill>
      <xdr:spPr>
        <a:xfrm>
          <a:off x="6574680" y="44310240"/>
          <a:ext cx="418680" cy="418680"/>
        </a:xfrm>
        <a:prstGeom prst="rect">
          <a:avLst/>
        </a:prstGeom>
        <a:ln w="0">
          <a:noFill/>
        </a:ln>
      </xdr:spPr>
    </xdr:pic>
    <xdr:clientData/>
  </xdr:twoCellAnchor>
  <xdr:twoCellAnchor editAs="oneCell">
    <xdr:from>
      <xdr:col>2</xdr:col>
      <xdr:colOff>209520</xdr:colOff>
      <xdr:row>106</xdr:row>
      <xdr:rowOff>19080</xdr:rowOff>
    </xdr:from>
    <xdr:to>
      <xdr:col>2</xdr:col>
      <xdr:colOff>666360</xdr:colOff>
      <xdr:row>106</xdr:row>
      <xdr:rowOff>475920</xdr:rowOff>
    </xdr:to>
    <xdr:pic>
      <xdr:nvPicPr>
        <xdr:cNvPr id="725" name="Image 298" descr="Picture"/>
        <xdr:cNvPicPr/>
      </xdr:nvPicPr>
      <xdr:blipFill>
        <a:blip r:embed="rId298"/>
        <a:stretch/>
      </xdr:blipFill>
      <xdr:spPr>
        <a:xfrm>
          <a:off x="1267560" y="44796240"/>
          <a:ext cx="456840" cy="456840"/>
        </a:xfrm>
        <a:prstGeom prst="rect">
          <a:avLst/>
        </a:prstGeom>
        <a:ln w="0">
          <a:noFill/>
        </a:ln>
      </xdr:spPr>
    </xdr:pic>
    <xdr:clientData/>
  </xdr:twoCellAnchor>
  <xdr:twoCellAnchor editAs="oneCell">
    <xdr:from>
      <xdr:col>4</xdr:col>
      <xdr:colOff>228600</xdr:colOff>
      <xdr:row>106</xdr:row>
      <xdr:rowOff>38160</xdr:rowOff>
    </xdr:from>
    <xdr:to>
      <xdr:col>4</xdr:col>
      <xdr:colOff>647280</xdr:colOff>
      <xdr:row>106</xdr:row>
      <xdr:rowOff>456840</xdr:rowOff>
    </xdr:to>
    <xdr:pic>
      <xdr:nvPicPr>
        <xdr:cNvPr id="726" name="Image 299" descr="Picture"/>
        <xdr:cNvPicPr/>
      </xdr:nvPicPr>
      <xdr:blipFill>
        <a:blip r:embed="rId299"/>
        <a:stretch/>
      </xdr:blipFill>
      <xdr:spPr>
        <a:xfrm>
          <a:off x="3049200" y="44815320"/>
          <a:ext cx="418680" cy="418680"/>
        </a:xfrm>
        <a:prstGeom prst="rect">
          <a:avLst/>
        </a:prstGeom>
        <a:ln w="0">
          <a:noFill/>
        </a:ln>
      </xdr:spPr>
    </xdr:pic>
    <xdr:clientData/>
  </xdr:twoCellAnchor>
  <xdr:twoCellAnchor editAs="oneCell">
    <xdr:from>
      <xdr:col>6</xdr:col>
      <xdr:colOff>228600</xdr:colOff>
      <xdr:row>106</xdr:row>
      <xdr:rowOff>38160</xdr:rowOff>
    </xdr:from>
    <xdr:to>
      <xdr:col>6</xdr:col>
      <xdr:colOff>647280</xdr:colOff>
      <xdr:row>106</xdr:row>
      <xdr:rowOff>456840</xdr:rowOff>
    </xdr:to>
    <xdr:pic>
      <xdr:nvPicPr>
        <xdr:cNvPr id="727" name="Image 300" descr="Picture"/>
        <xdr:cNvPicPr/>
      </xdr:nvPicPr>
      <xdr:blipFill>
        <a:blip r:embed="rId300"/>
        <a:stretch/>
      </xdr:blipFill>
      <xdr:spPr>
        <a:xfrm>
          <a:off x="4812120" y="44815320"/>
          <a:ext cx="418680" cy="418680"/>
        </a:xfrm>
        <a:prstGeom prst="rect">
          <a:avLst/>
        </a:prstGeom>
        <a:ln w="0">
          <a:noFill/>
        </a:ln>
      </xdr:spPr>
    </xdr:pic>
    <xdr:clientData/>
  </xdr:twoCellAnchor>
  <xdr:twoCellAnchor editAs="oneCell">
    <xdr:from>
      <xdr:col>8</xdr:col>
      <xdr:colOff>228600</xdr:colOff>
      <xdr:row>106</xdr:row>
      <xdr:rowOff>38160</xdr:rowOff>
    </xdr:from>
    <xdr:to>
      <xdr:col>8</xdr:col>
      <xdr:colOff>647280</xdr:colOff>
      <xdr:row>106</xdr:row>
      <xdr:rowOff>456840</xdr:rowOff>
    </xdr:to>
    <xdr:pic>
      <xdr:nvPicPr>
        <xdr:cNvPr id="728" name="Image 301" descr="Picture"/>
        <xdr:cNvPicPr/>
      </xdr:nvPicPr>
      <xdr:blipFill>
        <a:blip r:embed="rId301"/>
        <a:stretch/>
      </xdr:blipFill>
      <xdr:spPr>
        <a:xfrm>
          <a:off x="6574680" y="44815320"/>
          <a:ext cx="418680" cy="418680"/>
        </a:xfrm>
        <a:prstGeom prst="rect">
          <a:avLst/>
        </a:prstGeom>
        <a:ln w="0">
          <a:noFill/>
        </a:ln>
      </xdr:spPr>
    </xdr:pic>
    <xdr:clientData/>
  </xdr:twoCellAnchor>
  <xdr:twoCellAnchor editAs="oneCell">
    <xdr:from>
      <xdr:col>2</xdr:col>
      <xdr:colOff>209520</xdr:colOff>
      <xdr:row>107</xdr:row>
      <xdr:rowOff>19080</xdr:rowOff>
    </xdr:from>
    <xdr:to>
      <xdr:col>2</xdr:col>
      <xdr:colOff>666360</xdr:colOff>
      <xdr:row>107</xdr:row>
      <xdr:rowOff>475920</xdr:rowOff>
    </xdr:to>
    <xdr:pic>
      <xdr:nvPicPr>
        <xdr:cNvPr id="729" name="Image 302" descr="Picture"/>
        <xdr:cNvPicPr/>
      </xdr:nvPicPr>
      <xdr:blipFill>
        <a:blip r:embed="rId302"/>
        <a:stretch/>
      </xdr:blipFill>
      <xdr:spPr>
        <a:xfrm>
          <a:off x="1267560" y="45300960"/>
          <a:ext cx="456840" cy="456840"/>
        </a:xfrm>
        <a:prstGeom prst="rect">
          <a:avLst/>
        </a:prstGeom>
        <a:ln w="0">
          <a:noFill/>
        </a:ln>
      </xdr:spPr>
    </xdr:pic>
    <xdr:clientData/>
  </xdr:twoCellAnchor>
  <xdr:twoCellAnchor editAs="oneCell">
    <xdr:from>
      <xdr:col>4</xdr:col>
      <xdr:colOff>228600</xdr:colOff>
      <xdr:row>107</xdr:row>
      <xdr:rowOff>38160</xdr:rowOff>
    </xdr:from>
    <xdr:to>
      <xdr:col>4</xdr:col>
      <xdr:colOff>647280</xdr:colOff>
      <xdr:row>107</xdr:row>
      <xdr:rowOff>456840</xdr:rowOff>
    </xdr:to>
    <xdr:pic>
      <xdr:nvPicPr>
        <xdr:cNvPr id="730" name="Image 303" descr="Picture"/>
        <xdr:cNvPicPr/>
      </xdr:nvPicPr>
      <xdr:blipFill>
        <a:blip r:embed="rId303"/>
        <a:stretch/>
      </xdr:blipFill>
      <xdr:spPr>
        <a:xfrm>
          <a:off x="3049200" y="45320040"/>
          <a:ext cx="418680" cy="418680"/>
        </a:xfrm>
        <a:prstGeom prst="rect">
          <a:avLst/>
        </a:prstGeom>
        <a:ln w="0">
          <a:noFill/>
        </a:ln>
      </xdr:spPr>
    </xdr:pic>
    <xdr:clientData/>
  </xdr:twoCellAnchor>
  <xdr:twoCellAnchor editAs="oneCell">
    <xdr:from>
      <xdr:col>6</xdr:col>
      <xdr:colOff>228600</xdr:colOff>
      <xdr:row>107</xdr:row>
      <xdr:rowOff>38160</xdr:rowOff>
    </xdr:from>
    <xdr:to>
      <xdr:col>6</xdr:col>
      <xdr:colOff>647280</xdr:colOff>
      <xdr:row>107</xdr:row>
      <xdr:rowOff>456840</xdr:rowOff>
    </xdr:to>
    <xdr:pic>
      <xdr:nvPicPr>
        <xdr:cNvPr id="731" name="Image 304" descr="Picture"/>
        <xdr:cNvPicPr/>
      </xdr:nvPicPr>
      <xdr:blipFill>
        <a:blip r:embed="rId304"/>
        <a:stretch/>
      </xdr:blipFill>
      <xdr:spPr>
        <a:xfrm>
          <a:off x="4812120" y="45320040"/>
          <a:ext cx="418680" cy="418680"/>
        </a:xfrm>
        <a:prstGeom prst="rect">
          <a:avLst/>
        </a:prstGeom>
        <a:ln w="0">
          <a:noFill/>
        </a:ln>
      </xdr:spPr>
    </xdr:pic>
    <xdr:clientData/>
  </xdr:twoCellAnchor>
  <xdr:twoCellAnchor editAs="oneCell">
    <xdr:from>
      <xdr:col>8</xdr:col>
      <xdr:colOff>228600</xdr:colOff>
      <xdr:row>107</xdr:row>
      <xdr:rowOff>38160</xdr:rowOff>
    </xdr:from>
    <xdr:to>
      <xdr:col>8</xdr:col>
      <xdr:colOff>647280</xdr:colOff>
      <xdr:row>107</xdr:row>
      <xdr:rowOff>456840</xdr:rowOff>
    </xdr:to>
    <xdr:pic>
      <xdr:nvPicPr>
        <xdr:cNvPr id="732" name="Image 305" descr="Picture"/>
        <xdr:cNvPicPr/>
      </xdr:nvPicPr>
      <xdr:blipFill>
        <a:blip r:embed="rId305"/>
        <a:stretch/>
      </xdr:blipFill>
      <xdr:spPr>
        <a:xfrm>
          <a:off x="6574680" y="45320040"/>
          <a:ext cx="418680" cy="418680"/>
        </a:xfrm>
        <a:prstGeom prst="rect">
          <a:avLst/>
        </a:prstGeom>
        <a:ln w="0">
          <a:noFill/>
        </a:ln>
      </xdr:spPr>
    </xdr:pic>
    <xdr:clientData/>
  </xdr:twoCellAnchor>
  <xdr:twoCellAnchor editAs="oneCell">
    <xdr:from>
      <xdr:col>2</xdr:col>
      <xdr:colOff>228600</xdr:colOff>
      <xdr:row>108</xdr:row>
      <xdr:rowOff>38160</xdr:rowOff>
    </xdr:from>
    <xdr:to>
      <xdr:col>2</xdr:col>
      <xdr:colOff>647280</xdr:colOff>
      <xdr:row>108</xdr:row>
      <xdr:rowOff>456840</xdr:rowOff>
    </xdr:to>
    <xdr:pic>
      <xdr:nvPicPr>
        <xdr:cNvPr id="733" name="Image 306" descr="Picture"/>
        <xdr:cNvPicPr/>
      </xdr:nvPicPr>
      <xdr:blipFill>
        <a:blip r:embed="rId306"/>
        <a:stretch/>
      </xdr:blipFill>
      <xdr:spPr>
        <a:xfrm>
          <a:off x="1286640" y="45824760"/>
          <a:ext cx="418680" cy="418680"/>
        </a:xfrm>
        <a:prstGeom prst="rect">
          <a:avLst/>
        </a:prstGeom>
        <a:ln w="0">
          <a:noFill/>
        </a:ln>
      </xdr:spPr>
    </xdr:pic>
    <xdr:clientData/>
  </xdr:twoCellAnchor>
  <xdr:twoCellAnchor editAs="oneCell">
    <xdr:from>
      <xdr:col>4</xdr:col>
      <xdr:colOff>228600</xdr:colOff>
      <xdr:row>108</xdr:row>
      <xdr:rowOff>38160</xdr:rowOff>
    </xdr:from>
    <xdr:to>
      <xdr:col>4</xdr:col>
      <xdr:colOff>647280</xdr:colOff>
      <xdr:row>108</xdr:row>
      <xdr:rowOff>456840</xdr:rowOff>
    </xdr:to>
    <xdr:pic>
      <xdr:nvPicPr>
        <xdr:cNvPr id="734" name="Image 307" descr="Picture"/>
        <xdr:cNvPicPr/>
      </xdr:nvPicPr>
      <xdr:blipFill>
        <a:blip r:embed="rId307"/>
        <a:stretch/>
      </xdr:blipFill>
      <xdr:spPr>
        <a:xfrm>
          <a:off x="3049200" y="45824760"/>
          <a:ext cx="418680" cy="418680"/>
        </a:xfrm>
        <a:prstGeom prst="rect">
          <a:avLst/>
        </a:prstGeom>
        <a:ln w="0">
          <a:noFill/>
        </a:ln>
      </xdr:spPr>
    </xdr:pic>
    <xdr:clientData/>
  </xdr:twoCellAnchor>
  <xdr:twoCellAnchor editAs="oneCell">
    <xdr:from>
      <xdr:col>6</xdr:col>
      <xdr:colOff>228600</xdr:colOff>
      <xdr:row>108</xdr:row>
      <xdr:rowOff>38160</xdr:rowOff>
    </xdr:from>
    <xdr:to>
      <xdr:col>6</xdr:col>
      <xdr:colOff>647280</xdr:colOff>
      <xdr:row>108</xdr:row>
      <xdr:rowOff>456840</xdr:rowOff>
    </xdr:to>
    <xdr:pic>
      <xdr:nvPicPr>
        <xdr:cNvPr id="735" name="Image 308" descr="Picture"/>
        <xdr:cNvPicPr/>
      </xdr:nvPicPr>
      <xdr:blipFill>
        <a:blip r:embed="rId308"/>
        <a:stretch/>
      </xdr:blipFill>
      <xdr:spPr>
        <a:xfrm>
          <a:off x="4812120" y="45824760"/>
          <a:ext cx="418680" cy="418680"/>
        </a:xfrm>
        <a:prstGeom prst="rect">
          <a:avLst/>
        </a:prstGeom>
        <a:ln w="0">
          <a:noFill/>
        </a:ln>
      </xdr:spPr>
    </xdr:pic>
    <xdr:clientData/>
  </xdr:twoCellAnchor>
  <xdr:twoCellAnchor editAs="oneCell">
    <xdr:from>
      <xdr:col>2</xdr:col>
      <xdr:colOff>123840</xdr:colOff>
      <xdr:row>111</xdr:row>
      <xdr:rowOff>38160</xdr:rowOff>
    </xdr:from>
    <xdr:to>
      <xdr:col>2</xdr:col>
      <xdr:colOff>752040</xdr:colOff>
      <xdr:row>111</xdr:row>
      <xdr:rowOff>666360</xdr:rowOff>
    </xdr:to>
    <xdr:pic>
      <xdr:nvPicPr>
        <xdr:cNvPr id="736" name="Image 309" descr="Picture"/>
        <xdr:cNvPicPr/>
      </xdr:nvPicPr>
      <xdr:blipFill>
        <a:blip r:embed="rId309"/>
        <a:stretch/>
      </xdr:blipFill>
      <xdr:spPr>
        <a:xfrm>
          <a:off x="1181880" y="46777320"/>
          <a:ext cx="628200" cy="628200"/>
        </a:xfrm>
        <a:prstGeom prst="rect">
          <a:avLst/>
        </a:prstGeom>
        <a:ln w="0">
          <a:noFill/>
        </a:ln>
      </xdr:spPr>
    </xdr:pic>
    <xdr:clientData/>
  </xdr:twoCellAnchor>
  <xdr:twoCellAnchor editAs="oneCell">
    <xdr:from>
      <xdr:col>3</xdr:col>
      <xdr:colOff>123840</xdr:colOff>
      <xdr:row>111</xdr:row>
      <xdr:rowOff>38160</xdr:rowOff>
    </xdr:from>
    <xdr:to>
      <xdr:col>3</xdr:col>
      <xdr:colOff>752040</xdr:colOff>
      <xdr:row>111</xdr:row>
      <xdr:rowOff>666360</xdr:rowOff>
    </xdr:to>
    <xdr:pic>
      <xdr:nvPicPr>
        <xdr:cNvPr id="737" name="Image 310" descr="Picture"/>
        <xdr:cNvPicPr/>
      </xdr:nvPicPr>
      <xdr:blipFill>
        <a:blip r:embed="rId310"/>
        <a:stretch/>
      </xdr:blipFill>
      <xdr:spPr>
        <a:xfrm>
          <a:off x="2063160" y="46777320"/>
          <a:ext cx="628200" cy="628200"/>
        </a:xfrm>
        <a:prstGeom prst="rect">
          <a:avLst/>
        </a:prstGeom>
        <a:ln w="0">
          <a:noFill/>
        </a:ln>
      </xdr:spPr>
    </xdr:pic>
    <xdr:clientData/>
  </xdr:twoCellAnchor>
  <xdr:twoCellAnchor editAs="oneCell">
    <xdr:from>
      <xdr:col>4</xdr:col>
      <xdr:colOff>123840</xdr:colOff>
      <xdr:row>111</xdr:row>
      <xdr:rowOff>38160</xdr:rowOff>
    </xdr:from>
    <xdr:to>
      <xdr:col>4</xdr:col>
      <xdr:colOff>752040</xdr:colOff>
      <xdr:row>111</xdr:row>
      <xdr:rowOff>666360</xdr:rowOff>
    </xdr:to>
    <xdr:pic>
      <xdr:nvPicPr>
        <xdr:cNvPr id="738" name="Image 311" descr="Picture"/>
        <xdr:cNvPicPr/>
      </xdr:nvPicPr>
      <xdr:blipFill>
        <a:blip r:embed="rId311"/>
        <a:stretch/>
      </xdr:blipFill>
      <xdr:spPr>
        <a:xfrm>
          <a:off x="2944440" y="46777320"/>
          <a:ext cx="628200" cy="628200"/>
        </a:xfrm>
        <a:prstGeom prst="rect">
          <a:avLst/>
        </a:prstGeom>
        <a:ln w="0">
          <a:noFill/>
        </a:ln>
      </xdr:spPr>
    </xdr:pic>
    <xdr:clientData/>
  </xdr:twoCellAnchor>
  <xdr:twoCellAnchor editAs="oneCell">
    <xdr:from>
      <xdr:col>5</xdr:col>
      <xdr:colOff>123840</xdr:colOff>
      <xdr:row>111</xdr:row>
      <xdr:rowOff>38160</xdr:rowOff>
    </xdr:from>
    <xdr:to>
      <xdr:col>5</xdr:col>
      <xdr:colOff>752040</xdr:colOff>
      <xdr:row>111</xdr:row>
      <xdr:rowOff>666360</xdr:rowOff>
    </xdr:to>
    <xdr:pic>
      <xdr:nvPicPr>
        <xdr:cNvPr id="739" name="Image 312" descr="Picture"/>
        <xdr:cNvPicPr/>
      </xdr:nvPicPr>
      <xdr:blipFill>
        <a:blip r:embed="rId312"/>
        <a:stretch/>
      </xdr:blipFill>
      <xdr:spPr>
        <a:xfrm>
          <a:off x="3825720" y="46777320"/>
          <a:ext cx="628200" cy="628200"/>
        </a:xfrm>
        <a:prstGeom prst="rect">
          <a:avLst/>
        </a:prstGeom>
        <a:ln w="0">
          <a:noFill/>
        </a:ln>
      </xdr:spPr>
    </xdr:pic>
    <xdr:clientData/>
  </xdr:twoCellAnchor>
  <xdr:twoCellAnchor editAs="oneCell">
    <xdr:from>
      <xdr:col>6</xdr:col>
      <xdr:colOff>123840</xdr:colOff>
      <xdr:row>111</xdr:row>
      <xdr:rowOff>38160</xdr:rowOff>
    </xdr:from>
    <xdr:to>
      <xdr:col>6</xdr:col>
      <xdr:colOff>752040</xdr:colOff>
      <xdr:row>111</xdr:row>
      <xdr:rowOff>666360</xdr:rowOff>
    </xdr:to>
    <xdr:pic>
      <xdr:nvPicPr>
        <xdr:cNvPr id="740" name="Image 313" descr="Picture"/>
        <xdr:cNvPicPr/>
      </xdr:nvPicPr>
      <xdr:blipFill>
        <a:blip r:embed="rId313"/>
        <a:stretch/>
      </xdr:blipFill>
      <xdr:spPr>
        <a:xfrm>
          <a:off x="4707360" y="46777320"/>
          <a:ext cx="628200" cy="628200"/>
        </a:xfrm>
        <a:prstGeom prst="rect">
          <a:avLst/>
        </a:prstGeom>
        <a:ln w="0">
          <a:noFill/>
        </a:ln>
      </xdr:spPr>
    </xdr:pic>
    <xdr:clientData/>
  </xdr:twoCellAnchor>
  <xdr:twoCellAnchor editAs="oneCell">
    <xdr:from>
      <xdr:col>7</xdr:col>
      <xdr:colOff>123840</xdr:colOff>
      <xdr:row>111</xdr:row>
      <xdr:rowOff>38160</xdr:rowOff>
    </xdr:from>
    <xdr:to>
      <xdr:col>7</xdr:col>
      <xdr:colOff>752040</xdr:colOff>
      <xdr:row>111</xdr:row>
      <xdr:rowOff>666360</xdr:rowOff>
    </xdr:to>
    <xdr:pic>
      <xdr:nvPicPr>
        <xdr:cNvPr id="741" name="Image 314" descr="Picture"/>
        <xdr:cNvPicPr/>
      </xdr:nvPicPr>
      <xdr:blipFill>
        <a:blip r:embed="rId314"/>
        <a:stretch/>
      </xdr:blipFill>
      <xdr:spPr>
        <a:xfrm>
          <a:off x="5588640" y="46777320"/>
          <a:ext cx="628200" cy="628200"/>
        </a:xfrm>
        <a:prstGeom prst="rect">
          <a:avLst/>
        </a:prstGeom>
        <a:ln w="0">
          <a:noFill/>
        </a:ln>
      </xdr:spPr>
    </xdr:pic>
    <xdr:clientData/>
  </xdr:twoCellAnchor>
  <xdr:twoCellAnchor editAs="oneCell">
    <xdr:from>
      <xdr:col>8</xdr:col>
      <xdr:colOff>123840</xdr:colOff>
      <xdr:row>111</xdr:row>
      <xdr:rowOff>38160</xdr:rowOff>
    </xdr:from>
    <xdr:to>
      <xdr:col>8</xdr:col>
      <xdr:colOff>752040</xdr:colOff>
      <xdr:row>111</xdr:row>
      <xdr:rowOff>666360</xdr:rowOff>
    </xdr:to>
    <xdr:pic>
      <xdr:nvPicPr>
        <xdr:cNvPr id="742" name="Image 315" descr="Picture"/>
        <xdr:cNvPicPr/>
      </xdr:nvPicPr>
      <xdr:blipFill>
        <a:blip r:embed="rId315"/>
        <a:stretch/>
      </xdr:blipFill>
      <xdr:spPr>
        <a:xfrm>
          <a:off x="6469920" y="46777320"/>
          <a:ext cx="628200" cy="628200"/>
        </a:xfrm>
        <a:prstGeom prst="rect">
          <a:avLst/>
        </a:prstGeom>
        <a:ln w="0">
          <a:noFill/>
        </a:ln>
      </xdr:spPr>
    </xdr:pic>
    <xdr:clientData/>
  </xdr:twoCellAnchor>
  <xdr:twoCellAnchor editAs="oneCell">
    <xdr:from>
      <xdr:col>9</xdr:col>
      <xdr:colOff>123840</xdr:colOff>
      <xdr:row>111</xdr:row>
      <xdr:rowOff>38160</xdr:rowOff>
    </xdr:from>
    <xdr:to>
      <xdr:col>9</xdr:col>
      <xdr:colOff>752040</xdr:colOff>
      <xdr:row>111</xdr:row>
      <xdr:rowOff>666360</xdr:rowOff>
    </xdr:to>
    <xdr:pic>
      <xdr:nvPicPr>
        <xdr:cNvPr id="743" name="Image 316" descr="Picture"/>
        <xdr:cNvPicPr/>
      </xdr:nvPicPr>
      <xdr:blipFill>
        <a:blip r:embed="rId316"/>
        <a:stretch/>
      </xdr:blipFill>
      <xdr:spPr>
        <a:xfrm>
          <a:off x="7351560" y="46777320"/>
          <a:ext cx="628200" cy="628200"/>
        </a:xfrm>
        <a:prstGeom prst="rect">
          <a:avLst/>
        </a:prstGeom>
        <a:ln w="0">
          <a:noFill/>
        </a:ln>
      </xdr:spPr>
    </xdr:pic>
    <xdr:clientData/>
  </xdr:twoCellAnchor>
  <xdr:twoCellAnchor editAs="oneCell">
    <xdr:from>
      <xdr:col>2</xdr:col>
      <xdr:colOff>209520</xdr:colOff>
      <xdr:row>113</xdr:row>
      <xdr:rowOff>19080</xdr:rowOff>
    </xdr:from>
    <xdr:to>
      <xdr:col>2</xdr:col>
      <xdr:colOff>666360</xdr:colOff>
      <xdr:row>113</xdr:row>
      <xdr:rowOff>475920</xdr:rowOff>
    </xdr:to>
    <xdr:pic>
      <xdr:nvPicPr>
        <xdr:cNvPr id="744" name="Image 317" descr="Picture"/>
        <xdr:cNvPicPr/>
      </xdr:nvPicPr>
      <xdr:blipFill>
        <a:blip r:embed="rId317"/>
        <a:stretch/>
      </xdr:blipFill>
      <xdr:spPr>
        <a:xfrm>
          <a:off x="1267560" y="47768040"/>
          <a:ext cx="456840" cy="456840"/>
        </a:xfrm>
        <a:prstGeom prst="rect">
          <a:avLst/>
        </a:prstGeom>
        <a:ln w="0">
          <a:noFill/>
        </a:ln>
      </xdr:spPr>
    </xdr:pic>
    <xdr:clientData/>
  </xdr:twoCellAnchor>
  <xdr:twoCellAnchor editAs="oneCell">
    <xdr:from>
      <xdr:col>4</xdr:col>
      <xdr:colOff>228600</xdr:colOff>
      <xdr:row>113</xdr:row>
      <xdr:rowOff>38160</xdr:rowOff>
    </xdr:from>
    <xdr:to>
      <xdr:col>4</xdr:col>
      <xdr:colOff>647280</xdr:colOff>
      <xdr:row>113</xdr:row>
      <xdr:rowOff>456840</xdr:rowOff>
    </xdr:to>
    <xdr:pic>
      <xdr:nvPicPr>
        <xdr:cNvPr id="745" name="Image 318" descr="Picture"/>
        <xdr:cNvPicPr/>
      </xdr:nvPicPr>
      <xdr:blipFill>
        <a:blip r:embed="rId318"/>
        <a:stretch/>
      </xdr:blipFill>
      <xdr:spPr>
        <a:xfrm>
          <a:off x="3049200" y="47787120"/>
          <a:ext cx="418680" cy="418680"/>
        </a:xfrm>
        <a:prstGeom prst="rect">
          <a:avLst/>
        </a:prstGeom>
        <a:ln w="0">
          <a:noFill/>
        </a:ln>
      </xdr:spPr>
    </xdr:pic>
    <xdr:clientData/>
  </xdr:twoCellAnchor>
  <xdr:twoCellAnchor editAs="oneCell">
    <xdr:from>
      <xdr:col>6</xdr:col>
      <xdr:colOff>228600</xdr:colOff>
      <xdr:row>113</xdr:row>
      <xdr:rowOff>38160</xdr:rowOff>
    </xdr:from>
    <xdr:to>
      <xdr:col>6</xdr:col>
      <xdr:colOff>647280</xdr:colOff>
      <xdr:row>113</xdr:row>
      <xdr:rowOff>456840</xdr:rowOff>
    </xdr:to>
    <xdr:pic>
      <xdr:nvPicPr>
        <xdr:cNvPr id="746" name="Image 319" descr="Picture"/>
        <xdr:cNvPicPr/>
      </xdr:nvPicPr>
      <xdr:blipFill>
        <a:blip r:embed="rId319"/>
        <a:stretch/>
      </xdr:blipFill>
      <xdr:spPr>
        <a:xfrm>
          <a:off x="4812120" y="47787120"/>
          <a:ext cx="418680" cy="418680"/>
        </a:xfrm>
        <a:prstGeom prst="rect">
          <a:avLst/>
        </a:prstGeom>
        <a:ln w="0">
          <a:noFill/>
        </a:ln>
      </xdr:spPr>
    </xdr:pic>
    <xdr:clientData/>
  </xdr:twoCellAnchor>
  <xdr:twoCellAnchor editAs="oneCell">
    <xdr:from>
      <xdr:col>8</xdr:col>
      <xdr:colOff>228600</xdr:colOff>
      <xdr:row>113</xdr:row>
      <xdr:rowOff>38160</xdr:rowOff>
    </xdr:from>
    <xdr:to>
      <xdr:col>8</xdr:col>
      <xdr:colOff>647280</xdr:colOff>
      <xdr:row>113</xdr:row>
      <xdr:rowOff>456840</xdr:rowOff>
    </xdr:to>
    <xdr:pic>
      <xdr:nvPicPr>
        <xdr:cNvPr id="747" name="Image 320" descr="Picture"/>
        <xdr:cNvPicPr/>
      </xdr:nvPicPr>
      <xdr:blipFill>
        <a:blip r:embed="rId320"/>
        <a:stretch/>
      </xdr:blipFill>
      <xdr:spPr>
        <a:xfrm>
          <a:off x="6574680" y="47787120"/>
          <a:ext cx="418680" cy="418680"/>
        </a:xfrm>
        <a:prstGeom prst="rect">
          <a:avLst/>
        </a:prstGeom>
        <a:ln w="0">
          <a:noFill/>
        </a:ln>
      </xdr:spPr>
    </xdr:pic>
    <xdr:clientData/>
  </xdr:twoCellAnchor>
  <xdr:twoCellAnchor editAs="oneCell">
    <xdr:from>
      <xdr:col>2</xdr:col>
      <xdr:colOff>209520</xdr:colOff>
      <xdr:row>114</xdr:row>
      <xdr:rowOff>19080</xdr:rowOff>
    </xdr:from>
    <xdr:to>
      <xdr:col>2</xdr:col>
      <xdr:colOff>666360</xdr:colOff>
      <xdr:row>114</xdr:row>
      <xdr:rowOff>475920</xdr:rowOff>
    </xdr:to>
    <xdr:pic>
      <xdr:nvPicPr>
        <xdr:cNvPr id="748" name="Image 321" descr="Picture"/>
        <xdr:cNvPicPr/>
      </xdr:nvPicPr>
      <xdr:blipFill>
        <a:blip r:embed="rId321"/>
        <a:stretch/>
      </xdr:blipFill>
      <xdr:spPr>
        <a:xfrm>
          <a:off x="1267560" y="48272760"/>
          <a:ext cx="456840" cy="456840"/>
        </a:xfrm>
        <a:prstGeom prst="rect">
          <a:avLst/>
        </a:prstGeom>
        <a:ln w="0">
          <a:noFill/>
        </a:ln>
      </xdr:spPr>
    </xdr:pic>
    <xdr:clientData/>
  </xdr:twoCellAnchor>
  <xdr:twoCellAnchor editAs="oneCell">
    <xdr:from>
      <xdr:col>4</xdr:col>
      <xdr:colOff>228600</xdr:colOff>
      <xdr:row>114</xdr:row>
      <xdr:rowOff>38160</xdr:rowOff>
    </xdr:from>
    <xdr:to>
      <xdr:col>4</xdr:col>
      <xdr:colOff>647280</xdr:colOff>
      <xdr:row>114</xdr:row>
      <xdr:rowOff>456840</xdr:rowOff>
    </xdr:to>
    <xdr:pic>
      <xdr:nvPicPr>
        <xdr:cNvPr id="749" name="Image 322" descr="Picture"/>
        <xdr:cNvPicPr/>
      </xdr:nvPicPr>
      <xdr:blipFill>
        <a:blip r:embed="rId322"/>
        <a:stretch/>
      </xdr:blipFill>
      <xdr:spPr>
        <a:xfrm>
          <a:off x="3049200" y="48291840"/>
          <a:ext cx="418680" cy="418680"/>
        </a:xfrm>
        <a:prstGeom prst="rect">
          <a:avLst/>
        </a:prstGeom>
        <a:ln w="0">
          <a:noFill/>
        </a:ln>
      </xdr:spPr>
    </xdr:pic>
    <xdr:clientData/>
  </xdr:twoCellAnchor>
  <xdr:twoCellAnchor editAs="oneCell">
    <xdr:from>
      <xdr:col>6</xdr:col>
      <xdr:colOff>228600</xdr:colOff>
      <xdr:row>114</xdr:row>
      <xdr:rowOff>38160</xdr:rowOff>
    </xdr:from>
    <xdr:to>
      <xdr:col>6</xdr:col>
      <xdr:colOff>647280</xdr:colOff>
      <xdr:row>114</xdr:row>
      <xdr:rowOff>456840</xdr:rowOff>
    </xdr:to>
    <xdr:pic>
      <xdr:nvPicPr>
        <xdr:cNvPr id="750" name="Image 323" descr="Picture"/>
        <xdr:cNvPicPr/>
      </xdr:nvPicPr>
      <xdr:blipFill>
        <a:blip r:embed="rId323"/>
        <a:stretch/>
      </xdr:blipFill>
      <xdr:spPr>
        <a:xfrm>
          <a:off x="4812120" y="48291840"/>
          <a:ext cx="418680" cy="418680"/>
        </a:xfrm>
        <a:prstGeom prst="rect">
          <a:avLst/>
        </a:prstGeom>
        <a:ln w="0">
          <a:noFill/>
        </a:ln>
      </xdr:spPr>
    </xdr:pic>
    <xdr:clientData/>
  </xdr:twoCellAnchor>
  <xdr:twoCellAnchor editAs="oneCell">
    <xdr:from>
      <xdr:col>8</xdr:col>
      <xdr:colOff>228600</xdr:colOff>
      <xdr:row>114</xdr:row>
      <xdr:rowOff>38160</xdr:rowOff>
    </xdr:from>
    <xdr:to>
      <xdr:col>8</xdr:col>
      <xdr:colOff>647280</xdr:colOff>
      <xdr:row>114</xdr:row>
      <xdr:rowOff>456840</xdr:rowOff>
    </xdr:to>
    <xdr:pic>
      <xdr:nvPicPr>
        <xdr:cNvPr id="751" name="Image 324" descr="Picture"/>
        <xdr:cNvPicPr/>
      </xdr:nvPicPr>
      <xdr:blipFill>
        <a:blip r:embed="rId324"/>
        <a:stretch/>
      </xdr:blipFill>
      <xdr:spPr>
        <a:xfrm>
          <a:off x="6574680" y="48291840"/>
          <a:ext cx="418680" cy="418680"/>
        </a:xfrm>
        <a:prstGeom prst="rect">
          <a:avLst/>
        </a:prstGeom>
        <a:ln w="0">
          <a:noFill/>
        </a:ln>
      </xdr:spPr>
    </xdr:pic>
    <xdr:clientData/>
  </xdr:twoCellAnchor>
  <xdr:twoCellAnchor editAs="oneCell">
    <xdr:from>
      <xdr:col>2</xdr:col>
      <xdr:colOff>209520</xdr:colOff>
      <xdr:row>115</xdr:row>
      <xdr:rowOff>19080</xdr:rowOff>
    </xdr:from>
    <xdr:to>
      <xdr:col>2</xdr:col>
      <xdr:colOff>666360</xdr:colOff>
      <xdr:row>115</xdr:row>
      <xdr:rowOff>475920</xdr:rowOff>
    </xdr:to>
    <xdr:pic>
      <xdr:nvPicPr>
        <xdr:cNvPr id="752" name="Image 325" descr="Picture"/>
        <xdr:cNvPicPr/>
      </xdr:nvPicPr>
      <xdr:blipFill>
        <a:blip r:embed="rId325"/>
        <a:stretch/>
      </xdr:blipFill>
      <xdr:spPr>
        <a:xfrm>
          <a:off x="1267560" y="48777480"/>
          <a:ext cx="456840" cy="456840"/>
        </a:xfrm>
        <a:prstGeom prst="rect">
          <a:avLst/>
        </a:prstGeom>
        <a:ln w="0">
          <a:noFill/>
        </a:ln>
      </xdr:spPr>
    </xdr:pic>
    <xdr:clientData/>
  </xdr:twoCellAnchor>
  <xdr:twoCellAnchor editAs="oneCell">
    <xdr:from>
      <xdr:col>4</xdr:col>
      <xdr:colOff>228600</xdr:colOff>
      <xdr:row>115</xdr:row>
      <xdr:rowOff>38160</xdr:rowOff>
    </xdr:from>
    <xdr:to>
      <xdr:col>4</xdr:col>
      <xdr:colOff>647280</xdr:colOff>
      <xdr:row>115</xdr:row>
      <xdr:rowOff>456840</xdr:rowOff>
    </xdr:to>
    <xdr:pic>
      <xdr:nvPicPr>
        <xdr:cNvPr id="753" name="Image 326" descr="Picture"/>
        <xdr:cNvPicPr/>
      </xdr:nvPicPr>
      <xdr:blipFill>
        <a:blip r:embed="rId326"/>
        <a:stretch/>
      </xdr:blipFill>
      <xdr:spPr>
        <a:xfrm>
          <a:off x="3049200" y="48796560"/>
          <a:ext cx="418680" cy="418680"/>
        </a:xfrm>
        <a:prstGeom prst="rect">
          <a:avLst/>
        </a:prstGeom>
        <a:ln w="0">
          <a:noFill/>
        </a:ln>
      </xdr:spPr>
    </xdr:pic>
    <xdr:clientData/>
  </xdr:twoCellAnchor>
  <xdr:twoCellAnchor editAs="oneCell">
    <xdr:from>
      <xdr:col>6</xdr:col>
      <xdr:colOff>228600</xdr:colOff>
      <xdr:row>115</xdr:row>
      <xdr:rowOff>38160</xdr:rowOff>
    </xdr:from>
    <xdr:to>
      <xdr:col>6</xdr:col>
      <xdr:colOff>647280</xdr:colOff>
      <xdr:row>115</xdr:row>
      <xdr:rowOff>456840</xdr:rowOff>
    </xdr:to>
    <xdr:pic>
      <xdr:nvPicPr>
        <xdr:cNvPr id="754" name="Image 327" descr="Picture"/>
        <xdr:cNvPicPr/>
      </xdr:nvPicPr>
      <xdr:blipFill>
        <a:blip r:embed="rId327"/>
        <a:stretch/>
      </xdr:blipFill>
      <xdr:spPr>
        <a:xfrm>
          <a:off x="4812120" y="48796560"/>
          <a:ext cx="418680" cy="418680"/>
        </a:xfrm>
        <a:prstGeom prst="rect">
          <a:avLst/>
        </a:prstGeom>
        <a:ln w="0">
          <a:noFill/>
        </a:ln>
      </xdr:spPr>
    </xdr:pic>
    <xdr:clientData/>
  </xdr:twoCellAnchor>
  <xdr:twoCellAnchor editAs="oneCell">
    <xdr:from>
      <xdr:col>8</xdr:col>
      <xdr:colOff>228600</xdr:colOff>
      <xdr:row>115</xdr:row>
      <xdr:rowOff>38160</xdr:rowOff>
    </xdr:from>
    <xdr:to>
      <xdr:col>8</xdr:col>
      <xdr:colOff>647280</xdr:colOff>
      <xdr:row>115</xdr:row>
      <xdr:rowOff>456840</xdr:rowOff>
    </xdr:to>
    <xdr:pic>
      <xdr:nvPicPr>
        <xdr:cNvPr id="755" name="Image 328" descr="Picture"/>
        <xdr:cNvPicPr/>
      </xdr:nvPicPr>
      <xdr:blipFill>
        <a:blip r:embed="rId328"/>
        <a:stretch/>
      </xdr:blipFill>
      <xdr:spPr>
        <a:xfrm>
          <a:off x="6574680" y="48796560"/>
          <a:ext cx="418680" cy="418680"/>
        </a:xfrm>
        <a:prstGeom prst="rect">
          <a:avLst/>
        </a:prstGeom>
        <a:ln w="0">
          <a:noFill/>
        </a:ln>
      </xdr:spPr>
    </xdr:pic>
    <xdr:clientData/>
  </xdr:twoCellAnchor>
  <xdr:twoCellAnchor editAs="oneCell">
    <xdr:from>
      <xdr:col>2</xdr:col>
      <xdr:colOff>228600</xdr:colOff>
      <xdr:row>116</xdr:row>
      <xdr:rowOff>38160</xdr:rowOff>
    </xdr:from>
    <xdr:to>
      <xdr:col>2</xdr:col>
      <xdr:colOff>647280</xdr:colOff>
      <xdr:row>116</xdr:row>
      <xdr:rowOff>456840</xdr:rowOff>
    </xdr:to>
    <xdr:pic>
      <xdr:nvPicPr>
        <xdr:cNvPr id="756" name="Image 329" descr="Picture"/>
        <xdr:cNvPicPr/>
      </xdr:nvPicPr>
      <xdr:blipFill>
        <a:blip r:embed="rId329"/>
        <a:stretch/>
      </xdr:blipFill>
      <xdr:spPr>
        <a:xfrm>
          <a:off x="1286640" y="49301640"/>
          <a:ext cx="418680" cy="418680"/>
        </a:xfrm>
        <a:prstGeom prst="rect">
          <a:avLst/>
        </a:prstGeom>
        <a:ln w="0">
          <a:noFill/>
        </a:ln>
      </xdr:spPr>
    </xdr:pic>
    <xdr:clientData/>
  </xdr:twoCellAnchor>
  <xdr:twoCellAnchor editAs="oneCell">
    <xdr:from>
      <xdr:col>4</xdr:col>
      <xdr:colOff>228600</xdr:colOff>
      <xdr:row>116</xdr:row>
      <xdr:rowOff>38160</xdr:rowOff>
    </xdr:from>
    <xdr:to>
      <xdr:col>4</xdr:col>
      <xdr:colOff>647280</xdr:colOff>
      <xdr:row>116</xdr:row>
      <xdr:rowOff>456840</xdr:rowOff>
    </xdr:to>
    <xdr:pic>
      <xdr:nvPicPr>
        <xdr:cNvPr id="757" name="Image 330" descr="Picture"/>
        <xdr:cNvPicPr/>
      </xdr:nvPicPr>
      <xdr:blipFill>
        <a:blip r:embed="rId330"/>
        <a:stretch/>
      </xdr:blipFill>
      <xdr:spPr>
        <a:xfrm>
          <a:off x="3049200" y="49301640"/>
          <a:ext cx="418680" cy="418680"/>
        </a:xfrm>
        <a:prstGeom prst="rect">
          <a:avLst/>
        </a:prstGeom>
        <a:ln w="0">
          <a:noFill/>
        </a:ln>
      </xdr:spPr>
    </xdr:pic>
    <xdr:clientData/>
  </xdr:twoCellAnchor>
  <xdr:twoCellAnchor editAs="oneCell">
    <xdr:from>
      <xdr:col>2</xdr:col>
      <xdr:colOff>123840</xdr:colOff>
      <xdr:row>119</xdr:row>
      <xdr:rowOff>38160</xdr:rowOff>
    </xdr:from>
    <xdr:to>
      <xdr:col>2</xdr:col>
      <xdr:colOff>752040</xdr:colOff>
      <xdr:row>119</xdr:row>
      <xdr:rowOff>666360</xdr:rowOff>
    </xdr:to>
    <xdr:pic>
      <xdr:nvPicPr>
        <xdr:cNvPr id="758" name="Image 331" descr="Picture"/>
        <xdr:cNvPicPr/>
      </xdr:nvPicPr>
      <xdr:blipFill>
        <a:blip r:embed="rId331"/>
        <a:stretch/>
      </xdr:blipFill>
      <xdr:spPr>
        <a:xfrm>
          <a:off x="1181880" y="50253840"/>
          <a:ext cx="628200" cy="628200"/>
        </a:xfrm>
        <a:prstGeom prst="rect">
          <a:avLst/>
        </a:prstGeom>
        <a:ln w="0">
          <a:noFill/>
        </a:ln>
      </xdr:spPr>
    </xdr:pic>
    <xdr:clientData/>
  </xdr:twoCellAnchor>
  <xdr:twoCellAnchor editAs="oneCell">
    <xdr:from>
      <xdr:col>3</xdr:col>
      <xdr:colOff>123840</xdr:colOff>
      <xdr:row>119</xdr:row>
      <xdr:rowOff>38160</xdr:rowOff>
    </xdr:from>
    <xdr:to>
      <xdr:col>3</xdr:col>
      <xdr:colOff>752040</xdr:colOff>
      <xdr:row>119</xdr:row>
      <xdr:rowOff>666360</xdr:rowOff>
    </xdr:to>
    <xdr:pic>
      <xdr:nvPicPr>
        <xdr:cNvPr id="759" name="Image 332" descr="Picture"/>
        <xdr:cNvPicPr/>
      </xdr:nvPicPr>
      <xdr:blipFill>
        <a:blip r:embed="rId332"/>
        <a:stretch/>
      </xdr:blipFill>
      <xdr:spPr>
        <a:xfrm>
          <a:off x="2063160" y="50253840"/>
          <a:ext cx="628200" cy="628200"/>
        </a:xfrm>
        <a:prstGeom prst="rect">
          <a:avLst/>
        </a:prstGeom>
        <a:ln w="0">
          <a:noFill/>
        </a:ln>
      </xdr:spPr>
    </xdr:pic>
    <xdr:clientData/>
  </xdr:twoCellAnchor>
  <xdr:twoCellAnchor editAs="oneCell">
    <xdr:from>
      <xdr:col>4</xdr:col>
      <xdr:colOff>123840</xdr:colOff>
      <xdr:row>119</xdr:row>
      <xdr:rowOff>38160</xdr:rowOff>
    </xdr:from>
    <xdr:to>
      <xdr:col>4</xdr:col>
      <xdr:colOff>752040</xdr:colOff>
      <xdr:row>119</xdr:row>
      <xdr:rowOff>666360</xdr:rowOff>
    </xdr:to>
    <xdr:pic>
      <xdr:nvPicPr>
        <xdr:cNvPr id="760" name="Image 333" descr="Picture"/>
        <xdr:cNvPicPr/>
      </xdr:nvPicPr>
      <xdr:blipFill>
        <a:blip r:embed="rId333"/>
        <a:stretch/>
      </xdr:blipFill>
      <xdr:spPr>
        <a:xfrm>
          <a:off x="2944440" y="50253840"/>
          <a:ext cx="628200" cy="628200"/>
        </a:xfrm>
        <a:prstGeom prst="rect">
          <a:avLst/>
        </a:prstGeom>
        <a:ln w="0">
          <a:noFill/>
        </a:ln>
      </xdr:spPr>
    </xdr:pic>
    <xdr:clientData/>
  </xdr:twoCellAnchor>
  <xdr:twoCellAnchor editAs="oneCell">
    <xdr:from>
      <xdr:col>5</xdr:col>
      <xdr:colOff>123840</xdr:colOff>
      <xdr:row>119</xdr:row>
      <xdr:rowOff>38160</xdr:rowOff>
    </xdr:from>
    <xdr:to>
      <xdr:col>5</xdr:col>
      <xdr:colOff>752040</xdr:colOff>
      <xdr:row>119</xdr:row>
      <xdr:rowOff>666360</xdr:rowOff>
    </xdr:to>
    <xdr:pic>
      <xdr:nvPicPr>
        <xdr:cNvPr id="761" name="Image 334" descr="Picture"/>
        <xdr:cNvPicPr/>
      </xdr:nvPicPr>
      <xdr:blipFill>
        <a:blip r:embed="rId334"/>
        <a:stretch/>
      </xdr:blipFill>
      <xdr:spPr>
        <a:xfrm>
          <a:off x="3825720" y="50253840"/>
          <a:ext cx="628200" cy="628200"/>
        </a:xfrm>
        <a:prstGeom prst="rect">
          <a:avLst/>
        </a:prstGeom>
        <a:ln w="0">
          <a:noFill/>
        </a:ln>
      </xdr:spPr>
    </xdr:pic>
    <xdr:clientData/>
  </xdr:twoCellAnchor>
  <xdr:twoCellAnchor editAs="oneCell">
    <xdr:from>
      <xdr:col>6</xdr:col>
      <xdr:colOff>123840</xdr:colOff>
      <xdr:row>119</xdr:row>
      <xdr:rowOff>38160</xdr:rowOff>
    </xdr:from>
    <xdr:to>
      <xdr:col>6</xdr:col>
      <xdr:colOff>752040</xdr:colOff>
      <xdr:row>119</xdr:row>
      <xdr:rowOff>666360</xdr:rowOff>
    </xdr:to>
    <xdr:pic>
      <xdr:nvPicPr>
        <xdr:cNvPr id="762" name="Image 335" descr="Picture"/>
        <xdr:cNvPicPr/>
      </xdr:nvPicPr>
      <xdr:blipFill>
        <a:blip r:embed="rId335"/>
        <a:stretch/>
      </xdr:blipFill>
      <xdr:spPr>
        <a:xfrm>
          <a:off x="4707360" y="50253840"/>
          <a:ext cx="628200" cy="628200"/>
        </a:xfrm>
        <a:prstGeom prst="rect">
          <a:avLst/>
        </a:prstGeom>
        <a:ln w="0">
          <a:noFill/>
        </a:ln>
      </xdr:spPr>
    </xdr:pic>
    <xdr:clientData/>
  </xdr:twoCellAnchor>
  <xdr:twoCellAnchor editAs="oneCell">
    <xdr:from>
      <xdr:col>7</xdr:col>
      <xdr:colOff>123840</xdr:colOff>
      <xdr:row>119</xdr:row>
      <xdr:rowOff>38160</xdr:rowOff>
    </xdr:from>
    <xdr:to>
      <xdr:col>7</xdr:col>
      <xdr:colOff>752040</xdr:colOff>
      <xdr:row>119</xdr:row>
      <xdr:rowOff>666360</xdr:rowOff>
    </xdr:to>
    <xdr:pic>
      <xdr:nvPicPr>
        <xdr:cNvPr id="763" name="Image 336" descr="Picture"/>
        <xdr:cNvPicPr/>
      </xdr:nvPicPr>
      <xdr:blipFill>
        <a:blip r:embed="rId336"/>
        <a:stretch/>
      </xdr:blipFill>
      <xdr:spPr>
        <a:xfrm>
          <a:off x="5588640" y="50253840"/>
          <a:ext cx="628200" cy="628200"/>
        </a:xfrm>
        <a:prstGeom prst="rect">
          <a:avLst/>
        </a:prstGeom>
        <a:ln w="0">
          <a:noFill/>
        </a:ln>
      </xdr:spPr>
    </xdr:pic>
    <xdr:clientData/>
  </xdr:twoCellAnchor>
  <xdr:twoCellAnchor editAs="oneCell">
    <xdr:from>
      <xdr:col>8</xdr:col>
      <xdr:colOff>123840</xdr:colOff>
      <xdr:row>119</xdr:row>
      <xdr:rowOff>38160</xdr:rowOff>
    </xdr:from>
    <xdr:to>
      <xdr:col>8</xdr:col>
      <xdr:colOff>752040</xdr:colOff>
      <xdr:row>119</xdr:row>
      <xdr:rowOff>666360</xdr:rowOff>
    </xdr:to>
    <xdr:pic>
      <xdr:nvPicPr>
        <xdr:cNvPr id="764" name="Image 337" descr="Picture"/>
        <xdr:cNvPicPr/>
      </xdr:nvPicPr>
      <xdr:blipFill>
        <a:blip r:embed="rId337"/>
        <a:stretch/>
      </xdr:blipFill>
      <xdr:spPr>
        <a:xfrm>
          <a:off x="6469920" y="50253840"/>
          <a:ext cx="628200" cy="628200"/>
        </a:xfrm>
        <a:prstGeom prst="rect">
          <a:avLst/>
        </a:prstGeom>
        <a:ln w="0">
          <a:noFill/>
        </a:ln>
      </xdr:spPr>
    </xdr:pic>
    <xdr:clientData/>
  </xdr:twoCellAnchor>
  <xdr:twoCellAnchor editAs="oneCell">
    <xdr:from>
      <xdr:col>9</xdr:col>
      <xdr:colOff>123840</xdr:colOff>
      <xdr:row>119</xdr:row>
      <xdr:rowOff>38160</xdr:rowOff>
    </xdr:from>
    <xdr:to>
      <xdr:col>9</xdr:col>
      <xdr:colOff>752040</xdr:colOff>
      <xdr:row>119</xdr:row>
      <xdr:rowOff>666360</xdr:rowOff>
    </xdr:to>
    <xdr:pic>
      <xdr:nvPicPr>
        <xdr:cNvPr id="765" name="Image 338" descr="Picture"/>
        <xdr:cNvPicPr/>
      </xdr:nvPicPr>
      <xdr:blipFill>
        <a:blip r:embed="rId338"/>
        <a:stretch/>
      </xdr:blipFill>
      <xdr:spPr>
        <a:xfrm>
          <a:off x="7351560" y="50253840"/>
          <a:ext cx="628200" cy="628200"/>
        </a:xfrm>
        <a:prstGeom prst="rect">
          <a:avLst/>
        </a:prstGeom>
        <a:ln w="0">
          <a:noFill/>
        </a:ln>
      </xdr:spPr>
    </xdr:pic>
    <xdr:clientData/>
  </xdr:twoCellAnchor>
  <xdr:twoCellAnchor editAs="oneCell">
    <xdr:from>
      <xdr:col>2</xdr:col>
      <xdr:colOff>209520</xdr:colOff>
      <xdr:row>121</xdr:row>
      <xdr:rowOff>19080</xdr:rowOff>
    </xdr:from>
    <xdr:to>
      <xdr:col>2</xdr:col>
      <xdr:colOff>666360</xdr:colOff>
      <xdr:row>121</xdr:row>
      <xdr:rowOff>475920</xdr:rowOff>
    </xdr:to>
    <xdr:pic>
      <xdr:nvPicPr>
        <xdr:cNvPr id="766" name="Image 339" descr="Picture"/>
        <xdr:cNvPicPr/>
      </xdr:nvPicPr>
      <xdr:blipFill>
        <a:blip r:embed="rId339"/>
        <a:stretch/>
      </xdr:blipFill>
      <xdr:spPr>
        <a:xfrm>
          <a:off x="1267560" y="51244560"/>
          <a:ext cx="456840" cy="456840"/>
        </a:xfrm>
        <a:prstGeom prst="rect">
          <a:avLst/>
        </a:prstGeom>
        <a:ln w="0">
          <a:noFill/>
        </a:ln>
      </xdr:spPr>
    </xdr:pic>
    <xdr:clientData/>
  </xdr:twoCellAnchor>
  <xdr:twoCellAnchor editAs="oneCell">
    <xdr:from>
      <xdr:col>4</xdr:col>
      <xdr:colOff>228600</xdr:colOff>
      <xdr:row>121</xdr:row>
      <xdr:rowOff>38160</xdr:rowOff>
    </xdr:from>
    <xdr:to>
      <xdr:col>4</xdr:col>
      <xdr:colOff>647280</xdr:colOff>
      <xdr:row>121</xdr:row>
      <xdr:rowOff>456840</xdr:rowOff>
    </xdr:to>
    <xdr:pic>
      <xdr:nvPicPr>
        <xdr:cNvPr id="767" name="Image 340" descr="Picture"/>
        <xdr:cNvPicPr/>
      </xdr:nvPicPr>
      <xdr:blipFill>
        <a:blip r:embed="rId340"/>
        <a:stretch/>
      </xdr:blipFill>
      <xdr:spPr>
        <a:xfrm>
          <a:off x="3049200" y="51263640"/>
          <a:ext cx="418680" cy="418680"/>
        </a:xfrm>
        <a:prstGeom prst="rect">
          <a:avLst/>
        </a:prstGeom>
        <a:ln w="0">
          <a:noFill/>
        </a:ln>
      </xdr:spPr>
    </xdr:pic>
    <xdr:clientData/>
  </xdr:twoCellAnchor>
  <xdr:twoCellAnchor editAs="oneCell">
    <xdr:from>
      <xdr:col>6</xdr:col>
      <xdr:colOff>228600</xdr:colOff>
      <xdr:row>121</xdr:row>
      <xdr:rowOff>38160</xdr:rowOff>
    </xdr:from>
    <xdr:to>
      <xdr:col>6</xdr:col>
      <xdr:colOff>647280</xdr:colOff>
      <xdr:row>121</xdr:row>
      <xdr:rowOff>456840</xdr:rowOff>
    </xdr:to>
    <xdr:pic>
      <xdr:nvPicPr>
        <xdr:cNvPr id="768" name="Image 341" descr="Picture"/>
        <xdr:cNvPicPr/>
      </xdr:nvPicPr>
      <xdr:blipFill>
        <a:blip r:embed="rId341"/>
        <a:stretch/>
      </xdr:blipFill>
      <xdr:spPr>
        <a:xfrm>
          <a:off x="4812120" y="51263640"/>
          <a:ext cx="418680" cy="418680"/>
        </a:xfrm>
        <a:prstGeom prst="rect">
          <a:avLst/>
        </a:prstGeom>
        <a:ln w="0">
          <a:noFill/>
        </a:ln>
      </xdr:spPr>
    </xdr:pic>
    <xdr:clientData/>
  </xdr:twoCellAnchor>
  <xdr:twoCellAnchor editAs="oneCell">
    <xdr:from>
      <xdr:col>8</xdr:col>
      <xdr:colOff>228600</xdr:colOff>
      <xdr:row>121</xdr:row>
      <xdr:rowOff>38160</xdr:rowOff>
    </xdr:from>
    <xdr:to>
      <xdr:col>8</xdr:col>
      <xdr:colOff>647280</xdr:colOff>
      <xdr:row>121</xdr:row>
      <xdr:rowOff>456840</xdr:rowOff>
    </xdr:to>
    <xdr:pic>
      <xdr:nvPicPr>
        <xdr:cNvPr id="769" name="Image 342" descr="Picture"/>
        <xdr:cNvPicPr/>
      </xdr:nvPicPr>
      <xdr:blipFill>
        <a:blip r:embed="rId342"/>
        <a:stretch/>
      </xdr:blipFill>
      <xdr:spPr>
        <a:xfrm>
          <a:off x="6574680" y="51263640"/>
          <a:ext cx="418680" cy="418680"/>
        </a:xfrm>
        <a:prstGeom prst="rect">
          <a:avLst/>
        </a:prstGeom>
        <a:ln w="0">
          <a:noFill/>
        </a:ln>
      </xdr:spPr>
    </xdr:pic>
    <xdr:clientData/>
  </xdr:twoCellAnchor>
  <xdr:twoCellAnchor editAs="oneCell">
    <xdr:from>
      <xdr:col>2</xdr:col>
      <xdr:colOff>209520</xdr:colOff>
      <xdr:row>122</xdr:row>
      <xdr:rowOff>19080</xdr:rowOff>
    </xdr:from>
    <xdr:to>
      <xdr:col>2</xdr:col>
      <xdr:colOff>666360</xdr:colOff>
      <xdr:row>122</xdr:row>
      <xdr:rowOff>475920</xdr:rowOff>
    </xdr:to>
    <xdr:pic>
      <xdr:nvPicPr>
        <xdr:cNvPr id="770" name="Image 343" descr="Picture"/>
        <xdr:cNvPicPr/>
      </xdr:nvPicPr>
      <xdr:blipFill>
        <a:blip r:embed="rId343"/>
        <a:stretch/>
      </xdr:blipFill>
      <xdr:spPr>
        <a:xfrm>
          <a:off x="1267560" y="51749280"/>
          <a:ext cx="456840" cy="456840"/>
        </a:xfrm>
        <a:prstGeom prst="rect">
          <a:avLst/>
        </a:prstGeom>
        <a:ln w="0">
          <a:noFill/>
        </a:ln>
      </xdr:spPr>
    </xdr:pic>
    <xdr:clientData/>
  </xdr:twoCellAnchor>
  <xdr:twoCellAnchor editAs="oneCell">
    <xdr:from>
      <xdr:col>4</xdr:col>
      <xdr:colOff>228600</xdr:colOff>
      <xdr:row>122</xdr:row>
      <xdr:rowOff>38160</xdr:rowOff>
    </xdr:from>
    <xdr:to>
      <xdr:col>4</xdr:col>
      <xdr:colOff>647280</xdr:colOff>
      <xdr:row>122</xdr:row>
      <xdr:rowOff>456840</xdr:rowOff>
    </xdr:to>
    <xdr:pic>
      <xdr:nvPicPr>
        <xdr:cNvPr id="771" name="Image 344" descr="Picture"/>
        <xdr:cNvPicPr/>
      </xdr:nvPicPr>
      <xdr:blipFill>
        <a:blip r:embed="rId344"/>
        <a:stretch/>
      </xdr:blipFill>
      <xdr:spPr>
        <a:xfrm>
          <a:off x="3049200" y="51768360"/>
          <a:ext cx="418680" cy="418680"/>
        </a:xfrm>
        <a:prstGeom prst="rect">
          <a:avLst/>
        </a:prstGeom>
        <a:ln w="0">
          <a:noFill/>
        </a:ln>
      </xdr:spPr>
    </xdr:pic>
    <xdr:clientData/>
  </xdr:twoCellAnchor>
  <xdr:twoCellAnchor editAs="oneCell">
    <xdr:from>
      <xdr:col>6</xdr:col>
      <xdr:colOff>228600</xdr:colOff>
      <xdr:row>122</xdr:row>
      <xdr:rowOff>38160</xdr:rowOff>
    </xdr:from>
    <xdr:to>
      <xdr:col>6</xdr:col>
      <xdr:colOff>647280</xdr:colOff>
      <xdr:row>122</xdr:row>
      <xdr:rowOff>456840</xdr:rowOff>
    </xdr:to>
    <xdr:pic>
      <xdr:nvPicPr>
        <xdr:cNvPr id="772" name="Image 345" descr="Picture"/>
        <xdr:cNvPicPr/>
      </xdr:nvPicPr>
      <xdr:blipFill>
        <a:blip r:embed="rId345"/>
        <a:stretch/>
      </xdr:blipFill>
      <xdr:spPr>
        <a:xfrm>
          <a:off x="4812120" y="51768360"/>
          <a:ext cx="418680" cy="418680"/>
        </a:xfrm>
        <a:prstGeom prst="rect">
          <a:avLst/>
        </a:prstGeom>
        <a:ln w="0">
          <a:noFill/>
        </a:ln>
      </xdr:spPr>
    </xdr:pic>
    <xdr:clientData/>
  </xdr:twoCellAnchor>
  <xdr:twoCellAnchor editAs="oneCell">
    <xdr:from>
      <xdr:col>8</xdr:col>
      <xdr:colOff>228600</xdr:colOff>
      <xdr:row>122</xdr:row>
      <xdr:rowOff>38160</xdr:rowOff>
    </xdr:from>
    <xdr:to>
      <xdr:col>8</xdr:col>
      <xdr:colOff>647280</xdr:colOff>
      <xdr:row>122</xdr:row>
      <xdr:rowOff>456840</xdr:rowOff>
    </xdr:to>
    <xdr:pic>
      <xdr:nvPicPr>
        <xdr:cNvPr id="773" name="Image 346" descr="Picture"/>
        <xdr:cNvPicPr/>
      </xdr:nvPicPr>
      <xdr:blipFill>
        <a:blip r:embed="rId346"/>
        <a:stretch/>
      </xdr:blipFill>
      <xdr:spPr>
        <a:xfrm>
          <a:off x="6574680" y="51768360"/>
          <a:ext cx="418680" cy="418680"/>
        </a:xfrm>
        <a:prstGeom prst="rect">
          <a:avLst/>
        </a:prstGeom>
        <a:ln w="0">
          <a:noFill/>
        </a:ln>
      </xdr:spPr>
    </xdr:pic>
    <xdr:clientData/>
  </xdr:twoCellAnchor>
  <xdr:twoCellAnchor editAs="oneCell">
    <xdr:from>
      <xdr:col>2</xdr:col>
      <xdr:colOff>209520</xdr:colOff>
      <xdr:row>123</xdr:row>
      <xdr:rowOff>19080</xdr:rowOff>
    </xdr:from>
    <xdr:to>
      <xdr:col>2</xdr:col>
      <xdr:colOff>666360</xdr:colOff>
      <xdr:row>123</xdr:row>
      <xdr:rowOff>475920</xdr:rowOff>
    </xdr:to>
    <xdr:pic>
      <xdr:nvPicPr>
        <xdr:cNvPr id="774" name="Image 347" descr="Picture"/>
        <xdr:cNvPicPr/>
      </xdr:nvPicPr>
      <xdr:blipFill>
        <a:blip r:embed="rId347"/>
        <a:stretch/>
      </xdr:blipFill>
      <xdr:spPr>
        <a:xfrm>
          <a:off x="1267560" y="52254360"/>
          <a:ext cx="456840" cy="456840"/>
        </a:xfrm>
        <a:prstGeom prst="rect">
          <a:avLst/>
        </a:prstGeom>
        <a:ln w="0">
          <a:noFill/>
        </a:ln>
      </xdr:spPr>
    </xdr:pic>
    <xdr:clientData/>
  </xdr:twoCellAnchor>
  <xdr:twoCellAnchor editAs="oneCell">
    <xdr:from>
      <xdr:col>4</xdr:col>
      <xdr:colOff>228600</xdr:colOff>
      <xdr:row>123</xdr:row>
      <xdr:rowOff>38160</xdr:rowOff>
    </xdr:from>
    <xdr:to>
      <xdr:col>4</xdr:col>
      <xdr:colOff>647280</xdr:colOff>
      <xdr:row>123</xdr:row>
      <xdr:rowOff>456840</xdr:rowOff>
    </xdr:to>
    <xdr:pic>
      <xdr:nvPicPr>
        <xdr:cNvPr id="775" name="Image 348" descr="Picture"/>
        <xdr:cNvPicPr/>
      </xdr:nvPicPr>
      <xdr:blipFill>
        <a:blip r:embed="rId348"/>
        <a:stretch/>
      </xdr:blipFill>
      <xdr:spPr>
        <a:xfrm>
          <a:off x="3049200" y="52273440"/>
          <a:ext cx="418680" cy="418680"/>
        </a:xfrm>
        <a:prstGeom prst="rect">
          <a:avLst/>
        </a:prstGeom>
        <a:ln w="0">
          <a:noFill/>
        </a:ln>
      </xdr:spPr>
    </xdr:pic>
    <xdr:clientData/>
  </xdr:twoCellAnchor>
  <xdr:twoCellAnchor editAs="oneCell">
    <xdr:from>
      <xdr:col>6</xdr:col>
      <xdr:colOff>228600</xdr:colOff>
      <xdr:row>123</xdr:row>
      <xdr:rowOff>38160</xdr:rowOff>
    </xdr:from>
    <xdr:to>
      <xdr:col>6</xdr:col>
      <xdr:colOff>647280</xdr:colOff>
      <xdr:row>123</xdr:row>
      <xdr:rowOff>456840</xdr:rowOff>
    </xdr:to>
    <xdr:pic>
      <xdr:nvPicPr>
        <xdr:cNvPr id="776" name="Image 349" descr="Picture"/>
        <xdr:cNvPicPr/>
      </xdr:nvPicPr>
      <xdr:blipFill>
        <a:blip r:embed="rId349"/>
        <a:stretch/>
      </xdr:blipFill>
      <xdr:spPr>
        <a:xfrm>
          <a:off x="4812120" y="52273440"/>
          <a:ext cx="418680" cy="418680"/>
        </a:xfrm>
        <a:prstGeom prst="rect">
          <a:avLst/>
        </a:prstGeom>
        <a:ln w="0">
          <a:noFill/>
        </a:ln>
      </xdr:spPr>
    </xdr:pic>
    <xdr:clientData/>
  </xdr:twoCellAnchor>
  <xdr:twoCellAnchor editAs="oneCell">
    <xdr:from>
      <xdr:col>8</xdr:col>
      <xdr:colOff>228600</xdr:colOff>
      <xdr:row>123</xdr:row>
      <xdr:rowOff>38160</xdr:rowOff>
    </xdr:from>
    <xdr:to>
      <xdr:col>8</xdr:col>
      <xdr:colOff>647280</xdr:colOff>
      <xdr:row>123</xdr:row>
      <xdr:rowOff>456840</xdr:rowOff>
    </xdr:to>
    <xdr:pic>
      <xdr:nvPicPr>
        <xdr:cNvPr id="777" name="Image 350" descr="Picture"/>
        <xdr:cNvPicPr/>
      </xdr:nvPicPr>
      <xdr:blipFill>
        <a:blip r:embed="rId350"/>
        <a:stretch/>
      </xdr:blipFill>
      <xdr:spPr>
        <a:xfrm>
          <a:off x="6574680" y="52273440"/>
          <a:ext cx="418680" cy="418680"/>
        </a:xfrm>
        <a:prstGeom prst="rect">
          <a:avLst/>
        </a:prstGeom>
        <a:ln w="0">
          <a:noFill/>
        </a:ln>
      </xdr:spPr>
    </xdr:pic>
    <xdr:clientData/>
  </xdr:twoCellAnchor>
  <xdr:twoCellAnchor editAs="oneCell">
    <xdr:from>
      <xdr:col>2</xdr:col>
      <xdr:colOff>228600</xdr:colOff>
      <xdr:row>124</xdr:row>
      <xdr:rowOff>38160</xdr:rowOff>
    </xdr:from>
    <xdr:to>
      <xdr:col>2</xdr:col>
      <xdr:colOff>647280</xdr:colOff>
      <xdr:row>124</xdr:row>
      <xdr:rowOff>456840</xdr:rowOff>
    </xdr:to>
    <xdr:pic>
      <xdr:nvPicPr>
        <xdr:cNvPr id="778" name="Image 351" descr="Picture"/>
        <xdr:cNvPicPr/>
      </xdr:nvPicPr>
      <xdr:blipFill>
        <a:blip r:embed="rId351"/>
        <a:stretch/>
      </xdr:blipFill>
      <xdr:spPr>
        <a:xfrm>
          <a:off x="1286640" y="52778160"/>
          <a:ext cx="418680" cy="418680"/>
        </a:xfrm>
        <a:prstGeom prst="rect">
          <a:avLst/>
        </a:prstGeom>
        <a:ln w="0">
          <a:noFill/>
        </a:ln>
      </xdr:spPr>
    </xdr:pic>
    <xdr:clientData/>
  </xdr:twoCellAnchor>
  <xdr:twoCellAnchor editAs="oneCell">
    <xdr:from>
      <xdr:col>4</xdr:col>
      <xdr:colOff>228600</xdr:colOff>
      <xdr:row>124</xdr:row>
      <xdr:rowOff>38160</xdr:rowOff>
    </xdr:from>
    <xdr:to>
      <xdr:col>4</xdr:col>
      <xdr:colOff>647280</xdr:colOff>
      <xdr:row>124</xdr:row>
      <xdr:rowOff>456840</xdr:rowOff>
    </xdr:to>
    <xdr:pic>
      <xdr:nvPicPr>
        <xdr:cNvPr id="779" name="Image 352" descr="Picture"/>
        <xdr:cNvPicPr/>
      </xdr:nvPicPr>
      <xdr:blipFill>
        <a:blip r:embed="rId352"/>
        <a:stretch/>
      </xdr:blipFill>
      <xdr:spPr>
        <a:xfrm>
          <a:off x="3049200" y="52778160"/>
          <a:ext cx="418680" cy="418680"/>
        </a:xfrm>
        <a:prstGeom prst="rect">
          <a:avLst/>
        </a:prstGeom>
        <a:ln w="0">
          <a:noFill/>
        </a:ln>
      </xdr:spPr>
    </xdr:pic>
    <xdr:clientData/>
  </xdr:twoCellAnchor>
  <xdr:twoCellAnchor editAs="oneCell">
    <xdr:from>
      <xdr:col>6</xdr:col>
      <xdr:colOff>228600</xdr:colOff>
      <xdr:row>124</xdr:row>
      <xdr:rowOff>38160</xdr:rowOff>
    </xdr:from>
    <xdr:to>
      <xdr:col>6</xdr:col>
      <xdr:colOff>647280</xdr:colOff>
      <xdr:row>124</xdr:row>
      <xdr:rowOff>456840</xdr:rowOff>
    </xdr:to>
    <xdr:pic>
      <xdr:nvPicPr>
        <xdr:cNvPr id="780" name="Image 353" descr="Picture"/>
        <xdr:cNvPicPr/>
      </xdr:nvPicPr>
      <xdr:blipFill>
        <a:blip r:embed="rId353"/>
        <a:stretch/>
      </xdr:blipFill>
      <xdr:spPr>
        <a:xfrm>
          <a:off x="4812120" y="52778160"/>
          <a:ext cx="418680" cy="418680"/>
        </a:xfrm>
        <a:prstGeom prst="rect">
          <a:avLst/>
        </a:prstGeom>
        <a:ln w="0">
          <a:noFill/>
        </a:ln>
      </xdr:spPr>
    </xdr:pic>
    <xdr:clientData/>
  </xdr:twoCellAnchor>
  <xdr:twoCellAnchor editAs="oneCell">
    <xdr:from>
      <xdr:col>2</xdr:col>
      <xdr:colOff>123840</xdr:colOff>
      <xdr:row>127</xdr:row>
      <xdr:rowOff>38160</xdr:rowOff>
    </xdr:from>
    <xdr:to>
      <xdr:col>2</xdr:col>
      <xdr:colOff>752040</xdr:colOff>
      <xdr:row>127</xdr:row>
      <xdr:rowOff>666360</xdr:rowOff>
    </xdr:to>
    <xdr:pic>
      <xdr:nvPicPr>
        <xdr:cNvPr id="781" name="Image 354" descr="Picture"/>
        <xdr:cNvPicPr/>
      </xdr:nvPicPr>
      <xdr:blipFill>
        <a:blip r:embed="rId354"/>
        <a:stretch/>
      </xdr:blipFill>
      <xdr:spPr>
        <a:xfrm>
          <a:off x="1181880" y="53730720"/>
          <a:ext cx="628200" cy="628200"/>
        </a:xfrm>
        <a:prstGeom prst="rect">
          <a:avLst/>
        </a:prstGeom>
        <a:ln w="0">
          <a:noFill/>
        </a:ln>
      </xdr:spPr>
    </xdr:pic>
    <xdr:clientData/>
  </xdr:twoCellAnchor>
  <xdr:twoCellAnchor editAs="oneCell">
    <xdr:from>
      <xdr:col>3</xdr:col>
      <xdr:colOff>123840</xdr:colOff>
      <xdr:row>127</xdr:row>
      <xdr:rowOff>38160</xdr:rowOff>
    </xdr:from>
    <xdr:to>
      <xdr:col>3</xdr:col>
      <xdr:colOff>752040</xdr:colOff>
      <xdr:row>127</xdr:row>
      <xdr:rowOff>666360</xdr:rowOff>
    </xdr:to>
    <xdr:pic>
      <xdr:nvPicPr>
        <xdr:cNvPr id="782" name="Image 355" descr="Picture"/>
        <xdr:cNvPicPr/>
      </xdr:nvPicPr>
      <xdr:blipFill>
        <a:blip r:embed="rId355"/>
        <a:stretch/>
      </xdr:blipFill>
      <xdr:spPr>
        <a:xfrm>
          <a:off x="2063160" y="53730720"/>
          <a:ext cx="628200" cy="628200"/>
        </a:xfrm>
        <a:prstGeom prst="rect">
          <a:avLst/>
        </a:prstGeom>
        <a:ln w="0">
          <a:noFill/>
        </a:ln>
      </xdr:spPr>
    </xdr:pic>
    <xdr:clientData/>
  </xdr:twoCellAnchor>
  <xdr:twoCellAnchor editAs="oneCell">
    <xdr:from>
      <xdr:col>4</xdr:col>
      <xdr:colOff>123840</xdr:colOff>
      <xdr:row>127</xdr:row>
      <xdr:rowOff>38160</xdr:rowOff>
    </xdr:from>
    <xdr:to>
      <xdr:col>4</xdr:col>
      <xdr:colOff>752040</xdr:colOff>
      <xdr:row>127</xdr:row>
      <xdr:rowOff>666360</xdr:rowOff>
    </xdr:to>
    <xdr:pic>
      <xdr:nvPicPr>
        <xdr:cNvPr id="783" name="Image 356" descr="Picture"/>
        <xdr:cNvPicPr/>
      </xdr:nvPicPr>
      <xdr:blipFill>
        <a:blip r:embed="rId356"/>
        <a:stretch/>
      </xdr:blipFill>
      <xdr:spPr>
        <a:xfrm>
          <a:off x="2944440" y="53730720"/>
          <a:ext cx="628200" cy="628200"/>
        </a:xfrm>
        <a:prstGeom prst="rect">
          <a:avLst/>
        </a:prstGeom>
        <a:ln w="0">
          <a:noFill/>
        </a:ln>
      </xdr:spPr>
    </xdr:pic>
    <xdr:clientData/>
  </xdr:twoCellAnchor>
  <xdr:twoCellAnchor editAs="oneCell">
    <xdr:from>
      <xdr:col>5</xdr:col>
      <xdr:colOff>123840</xdr:colOff>
      <xdr:row>127</xdr:row>
      <xdr:rowOff>38160</xdr:rowOff>
    </xdr:from>
    <xdr:to>
      <xdr:col>5</xdr:col>
      <xdr:colOff>752040</xdr:colOff>
      <xdr:row>127</xdr:row>
      <xdr:rowOff>666360</xdr:rowOff>
    </xdr:to>
    <xdr:pic>
      <xdr:nvPicPr>
        <xdr:cNvPr id="784" name="Image 357" descr="Picture"/>
        <xdr:cNvPicPr/>
      </xdr:nvPicPr>
      <xdr:blipFill>
        <a:blip r:embed="rId357"/>
        <a:stretch/>
      </xdr:blipFill>
      <xdr:spPr>
        <a:xfrm>
          <a:off x="3825720" y="53730720"/>
          <a:ext cx="628200" cy="628200"/>
        </a:xfrm>
        <a:prstGeom prst="rect">
          <a:avLst/>
        </a:prstGeom>
        <a:ln w="0">
          <a:noFill/>
        </a:ln>
      </xdr:spPr>
    </xdr:pic>
    <xdr:clientData/>
  </xdr:twoCellAnchor>
  <xdr:twoCellAnchor editAs="oneCell">
    <xdr:from>
      <xdr:col>6</xdr:col>
      <xdr:colOff>123840</xdr:colOff>
      <xdr:row>127</xdr:row>
      <xdr:rowOff>38160</xdr:rowOff>
    </xdr:from>
    <xdr:to>
      <xdr:col>6</xdr:col>
      <xdr:colOff>752040</xdr:colOff>
      <xdr:row>127</xdr:row>
      <xdr:rowOff>666360</xdr:rowOff>
    </xdr:to>
    <xdr:pic>
      <xdr:nvPicPr>
        <xdr:cNvPr id="785" name="Image 358" descr="Picture"/>
        <xdr:cNvPicPr/>
      </xdr:nvPicPr>
      <xdr:blipFill>
        <a:blip r:embed="rId358"/>
        <a:stretch/>
      </xdr:blipFill>
      <xdr:spPr>
        <a:xfrm>
          <a:off x="4707360" y="53730720"/>
          <a:ext cx="628200" cy="628200"/>
        </a:xfrm>
        <a:prstGeom prst="rect">
          <a:avLst/>
        </a:prstGeom>
        <a:ln w="0">
          <a:noFill/>
        </a:ln>
      </xdr:spPr>
    </xdr:pic>
    <xdr:clientData/>
  </xdr:twoCellAnchor>
  <xdr:twoCellAnchor editAs="oneCell">
    <xdr:from>
      <xdr:col>7</xdr:col>
      <xdr:colOff>123840</xdr:colOff>
      <xdr:row>127</xdr:row>
      <xdr:rowOff>38160</xdr:rowOff>
    </xdr:from>
    <xdr:to>
      <xdr:col>7</xdr:col>
      <xdr:colOff>752040</xdr:colOff>
      <xdr:row>127</xdr:row>
      <xdr:rowOff>666360</xdr:rowOff>
    </xdr:to>
    <xdr:pic>
      <xdr:nvPicPr>
        <xdr:cNvPr id="786" name="Image 359" descr="Picture"/>
        <xdr:cNvPicPr/>
      </xdr:nvPicPr>
      <xdr:blipFill>
        <a:blip r:embed="rId359"/>
        <a:stretch/>
      </xdr:blipFill>
      <xdr:spPr>
        <a:xfrm>
          <a:off x="5588640" y="53730720"/>
          <a:ext cx="628200" cy="628200"/>
        </a:xfrm>
        <a:prstGeom prst="rect">
          <a:avLst/>
        </a:prstGeom>
        <a:ln w="0">
          <a:noFill/>
        </a:ln>
      </xdr:spPr>
    </xdr:pic>
    <xdr:clientData/>
  </xdr:twoCellAnchor>
  <xdr:twoCellAnchor editAs="oneCell">
    <xdr:from>
      <xdr:col>8</xdr:col>
      <xdr:colOff>123840</xdr:colOff>
      <xdr:row>127</xdr:row>
      <xdr:rowOff>38160</xdr:rowOff>
    </xdr:from>
    <xdr:to>
      <xdr:col>8</xdr:col>
      <xdr:colOff>752040</xdr:colOff>
      <xdr:row>127</xdr:row>
      <xdr:rowOff>666360</xdr:rowOff>
    </xdr:to>
    <xdr:pic>
      <xdr:nvPicPr>
        <xdr:cNvPr id="787" name="Image 360" descr="Picture"/>
        <xdr:cNvPicPr/>
      </xdr:nvPicPr>
      <xdr:blipFill>
        <a:blip r:embed="rId360"/>
        <a:stretch/>
      </xdr:blipFill>
      <xdr:spPr>
        <a:xfrm>
          <a:off x="6469920" y="53730720"/>
          <a:ext cx="628200" cy="628200"/>
        </a:xfrm>
        <a:prstGeom prst="rect">
          <a:avLst/>
        </a:prstGeom>
        <a:ln w="0">
          <a:noFill/>
        </a:ln>
      </xdr:spPr>
    </xdr:pic>
    <xdr:clientData/>
  </xdr:twoCellAnchor>
  <xdr:twoCellAnchor editAs="oneCell">
    <xdr:from>
      <xdr:col>9</xdr:col>
      <xdr:colOff>123840</xdr:colOff>
      <xdr:row>127</xdr:row>
      <xdr:rowOff>38160</xdr:rowOff>
    </xdr:from>
    <xdr:to>
      <xdr:col>9</xdr:col>
      <xdr:colOff>752040</xdr:colOff>
      <xdr:row>127</xdr:row>
      <xdr:rowOff>666360</xdr:rowOff>
    </xdr:to>
    <xdr:pic>
      <xdr:nvPicPr>
        <xdr:cNvPr id="788" name="Image 361" descr="Picture"/>
        <xdr:cNvPicPr/>
      </xdr:nvPicPr>
      <xdr:blipFill>
        <a:blip r:embed="rId361"/>
        <a:stretch/>
      </xdr:blipFill>
      <xdr:spPr>
        <a:xfrm>
          <a:off x="7351560" y="53730720"/>
          <a:ext cx="628200" cy="628200"/>
        </a:xfrm>
        <a:prstGeom prst="rect">
          <a:avLst/>
        </a:prstGeom>
        <a:ln w="0">
          <a:noFill/>
        </a:ln>
      </xdr:spPr>
    </xdr:pic>
    <xdr:clientData/>
  </xdr:twoCellAnchor>
  <xdr:twoCellAnchor editAs="oneCell">
    <xdr:from>
      <xdr:col>2</xdr:col>
      <xdr:colOff>209520</xdr:colOff>
      <xdr:row>129</xdr:row>
      <xdr:rowOff>19080</xdr:rowOff>
    </xdr:from>
    <xdr:to>
      <xdr:col>2</xdr:col>
      <xdr:colOff>666360</xdr:colOff>
      <xdr:row>129</xdr:row>
      <xdr:rowOff>475920</xdr:rowOff>
    </xdr:to>
    <xdr:pic>
      <xdr:nvPicPr>
        <xdr:cNvPr id="789" name="Image 362" descr="Picture"/>
        <xdr:cNvPicPr/>
      </xdr:nvPicPr>
      <xdr:blipFill>
        <a:blip r:embed="rId362"/>
        <a:stretch/>
      </xdr:blipFill>
      <xdr:spPr>
        <a:xfrm>
          <a:off x="1267560" y="54721080"/>
          <a:ext cx="456840" cy="456840"/>
        </a:xfrm>
        <a:prstGeom prst="rect">
          <a:avLst/>
        </a:prstGeom>
        <a:ln w="0">
          <a:noFill/>
        </a:ln>
      </xdr:spPr>
    </xdr:pic>
    <xdr:clientData/>
  </xdr:twoCellAnchor>
  <xdr:twoCellAnchor editAs="oneCell">
    <xdr:from>
      <xdr:col>4</xdr:col>
      <xdr:colOff>228600</xdr:colOff>
      <xdr:row>129</xdr:row>
      <xdr:rowOff>38160</xdr:rowOff>
    </xdr:from>
    <xdr:to>
      <xdr:col>4</xdr:col>
      <xdr:colOff>647280</xdr:colOff>
      <xdr:row>129</xdr:row>
      <xdr:rowOff>456840</xdr:rowOff>
    </xdr:to>
    <xdr:pic>
      <xdr:nvPicPr>
        <xdr:cNvPr id="790" name="Image 363" descr="Picture"/>
        <xdr:cNvPicPr/>
      </xdr:nvPicPr>
      <xdr:blipFill>
        <a:blip r:embed="rId363"/>
        <a:stretch/>
      </xdr:blipFill>
      <xdr:spPr>
        <a:xfrm>
          <a:off x="3049200" y="54740160"/>
          <a:ext cx="418680" cy="418680"/>
        </a:xfrm>
        <a:prstGeom prst="rect">
          <a:avLst/>
        </a:prstGeom>
        <a:ln w="0">
          <a:noFill/>
        </a:ln>
      </xdr:spPr>
    </xdr:pic>
    <xdr:clientData/>
  </xdr:twoCellAnchor>
  <xdr:twoCellAnchor editAs="oneCell">
    <xdr:from>
      <xdr:col>6</xdr:col>
      <xdr:colOff>228600</xdr:colOff>
      <xdr:row>129</xdr:row>
      <xdr:rowOff>38160</xdr:rowOff>
    </xdr:from>
    <xdr:to>
      <xdr:col>6</xdr:col>
      <xdr:colOff>647280</xdr:colOff>
      <xdr:row>129</xdr:row>
      <xdr:rowOff>456840</xdr:rowOff>
    </xdr:to>
    <xdr:pic>
      <xdr:nvPicPr>
        <xdr:cNvPr id="791" name="Image 364" descr="Picture"/>
        <xdr:cNvPicPr/>
      </xdr:nvPicPr>
      <xdr:blipFill>
        <a:blip r:embed="rId364"/>
        <a:stretch/>
      </xdr:blipFill>
      <xdr:spPr>
        <a:xfrm>
          <a:off x="4812120" y="54740160"/>
          <a:ext cx="418680" cy="418680"/>
        </a:xfrm>
        <a:prstGeom prst="rect">
          <a:avLst/>
        </a:prstGeom>
        <a:ln w="0">
          <a:noFill/>
        </a:ln>
      </xdr:spPr>
    </xdr:pic>
    <xdr:clientData/>
  </xdr:twoCellAnchor>
  <xdr:twoCellAnchor editAs="oneCell">
    <xdr:from>
      <xdr:col>8</xdr:col>
      <xdr:colOff>228600</xdr:colOff>
      <xdr:row>129</xdr:row>
      <xdr:rowOff>38160</xdr:rowOff>
    </xdr:from>
    <xdr:to>
      <xdr:col>8</xdr:col>
      <xdr:colOff>647280</xdr:colOff>
      <xdr:row>129</xdr:row>
      <xdr:rowOff>456840</xdr:rowOff>
    </xdr:to>
    <xdr:pic>
      <xdr:nvPicPr>
        <xdr:cNvPr id="792" name="Image 365" descr="Picture"/>
        <xdr:cNvPicPr/>
      </xdr:nvPicPr>
      <xdr:blipFill>
        <a:blip r:embed="rId365"/>
        <a:stretch/>
      </xdr:blipFill>
      <xdr:spPr>
        <a:xfrm>
          <a:off x="6574680" y="54740160"/>
          <a:ext cx="418680" cy="418680"/>
        </a:xfrm>
        <a:prstGeom prst="rect">
          <a:avLst/>
        </a:prstGeom>
        <a:ln w="0">
          <a:noFill/>
        </a:ln>
      </xdr:spPr>
    </xdr:pic>
    <xdr:clientData/>
  </xdr:twoCellAnchor>
  <xdr:twoCellAnchor editAs="oneCell">
    <xdr:from>
      <xdr:col>2</xdr:col>
      <xdr:colOff>209520</xdr:colOff>
      <xdr:row>130</xdr:row>
      <xdr:rowOff>19080</xdr:rowOff>
    </xdr:from>
    <xdr:to>
      <xdr:col>2</xdr:col>
      <xdr:colOff>666360</xdr:colOff>
      <xdr:row>130</xdr:row>
      <xdr:rowOff>475920</xdr:rowOff>
    </xdr:to>
    <xdr:pic>
      <xdr:nvPicPr>
        <xdr:cNvPr id="793" name="Image 366" descr="Picture"/>
        <xdr:cNvPicPr/>
      </xdr:nvPicPr>
      <xdr:blipFill>
        <a:blip r:embed="rId366"/>
        <a:stretch/>
      </xdr:blipFill>
      <xdr:spPr>
        <a:xfrm>
          <a:off x="1267560" y="55226160"/>
          <a:ext cx="456840" cy="456840"/>
        </a:xfrm>
        <a:prstGeom prst="rect">
          <a:avLst/>
        </a:prstGeom>
        <a:ln w="0">
          <a:noFill/>
        </a:ln>
      </xdr:spPr>
    </xdr:pic>
    <xdr:clientData/>
  </xdr:twoCellAnchor>
  <xdr:twoCellAnchor editAs="oneCell">
    <xdr:from>
      <xdr:col>4</xdr:col>
      <xdr:colOff>228600</xdr:colOff>
      <xdr:row>130</xdr:row>
      <xdr:rowOff>38160</xdr:rowOff>
    </xdr:from>
    <xdr:to>
      <xdr:col>4</xdr:col>
      <xdr:colOff>647280</xdr:colOff>
      <xdr:row>130</xdr:row>
      <xdr:rowOff>456840</xdr:rowOff>
    </xdr:to>
    <xdr:pic>
      <xdr:nvPicPr>
        <xdr:cNvPr id="794" name="Image 367" descr="Picture"/>
        <xdr:cNvPicPr/>
      </xdr:nvPicPr>
      <xdr:blipFill>
        <a:blip r:embed="rId367"/>
        <a:stretch/>
      </xdr:blipFill>
      <xdr:spPr>
        <a:xfrm>
          <a:off x="3049200" y="55245240"/>
          <a:ext cx="418680" cy="418680"/>
        </a:xfrm>
        <a:prstGeom prst="rect">
          <a:avLst/>
        </a:prstGeom>
        <a:ln w="0">
          <a:noFill/>
        </a:ln>
      </xdr:spPr>
    </xdr:pic>
    <xdr:clientData/>
  </xdr:twoCellAnchor>
  <xdr:twoCellAnchor editAs="oneCell">
    <xdr:from>
      <xdr:col>6</xdr:col>
      <xdr:colOff>228600</xdr:colOff>
      <xdr:row>130</xdr:row>
      <xdr:rowOff>38160</xdr:rowOff>
    </xdr:from>
    <xdr:to>
      <xdr:col>6</xdr:col>
      <xdr:colOff>647280</xdr:colOff>
      <xdr:row>130</xdr:row>
      <xdr:rowOff>456840</xdr:rowOff>
    </xdr:to>
    <xdr:pic>
      <xdr:nvPicPr>
        <xdr:cNvPr id="795" name="Image 368" descr="Picture"/>
        <xdr:cNvPicPr/>
      </xdr:nvPicPr>
      <xdr:blipFill>
        <a:blip r:embed="rId368"/>
        <a:stretch/>
      </xdr:blipFill>
      <xdr:spPr>
        <a:xfrm>
          <a:off x="4812120" y="55245240"/>
          <a:ext cx="418680" cy="418680"/>
        </a:xfrm>
        <a:prstGeom prst="rect">
          <a:avLst/>
        </a:prstGeom>
        <a:ln w="0">
          <a:noFill/>
        </a:ln>
      </xdr:spPr>
    </xdr:pic>
    <xdr:clientData/>
  </xdr:twoCellAnchor>
  <xdr:twoCellAnchor editAs="oneCell">
    <xdr:from>
      <xdr:col>8</xdr:col>
      <xdr:colOff>228600</xdr:colOff>
      <xdr:row>130</xdr:row>
      <xdr:rowOff>38160</xdr:rowOff>
    </xdr:from>
    <xdr:to>
      <xdr:col>8</xdr:col>
      <xdr:colOff>647280</xdr:colOff>
      <xdr:row>130</xdr:row>
      <xdr:rowOff>456840</xdr:rowOff>
    </xdr:to>
    <xdr:pic>
      <xdr:nvPicPr>
        <xdr:cNvPr id="796" name="Image 369" descr="Picture"/>
        <xdr:cNvPicPr/>
      </xdr:nvPicPr>
      <xdr:blipFill>
        <a:blip r:embed="rId369"/>
        <a:stretch/>
      </xdr:blipFill>
      <xdr:spPr>
        <a:xfrm>
          <a:off x="6574680" y="55245240"/>
          <a:ext cx="418680" cy="418680"/>
        </a:xfrm>
        <a:prstGeom prst="rect">
          <a:avLst/>
        </a:prstGeom>
        <a:ln w="0">
          <a:noFill/>
        </a:ln>
      </xdr:spPr>
    </xdr:pic>
    <xdr:clientData/>
  </xdr:twoCellAnchor>
  <xdr:twoCellAnchor editAs="oneCell">
    <xdr:from>
      <xdr:col>2</xdr:col>
      <xdr:colOff>209520</xdr:colOff>
      <xdr:row>131</xdr:row>
      <xdr:rowOff>19080</xdr:rowOff>
    </xdr:from>
    <xdr:to>
      <xdr:col>2</xdr:col>
      <xdr:colOff>666360</xdr:colOff>
      <xdr:row>131</xdr:row>
      <xdr:rowOff>475920</xdr:rowOff>
    </xdr:to>
    <xdr:pic>
      <xdr:nvPicPr>
        <xdr:cNvPr id="797" name="Image 370" descr="Picture"/>
        <xdr:cNvPicPr/>
      </xdr:nvPicPr>
      <xdr:blipFill>
        <a:blip r:embed="rId370"/>
        <a:stretch/>
      </xdr:blipFill>
      <xdr:spPr>
        <a:xfrm>
          <a:off x="1267560" y="55730880"/>
          <a:ext cx="456840" cy="456840"/>
        </a:xfrm>
        <a:prstGeom prst="rect">
          <a:avLst/>
        </a:prstGeom>
        <a:ln w="0">
          <a:noFill/>
        </a:ln>
      </xdr:spPr>
    </xdr:pic>
    <xdr:clientData/>
  </xdr:twoCellAnchor>
  <xdr:twoCellAnchor editAs="oneCell">
    <xdr:from>
      <xdr:col>4</xdr:col>
      <xdr:colOff>228600</xdr:colOff>
      <xdr:row>131</xdr:row>
      <xdr:rowOff>38160</xdr:rowOff>
    </xdr:from>
    <xdr:to>
      <xdr:col>4</xdr:col>
      <xdr:colOff>647280</xdr:colOff>
      <xdr:row>131</xdr:row>
      <xdr:rowOff>456840</xdr:rowOff>
    </xdr:to>
    <xdr:pic>
      <xdr:nvPicPr>
        <xdr:cNvPr id="798" name="Image 371" descr="Picture"/>
        <xdr:cNvPicPr/>
      </xdr:nvPicPr>
      <xdr:blipFill>
        <a:blip r:embed="rId371"/>
        <a:stretch/>
      </xdr:blipFill>
      <xdr:spPr>
        <a:xfrm>
          <a:off x="3049200" y="55749960"/>
          <a:ext cx="418680" cy="418680"/>
        </a:xfrm>
        <a:prstGeom prst="rect">
          <a:avLst/>
        </a:prstGeom>
        <a:ln w="0">
          <a:noFill/>
        </a:ln>
      </xdr:spPr>
    </xdr:pic>
    <xdr:clientData/>
  </xdr:twoCellAnchor>
  <xdr:twoCellAnchor editAs="oneCell">
    <xdr:from>
      <xdr:col>6</xdr:col>
      <xdr:colOff>228600</xdr:colOff>
      <xdr:row>131</xdr:row>
      <xdr:rowOff>38160</xdr:rowOff>
    </xdr:from>
    <xdr:to>
      <xdr:col>6</xdr:col>
      <xdr:colOff>647280</xdr:colOff>
      <xdr:row>131</xdr:row>
      <xdr:rowOff>456840</xdr:rowOff>
    </xdr:to>
    <xdr:pic>
      <xdr:nvPicPr>
        <xdr:cNvPr id="799" name="Image 372" descr="Picture"/>
        <xdr:cNvPicPr/>
      </xdr:nvPicPr>
      <xdr:blipFill>
        <a:blip r:embed="rId372"/>
        <a:stretch/>
      </xdr:blipFill>
      <xdr:spPr>
        <a:xfrm>
          <a:off x="4812120" y="55749960"/>
          <a:ext cx="418680" cy="418680"/>
        </a:xfrm>
        <a:prstGeom prst="rect">
          <a:avLst/>
        </a:prstGeom>
        <a:ln w="0">
          <a:noFill/>
        </a:ln>
      </xdr:spPr>
    </xdr:pic>
    <xdr:clientData/>
  </xdr:twoCellAnchor>
  <xdr:twoCellAnchor editAs="oneCell">
    <xdr:from>
      <xdr:col>8</xdr:col>
      <xdr:colOff>228600</xdr:colOff>
      <xdr:row>131</xdr:row>
      <xdr:rowOff>38160</xdr:rowOff>
    </xdr:from>
    <xdr:to>
      <xdr:col>8</xdr:col>
      <xdr:colOff>647280</xdr:colOff>
      <xdr:row>131</xdr:row>
      <xdr:rowOff>456840</xdr:rowOff>
    </xdr:to>
    <xdr:pic>
      <xdr:nvPicPr>
        <xdr:cNvPr id="800" name="Image 373" descr="Picture"/>
        <xdr:cNvPicPr/>
      </xdr:nvPicPr>
      <xdr:blipFill>
        <a:blip r:embed="rId373"/>
        <a:stretch/>
      </xdr:blipFill>
      <xdr:spPr>
        <a:xfrm>
          <a:off x="6574680" y="55749960"/>
          <a:ext cx="418680" cy="418680"/>
        </a:xfrm>
        <a:prstGeom prst="rect">
          <a:avLst/>
        </a:prstGeom>
        <a:ln w="0">
          <a:noFill/>
        </a:ln>
      </xdr:spPr>
    </xdr:pic>
    <xdr:clientData/>
  </xdr:twoCellAnchor>
  <xdr:twoCellAnchor editAs="oneCell">
    <xdr:from>
      <xdr:col>2</xdr:col>
      <xdr:colOff>228600</xdr:colOff>
      <xdr:row>132</xdr:row>
      <xdr:rowOff>38160</xdr:rowOff>
    </xdr:from>
    <xdr:to>
      <xdr:col>2</xdr:col>
      <xdr:colOff>647280</xdr:colOff>
      <xdr:row>132</xdr:row>
      <xdr:rowOff>456840</xdr:rowOff>
    </xdr:to>
    <xdr:pic>
      <xdr:nvPicPr>
        <xdr:cNvPr id="801" name="Image 374" descr="Picture"/>
        <xdr:cNvPicPr/>
      </xdr:nvPicPr>
      <xdr:blipFill>
        <a:blip r:embed="rId374"/>
        <a:stretch/>
      </xdr:blipFill>
      <xdr:spPr>
        <a:xfrm>
          <a:off x="1286640" y="56254680"/>
          <a:ext cx="418680" cy="418680"/>
        </a:xfrm>
        <a:prstGeom prst="rect">
          <a:avLst/>
        </a:prstGeom>
        <a:ln w="0">
          <a:noFill/>
        </a:ln>
      </xdr:spPr>
    </xdr:pic>
    <xdr:clientData/>
  </xdr:twoCellAnchor>
  <xdr:twoCellAnchor editAs="oneCell">
    <xdr:from>
      <xdr:col>4</xdr:col>
      <xdr:colOff>228600</xdr:colOff>
      <xdr:row>132</xdr:row>
      <xdr:rowOff>38160</xdr:rowOff>
    </xdr:from>
    <xdr:to>
      <xdr:col>4</xdr:col>
      <xdr:colOff>647280</xdr:colOff>
      <xdr:row>132</xdr:row>
      <xdr:rowOff>456840</xdr:rowOff>
    </xdr:to>
    <xdr:pic>
      <xdr:nvPicPr>
        <xdr:cNvPr id="802" name="Image 375" descr="Picture"/>
        <xdr:cNvPicPr/>
      </xdr:nvPicPr>
      <xdr:blipFill>
        <a:blip r:embed="rId375"/>
        <a:stretch/>
      </xdr:blipFill>
      <xdr:spPr>
        <a:xfrm>
          <a:off x="3049200" y="56254680"/>
          <a:ext cx="418680" cy="418680"/>
        </a:xfrm>
        <a:prstGeom prst="rect">
          <a:avLst/>
        </a:prstGeom>
        <a:ln w="0">
          <a:noFill/>
        </a:ln>
      </xdr:spPr>
    </xdr:pic>
    <xdr:clientData/>
  </xdr:twoCellAnchor>
  <xdr:twoCellAnchor editAs="oneCell">
    <xdr:from>
      <xdr:col>2</xdr:col>
      <xdr:colOff>123840</xdr:colOff>
      <xdr:row>135</xdr:row>
      <xdr:rowOff>38160</xdr:rowOff>
    </xdr:from>
    <xdr:to>
      <xdr:col>2</xdr:col>
      <xdr:colOff>752040</xdr:colOff>
      <xdr:row>135</xdr:row>
      <xdr:rowOff>666360</xdr:rowOff>
    </xdr:to>
    <xdr:pic>
      <xdr:nvPicPr>
        <xdr:cNvPr id="803" name="Image 376" descr="Picture"/>
        <xdr:cNvPicPr/>
      </xdr:nvPicPr>
      <xdr:blipFill>
        <a:blip r:embed="rId376"/>
        <a:stretch/>
      </xdr:blipFill>
      <xdr:spPr>
        <a:xfrm>
          <a:off x="1181880" y="57207240"/>
          <a:ext cx="628200" cy="628200"/>
        </a:xfrm>
        <a:prstGeom prst="rect">
          <a:avLst/>
        </a:prstGeom>
        <a:ln w="0">
          <a:noFill/>
        </a:ln>
      </xdr:spPr>
    </xdr:pic>
    <xdr:clientData/>
  </xdr:twoCellAnchor>
  <xdr:twoCellAnchor editAs="oneCell">
    <xdr:from>
      <xdr:col>3</xdr:col>
      <xdr:colOff>123840</xdr:colOff>
      <xdr:row>135</xdr:row>
      <xdr:rowOff>38160</xdr:rowOff>
    </xdr:from>
    <xdr:to>
      <xdr:col>3</xdr:col>
      <xdr:colOff>752040</xdr:colOff>
      <xdr:row>135</xdr:row>
      <xdr:rowOff>666360</xdr:rowOff>
    </xdr:to>
    <xdr:pic>
      <xdr:nvPicPr>
        <xdr:cNvPr id="804" name="Image 377" descr="Picture"/>
        <xdr:cNvPicPr/>
      </xdr:nvPicPr>
      <xdr:blipFill>
        <a:blip r:embed="rId377"/>
        <a:stretch/>
      </xdr:blipFill>
      <xdr:spPr>
        <a:xfrm>
          <a:off x="2063160" y="57207240"/>
          <a:ext cx="628200" cy="628200"/>
        </a:xfrm>
        <a:prstGeom prst="rect">
          <a:avLst/>
        </a:prstGeom>
        <a:ln w="0">
          <a:noFill/>
        </a:ln>
      </xdr:spPr>
    </xdr:pic>
    <xdr:clientData/>
  </xdr:twoCellAnchor>
  <xdr:twoCellAnchor editAs="oneCell">
    <xdr:from>
      <xdr:col>4</xdr:col>
      <xdr:colOff>123840</xdr:colOff>
      <xdr:row>135</xdr:row>
      <xdr:rowOff>38160</xdr:rowOff>
    </xdr:from>
    <xdr:to>
      <xdr:col>4</xdr:col>
      <xdr:colOff>752040</xdr:colOff>
      <xdr:row>135</xdr:row>
      <xdr:rowOff>666360</xdr:rowOff>
    </xdr:to>
    <xdr:pic>
      <xdr:nvPicPr>
        <xdr:cNvPr id="805" name="Image 378" descr="Picture"/>
        <xdr:cNvPicPr/>
      </xdr:nvPicPr>
      <xdr:blipFill>
        <a:blip r:embed="rId378"/>
        <a:stretch/>
      </xdr:blipFill>
      <xdr:spPr>
        <a:xfrm>
          <a:off x="2944440" y="57207240"/>
          <a:ext cx="628200" cy="628200"/>
        </a:xfrm>
        <a:prstGeom prst="rect">
          <a:avLst/>
        </a:prstGeom>
        <a:ln w="0">
          <a:noFill/>
        </a:ln>
      </xdr:spPr>
    </xdr:pic>
    <xdr:clientData/>
  </xdr:twoCellAnchor>
  <xdr:twoCellAnchor editAs="oneCell">
    <xdr:from>
      <xdr:col>5</xdr:col>
      <xdr:colOff>123840</xdr:colOff>
      <xdr:row>135</xdr:row>
      <xdr:rowOff>38160</xdr:rowOff>
    </xdr:from>
    <xdr:to>
      <xdr:col>5</xdr:col>
      <xdr:colOff>752040</xdr:colOff>
      <xdr:row>135</xdr:row>
      <xdr:rowOff>666360</xdr:rowOff>
    </xdr:to>
    <xdr:pic>
      <xdr:nvPicPr>
        <xdr:cNvPr id="806" name="Image 379" descr="Picture"/>
        <xdr:cNvPicPr/>
      </xdr:nvPicPr>
      <xdr:blipFill>
        <a:blip r:embed="rId379"/>
        <a:stretch/>
      </xdr:blipFill>
      <xdr:spPr>
        <a:xfrm>
          <a:off x="3825720" y="57207240"/>
          <a:ext cx="628200" cy="628200"/>
        </a:xfrm>
        <a:prstGeom prst="rect">
          <a:avLst/>
        </a:prstGeom>
        <a:ln w="0">
          <a:noFill/>
        </a:ln>
      </xdr:spPr>
    </xdr:pic>
    <xdr:clientData/>
  </xdr:twoCellAnchor>
  <xdr:twoCellAnchor editAs="oneCell">
    <xdr:from>
      <xdr:col>6</xdr:col>
      <xdr:colOff>123840</xdr:colOff>
      <xdr:row>135</xdr:row>
      <xdr:rowOff>38160</xdr:rowOff>
    </xdr:from>
    <xdr:to>
      <xdr:col>6</xdr:col>
      <xdr:colOff>752040</xdr:colOff>
      <xdr:row>135</xdr:row>
      <xdr:rowOff>666360</xdr:rowOff>
    </xdr:to>
    <xdr:pic>
      <xdr:nvPicPr>
        <xdr:cNvPr id="807" name="Image 380" descr="Picture"/>
        <xdr:cNvPicPr/>
      </xdr:nvPicPr>
      <xdr:blipFill>
        <a:blip r:embed="rId380"/>
        <a:stretch/>
      </xdr:blipFill>
      <xdr:spPr>
        <a:xfrm>
          <a:off x="4707360" y="57207240"/>
          <a:ext cx="628200" cy="628200"/>
        </a:xfrm>
        <a:prstGeom prst="rect">
          <a:avLst/>
        </a:prstGeom>
        <a:ln w="0">
          <a:noFill/>
        </a:ln>
      </xdr:spPr>
    </xdr:pic>
    <xdr:clientData/>
  </xdr:twoCellAnchor>
  <xdr:twoCellAnchor editAs="oneCell">
    <xdr:from>
      <xdr:col>7</xdr:col>
      <xdr:colOff>123840</xdr:colOff>
      <xdr:row>135</xdr:row>
      <xdr:rowOff>38160</xdr:rowOff>
    </xdr:from>
    <xdr:to>
      <xdr:col>7</xdr:col>
      <xdr:colOff>752040</xdr:colOff>
      <xdr:row>135</xdr:row>
      <xdr:rowOff>666360</xdr:rowOff>
    </xdr:to>
    <xdr:pic>
      <xdr:nvPicPr>
        <xdr:cNvPr id="808" name="Image 381" descr="Picture"/>
        <xdr:cNvPicPr/>
      </xdr:nvPicPr>
      <xdr:blipFill>
        <a:blip r:embed="rId381"/>
        <a:stretch/>
      </xdr:blipFill>
      <xdr:spPr>
        <a:xfrm>
          <a:off x="5588640" y="57207240"/>
          <a:ext cx="628200" cy="628200"/>
        </a:xfrm>
        <a:prstGeom prst="rect">
          <a:avLst/>
        </a:prstGeom>
        <a:ln w="0">
          <a:noFill/>
        </a:ln>
      </xdr:spPr>
    </xdr:pic>
    <xdr:clientData/>
  </xdr:twoCellAnchor>
  <xdr:twoCellAnchor editAs="oneCell">
    <xdr:from>
      <xdr:col>8</xdr:col>
      <xdr:colOff>123840</xdr:colOff>
      <xdr:row>135</xdr:row>
      <xdr:rowOff>38160</xdr:rowOff>
    </xdr:from>
    <xdr:to>
      <xdr:col>8</xdr:col>
      <xdr:colOff>752040</xdr:colOff>
      <xdr:row>135</xdr:row>
      <xdr:rowOff>666360</xdr:rowOff>
    </xdr:to>
    <xdr:pic>
      <xdr:nvPicPr>
        <xdr:cNvPr id="809" name="Image 382" descr="Picture"/>
        <xdr:cNvPicPr/>
      </xdr:nvPicPr>
      <xdr:blipFill>
        <a:blip r:embed="rId382"/>
        <a:stretch/>
      </xdr:blipFill>
      <xdr:spPr>
        <a:xfrm>
          <a:off x="6469920" y="57207240"/>
          <a:ext cx="628200" cy="628200"/>
        </a:xfrm>
        <a:prstGeom prst="rect">
          <a:avLst/>
        </a:prstGeom>
        <a:ln w="0">
          <a:noFill/>
        </a:ln>
      </xdr:spPr>
    </xdr:pic>
    <xdr:clientData/>
  </xdr:twoCellAnchor>
  <xdr:twoCellAnchor editAs="oneCell">
    <xdr:from>
      <xdr:col>9</xdr:col>
      <xdr:colOff>123840</xdr:colOff>
      <xdr:row>135</xdr:row>
      <xdr:rowOff>38160</xdr:rowOff>
    </xdr:from>
    <xdr:to>
      <xdr:col>9</xdr:col>
      <xdr:colOff>752040</xdr:colOff>
      <xdr:row>135</xdr:row>
      <xdr:rowOff>666360</xdr:rowOff>
    </xdr:to>
    <xdr:pic>
      <xdr:nvPicPr>
        <xdr:cNvPr id="810" name="Image 383" descr="Picture"/>
        <xdr:cNvPicPr/>
      </xdr:nvPicPr>
      <xdr:blipFill>
        <a:blip r:embed="rId383"/>
        <a:stretch/>
      </xdr:blipFill>
      <xdr:spPr>
        <a:xfrm>
          <a:off x="7351560" y="57207240"/>
          <a:ext cx="628200" cy="628200"/>
        </a:xfrm>
        <a:prstGeom prst="rect">
          <a:avLst/>
        </a:prstGeom>
        <a:ln w="0">
          <a:noFill/>
        </a:ln>
      </xdr:spPr>
    </xdr:pic>
    <xdr:clientData/>
  </xdr:twoCellAnchor>
  <xdr:twoCellAnchor editAs="oneCell">
    <xdr:from>
      <xdr:col>2</xdr:col>
      <xdr:colOff>209520</xdr:colOff>
      <xdr:row>137</xdr:row>
      <xdr:rowOff>19080</xdr:rowOff>
    </xdr:from>
    <xdr:to>
      <xdr:col>2</xdr:col>
      <xdr:colOff>666360</xdr:colOff>
      <xdr:row>137</xdr:row>
      <xdr:rowOff>475920</xdr:rowOff>
    </xdr:to>
    <xdr:pic>
      <xdr:nvPicPr>
        <xdr:cNvPr id="811" name="Image 384" descr="Picture"/>
        <xdr:cNvPicPr/>
      </xdr:nvPicPr>
      <xdr:blipFill>
        <a:blip r:embed="rId384"/>
        <a:stretch/>
      </xdr:blipFill>
      <xdr:spPr>
        <a:xfrm>
          <a:off x="1267560" y="58197960"/>
          <a:ext cx="456840" cy="456840"/>
        </a:xfrm>
        <a:prstGeom prst="rect">
          <a:avLst/>
        </a:prstGeom>
        <a:ln w="0">
          <a:noFill/>
        </a:ln>
      </xdr:spPr>
    </xdr:pic>
    <xdr:clientData/>
  </xdr:twoCellAnchor>
  <xdr:twoCellAnchor editAs="oneCell">
    <xdr:from>
      <xdr:col>4</xdr:col>
      <xdr:colOff>228600</xdr:colOff>
      <xdr:row>137</xdr:row>
      <xdr:rowOff>38160</xdr:rowOff>
    </xdr:from>
    <xdr:to>
      <xdr:col>4</xdr:col>
      <xdr:colOff>647280</xdr:colOff>
      <xdr:row>137</xdr:row>
      <xdr:rowOff>456840</xdr:rowOff>
    </xdr:to>
    <xdr:pic>
      <xdr:nvPicPr>
        <xdr:cNvPr id="812" name="Image 385" descr="Picture"/>
        <xdr:cNvPicPr/>
      </xdr:nvPicPr>
      <xdr:blipFill>
        <a:blip r:embed="rId385"/>
        <a:stretch/>
      </xdr:blipFill>
      <xdr:spPr>
        <a:xfrm>
          <a:off x="3049200" y="58217040"/>
          <a:ext cx="418680" cy="418680"/>
        </a:xfrm>
        <a:prstGeom prst="rect">
          <a:avLst/>
        </a:prstGeom>
        <a:ln w="0">
          <a:noFill/>
        </a:ln>
      </xdr:spPr>
    </xdr:pic>
    <xdr:clientData/>
  </xdr:twoCellAnchor>
  <xdr:twoCellAnchor editAs="oneCell">
    <xdr:from>
      <xdr:col>6</xdr:col>
      <xdr:colOff>228600</xdr:colOff>
      <xdr:row>137</xdr:row>
      <xdr:rowOff>38160</xdr:rowOff>
    </xdr:from>
    <xdr:to>
      <xdr:col>6</xdr:col>
      <xdr:colOff>647280</xdr:colOff>
      <xdr:row>137</xdr:row>
      <xdr:rowOff>456840</xdr:rowOff>
    </xdr:to>
    <xdr:pic>
      <xdr:nvPicPr>
        <xdr:cNvPr id="813" name="Image 386" descr="Picture"/>
        <xdr:cNvPicPr/>
      </xdr:nvPicPr>
      <xdr:blipFill>
        <a:blip r:embed="rId386"/>
        <a:stretch/>
      </xdr:blipFill>
      <xdr:spPr>
        <a:xfrm>
          <a:off x="4812120" y="58217040"/>
          <a:ext cx="418680" cy="418680"/>
        </a:xfrm>
        <a:prstGeom prst="rect">
          <a:avLst/>
        </a:prstGeom>
        <a:ln w="0">
          <a:noFill/>
        </a:ln>
      </xdr:spPr>
    </xdr:pic>
    <xdr:clientData/>
  </xdr:twoCellAnchor>
  <xdr:twoCellAnchor editAs="oneCell">
    <xdr:from>
      <xdr:col>8</xdr:col>
      <xdr:colOff>228600</xdr:colOff>
      <xdr:row>137</xdr:row>
      <xdr:rowOff>38160</xdr:rowOff>
    </xdr:from>
    <xdr:to>
      <xdr:col>8</xdr:col>
      <xdr:colOff>647280</xdr:colOff>
      <xdr:row>137</xdr:row>
      <xdr:rowOff>456840</xdr:rowOff>
    </xdr:to>
    <xdr:pic>
      <xdr:nvPicPr>
        <xdr:cNvPr id="814" name="Image 387" descr="Picture"/>
        <xdr:cNvPicPr/>
      </xdr:nvPicPr>
      <xdr:blipFill>
        <a:blip r:embed="rId387"/>
        <a:stretch/>
      </xdr:blipFill>
      <xdr:spPr>
        <a:xfrm>
          <a:off x="6574680" y="58217040"/>
          <a:ext cx="418680" cy="418680"/>
        </a:xfrm>
        <a:prstGeom prst="rect">
          <a:avLst/>
        </a:prstGeom>
        <a:ln w="0">
          <a:noFill/>
        </a:ln>
      </xdr:spPr>
    </xdr:pic>
    <xdr:clientData/>
  </xdr:twoCellAnchor>
  <xdr:twoCellAnchor editAs="oneCell">
    <xdr:from>
      <xdr:col>2</xdr:col>
      <xdr:colOff>209520</xdr:colOff>
      <xdr:row>138</xdr:row>
      <xdr:rowOff>19080</xdr:rowOff>
    </xdr:from>
    <xdr:to>
      <xdr:col>2</xdr:col>
      <xdr:colOff>666360</xdr:colOff>
      <xdr:row>138</xdr:row>
      <xdr:rowOff>475920</xdr:rowOff>
    </xdr:to>
    <xdr:pic>
      <xdr:nvPicPr>
        <xdr:cNvPr id="815" name="Image 388" descr="Picture"/>
        <xdr:cNvPicPr/>
      </xdr:nvPicPr>
      <xdr:blipFill>
        <a:blip r:embed="rId388"/>
        <a:stretch/>
      </xdr:blipFill>
      <xdr:spPr>
        <a:xfrm>
          <a:off x="1267560" y="58702680"/>
          <a:ext cx="456840" cy="456840"/>
        </a:xfrm>
        <a:prstGeom prst="rect">
          <a:avLst/>
        </a:prstGeom>
        <a:ln w="0">
          <a:noFill/>
        </a:ln>
      </xdr:spPr>
    </xdr:pic>
    <xdr:clientData/>
  </xdr:twoCellAnchor>
  <xdr:twoCellAnchor editAs="oneCell">
    <xdr:from>
      <xdr:col>4</xdr:col>
      <xdr:colOff>228600</xdr:colOff>
      <xdr:row>138</xdr:row>
      <xdr:rowOff>38160</xdr:rowOff>
    </xdr:from>
    <xdr:to>
      <xdr:col>4</xdr:col>
      <xdr:colOff>647280</xdr:colOff>
      <xdr:row>138</xdr:row>
      <xdr:rowOff>456840</xdr:rowOff>
    </xdr:to>
    <xdr:pic>
      <xdr:nvPicPr>
        <xdr:cNvPr id="816" name="Image 389" descr="Picture"/>
        <xdr:cNvPicPr/>
      </xdr:nvPicPr>
      <xdr:blipFill>
        <a:blip r:embed="rId389"/>
        <a:stretch/>
      </xdr:blipFill>
      <xdr:spPr>
        <a:xfrm>
          <a:off x="3049200" y="58721760"/>
          <a:ext cx="418680" cy="418680"/>
        </a:xfrm>
        <a:prstGeom prst="rect">
          <a:avLst/>
        </a:prstGeom>
        <a:ln w="0">
          <a:noFill/>
        </a:ln>
      </xdr:spPr>
    </xdr:pic>
    <xdr:clientData/>
  </xdr:twoCellAnchor>
  <xdr:twoCellAnchor editAs="oneCell">
    <xdr:from>
      <xdr:col>6</xdr:col>
      <xdr:colOff>228600</xdr:colOff>
      <xdr:row>138</xdr:row>
      <xdr:rowOff>38160</xdr:rowOff>
    </xdr:from>
    <xdr:to>
      <xdr:col>6</xdr:col>
      <xdr:colOff>647280</xdr:colOff>
      <xdr:row>138</xdr:row>
      <xdr:rowOff>456840</xdr:rowOff>
    </xdr:to>
    <xdr:pic>
      <xdr:nvPicPr>
        <xdr:cNvPr id="817" name="Image 390" descr="Picture"/>
        <xdr:cNvPicPr/>
      </xdr:nvPicPr>
      <xdr:blipFill>
        <a:blip r:embed="rId390"/>
        <a:stretch/>
      </xdr:blipFill>
      <xdr:spPr>
        <a:xfrm>
          <a:off x="4812120" y="58721760"/>
          <a:ext cx="418680" cy="418680"/>
        </a:xfrm>
        <a:prstGeom prst="rect">
          <a:avLst/>
        </a:prstGeom>
        <a:ln w="0">
          <a:noFill/>
        </a:ln>
      </xdr:spPr>
    </xdr:pic>
    <xdr:clientData/>
  </xdr:twoCellAnchor>
  <xdr:twoCellAnchor editAs="oneCell">
    <xdr:from>
      <xdr:col>8</xdr:col>
      <xdr:colOff>228600</xdr:colOff>
      <xdr:row>138</xdr:row>
      <xdr:rowOff>38160</xdr:rowOff>
    </xdr:from>
    <xdr:to>
      <xdr:col>8</xdr:col>
      <xdr:colOff>647280</xdr:colOff>
      <xdr:row>138</xdr:row>
      <xdr:rowOff>456840</xdr:rowOff>
    </xdr:to>
    <xdr:pic>
      <xdr:nvPicPr>
        <xdr:cNvPr id="818" name="Image 391" descr="Picture"/>
        <xdr:cNvPicPr/>
      </xdr:nvPicPr>
      <xdr:blipFill>
        <a:blip r:embed="rId391"/>
        <a:stretch/>
      </xdr:blipFill>
      <xdr:spPr>
        <a:xfrm>
          <a:off x="6574680" y="58721760"/>
          <a:ext cx="418680" cy="418680"/>
        </a:xfrm>
        <a:prstGeom prst="rect">
          <a:avLst/>
        </a:prstGeom>
        <a:ln w="0">
          <a:noFill/>
        </a:ln>
      </xdr:spPr>
    </xdr:pic>
    <xdr:clientData/>
  </xdr:twoCellAnchor>
  <xdr:twoCellAnchor editAs="oneCell">
    <xdr:from>
      <xdr:col>2</xdr:col>
      <xdr:colOff>209520</xdr:colOff>
      <xdr:row>139</xdr:row>
      <xdr:rowOff>19080</xdr:rowOff>
    </xdr:from>
    <xdr:to>
      <xdr:col>2</xdr:col>
      <xdr:colOff>666360</xdr:colOff>
      <xdr:row>139</xdr:row>
      <xdr:rowOff>475920</xdr:rowOff>
    </xdr:to>
    <xdr:pic>
      <xdr:nvPicPr>
        <xdr:cNvPr id="819" name="Image 392" descr="Picture"/>
        <xdr:cNvPicPr/>
      </xdr:nvPicPr>
      <xdr:blipFill>
        <a:blip r:embed="rId392"/>
        <a:stretch/>
      </xdr:blipFill>
      <xdr:spPr>
        <a:xfrm>
          <a:off x="1267560" y="59207400"/>
          <a:ext cx="456840" cy="456840"/>
        </a:xfrm>
        <a:prstGeom prst="rect">
          <a:avLst/>
        </a:prstGeom>
        <a:ln w="0">
          <a:noFill/>
        </a:ln>
      </xdr:spPr>
    </xdr:pic>
    <xdr:clientData/>
  </xdr:twoCellAnchor>
  <xdr:twoCellAnchor editAs="oneCell">
    <xdr:from>
      <xdr:col>4</xdr:col>
      <xdr:colOff>228600</xdr:colOff>
      <xdr:row>139</xdr:row>
      <xdr:rowOff>38160</xdr:rowOff>
    </xdr:from>
    <xdr:to>
      <xdr:col>4</xdr:col>
      <xdr:colOff>647280</xdr:colOff>
      <xdr:row>139</xdr:row>
      <xdr:rowOff>456840</xdr:rowOff>
    </xdr:to>
    <xdr:pic>
      <xdr:nvPicPr>
        <xdr:cNvPr id="820" name="Image 393" descr="Picture"/>
        <xdr:cNvPicPr/>
      </xdr:nvPicPr>
      <xdr:blipFill>
        <a:blip r:embed="rId393"/>
        <a:stretch/>
      </xdr:blipFill>
      <xdr:spPr>
        <a:xfrm>
          <a:off x="3049200" y="59226480"/>
          <a:ext cx="418680" cy="418680"/>
        </a:xfrm>
        <a:prstGeom prst="rect">
          <a:avLst/>
        </a:prstGeom>
        <a:ln w="0">
          <a:noFill/>
        </a:ln>
      </xdr:spPr>
    </xdr:pic>
    <xdr:clientData/>
  </xdr:twoCellAnchor>
  <xdr:twoCellAnchor editAs="oneCell">
    <xdr:from>
      <xdr:col>6</xdr:col>
      <xdr:colOff>228600</xdr:colOff>
      <xdr:row>139</xdr:row>
      <xdr:rowOff>38160</xdr:rowOff>
    </xdr:from>
    <xdr:to>
      <xdr:col>6</xdr:col>
      <xdr:colOff>647280</xdr:colOff>
      <xdr:row>139</xdr:row>
      <xdr:rowOff>456840</xdr:rowOff>
    </xdr:to>
    <xdr:pic>
      <xdr:nvPicPr>
        <xdr:cNvPr id="821" name="Image 394" descr="Picture"/>
        <xdr:cNvPicPr/>
      </xdr:nvPicPr>
      <xdr:blipFill>
        <a:blip r:embed="rId394"/>
        <a:stretch/>
      </xdr:blipFill>
      <xdr:spPr>
        <a:xfrm>
          <a:off x="4812120" y="59226480"/>
          <a:ext cx="418680" cy="418680"/>
        </a:xfrm>
        <a:prstGeom prst="rect">
          <a:avLst/>
        </a:prstGeom>
        <a:ln w="0">
          <a:noFill/>
        </a:ln>
      </xdr:spPr>
    </xdr:pic>
    <xdr:clientData/>
  </xdr:twoCellAnchor>
  <xdr:twoCellAnchor editAs="oneCell">
    <xdr:from>
      <xdr:col>8</xdr:col>
      <xdr:colOff>228600</xdr:colOff>
      <xdr:row>139</xdr:row>
      <xdr:rowOff>38160</xdr:rowOff>
    </xdr:from>
    <xdr:to>
      <xdr:col>8</xdr:col>
      <xdr:colOff>647280</xdr:colOff>
      <xdr:row>139</xdr:row>
      <xdr:rowOff>456840</xdr:rowOff>
    </xdr:to>
    <xdr:pic>
      <xdr:nvPicPr>
        <xdr:cNvPr id="822" name="Image 395" descr="Picture"/>
        <xdr:cNvPicPr/>
      </xdr:nvPicPr>
      <xdr:blipFill>
        <a:blip r:embed="rId395"/>
        <a:stretch/>
      </xdr:blipFill>
      <xdr:spPr>
        <a:xfrm>
          <a:off x="6574680" y="59226480"/>
          <a:ext cx="418680" cy="418680"/>
        </a:xfrm>
        <a:prstGeom prst="rect">
          <a:avLst/>
        </a:prstGeom>
        <a:ln w="0">
          <a:noFill/>
        </a:ln>
      </xdr:spPr>
    </xdr:pic>
    <xdr:clientData/>
  </xdr:twoCellAnchor>
  <xdr:twoCellAnchor editAs="oneCell">
    <xdr:from>
      <xdr:col>2</xdr:col>
      <xdr:colOff>228600</xdr:colOff>
      <xdr:row>140</xdr:row>
      <xdr:rowOff>38160</xdr:rowOff>
    </xdr:from>
    <xdr:to>
      <xdr:col>2</xdr:col>
      <xdr:colOff>647280</xdr:colOff>
      <xdr:row>140</xdr:row>
      <xdr:rowOff>456840</xdr:rowOff>
    </xdr:to>
    <xdr:pic>
      <xdr:nvPicPr>
        <xdr:cNvPr id="823" name="Image 396" descr="Picture"/>
        <xdr:cNvPicPr/>
      </xdr:nvPicPr>
      <xdr:blipFill>
        <a:blip r:embed="rId396"/>
        <a:stretch/>
      </xdr:blipFill>
      <xdr:spPr>
        <a:xfrm>
          <a:off x="1286640" y="59731200"/>
          <a:ext cx="418680" cy="418680"/>
        </a:xfrm>
        <a:prstGeom prst="rect">
          <a:avLst/>
        </a:prstGeom>
        <a:ln w="0">
          <a:noFill/>
        </a:ln>
      </xdr:spPr>
    </xdr:pic>
    <xdr:clientData/>
  </xdr:twoCellAnchor>
  <xdr:twoCellAnchor editAs="oneCell">
    <xdr:from>
      <xdr:col>4</xdr:col>
      <xdr:colOff>228600</xdr:colOff>
      <xdr:row>140</xdr:row>
      <xdr:rowOff>38160</xdr:rowOff>
    </xdr:from>
    <xdr:to>
      <xdr:col>4</xdr:col>
      <xdr:colOff>647280</xdr:colOff>
      <xdr:row>140</xdr:row>
      <xdr:rowOff>456840</xdr:rowOff>
    </xdr:to>
    <xdr:pic>
      <xdr:nvPicPr>
        <xdr:cNvPr id="824" name="Image 397" descr="Picture"/>
        <xdr:cNvPicPr/>
      </xdr:nvPicPr>
      <xdr:blipFill>
        <a:blip r:embed="rId397"/>
        <a:stretch/>
      </xdr:blipFill>
      <xdr:spPr>
        <a:xfrm>
          <a:off x="3049200" y="59731200"/>
          <a:ext cx="418680" cy="418680"/>
        </a:xfrm>
        <a:prstGeom prst="rect">
          <a:avLst/>
        </a:prstGeom>
        <a:ln w="0">
          <a:noFill/>
        </a:ln>
      </xdr:spPr>
    </xdr:pic>
    <xdr:clientData/>
  </xdr:twoCellAnchor>
  <xdr:twoCellAnchor editAs="oneCell">
    <xdr:from>
      <xdr:col>6</xdr:col>
      <xdr:colOff>228600</xdr:colOff>
      <xdr:row>140</xdr:row>
      <xdr:rowOff>38160</xdr:rowOff>
    </xdr:from>
    <xdr:to>
      <xdr:col>6</xdr:col>
      <xdr:colOff>647280</xdr:colOff>
      <xdr:row>140</xdr:row>
      <xdr:rowOff>456840</xdr:rowOff>
    </xdr:to>
    <xdr:pic>
      <xdr:nvPicPr>
        <xdr:cNvPr id="825" name="Image 398" descr="Picture"/>
        <xdr:cNvPicPr/>
      </xdr:nvPicPr>
      <xdr:blipFill>
        <a:blip r:embed="rId398"/>
        <a:stretch/>
      </xdr:blipFill>
      <xdr:spPr>
        <a:xfrm>
          <a:off x="4812120" y="59731200"/>
          <a:ext cx="418680" cy="418680"/>
        </a:xfrm>
        <a:prstGeom prst="rect">
          <a:avLst/>
        </a:prstGeom>
        <a:ln w="0">
          <a:noFill/>
        </a:ln>
      </xdr:spPr>
    </xdr:pic>
    <xdr:clientData/>
  </xdr:twoCellAnchor>
  <xdr:twoCellAnchor editAs="oneCell">
    <xdr:from>
      <xdr:col>2</xdr:col>
      <xdr:colOff>123840</xdr:colOff>
      <xdr:row>143</xdr:row>
      <xdr:rowOff>38160</xdr:rowOff>
    </xdr:from>
    <xdr:to>
      <xdr:col>2</xdr:col>
      <xdr:colOff>752040</xdr:colOff>
      <xdr:row>143</xdr:row>
      <xdr:rowOff>666360</xdr:rowOff>
    </xdr:to>
    <xdr:pic>
      <xdr:nvPicPr>
        <xdr:cNvPr id="826" name="Image 399" descr="Picture"/>
        <xdr:cNvPicPr/>
      </xdr:nvPicPr>
      <xdr:blipFill>
        <a:blip r:embed="rId399"/>
        <a:stretch/>
      </xdr:blipFill>
      <xdr:spPr>
        <a:xfrm>
          <a:off x="1181880" y="60683760"/>
          <a:ext cx="628200" cy="628200"/>
        </a:xfrm>
        <a:prstGeom prst="rect">
          <a:avLst/>
        </a:prstGeom>
        <a:ln w="0">
          <a:noFill/>
        </a:ln>
      </xdr:spPr>
    </xdr:pic>
    <xdr:clientData/>
  </xdr:twoCellAnchor>
  <xdr:twoCellAnchor editAs="oneCell">
    <xdr:from>
      <xdr:col>3</xdr:col>
      <xdr:colOff>123840</xdr:colOff>
      <xdr:row>143</xdr:row>
      <xdr:rowOff>38160</xdr:rowOff>
    </xdr:from>
    <xdr:to>
      <xdr:col>3</xdr:col>
      <xdr:colOff>752040</xdr:colOff>
      <xdr:row>143</xdr:row>
      <xdr:rowOff>666360</xdr:rowOff>
    </xdr:to>
    <xdr:pic>
      <xdr:nvPicPr>
        <xdr:cNvPr id="827" name="Image 400" descr="Picture"/>
        <xdr:cNvPicPr/>
      </xdr:nvPicPr>
      <xdr:blipFill>
        <a:blip r:embed="rId400"/>
        <a:stretch/>
      </xdr:blipFill>
      <xdr:spPr>
        <a:xfrm>
          <a:off x="2063160" y="60683760"/>
          <a:ext cx="628200" cy="628200"/>
        </a:xfrm>
        <a:prstGeom prst="rect">
          <a:avLst/>
        </a:prstGeom>
        <a:ln w="0">
          <a:noFill/>
        </a:ln>
      </xdr:spPr>
    </xdr:pic>
    <xdr:clientData/>
  </xdr:twoCellAnchor>
  <xdr:twoCellAnchor editAs="oneCell">
    <xdr:from>
      <xdr:col>4</xdr:col>
      <xdr:colOff>123840</xdr:colOff>
      <xdr:row>143</xdr:row>
      <xdr:rowOff>38160</xdr:rowOff>
    </xdr:from>
    <xdr:to>
      <xdr:col>4</xdr:col>
      <xdr:colOff>752040</xdr:colOff>
      <xdr:row>143</xdr:row>
      <xdr:rowOff>666360</xdr:rowOff>
    </xdr:to>
    <xdr:pic>
      <xdr:nvPicPr>
        <xdr:cNvPr id="828" name="Image 401" descr="Picture"/>
        <xdr:cNvPicPr/>
      </xdr:nvPicPr>
      <xdr:blipFill>
        <a:blip r:embed="rId401"/>
        <a:stretch/>
      </xdr:blipFill>
      <xdr:spPr>
        <a:xfrm>
          <a:off x="2944440" y="60683760"/>
          <a:ext cx="628200" cy="628200"/>
        </a:xfrm>
        <a:prstGeom prst="rect">
          <a:avLst/>
        </a:prstGeom>
        <a:ln w="0">
          <a:noFill/>
        </a:ln>
      </xdr:spPr>
    </xdr:pic>
    <xdr:clientData/>
  </xdr:twoCellAnchor>
  <xdr:twoCellAnchor editAs="oneCell">
    <xdr:from>
      <xdr:col>5</xdr:col>
      <xdr:colOff>123840</xdr:colOff>
      <xdr:row>143</xdr:row>
      <xdr:rowOff>38160</xdr:rowOff>
    </xdr:from>
    <xdr:to>
      <xdr:col>5</xdr:col>
      <xdr:colOff>752040</xdr:colOff>
      <xdr:row>143</xdr:row>
      <xdr:rowOff>666360</xdr:rowOff>
    </xdr:to>
    <xdr:pic>
      <xdr:nvPicPr>
        <xdr:cNvPr id="829" name="Image 402" descr="Picture"/>
        <xdr:cNvPicPr/>
      </xdr:nvPicPr>
      <xdr:blipFill>
        <a:blip r:embed="rId402"/>
        <a:stretch/>
      </xdr:blipFill>
      <xdr:spPr>
        <a:xfrm>
          <a:off x="3825720" y="60683760"/>
          <a:ext cx="628200" cy="628200"/>
        </a:xfrm>
        <a:prstGeom prst="rect">
          <a:avLst/>
        </a:prstGeom>
        <a:ln w="0">
          <a:noFill/>
        </a:ln>
      </xdr:spPr>
    </xdr:pic>
    <xdr:clientData/>
  </xdr:twoCellAnchor>
  <xdr:twoCellAnchor editAs="oneCell">
    <xdr:from>
      <xdr:col>6</xdr:col>
      <xdr:colOff>123840</xdr:colOff>
      <xdr:row>143</xdr:row>
      <xdr:rowOff>38160</xdr:rowOff>
    </xdr:from>
    <xdr:to>
      <xdr:col>6</xdr:col>
      <xdr:colOff>752040</xdr:colOff>
      <xdr:row>143</xdr:row>
      <xdr:rowOff>666360</xdr:rowOff>
    </xdr:to>
    <xdr:pic>
      <xdr:nvPicPr>
        <xdr:cNvPr id="830" name="Image 403" descr="Picture"/>
        <xdr:cNvPicPr/>
      </xdr:nvPicPr>
      <xdr:blipFill>
        <a:blip r:embed="rId403"/>
        <a:stretch/>
      </xdr:blipFill>
      <xdr:spPr>
        <a:xfrm>
          <a:off x="4707360" y="60683760"/>
          <a:ext cx="628200" cy="628200"/>
        </a:xfrm>
        <a:prstGeom prst="rect">
          <a:avLst/>
        </a:prstGeom>
        <a:ln w="0">
          <a:noFill/>
        </a:ln>
      </xdr:spPr>
    </xdr:pic>
    <xdr:clientData/>
  </xdr:twoCellAnchor>
  <xdr:twoCellAnchor editAs="oneCell">
    <xdr:from>
      <xdr:col>7</xdr:col>
      <xdr:colOff>123840</xdr:colOff>
      <xdr:row>143</xdr:row>
      <xdr:rowOff>38160</xdr:rowOff>
    </xdr:from>
    <xdr:to>
      <xdr:col>7</xdr:col>
      <xdr:colOff>752040</xdr:colOff>
      <xdr:row>143</xdr:row>
      <xdr:rowOff>666360</xdr:rowOff>
    </xdr:to>
    <xdr:pic>
      <xdr:nvPicPr>
        <xdr:cNvPr id="831" name="Image 404" descr="Picture"/>
        <xdr:cNvPicPr/>
      </xdr:nvPicPr>
      <xdr:blipFill>
        <a:blip r:embed="rId404"/>
        <a:stretch/>
      </xdr:blipFill>
      <xdr:spPr>
        <a:xfrm>
          <a:off x="5588640" y="60683760"/>
          <a:ext cx="628200" cy="628200"/>
        </a:xfrm>
        <a:prstGeom prst="rect">
          <a:avLst/>
        </a:prstGeom>
        <a:ln w="0">
          <a:noFill/>
        </a:ln>
      </xdr:spPr>
    </xdr:pic>
    <xdr:clientData/>
  </xdr:twoCellAnchor>
  <xdr:twoCellAnchor editAs="oneCell">
    <xdr:from>
      <xdr:col>8</xdr:col>
      <xdr:colOff>123840</xdr:colOff>
      <xdr:row>143</xdr:row>
      <xdr:rowOff>38160</xdr:rowOff>
    </xdr:from>
    <xdr:to>
      <xdr:col>8</xdr:col>
      <xdr:colOff>752040</xdr:colOff>
      <xdr:row>143</xdr:row>
      <xdr:rowOff>666360</xdr:rowOff>
    </xdr:to>
    <xdr:pic>
      <xdr:nvPicPr>
        <xdr:cNvPr id="832" name="Image 405" descr="Picture"/>
        <xdr:cNvPicPr/>
      </xdr:nvPicPr>
      <xdr:blipFill>
        <a:blip r:embed="rId405"/>
        <a:stretch/>
      </xdr:blipFill>
      <xdr:spPr>
        <a:xfrm>
          <a:off x="6469920" y="60683760"/>
          <a:ext cx="628200" cy="628200"/>
        </a:xfrm>
        <a:prstGeom prst="rect">
          <a:avLst/>
        </a:prstGeom>
        <a:ln w="0">
          <a:noFill/>
        </a:ln>
      </xdr:spPr>
    </xdr:pic>
    <xdr:clientData/>
  </xdr:twoCellAnchor>
  <xdr:twoCellAnchor editAs="oneCell">
    <xdr:from>
      <xdr:col>9</xdr:col>
      <xdr:colOff>123840</xdr:colOff>
      <xdr:row>143</xdr:row>
      <xdr:rowOff>38160</xdr:rowOff>
    </xdr:from>
    <xdr:to>
      <xdr:col>9</xdr:col>
      <xdr:colOff>752040</xdr:colOff>
      <xdr:row>143</xdr:row>
      <xdr:rowOff>666360</xdr:rowOff>
    </xdr:to>
    <xdr:pic>
      <xdr:nvPicPr>
        <xdr:cNvPr id="833" name="Image 406" descr="Picture"/>
        <xdr:cNvPicPr/>
      </xdr:nvPicPr>
      <xdr:blipFill>
        <a:blip r:embed="rId406"/>
        <a:stretch/>
      </xdr:blipFill>
      <xdr:spPr>
        <a:xfrm>
          <a:off x="7351560" y="60683760"/>
          <a:ext cx="628200" cy="628200"/>
        </a:xfrm>
        <a:prstGeom prst="rect">
          <a:avLst/>
        </a:prstGeom>
        <a:ln w="0">
          <a:noFill/>
        </a:ln>
      </xdr:spPr>
    </xdr:pic>
    <xdr:clientData/>
  </xdr:twoCellAnchor>
  <xdr:twoCellAnchor editAs="oneCell">
    <xdr:from>
      <xdr:col>2</xdr:col>
      <xdr:colOff>209520</xdr:colOff>
      <xdr:row>145</xdr:row>
      <xdr:rowOff>19080</xdr:rowOff>
    </xdr:from>
    <xdr:to>
      <xdr:col>2</xdr:col>
      <xdr:colOff>666360</xdr:colOff>
      <xdr:row>145</xdr:row>
      <xdr:rowOff>475920</xdr:rowOff>
    </xdr:to>
    <xdr:pic>
      <xdr:nvPicPr>
        <xdr:cNvPr id="834" name="Image 407" descr="Picture"/>
        <xdr:cNvPicPr/>
      </xdr:nvPicPr>
      <xdr:blipFill>
        <a:blip r:embed="rId407"/>
        <a:stretch/>
      </xdr:blipFill>
      <xdr:spPr>
        <a:xfrm>
          <a:off x="1267560" y="61674480"/>
          <a:ext cx="456840" cy="456840"/>
        </a:xfrm>
        <a:prstGeom prst="rect">
          <a:avLst/>
        </a:prstGeom>
        <a:ln w="0">
          <a:noFill/>
        </a:ln>
      </xdr:spPr>
    </xdr:pic>
    <xdr:clientData/>
  </xdr:twoCellAnchor>
  <xdr:twoCellAnchor editAs="oneCell">
    <xdr:from>
      <xdr:col>4</xdr:col>
      <xdr:colOff>228600</xdr:colOff>
      <xdr:row>145</xdr:row>
      <xdr:rowOff>38160</xdr:rowOff>
    </xdr:from>
    <xdr:to>
      <xdr:col>4</xdr:col>
      <xdr:colOff>647280</xdr:colOff>
      <xdr:row>145</xdr:row>
      <xdr:rowOff>456840</xdr:rowOff>
    </xdr:to>
    <xdr:pic>
      <xdr:nvPicPr>
        <xdr:cNvPr id="835" name="Image 408" descr="Picture"/>
        <xdr:cNvPicPr/>
      </xdr:nvPicPr>
      <xdr:blipFill>
        <a:blip r:embed="rId408"/>
        <a:stretch/>
      </xdr:blipFill>
      <xdr:spPr>
        <a:xfrm>
          <a:off x="3049200" y="61693560"/>
          <a:ext cx="418680" cy="418680"/>
        </a:xfrm>
        <a:prstGeom prst="rect">
          <a:avLst/>
        </a:prstGeom>
        <a:ln w="0">
          <a:noFill/>
        </a:ln>
      </xdr:spPr>
    </xdr:pic>
    <xdr:clientData/>
  </xdr:twoCellAnchor>
  <xdr:twoCellAnchor editAs="oneCell">
    <xdr:from>
      <xdr:col>6</xdr:col>
      <xdr:colOff>228600</xdr:colOff>
      <xdr:row>145</xdr:row>
      <xdr:rowOff>38160</xdr:rowOff>
    </xdr:from>
    <xdr:to>
      <xdr:col>6</xdr:col>
      <xdr:colOff>647280</xdr:colOff>
      <xdr:row>145</xdr:row>
      <xdr:rowOff>456840</xdr:rowOff>
    </xdr:to>
    <xdr:pic>
      <xdr:nvPicPr>
        <xdr:cNvPr id="836" name="Image 409" descr="Picture"/>
        <xdr:cNvPicPr/>
      </xdr:nvPicPr>
      <xdr:blipFill>
        <a:blip r:embed="rId409"/>
        <a:stretch/>
      </xdr:blipFill>
      <xdr:spPr>
        <a:xfrm>
          <a:off x="4812120" y="61693560"/>
          <a:ext cx="418680" cy="418680"/>
        </a:xfrm>
        <a:prstGeom prst="rect">
          <a:avLst/>
        </a:prstGeom>
        <a:ln w="0">
          <a:noFill/>
        </a:ln>
      </xdr:spPr>
    </xdr:pic>
    <xdr:clientData/>
  </xdr:twoCellAnchor>
  <xdr:twoCellAnchor editAs="oneCell">
    <xdr:from>
      <xdr:col>8</xdr:col>
      <xdr:colOff>228600</xdr:colOff>
      <xdr:row>145</xdr:row>
      <xdr:rowOff>38160</xdr:rowOff>
    </xdr:from>
    <xdr:to>
      <xdr:col>8</xdr:col>
      <xdr:colOff>647280</xdr:colOff>
      <xdr:row>145</xdr:row>
      <xdr:rowOff>456840</xdr:rowOff>
    </xdr:to>
    <xdr:pic>
      <xdr:nvPicPr>
        <xdr:cNvPr id="837" name="Image 410" descr="Picture"/>
        <xdr:cNvPicPr/>
      </xdr:nvPicPr>
      <xdr:blipFill>
        <a:blip r:embed="rId410"/>
        <a:stretch/>
      </xdr:blipFill>
      <xdr:spPr>
        <a:xfrm>
          <a:off x="6574680" y="61693560"/>
          <a:ext cx="418680" cy="418680"/>
        </a:xfrm>
        <a:prstGeom prst="rect">
          <a:avLst/>
        </a:prstGeom>
        <a:ln w="0">
          <a:noFill/>
        </a:ln>
      </xdr:spPr>
    </xdr:pic>
    <xdr:clientData/>
  </xdr:twoCellAnchor>
  <xdr:twoCellAnchor editAs="oneCell">
    <xdr:from>
      <xdr:col>2</xdr:col>
      <xdr:colOff>209520</xdr:colOff>
      <xdr:row>146</xdr:row>
      <xdr:rowOff>19080</xdr:rowOff>
    </xdr:from>
    <xdr:to>
      <xdr:col>2</xdr:col>
      <xdr:colOff>666360</xdr:colOff>
      <xdr:row>146</xdr:row>
      <xdr:rowOff>475920</xdr:rowOff>
    </xdr:to>
    <xdr:pic>
      <xdr:nvPicPr>
        <xdr:cNvPr id="838" name="Image 411" descr="Picture"/>
        <xdr:cNvPicPr/>
      </xdr:nvPicPr>
      <xdr:blipFill>
        <a:blip r:embed="rId411"/>
        <a:stretch/>
      </xdr:blipFill>
      <xdr:spPr>
        <a:xfrm>
          <a:off x="1267560" y="62179200"/>
          <a:ext cx="456840" cy="456840"/>
        </a:xfrm>
        <a:prstGeom prst="rect">
          <a:avLst/>
        </a:prstGeom>
        <a:ln w="0">
          <a:noFill/>
        </a:ln>
      </xdr:spPr>
    </xdr:pic>
    <xdr:clientData/>
  </xdr:twoCellAnchor>
  <xdr:twoCellAnchor editAs="oneCell">
    <xdr:from>
      <xdr:col>4</xdr:col>
      <xdr:colOff>228600</xdr:colOff>
      <xdr:row>146</xdr:row>
      <xdr:rowOff>38160</xdr:rowOff>
    </xdr:from>
    <xdr:to>
      <xdr:col>4</xdr:col>
      <xdr:colOff>647280</xdr:colOff>
      <xdr:row>146</xdr:row>
      <xdr:rowOff>456840</xdr:rowOff>
    </xdr:to>
    <xdr:pic>
      <xdr:nvPicPr>
        <xdr:cNvPr id="839" name="Image 412" descr="Picture"/>
        <xdr:cNvPicPr/>
      </xdr:nvPicPr>
      <xdr:blipFill>
        <a:blip r:embed="rId412"/>
        <a:stretch/>
      </xdr:blipFill>
      <xdr:spPr>
        <a:xfrm>
          <a:off x="3049200" y="62198280"/>
          <a:ext cx="418680" cy="418680"/>
        </a:xfrm>
        <a:prstGeom prst="rect">
          <a:avLst/>
        </a:prstGeom>
        <a:ln w="0">
          <a:noFill/>
        </a:ln>
      </xdr:spPr>
    </xdr:pic>
    <xdr:clientData/>
  </xdr:twoCellAnchor>
  <xdr:twoCellAnchor editAs="oneCell">
    <xdr:from>
      <xdr:col>6</xdr:col>
      <xdr:colOff>228600</xdr:colOff>
      <xdr:row>146</xdr:row>
      <xdr:rowOff>38160</xdr:rowOff>
    </xdr:from>
    <xdr:to>
      <xdr:col>6</xdr:col>
      <xdr:colOff>647280</xdr:colOff>
      <xdr:row>146</xdr:row>
      <xdr:rowOff>456840</xdr:rowOff>
    </xdr:to>
    <xdr:pic>
      <xdr:nvPicPr>
        <xdr:cNvPr id="840" name="Image 413" descr="Picture"/>
        <xdr:cNvPicPr/>
      </xdr:nvPicPr>
      <xdr:blipFill>
        <a:blip r:embed="rId413"/>
        <a:stretch/>
      </xdr:blipFill>
      <xdr:spPr>
        <a:xfrm>
          <a:off x="4812120" y="62198280"/>
          <a:ext cx="418680" cy="418680"/>
        </a:xfrm>
        <a:prstGeom prst="rect">
          <a:avLst/>
        </a:prstGeom>
        <a:ln w="0">
          <a:noFill/>
        </a:ln>
      </xdr:spPr>
    </xdr:pic>
    <xdr:clientData/>
  </xdr:twoCellAnchor>
  <xdr:twoCellAnchor editAs="oneCell">
    <xdr:from>
      <xdr:col>8</xdr:col>
      <xdr:colOff>228600</xdr:colOff>
      <xdr:row>146</xdr:row>
      <xdr:rowOff>38160</xdr:rowOff>
    </xdr:from>
    <xdr:to>
      <xdr:col>8</xdr:col>
      <xdr:colOff>647280</xdr:colOff>
      <xdr:row>146</xdr:row>
      <xdr:rowOff>456840</xdr:rowOff>
    </xdr:to>
    <xdr:pic>
      <xdr:nvPicPr>
        <xdr:cNvPr id="841" name="Image 414" descr="Picture"/>
        <xdr:cNvPicPr/>
      </xdr:nvPicPr>
      <xdr:blipFill>
        <a:blip r:embed="rId414"/>
        <a:stretch/>
      </xdr:blipFill>
      <xdr:spPr>
        <a:xfrm>
          <a:off x="6574680" y="62198280"/>
          <a:ext cx="418680" cy="418680"/>
        </a:xfrm>
        <a:prstGeom prst="rect">
          <a:avLst/>
        </a:prstGeom>
        <a:ln w="0">
          <a:noFill/>
        </a:ln>
      </xdr:spPr>
    </xdr:pic>
    <xdr:clientData/>
  </xdr:twoCellAnchor>
  <xdr:twoCellAnchor editAs="oneCell">
    <xdr:from>
      <xdr:col>2</xdr:col>
      <xdr:colOff>209520</xdr:colOff>
      <xdr:row>147</xdr:row>
      <xdr:rowOff>19080</xdr:rowOff>
    </xdr:from>
    <xdr:to>
      <xdr:col>2</xdr:col>
      <xdr:colOff>666360</xdr:colOff>
      <xdr:row>147</xdr:row>
      <xdr:rowOff>475920</xdr:rowOff>
    </xdr:to>
    <xdr:pic>
      <xdr:nvPicPr>
        <xdr:cNvPr id="842" name="Image 415" descr="Picture"/>
        <xdr:cNvPicPr/>
      </xdr:nvPicPr>
      <xdr:blipFill>
        <a:blip r:embed="rId415"/>
        <a:stretch/>
      </xdr:blipFill>
      <xdr:spPr>
        <a:xfrm>
          <a:off x="1267560" y="62683920"/>
          <a:ext cx="456840" cy="456840"/>
        </a:xfrm>
        <a:prstGeom prst="rect">
          <a:avLst/>
        </a:prstGeom>
        <a:ln w="0">
          <a:noFill/>
        </a:ln>
      </xdr:spPr>
    </xdr:pic>
    <xdr:clientData/>
  </xdr:twoCellAnchor>
  <xdr:twoCellAnchor editAs="oneCell">
    <xdr:from>
      <xdr:col>4</xdr:col>
      <xdr:colOff>228600</xdr:colOff>
      <xdr:row>147</xdr:row>
      <xdr:rowOff>38160</xdr:rowOff>
    </xdr:from>
    <xdr:to>
      <xdr:col>4</xdr:col>
      <xdr:colOff>647280</xdr:colOff>
      <xdr:row>147</xdr:row>
      <xdr:rowOff>456840</xdr:rowOff>
    </xdr:to>
    <xdr:pic>
      <xdr:nvPicPr>
        <xdr:cNvPr id="843" name="Image 416" descr="Picture"/>
        <xdr:cNvPicPr/>
      </xdr:nvPicPr>
      <xdr:blipFill>
        <a:blip r:embed="rId416"/>
        <a:stretch/>
      </xdr:blipFill>
      <xdr:spPr>
        <a:xfrm>
          <a:off x="3049200" y="62703000"/>
          <a:ext cx="418680" cy="418680"/>
        </a:xfrm>
        <a:prstGeom prst="rect">
          <a:avLst/>
        </a:prstGeom>
        <a:ln w="0">
          <a:noFill/>
        </a:ln>
      </xdr:spPr>
    </xdr:pic>
    <xdr:clientData/>
  </xdr:twoCellAnchor>
  <xdr:twoCellAnchor editAs="oneCell">
    <xdr:from>
      <xdr:col>6</xdr:col>
      <xdr:colOff>228600</xdr:colOff>
      <xdr:row>147</xdr:row>
      <xdr:rowOff>38160</xdr:rowOff>
    </xdr:from>
    <xdr:to>
      <xdr:col>6</xdr:col>
      <xdr:colOff>647280</xdr:colOff>
      <xdr:row>147</xdr:row>
      <xdr:rowOff>456840</xdr:rowOff>
    </xdr:to>
    <xdr:pic>
      <xdr:nvPicPr>
        <xdr:cNvPr id="844" name="Image 417" descr="Picture"/>
        <xdr:cNvPicPr/>
      </xdr:nvPicPr>
      <xdr:blipFill>
        <a:blip r:embed="rId417"/>
        <a:stretch/>
      </xdr:blipFill>
      <xdr:spPr>
        <a:xfrm>
          <a:off x="4812120" y="62703000"/>
          <a:ext cx="418680" cy="418680"/>
        </a:xfrm>
        <a:prstGeom prst="rect">
          <a:avLst/>
        </a:prstGeom>
        <a:ln w="0">
          <a:noFill/>
        </a:ln>
      </xdr:spPr>
    </xdr:pic>
    <xdr:clientData/>
  </xdr:twoCellAnchor>
  <xdr:twoCellAnchor editAs="oneCell">
    <xdr:from>
      <xdr:col>8</xdr:col>
      <xdr:colOff>228600</xdr:colOff>
      <xdr:row>147</xdr:row>
      <xdr:rowOff>38160</xdr:rowOff>
    </xdr:from>
    <xdr:to>
      <xdr:col>8</xdr:col>
      <xdr:colOff>647280</xdr:colOff>
      <xdr:row>147</xdr:row>
      <xdr:rowOff>456840</xdr:rowOff>
    </xdr:to>
    <xdr:pic>
      <xdr:nvPicPr>
        <xdr:cNvPr id="845" name="Image 418" descr="Picture"/>
        <xdr:cNvPicPr/>
      </xdr:nvPicPr>
      <xdr:blipFill>
        <a:blip r:embed="rId418"/>
        <a:stretch/>
      </xdr:blipFill>
      <xdr:spPr>
        <a:xfrm>
          <a:off x="6574680" y="62703000"/>
          <a:ext cx="418680" cy="418680"/>
        </a:xfrm>
        <a:prstGeom prst="rect">
          <a:avLst/>
        </a:prstGeom>
        <a:ln w="0">
          <a:noFill/>
        </a:ln>
      </xdr:spPr>
    </xdr:pic>
    <xdr:clientData/>
  </xdr:twoCellAnchor>
  <xdr:twoCellAnchor editAs="oneCell">
    <xdr:from>
      <xdr:col>2</xdr:col>
      <xdr:colOff>228600</xdr:colOff>
      <xdr:row>148</xdr:row>
      <xdr:rowOff>38160</xdr:rowOff>
    </xdr:from>
    <xdr:to>
      <xdr:col>2</xdr:col>
      <xdr:colOff>647280</xdr:colOff>
      <xdr:row>148</xdr:row>
      <xdr:rowOff>456840</xdr:rowOff>
    </xdr:to>
    <xdr:pic>
      <xdr:nvPicPr>
        <xdr:cNvPr id="846" name="Image 419" descr="Picture"/>
        <xdr:cNvPicPr/>
      </xdr:nvPicPr>
      <xdr:blipFill>
        <a:blip r:embed="rId419"/>
        <a:stretch/>
      </xdr:blipFill>
      <xdr:spPr>
        <a:xfrm>
          <a:off x="1286640" y="63208080"/>
          <a:ext cx="418680" cy="418680"/>
        </a:xfrm>
        <a:prstGeom prst="rect">
          <a:avLst/>
        </a:prstGeom>
        <a:ln w="0">
          <a:noFill/>
        </a:ln>
      </xdr:spPr>
    </xdr:pic>
    <xdr:clientData/>
  </xdr:twoCellAnchor>
  <xdr:twoCellAnchor editAs="oneCell">
    <xdr:from>
      <xdr:col>4</xdr:col>
      <xdr:colOff>228600</xdr:colOff>
      <xdr:row>148</xdr:row>
      <xdr:rowOff>38160</xdr:rowOff>
    </xdr:from>
    <xdr:to>
      <xdr:col>4</xdr:col>
      <xdr:colOff>647280</xdr:colOff>
      <xdr:row>148</xdr:row>
      <xdr:rowOff>456840</xdr:rowOff>
    </xdr:to>
    <xdr:pic>
      <xdr:nvPicPr>
        <xdr:cNvPr id="847" name="Image 420" descr="Picture"/>
        <xdr:cNvPicPr/>
      </xdr:nvPicPr>
      <xdr:blipFill>
        <a:blip r:embed="rId420"/>
        <a:stretch/>
      </xdr:blipFill>
      <xdr:spPr>
        <a:xfrm>
          <a:off x="3049200" y="63208080"/>
          <a:ext cx="418680" cy="418680"/>
        </a:xfrm>
        <a:prstGeom prst="rect">
          <a:avLst/>
        </a:prstGeom>
        <a:ln w="0">
          <a:noFill/>
        </a:ln>
      </xdr:spPr>
    </xdr:pic>
    <xdr:clientData/>
  </xdr:twoCellAnchor>
  <xdr:twoCellAnchor editAs="oneCell">
    <xdr:from>
      <xdr:col>6</xdr:col>
      <xdr:colOff>228600</xdr:colOff>
      <xdr:row>148</xdr:row>
      <xdr:rowOff>38160</xdr:rowOff>
    </xdr:from>
    <xdr:to>
      <xdr:col>6</xdr:col>
      <xdr:colOff>647280</xdr:colOff>
      <xdr:row>148</xdr:row>
      <xdr:rowOff>456840</xdr:rowOff>
    </xdr:to>
    <xdr:pic>
      <xdr:nvPicPr>
        <xdr:cNvPr id="848" name="Image 421" descr="Picture"/>
        <xdr:cNvPicPr/>
      </xdr:nvPicPr>
      <xdr:blipFill>
        <a:blip r:embed="rId421"/>
        <a:stretch/>
      </xdr:blipFill>
      <xdr:spPr>
        <a:xfrm>
          <a:off x="4812120" y="63208080"/>
          <a:ext cx="418680" cy="418680"/>
        </a:xfrm>
        <a:prstGeom prst="rect">
          <a:avLst/>
        </a:prstGeom>
        <a:ln w="0">
          <a:noFill/>
        </a:ln>
      </xdr:spPr>
    </xdr:pic>
    <xdr:clientData/>
  </xdr:twoCellAnchor>
  <xdr:twoCellAnchor editAs="oneCell">
    <xdr:from>
      <xdr:col>2</xdr:col>
      <xdr:colOff>123840</xdr:colOff>
      <xdr:row>151</xdr:row>
      <xdr:rowOff>38160</xdr:rowOff>
    </xdr:from>
    <xdr:to>
      <xdr:col>2</xdr:col>
      <xdr:colOff>752040</xdr:colOff>
      <xdr:row>151</xdr:row>
      <xdr:rowOff>666360</xdr:rowOff>
    </xdr:to>
    <xdr:pic>
      <xdr:nvPicPr>
        <xdr:cNvPr id="849" name="Image 422" descr="Picture"/>
        <xdr:cNvPicPr/>
      </xdr:nvPicPr>
      <xdr:blipFill>
        <a:blip r:embed="rId422"/>
        <a:stretch/>
      </xdr:blipFill>
      <xdr:spPr>
        <a:xfrm>
          <a:off x="1181880" y="64160640"/>
          <a:ext cx="628200" cy="628200"/>
        </a:xfrm>
        <a:prstGeom prst="rect">
          <a:avLst/>
        </a:prstGeom>
        <a:ln w="0">
          <a:noFill/>
        </a:ln>
      </xdr:spPr>
    </xdr:pic>
    <xdr:clientData/>
  </xdr:twoCellAnchor>
  <xdr:twoCellAnchor editAs="oneCell">
    <xdr:from>
      <xdr:col>3</xdr:col>
      <xdr:colOff>123840</xdr:colOff>
      <xdr:row>151</xdr:row>
      <xdr:rowOff>38160</xdr:rowOff>
    </xdr:from>
    <xdr:to>
      <xdr:col>3</xdr:col>
      <xdr:colOff>752040</xdr:colOff>
      <xdr:row>151</xdr:row>
      <xdr:rowOff>666360</xdr:rowOff>
    </xdr:to>
    <xdr:pic>
      <xdr:nvPicPr>
        <xdr:cNvPr id="850" name="Image 423" descr="Picture"/>
        <xdr:cNvPicPr/>
      </xdr:nvPicPr>
      <xdr:blipFill>
        <a:blip r:embed="rId423"/>
        <a:stretch/>
      </xdr:blipFill>
      <xdr:spPr>
        <a:xfrm>
          <a:off x="2063160" y="64160640"/>
          <a:ext cx="628200" cy="628200"/>
        </a:xfrm>
        <a:prstGeom prst="rect">
          <a:avLst/>
        </a:prstGeom>
        <a:ln w="0">
          <a:noFill/>
        </a:ln>
      </xdr:spPr>
    </xdr:pic>
    <xdr:clientData/>
  </xdr:twoCellAnchor>
  <xdr:twoCellAnchor editAs="oneCell">
    <xdr:from>
      <xdr:col>4</xdr:col>
      <xdr:colOff>123840</xdr:colOff>
      <xdr:row>151</xdr:row>
      <xdr:rowOff>38160</xdr:rowOff>
    </xdr:from>
    <xdr:to>
      <xdr:col>4</xdr:col>
      <xdr:colOff>752040</xdr:colOff>
      <xdr:row>151</xdr:row>
      <xdr:rowOff>666360</xdr:rowOff>
    </xdr:to>
    <xdr:pic>
      <xdr:nvPicPr>
        <xdr:cNvPr id="851" name="Image 424" descr="Picture"/>
        <xdr:cNvPicPr/>
      </xdr:nvPicPr>
      <xdr:blipFill>
        <a:blip r:embed="rId424"/>
        <a:stretch/>
      </xdr:blipFill>
      <xdr:spPr>
        <a:xfrm>
          <a:off x="2944440" y="64160640"/>
          <a:ext cx="628200" cy="628200"/>
        </a:xfrm>
        <a:prstGeom prst="rect">
          <a:avLst/>
        </a:prstGeom>
        <a:ln w="0">
          <a:noFill/>
        </a:ln>
      </xdr:spPr>
    </xdr:pic>
    <xdr:clientData/>
  </xdr:twoCellAnchor>
  <xdr:twoCellAnchor editAs="oneCell">
    <xdr:from>
      <xdr:col>5</xdr:col>
      <xdr:colOff>123840</xdr:colOff>
      <xdr:row>151</xdr:row>
      <xdr:rowOff>38160</xdr:rowOff>
    </xdr:from>
    <xdr:to>
      <xdr:col>5</xdr:col>
      <xdr:colOff>752040</xdr:colOff>
      <xdr:row>151</xdr:row>
      <xdr:rowOff>666360</xdr:rowOff>
    </xdr:to>
    <xdr:pic>
      <xdr:nvPicPr>
        <xdr:cNvPr id="852" name="Image 425" descr="Picture"/>
        <xdr:cNvPicPr/>
      </xdr:nvPicPr>
      <xdr:blipFill>
        <a:blip r:embed="rId425"/>
        <a:stretch/>
      </xdr:blipFill>
      <xdr:spPr>
        <a:xfrm>
          <a:off x="3825720" y="64160640"/>
          <a:ext cx="628200" cy="628200"/>
        </a:xfrm>
        <a:prstGeom prst="rect">
          <a:avLst/>
        </a:prstGeom>
        <a:ln w="0">
          <a:noFill/>
        </a:ln>
      </xdr:spPr>
    </xdr:pic>
    <xdr:clientData/>
  </xdr:twoCellAnchor>
  <xdr:twoCellAnchor editAs="oneCell">
    <xdr:from>
      <xdr:col>6</xdr:col>
      <xdr:colOff>123840</xdr:colOff>
      <xdr:row>151</xdr:row>
      <xdr:rowOff>38160</xdr:rowOff>
    </xdr:from>
    <xdr:to>
      <xdr:col>6</xdr:col>
      <xdr:colOff>752040</xdr:colOff>
      <xdr:row>151</xdr:row>
      <xdr:rowOff>666360</xdr:rowOff>
    </xdr:to>
    <xdr:pic>
      <xdr:nvPicPr>
        <xdr:cNvPr id="853" name="Image 426" descr="Picture"/>
        <xdr:cNvPicPr/>
      </xdr:nvPicPr>
      <xdr:blipFill>
        <a:blip r:embed="rId426"/>
        <a:stretch/>
      </xdr:blipFill>
      <xdr:spPr>
        <a:xfrm>
          <a:off x="4707360" y="64160640"/>
          <a:ext cx="628200" cy="628200"/>
        </a:xfrm>
        <a:prstGeom prst="rect">
          <a:avLst/>
        </a:prstGeom>
        <a:ln w="0">
          <a:noFill/>
        </a:ln>
      </xdr:spPr>
    </xdr:pic>
    <xdr:clientData/>
  </xdr:twoCellAnchor>
  <xdr:twoCellAnchor editAs="oneCell">
    <xdr:from>
      <xdr:col>7</xdr:col>
      <xdr:colOff>123840</xdr:colOff>
      <xdr:row>151</xdr:row>
      <xdr:rowOff>38160</xdr:rowOff>
    </xdr:from>
    <xdr:to>
      <xdr:col>7</xdr:col>
      <xdr:colOff>752040</xdr:colOff>
      <xdr:row>151</xdr:row>
      <xdr:rowOff>666360</xdr:rowOff>
    </xdr:to>
    <xdr:pic>
      <xdr:nvPicPr>
        <xdr:cNvPr id="854" name="Image 427" descr="Picture"/>
        <xdr:cNvPicPr/>
      </xdr:nvPicPr>
      <xdr:blipFill>
        <a:blip r:embed="rId427"/>
        <a:stretch/>
      </xdr:blipFill>
      <xdr:spPr>
        <a:xfrm>
          <a:off x="5588640" y="64160640"/>
          <a:ext cx="628200" cy="628200"/>
        </a:xfrm>
        <a:prstGeom prst="rect">
          <a:avLst/>
        </a:prstGeom>
        <a:ln w="0">
          <a:noFill/>
        </a:ln>
      </xdr:spPr>
    </xdr:pic>
    <xdr:clientData/>
  </xdr:twoCellAnchor>
  <xdr:twoCellAnchor editAs="oneCell">
    <xdr:from>
      <xdr:col>8</xdr:col>
      <xdr:colOff>123840</xdr:colOff>
      <xdr:row>151</xdr:row>
      <xdr:rowOff>38160</xdr:rowOff>
    </xdr:from>
    <xdr:to>
      <xdr:col>8</xdr:col>
      <xdr:colOff>752040</xdr:colOff>
      <xdr:row>151</xdr:row>
      <xdr:rowOff>666360</xdr:rowOff>
    </xdr:to>
    <xdr:pic>
      <xdr:nvPicPr>
        <xdr:cNvPr id="855" name="Image 428" descr="Picture"/>
        <xdr:cNvPicPr/>
      </xdr:nvPicPr>
      <xdr:blipFill>
        <a:blip r:embed="rId428"/>
        <a:stretch/>
      </xdr:blipFill>
      <xdr:spPr>
        <a:xfrm>
          <a:off x="6469920" y="64160640"/>
          <a:ext cx="628200" cy="628200"/>
        </a:xfrm>
        <a:prstGeom prst="rect">
          <a:avLst/>
        </a:prstGeom>
        <a:ln w="0">
          <a:noFill/>
        </a:ln>
      </xdr:spPr>
    </xdr:pic>
    <xdr:clientData/>
  </xdr:twoCellAnchor>
  <xdr:twoCellAnchor editAs="oneCell">
    <xdr:from>
      <xdr:col>9</xdr:col>
      <xdr:colOff>123840</xdr:colOff>
      <xdr:row>151</xdr:row>
      <xdr:rowOff>38160</xdr:rowOff>
    </xdr:from>
    <xdr:to>
      <xdr:col>9</xdr:col>
      <xdr:colOff>752040</xdr:colOff>
      <xdr:row>151</xdr:row>
      <xdr:rowOff>666360</xdr:rowOff>
    </xdr:to>
    <xdr:pic>
      <xdr:nvPicPr>
        <xdr:cNvPr id="856" name="Image 429" descr="Picture"/>
        <xdr:cNvPicPr/>
      </xdr:nvPicPr>
      <xdr:blipFill>
        <a:blip r:embed="rId429"/>
        <a:stretch/>
      </xdr:blipFill>
      <xdr:spPr>
        <a:xfrm>
          <a:off x="7351560" y="64160640"/>
          <a:ext cx="628200" cy="628200"/>
        </a:xfrm>
        <a:prstGeom prst="rect">
          <a:avLst/>
        </a:prstGeom>
        <a:ln w="0">
          <a:noFill/>
        </a:ln>
      </xdr:spPr>
    </xdr:pic>
    <xdr:clientData/>
  </xdr:twoCellAnchor>
  <xdr:twoCellAnchor editAs="oneCell">
    <xdr:from>
      <xdr:col>2</xdr:col>
      <xdr:colOff>209520</xdr:colOff>
      <xdr:row>153</xdr:row>
      <xdr:rowOff>19080</xdr:rowOff>
    </xdr:from>
    <xdr:to>
      <xdr:col>2</xdr:col>
      <xdr:colOff>666360</xdr:colOff>
      <xdr:row>153</xdr:row>
      <xdr:rowOff>475920</xdr:rowOff>
    </xdr:to>
    <xdr:pic>
      <xdr:nvPicPr>
        <xdr:cNvPr id="857" name="Image 430" descr="Picture"/>
        <xdr:cNvPicPr/>
      </xdr:nvPicPr>
      <xdr:blipFill>
        <a:blip r:embed="rId430"/>
        <a:stretch/>
      </xdr:blipFill>
      <xdr:spPr>
        <a:xfrm>
          <a:off x="1267560" y="65151000"/>
          <a:ext cx="456840" cy="456840"/>
        </a:xfrm>
        <a:prstGeom prst="rect">
          <a:avLst/>
        </a:prstGeom>
        <a:ln w="0">
          <a:noFill/>
        </a:ln>
      </xdr:spPr>
    </xdr:pic>
    <xdr:clientData/>
  </xdr:twoCellAnchor>
  <xdr:twoCellAnchor editAs="oneCell">
    <xdr:from>
      <xdr:col>4</xdr:col>
      <xdr:colOff>228600</xdr:colOff>
      <xdr:row>153</xdr:row>
      <xdr:rowOff>38160</xdr:rowOff>
    </xdr:from>
    <xdr:to>
      <xdr:col>4</xdr:col>
      <xdr:colOff>647280</xdr:colOff>
      <xdr:row>153</xdr:row>
      <xdr:rowOff>456840</xdr:rowOff>
    </xdr:to>
    <xdr:pic>
      <xdr:nvPicPr>
        <xdr:cNvPr id="858" name="Image 431" descr="Picture"/>
        <xdr:cNvPicPr/>
      </xdr:nvPicPr>
      <xdr:blipFill>
        <a:blip r:embed="rId431"/>
        <a:stretch/>
      </xdr:blipFill>
      <xdr:spPr>
        <a:xfrm>
          <a:off x="3049200" y="65170080"/>
          <a:ext cx="418680" cy="418680"/>
        </a:xfrm>
        <a:prstGeom prst="rect">
          <a:avLst/>
        </a:prstGeom>
        <a:ln w="0">
          <a:noFill/>
        </a:ln>
      </xdr:spPr>
    </xdr:pic>
    <xdr:clientData/>
  </xdr:twoCellAnchor>
  <xdr:twoCellAnchor editAs="oneCell">
    <xdr:from>
      <xdr:col>6</xdr:col>
      <xdr:colOff>228600</xdr:colOff>
      <xdr:row>153</xdr:row>
      <xdr:rowOff>38160</xdr:rowOff>
    </xdr:from>
    <xdr:to>
      <xdr:col>6</xdr:col>
      <xdr:colOff>647280</xdr:colOff>
      <xdr:row>153</xdr:row>
      <xdr:rowOff>456840</xdr:rowOff>
    </xdr:to>
    <xdr:pic>
      <xdr:nvPicPr>
        <xdr:cNvPr id="859" name="Image 432" descr="Picture"/>
        <xdr:cNvPicPr/>
      </xdr:nvPicPr>
      <xdr:blipFill>
        <a:blip r:embed="rId432"/>
        <a:stretch/>
      </xdr:blipFill>
      <xdr:spPr>
        <a:xfrm>
          <a:off x="4812120" y="65170080"/>
          <a:ext cx="418680" cy="418680"/>
        </a:xfrm>
        <a:prstGeom prst="rect">
          <a:avLst/>
        </a:prstGeom>
        <a:ln w="0">
          <a:noFill/>
        </a:ln>
      </xdr:spPr>
    </xdr:pic>
    <xdr:clientData/>
  </xdr:twoCellAnchor>
  <xdr:twoCellAnchor editAs="oneCell">
    <xdr:from>
      <xdr:col>8</xdr:col>
      <xdr:colOff>228600</xdr:colOff>
      <xdr:row>153</xdr:row>
      <xdr:rowOff>38160</xdr:rowOff>
    </xdr:from>
    <xdr:to>
      <xdr:col>8</xdr:col>
      <xdr:colOff>647280</xdr:colOff>
      <xdr:row>153</xdr:row>
      <xdr:rowOff>456840</xdr:rowOff>
    </xdr:to>
    <xdr:pic>
      <xdr:nvPicPr>
        <xdr:cNvPr id="860" name="Image 433" descr="Picture"/>
        <xdr:cNvPicPr/>
      </xdr:nvPicPr>
      <xdr:blipFill>
        <a:blip r:embed="rId433"/>
        <a:stretch/>
      </xdr:blipFill>
      <xdr:spPr>
        <a:xfrm>
          <a:off x="6574680" y="65170080"/>
          <a:ext cx="418680" cy="418680"/>
        </a:xfrm>
        <a:prstGeom prst="rect">
          <a:avLst/>
        </a:prstGeom>
        <a:ln w="0">
          <a:noFill/>
        </a:ln>
      </xdr:spPr>
    </xdr:pic>
    <xdr:clientData/>
  </xdr:twoCellAnchor>
  <xdr:twoCellAnchor editAs="oneCell">
    <xdr:from>
      <xdr:col>2</xdr:col>
      <xdr:colOff>209520</xdr:colOff>
      <xdr:row>154</xdr:row>
      <xdr:rowOff>19080</xdr:rowOff>
    </xdr:from>
    <xdr:to>
      <xdr:col>2</xdr:col>
      <xdr:colOff>666360</xdr:colOff>
      <xdr:row>154</xdr:row>
      <xdr:rowOff>475920</xdr:rowOff>
    </xdr:to>
    <xdr:pic>
      <xdr:nvPicPr>
        <xdr:cNvPr id="861" name="Image 434" descr="Picture"/>
        <xdr:cNvPicPr/>
      </xdr:nvPicPr>
      <xdr:blipFill>
        <a:blip r:embed="rId434"/>
        <a:stretch/>
      </xdr:blipFill>
      <xdr:spPr>
        <a:xfrm>
          <a:off x="1267560" y="65655720"/>
          <a:ext cx="456840" cy="456840"/>
        </a:xfrm>
        <a:prstGeom prst="rect">
          <a:avLst/>
        </a:prstGeom>
        <a:ln w="0">
          <a:noFill/>
        </a:ln>
      </xdr:spPr>
    </xdr:pic>
    <xdr:clientData/>
  </xdr:twoCellAnchor>
  <xdr:twoCellAnchor editAs="oneCell">
    <xdr:from>
      <xdr:col>4</xdr:col>
      <xdr:colOff>228600</xdr:colOff>
      <xdr:row>154</xdr:row>
      <xdr:rowOff>38160</xdr:rowOff>
    </xdr:from>
    <xdr:to>
      <xdr:col>4</xdr:col>
      <xdr:colOff>647280</xdr:colOff>
      <xdr:row>154</xdr:row>
      <xdr:rowOff>456840</xdr:rowOff>
    </xdr:to>
    <xdr:pic>
      <xdr:nvPicPr>
        <xdr:cNvPr id="862" name="Image 435" descr="Picture"/>
        <xdr:cNvPicPr/>
      </xdr:nvPicPr>
      <xdr:blipFill>
        <a:blip r:embed="rId435"/>
        <a:stretch/>
      </xdr:blipFill>
      <xdr:spPr>
        <a:xfrm>
          <a:off x="3049200" y="65674800"/>
          <a:ext cx="418680" cy="418680"/>
        </a:xfrm>
        <a:prstGeom prst="rect">
          <a:avLst/>
        </a:prstGeom>
        <a:ln w="0">
          <a:noFill/>
        </a:ln>
      </xdr:spPr>
    </xdr:pic>
    <xdr:clientData/>
  </xdr:twoCellAnchor>
  <xdr:twoCellAnchor editAs="oneCell">
    <xdr:from>
      <xdr:col>6</xdr:col>
      <xdr:colOff>228600</xdr:colOff>
      <xdr:row>154</xdr:row>
      <xdr:rowOff>38160</xdr:rowOff>
    </xdr:from>
    <xdr:to>
      <xdr:col>6</xdr:col>
      <xdr:colOff>647280</xdr:colOff>
      <xdr:row>154</xdr:row>
      <xdr:rowOff>456840</xdr:rowOff>
    </xdr:to>
    <xdr:pic>
      <xdr:nvPicPr>
        <xdr:cNvPr id="863" name="Image 436" descr="Picture"/>
        <xdr:cNvPicPr/>
      </xdr:nvPicPr>
      <xdr:blipFill>
        <a:blip r:embed="rId436"/>
        <a:stretch/>
      </xdr:blipFill>
      <xdr:spPr>
        <a:xfrm>
          <a:off x="4812120" y="65674800"/>
          <a:ext cx="418680" cy="418680"/>
        </a:xfrm>
        <a:prstGeom prst="rect">
          <a:avLst/>
        </a:prstGeom>
        <a:ln w="0">
          <a:noFill/>
        </a:ln>
      </xdr:spPr>
    </xdr:pic>
    <xdr:clientData/>
  </xdr:twoCellAnchor>
  <xdr:twoCellAnchor editAs="oneCell">
    <xdr:from>
      <xdr:col>8</xdr:col>
      <xdr:colOff>228600</xdr:colOff>
      <xdr:row>154</xdr:row>
      <xdr:rowOff>38160</xdr:rowOff>
    </xdr:from>
    <xdr:to>
      <xdr:col>8</xdr:col>
      <xdr:colOff>647280</xdr:colOff>
      <xdr:row>154</xdr:row>
      <xdr:rowOff>456840</xdr:rowOff>
    </xdr:to>
    <xdr:pic>
      <xdr:nvPicPr>
        <xdr:cNvPr id="864" name="Image 437" descr="Picture"/>
        <xdr:cNvPicPr/>
      </xdr:nvPicPr>
      <xdr:blipFill>
        <a:blip r:embed="rId437"/>
        <a:stretch/>
      </xdr:blipFill>
      <xdr:spPr>
        <a:xfrm>
          <a:off x="6574680" y="65674800"/>
          <a:ext cx="418680" cy="418680"/>
        </a:xfrm>
        <a:prstGeom prst="rect">
          <a:avLst/>
        </a:prstGeom>
        <a:ln w="0">
          <a:noFill/>
        </a:ln>
      </xdr:spPr>
    </xdr:pic>
    <xdr:clientData/>
  </xdr:twoCellAnchor>
  <xdr:twoCellAnchor editAs="oneCell">
    <xdr:from>
      <xdr:col>2</xdr:col>
      <xdr:colOff>209520</xdr:colOff>
      <xdr:row>155</xdr:row>
      <xdr:rowOff>19080</xdr:rowOff>
    </xdr:from>
    <xdr:to>
      <xdr:col>2</xdr:col>
      <xdr:colOff>666360</xdr:colOff>
      <xdr:row>155</xdr:row>
      <xdr:rowOff>475920</xdr:rowOff>
    </xdr:to>
    <xdr:pic>
      <xdr:nvPicPr>
        <xdr:cNvPr id="865" name="Image 438" descr="Picture"/>
        <xdr:cNvPicPr/>
      </xdr:nvPicPr>
      <xdr:blipFill>
        <a:blip r:embed="rId438"/>
        <a:stretch/>
      </xdr:blipFill>
      <xdr:spPr>
        <a:xfrm>
          <a:off x="1267560" y="66160800"/>
          <a:ext cx="456840" cy="456840"/>
        </a:xfrm>
        <a:prstGeom prst="rect">
          <a:avLst/>
        </a:prstGeom>
        <a:ln w="0">
          <a:noFill/>
        </a:ln>
      </xdr:spPr>
    </xdr:pic>
    <xdr:clientData/>
  </xdr:twoCellAnchor>
  <xdr:twoCellAnchor editAs="oneCell">
    <xdr:from>
      <xdr:col>4</xdr:col>
      <xdr:colOff>228600</xdr:colOff>
      <xdr:row>155</xdr:row>
      <xdr:rowOff>38160</xdr:rowOff>
    </xdr:from>
    <xdr:to>
      <xdr:col>4</xdr:col>
      <xdr:colOff>647280</xdr:colOff>
      <xdr:row>155</xdr:row>
      <xdr:rowOff>456840</xdr:rowOff>
    </xdr:to>
    <xdr:pic>
      <xdr:nvPicPr>
        <xdr:cNvPr id="866" name="Image 439" descr="Picture"/>
        <xdr:cNvPicPr/>
      </xdr:nvPicPr>
      <xdr:blipFill>
        <a:blip r:embed="rId439"/>
        <a:stretch/>
      </xdr:blipFill>
      <xdr:spPr>
        <a:xfrm>
          <a:off x="3049200" y="66179880"/>
          <a:ext cx="418680" cy="418680"/>
        </a:xfrm>
        <a:prstGeom prst="rect">
          <a:avLst/>
        </a:prstGeom>
        <a:ln w="0">
          <a:noFill/>
        </a:ln>
      </xdr:spPr>
    </xdr:pic>
    <xdr:clientData/>
  </xdr:twoCellAnchor>
  <xdr:twoCellAnchor editAs="oneCell">
    <xdr:from>
      <xdr:col>6</xdr:col>
      <xdr:colOff>228600</xdr:colOff>
      <xdr:row>155</xdr:row>
      <xdr:rowOff>38160</xdr:rowOff>
    </xdr:from>
    <xdr:to>
      <xdr:col>6</xdr:col>
      <xdr:colOff>647280</xdr:colOff>
      <xdr:row>155</xdr:row>
      <xdr:rowOff>456840</xdr:rowOff>
    </xdr:to>
    <xdr:pic>
      <xdr:nvPicPr>
        <xdr:cNvPr id="867" name="Image 440" descr="Picture"/>
        <xdr:cNvPicPr/>
      </xdr:nvPicPr>
      <xdr:blipFill>
        <a:blip r:embed="rId440"/>
        <a:stretch/>
      </xdr:blipFill>
      <xdr:spPr>
        <a:xfrm>
          <a:off x="4812120" y="66179880"/>
          <a:ext cx="418680" cy="418680"/>
        </a:xfrm>
        <a:prstGeom prst="rect">
          <a:avLst/>
        </a:prstGeom>
        <a:ln w="0">
          <a:noFill/>
        </a:ln>
      </xdr:spPr>
    </xdr:pic>
    <xdr:clientData/>
  </xdr:twoCellAnchor>
  <xdr:twoCellAnchor editAs="oneCell">
    <xdr:from>
      <xdr:col>8</xdr:col>
      <xdr:colOff>228600</xdr:colOff>
      <xdr:row>155</xdr:row>
      <xdr:rowOff>38160</xdr:rowOff>
    </xdr:from>
    <xdr:to>
      <xdr:col>8</xdr:col>
      <xdr:colOff>647280</xdr:colOff>
      <xdr:row>155</xdr:row>
      <xdr:rowOff>456840</xdr:rowOff>
    </xdr:to>
    <xdr:pic>
      <xdr:nvPicPr>
        <xdr:cNvPr id="868" name="Image 441" descr="Picture"/>
        <xdr:cNvPicPr/>
      </xdr:nvPicPr>
      <xdr:blipFill>
        <a:blip r:embed="rId441"/>
        <a:stretch/>
      </xdr:blipFill>
      <xdr:spPr>
        <a:xfrm>
          <a:off x="6574680" y="66179880"/>
          <a:ext cx="418680" cy="418680"/>
        </a:xfrm>
        <a:prstGeom prst="rect">
          <a:avLst/>
        </a:prstGeom>
        <a:ln w="0">
          <a:noFill/>
        </a:ln>
      </xdr:spPr>
    </xdr:pic>
    <xdr:clientData/>
  </xdr:twoCellAnchor>
  <xdr:twoCellAnchor editAs="oneCell">
    <xdr:from>
      <xdr:col>2</xdr:col>
      <xdr:colOff>228600</xdr:colOff>
      <xdr:row>156</xdr:row>
      <xdr:rowOff>38160</xdr:rowOff>
    </xdr:from>
    <xdr:to>
      <xdr:col>2</xdr:col>
      <xdr:colOff>647280</xdr:colOff>
      <xdr:row>156</xdr:row>
      <xdr:rowOff>456840</xdr:rowOff>
    </xdr:to>
    <xdr:pic>
      <xdr:nvPicPr>
        <xdr:cNvPr id="869" name="Image 442" descr="Picture"/>
        <xdr:cNvPicPr/>
      </xdr:nvPicPr>
      <xdr:blipFill>
        <a:blip r:embed="rId442"/>
        <a:stretch/>
      </xdr:blipFill>
      <xdr:spPr>
        <a:xfrm>
          <a:off x="1286640" y="66684600"/>
          <a:ext cx="418680" cy="418680"/>
        </a:xfrm>
        <a:prstGeom prst="rect">
          <a:avLst/>
        </a:prstGeom>
        <a:ln w="0">
          <a:noFill/>
        </a:ln>
      </xdr:spPr>
    </xdr:pic>
    <xdr:clientData/>
  </xdr:twoCellAnchor>
  <xdr:twoCellAnchor editAs="oneCell">
    <xdr:from>
      <xdr:col>4</xdr:col>
      <xdr:colOff>228600</xdr:colOff>
      <xdr:row>156</xdr:row>
      <xdr:rowOff>38160</xdr:rowOff>
    </xdr:from>
    <xdr:to>
      <xdr:col>4</xdr:col>
      <xdr:colOff>647280</xdr:colOff>
      <xdr:row>156</xdr:row>
      <xdr:rowOff>456840</xdr:rowOff>
    </xdr:to>
    <xdr:pic>
      <xdr:nvPicPr>
        <xdr:cNvPr id="870" name="Image 443" descr="Picture"/>
        <xdr:cNvPicPr/>
      </xdr:nvPicPr>
      <xdr:blipFill>
        <a:blip r:embed="rId443"/>
        <a:stretch/>
      </xdr:blipFill>
      <xdr:spPr>
        <a:xfrm>
          <a:off x="3049200" y="66684600"/>
          <a:ext cx="418680" cy="418680"/>
        </a:xfrm>
        <a:prstGeom prst="rect">
          <a:avLst/>
        </a:prstGeom>
        <a:ln w="0">
          <a:noFill/>
        </a:ln>
      </xdr:spPr>
    </xdr:pic>
    <xdr:clientData/>
  </xdr:twoCellAnchor>
  <xdr:twoCellAnchor editAs="oneCell">
    <xdr:from>
      <xdr:col>6</xdr:col>
      <xdr:colOff>228600</xdr:colOff>
      <xdr:row>156</xdr:row>
      <xdr:rowOff>38160</xdr:rowOff>
    </xdr:from>
    <xdr:to>
      <xdr:col>6</xdr:col>
      <xdr:colOff>647280</xdr:colOff>
      <xdr:row>156</xdr:row>
      <xdr:rowOff>456840</xdr:rowOff>
    </xdr:to>
    <xdr:pic>
      <xdr:nvPicPr>
        <xdr:cNvPr id="871" name="Image 444" descr="Picture"/>
        <xdr:cNvPicPr/>
      </xdr:nvPicPr>
      <xdr:blipFill>
        <a:blip r:embed="rId444"/>
        <a:stretch/>
      </xdr:blipFill>
      <xdr:spPr>
        <a:xfrm>
          <a:off x="4812120" y="66684600"/>
          <a:ext cx="418680" cy="418680"/>
        </a:xfrm>
        <a:prstGeom prst="rect">
          <a:avLst/>
        </a:prstGeom>
        <a:ln w="0">
          <a:noFill/>
        </a:ln>
      </xdr:spPr>
    </xdr:pic>
    <xdr:clientData/>
  </xdr:twoCellAnchor>
  <xdr:twoCellAnchor editAs="oneCell">
    <xdr:from>
      <xdr:col>8</xdr:col>
      <xdr:colOff>228600</xdr:colOff>
      <xdr:row>156</xdr:row>
      <xdr:rowOff>38160</xdr:rowOff>
    </xdr:from>
    <xdr:to>
      <xdr:col>8</xdr:col>
      <xdr:colOff>647280</xdr:colOff>
      <xdr:row>156</xdr:row>
      <xdr:rowOff>456840</xdr:rowOff>
    </xdr:to>
    <xdr:pic>
      <xdr:nvPicPr>
        <xdr:cNvPr id="872" name="Image 445" descr="Picture"/>
        <xdr:cNvPicPr/>
      </xdr:nvPicPr>
      <xdr:blipFill>
        <a:blip r:embed="rId445"/>
        <a:stretch/>
      </xdr:blipFill>
      <xdr:spPr>
        <a:xfrm>
          <a:off x="6574680" y="66684600"/>
          <a:ext cx="418680" cy="4186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285840</xdr:colOff>
      <xdr:row>23</xdr:row>
      <xdr:rowOff>19080</xdr:rowOff>
    </xdr:from>
    <xdr:to>
      <xdr:col>2</xdr:col>
      <xdr:colOff>590400</xdr:colOff>
      <xdr:row>23</xdr:row>
      <xdr:rowOff>323640</xdr:rowOff>
    </xdr:to>
    <xdr:pic>
      <xdr:nvPicPr>
        <xdr:cNvPr id="873" name="Image 1" descr="Picture"/>
        <xdr:cNvPicPr/>
      </xdr:nvPicPr>
      <xdr:blipFill>
        <a:blip r:embed="rId1"/>
        <a:stretch/>
      </xdr:blipFill>
      <xdr:spPr>
        <a:xfrm>
          <a:off x="1343880" y="6162840"/>
          <a:ext cx="304560" cy="304560"/>
        </a:xfrm>
        <a:prstGeom prst="rect">
          <a:avLst/>
        </a:prstGeom>
        <a:ln w="0">
          <a:noFill/>
        </a:ln>
      </xdr:spPr>
    </xdr:pic>
    <xdr:clientData/>
  </xdr:twoCellAnchor>
  <xdr:twoCellAnchor editAs="oneCell">
    <xdr:from>
      <xdr:col>1</xdr:col>
      <xdr:colOff>266760</xdr:colOff>
      <xdr:row>24</xdr:row>
      <xdr:rowOff>57240</xdr:rowOff>
    </xdr:from>
    <xdr:to>
      <xdr:col>1</xdr:col>
      <xdr:colOff>609480</xdr:colOff>
      <xdr:row>24</xdr:row>
      <xdr:rowOff>399960</xdr:rowOff>
    </xdr:to>
    <xdr:pic>
      <xdr:nvPicPr>
        <xdr:cNvPr id="874" name="Image 2" descr="Picture"/>
        <xdr:cNvPicPr/>
      </xdr:nvPicPr>
      <xdr:blipFill>
        <a:blip r:embed="rId2"/>
        <a:stretch/>
      </xdr:blipFill>
      <xdr:spPr>
        <a:xfrm>
          <a:off x="443160" y="6753240"/>
          <a:ext cx="342720" cy="342720"/>
        </a:xfrm>
        <a:prstGeom prst="rect">
          <a:avLst/>
        </a:prstGeom>
        <a:ln w="0">
          <a:noFill/>
        </a:ln>
      </xdr:spPr>
    </xdr:pic>
    <xdr:clientData/>
  </xdr:twoCellAnchor>
  <xdr:twoCellAnchor editAs="oneCell">
    <xdr:from>
      <xdr:col>2</xdr:col>
      <xdr:colOff>257040</xdr:colOff>
      <xdr:row>24</xdr:row>
      <xdr:rowOff>38160</xdr:rowOff>
    </xdr:from>
    <xdr:to>
      <xdr:col>2</xdr:col>
      <xdr:colOff>618480</xdr:colOff>
      <xdr:row>24</xdr:row>
      <xdr:rowOff>399600</xdr:rowOff>
    </xdr:to>
    <xdr:pic>
      <xdr:nvPicPr>
        <xdr:cNvPr id="875" name="Image 3" descr="Picture"/>
        <xdr:cNvPicPr/>
      </xdr:nvPicPr>
      <xdr:blipFill>
        <a:blip r:embed="rId3"/>
        <a:stretch/>
      </xdr:blipFill>
      <xdr:spPr>
        <a:xfrm>
          <a:off x="1315080" y="6734160"/>
          <a:ext cx="361440" cy="361440"/>
        </a:xfrm>
        <a:prstGeom prst="rect">
          <a:avLst/>
        </a:prstGeom>
        <a:ln w="0">
          <a:noFill/>
        </a:ln>
      </xdr:spPr>
    </xdr:pic>
    <xdr:clientData/>
  </xdr:twoCellAnchor>
  <xdr:twoCellAnchor editAs="oneCell">
    <xdr:from>
      <xdr:col>3</xdr:col>
      <xdr:colOff>257040</xdr:colOff>
      <xdr:row>24</xdr:row>
      <xdr:rowOff>38160</xdr:rowOff>
    </xdr:from>
    <xdr:to>
      <xdr:col>3</xdr:col>
      <xdr:colOff>618480</xdr:colOff>
      <xdr:row>24</xdr:row>
      <xdr:rowOff>399600</xdr:rowOff>
    </xdr:to>
    <xdr:pic>
      <xdr:nvPicPr>
        <xdr:cNvPr id="876" name="Image 4" descr="Picture"/>
        <xdr:cNvPicPr/>
      </xdr:nvPicPr>
      <xdr:blipFill>
        <a:blip r:embed="rId4"/>
        <a:stretch/>
      </xdr:blipFill>
      <xdr:spPr>
        <a:xfrm>
          <a:off x="2196360" y="6734160"/>
          <a:ext cx="361440" cy="361440"/>
        </a:xfrm>
        <a:prstGeom prst="rect">
          <a:avLst/>
        </a:prstGeom>
        <a:ln w="0">
          <a:noFill/>
        </a:ln>
      </xdr:spPr>
    </xdr:pic>
    <xdr:clientData/>
  </xdr:twoCellAnchor>
  <xdr:twoCellAnchor editAs="oneCell">
    <xdr:from>
      <xdr:col>4</xdr:col>
      <xdr:colOff>257040</xdr:colOff>
      <xdr:row>24</xdr:row>
      <xdr:rowOff>38160</xdr:rowOff>
    </xdr:from>
    <xdr:to>
      <xdr:col>4</xdr:col>
      <xdr:colOff>618480</xdr:colOff>
      <xdr:row>24</xdr:row>
      <xdr:rowOff>399600</xdr:rowOff>
    </xdr:to>
    <xdr:pic>
      <xdr:nvPicPr>
        <xdr:cNvPr id="877" name="Image 5" descr="Picture"/>
        <xdr:cNvPicPr/>
      </xdr:nvPicPr>
      <xdr:blipFill>
        <a:blip r:embed="rId5"/>
        <a:stretch/>
      </xdr:blipFill>
      <xdr:spPr>
        <a:xfrm>
          <a:off x="3077640" y="6734160"/>
          <a:ext cx="361440" cy="361440"/>
        </a:xfrm>
        <a:prstGeom prst="rect">
          <a:avLst/>
        </a:prstGeom>
        <a:ln w="0">
          <a:noFill/>
        </a:ln>
      </xdr:spPr>
    </xdr:pic>
    <xdr:clientData/>
  </xdr:twoCellAnchor>
  <xdr:twoCellAnchor editAs="oneCell">
    <xdr:from>
      <xdr:col>5</xdr:col>
      <xdr:colOff>257040</xdr:colOff>
      <xdr:row>24</xdr:row>
      <xdr:rowOff>38160</xdr:rowOff>
    </xdr:from>
    <xdr:to>
      <xdr:col>5</xdr:col>
      <xdr:colOff>618480</xdr:colOff>
      <xdr:row>24</xdr:row>
      <xdr:rowOff>399600</xdr:rowOff>
    </xdr:to>
    <xdr:pic>
      <xdr:nvPicPr>
        <xdr:cNvPr id="878" name="Image 6" descr="Picture"/>
        <xdr:cNvPicPr/>
      </xdr:nvPicPr>
      <xdr:blipFill>
        <a:blip r:embed="rId6"/>
        <a:stretch/>
      </xdr:blipFill>
      <xdr:spPr>
        <a:xfrm>
          <a:off x="3958920" y="6734160"/>
          <a:ext cx="361440" cy="361440"/>
        </a:xfrm>
        <a:prstGeom prst="rect">
          <a:avLst/>
        </a:prstGeom>
        <a:ln w="0">
          <a:noFill/>
        </a:ln>
      </xdr:spPr>
    </xdr:pic>
    <xdr:clientData/>
  </xdr:twoCellAnchor>
  <xdr:twoCellAnchor editAs="oneCell">
    <xdr:from>
      <xdr:col>6</xdr:col>
      <xdr:colOff>257040</xdr:colOff>
      <xdr:row>24</xdr:row>
      <xdr:rowOff>38160</xdr:rowOff>
    </xdr:from>
    <xdr:to>
      <xdr:col>6</xdr:col>
      <xdr:colOff>618480</xdr:colOff>
      <xdr:row>24</xdr:row>
      <xdr:rowOff>399600</xdr:rowOff>
    </xdr:to>
    <xdr:pic>
      <xdr:nvPicPr>
        <xdr:cNvPr id="879" name="Image 7" descr="Picture"/>
        <xdr:cNvPicPr/>
      </xdr:nvPicPr>
      <xdr:blipFill>
        <a:blip r:embed="rId7"/>
        <a:stretch/>
      </xdr:blipFill>
      <xdr:spPr>
        <a:xfrm>
          <a:off x="4840560" y="6734160"/>
          <a:ext cx="361440" cy="361440"/>
        </a:xfrm>
        <a:prstGeom prst="rect">
          <a:avLst/>
        </a:prstGeom>
        <a:ln w="0">
          <a:noFill/>
        </a:ln>
      </xdr:spPr>
    </xdr:pic>
    <xdr:clientData/>
  </xdr:twoCellAnchor>
  <xdr:twoCellAnchor editAs="oneCell">
    <xdr:from>
      <xdr:col>7</xdr:col>
      <xdr:colOff>257040</xdr:colOff>
      <xdr:row>24</xdr:row>
      <xdr:rowOff>38160</xdr:rowOff>
    </xdr:from>
    <xdr:to>
      <xdr:col>7</xdr:col>
      <xdr:colOff>618480</xdr:colOff>
      <xdr:row>24</xdr:row>
      <xdr:rowOff>399600</xdr:rowOff>
    </xdr:to>
    <xdr:pic>
      <xdr:nvPicPr>
        <xdr:cNvPr id="880" name="Image 8" descr="Picture"/>
        <xdr:cNvPicPr/>
      </xdr:nvPicPr>
      <xdr:blipFill>
        <a:blip r:embed="rId8"/>
        <a:stretch/>
      </xdr:blipFill>
      <xdr:spPr>
        <a:xfrm>
          <a:off x="5721840" y="6734160"/>
          <a:ext cx="361440" cy="361440"/>
        </a:xfrm>
        <a:prstGeom prst="rect">
          <a:avLst/>
        </a:prstGeom>
        <a:ln w="0">
          <a:noFill/>
        </a:ln>
      </xdr:spPr>
    </xdr:pic>
    <xdr:clientData/>
  </xdr:twoCellAnchor>
  <xdr:twoCellAnchor editAs="oneCell">
    <xdr:from>
      <xdr:col>8</xdr:col>
      <xdr:colOff>257040</xdr:colOff>
      <xdr:row>24</xdr:row>
      <xdr:rowOff>38160</xdr:rowOff>
    </xdr:from>
    <xdr:to>
      <xdr:col>8</xdr:col>
      <xdr:colOff>618480</xdr:colOff>
      <xdr:row>24</xdr:row>
      <xdr:rowOff>399600</xdr:rowOff>
    </xdr:to>
    <xdr:pic>
      <xdr:nvPicPr>
        <xdr:cNvPr id="881" name="Image 9" descr="Picture"/>
        <xdr:cNvPicPr/>
      </xdr:nvPicPr>
      <xdr:blipFill>
        <a:blip r:embed="rId9"/>
        <a:stretch/>
      </xdr:blipFill>
      <xdr:spPr>
        <a:xfrm>
          <a:off x="6603120" y="6734160"/>
          <a:ext cx="361440" cy="361440"/>
        </a:xfrm>
        <a:prstGeom prst="rect">
          <a:avLst/>
        </a:prstGeom>
        <a:ln w="0">
          <a:noFill/>
        </a:ln>
      </xdr:spPr>
    </xdr:pic>
    <xdr:clientData/>
  </xdr:twoCellAnchor>
  <xdr:twoCellAnchor editAs="oneCell">
    <xdr:from>
      <xdr:col>9</xdr:col>
      <xdr:colOff>257040</xdr:colOff>
      <xdr:row>24</xdr:row>
      <xdr:rowOff>38160</xdr:rowOff>
    </xdr:from>
    <xdr:to>
      <xdr:col>9</xdr:col>
      <xdr:colOff>618480</xdr:colOff>
      <xdr:row>24</xdr:row>
      <xdr:rowOff>399600</xdr:rowOff>
    </xdr:to>
    <xdr:pic>
      <xdr:nvPicPr>
        <xdr:cNvPr id="882" name="Image 10" descr="Picture"/>
        <xdr:cNvPicPr/>
      </xdr:nvPicPr>
      <xdr:blipFill>
        <a:blip r:embed="rId10"/>
        <a:stretch/>
      </xdr:blipFill>
      <xdr:spPr>
        <a:xfrm>
          <a:off x="7484760" y="6734160"/>
          <a:ext cx="361440" cy="361440"/>
        </a:xfrm>
        <a:prstGeom prst="rect">
          <a:avLst/>
        </a:prstGeom>
        <a:ln w="0">
          <a:noFill/>
        </a:ln>
      </xdr:spPr>
    </xdr:pic>
    <xdr:clientData/>
  </xdr:twoCellAnchor>
  <xdr:twoCellAnchor editAs="oneCell">
    <xdr:from>
      <xdr:col>10</xdr:col>
      <xdr:colOff>295200</xdr:colOff>
      <xdr:row>24</xdr:row>
      <xdr:rowOff>38160</xdr:rowOff>
    </xdr:from>
    <xdr:to>
      <xdr:col>10</xdr:col>
      <xdr:colOff>580680</xdr:colOff>
      <xdr:row>24</xdr:row>
      <xdr:rowOff>323640</xdr:rowOff>
    </xdr:to>
    <xdr:pic>
      <xdr:nvPicPr>
        <xdr:cNvPr id="883" name="Image 11" descr="Picture"/>
        <xdr:cNvPicPr/>
      </xdr:nvPicPr>
      <xdr:blipFill>
        <a:blip r:embed="rId11"/>
        <a:stretch/>
      </xdr:blipFill>
      <xdr:spPr>
        <a:xfrm>
          <a:off x="8404200" y="6734160"/>
          <a:ext cx="285480" cy="285480"/>
        </a:xfrm>
        <a:prstGeom prst="rect">
          <a:avLst/>
        </a:prstGeom>
        <a:ln w="0">
          <a:noFill/>
        </a:ln>
      </xdr:spPr>
    </xdr:pic>
    <xdr:clientData/>
  </xdr:twoCellAnchor>
  <xdr:twoCellAnchor editAs="oneCell">
    <xdr:from>
      <xdr:col>3</xdr:col>
      <xdr:colOff>285840</xdr:colOff>
      <xdr:row>23</xdr:row>
      <xdr:rowOff>19080</xdr:rowOff>
    </xdr:from>
    <xdr:to>
      <xdr:col>3</xdr:col>
      <xdr:colOff>590400</xdr:colOff>
      <xdr:row>23</xdr:row>
      <xdr:rowOff>323640</xdr:rowOff>
    </xdr:to>
    <xdr:pic>
      <xdr:nvPicPr>
        <xdr:cNvPr id="884" name="Image 12" descr="Picture"/>
        <xdr:cNvPicPr/>
      </xdr:nvPicPr>
      <xdr:blipFill>
        <a:blip r:embed="rId12"/>
        <a:stretch/>
      </xdr:blipFill>
      <xdr:spPr>
        <a:xfrm>
          <a:off x="2225160" y="6162840"/>
          <a:ext cx="304560" cy="304560"/>
        </a:xfrm>
        <a:prstGeom prst="rect">
          <a:avLst/>
        </a:prstGeom>
        <a:ln w="0">
          <a:noFill/>
        </a:ln>
      </xdr:spPr>
    </xdr:pic>
    <xdr:clientData/>
  </xdr:twoCellAnchor>
  <xdr:twoCellAnchor editAs="oneCell">
    <xdr:from>
      <xdr:col>1</xdr:col>
      <xdr:colOff>266760</xdr:colOff>
      <xdr:row>25</xdr:row>
      <xdr:rowOff>57240</xdr:rowOff>
    </xdr:from>
    <xdr:to>
      <xdr:col>1</xdr:col>
      <xdr:colOff>609480</xdr:colOff>
      <xdr:row>25</xdr:row>
      <xdr:rowOff>399960</xdr:rowOff>
    </xdr:to>
    <xdr:pic>
      <xdr:nvPicPr>
        <xdr:cNvPr id="885" name="Image 13" descr="Picture"/>
        <xdr:cNvPicPr/>
      </xdr:nvPicPr>
      <xdr:blipFill>
        <a:blip r:embed="rId13"/>
        <a:stretch/>
      </xdr:blipFill>
      <xdr:spPr>
        <a:xfrm>
          <a:off x="443160" y="7515360"/>
          <a:ext cx="342720" cy="342720"/>
        </a:xfrm>
        <a:prstGeom prst="rect">
          <a:avLst/>
        </a:prstGeom>
        <a:ln w="0">
          <a:noFill/>
        </a:ln>
      </xdr:spPr>
    </xdr:pic>
    <xdr:clientData/>
  </xdr:twoCellAnchor>
  <xdr:twoCellAnchor editAs="oneCell">
    <xdr:from>
      <xdr:col>2</xdr:col>
      <xdr:colOff>257040</xdr:colOff>
      <xdr:row>25</xdr:row>
      <xdr:rowOff>38160</xdr:rowOff>
    </xdr:from>
    <xdr:to>
      <xdr:col>2</xdr:col>
      <xdr:colOff>618480</xdr:colOff>
      <xdr:row>25</xdr:row>
      <xdr:rowOff>399600</xdr:rowOff>
    </xdr:to>
    <xdr:pic>
      <xdr:nvPicPr>
        <xdr:cNvPr id="886" name="Image 14" descr="Picture"/>
        <xdr:cNvPicPr/>
      </xdr:nvPicPr>
      <xdr:blipFill>
        <a:blip r:embed="rId14"/>
        <a:stretch/>
      </xdr:blipFill>
      <xdr:spPr>
        <a:xfrm>
          <a:off x="1315080" y="7496280"/>
          <a:ext cx="361440" cy="361440"/>
        </a:xfrm>
        <a:prstGeom prst="rect">
          <a:avLst/>
        </a:prstGeom>
        <a:ln w="0">
          <a:noFill/>
        </a:ln>
      </xdr:spPr>
    </xdr:pic>
    <xdr:clientData/>
  </xdr:twoCellAnchor>
  <xdr:twoCellAnchor editAs="oneCell">
    <xdr:from>
      <xdr:col>3</xdr:col>
      <xdr:colOff>257040</xdr:colOff>
      <xdr:row>25</xdr:row>
      <xdr:rowOff>38160</xdr:rowOff>
    </xdr:from>
    <xdr:to>
      <xdr:col>3</xdr:col>
      <xdr:colOff>618480</xdr:colOff>
      <xdr:row>25</xdr:row>
      <xdr:rowOff>399600</xdr:rowOff>
    </xdr:to>
    <xdr:pic>
      <xdr:nvPicPr>
        <xdr:cNvPr id="887" name="Image 15" descr="Picture"/>
        <xdr:cNvPicPr/>
      </xdr:nvPicPr>
      <xdr:blipFill>
        <a:blip r:embed="rId15"/>
        <a:stretch/>
      </xdr:blipFill>
      <xdr:spPr>
        <a:xfrm>
          <a:off x="2196360" y="7496280"/>
          <a:ext cx="361440" cy="361440"/>
        </a:xfrm>
        <a:prstGeom prst="rect">
          <a:avLst/>
        </a:prstGeom>
        <a:ln w="0">
          <a:noFill/>
        </a:ln>
      </xdr:spPr>
    </xdr:pic>
    <xdr:clientData/>
  </xdr:twoCellAnchor>
  <xdr:twoCellAnchor editAs="oneCell">
    <xdr:from>
      <xdr:col>4</xdr:col>
      <xdr:colOff>257040</xdr:colOff>
      <xdr:row>25</xdr:row>
      <xdr:rowOff>38160</xdr:rowOff>
    </xdr:from>
    <xdr:to>
      <xdr:col>4</xdr:col>
      <xdr:colOff>618480</xdr:colOff>
      <xdr:row>25</xdr:row>
      <xdr:rowOff>399600</xdr:rowOff>
    </xdr:to>
    <xdr:pic>
      <xdr:nvPicPr>
        <xdr:cNvPr id="888" name="Image 16" descr="Picture"/>
        <xdr:cNvPicPr/>
      </xdr:nvPicPr>
      <xdr:blipFill>
        <a:blip r:embed="rId16"/>
        <a:stretch/>
      </xdr:blipFill>
      <xdr:spPr>
        <a:xfrm>
          <a:off x="3077640" y="7496280"/>
          <a:ext cx="361440" cy="361440"/>
        </a:xfrm>
        <a:prstGeom prst="rect">
          <a:avLst/>
        </a:prstGeom>
        <a:ln w="0">
          <a:noFill/>
        </a:ln>
      </xdr:spPr>
    </xdr:pic>
    <xdr:clientData/>
  </xdr:twoCellAnchor>
  <xdr:twoCellAnchor editAs="oneCell">
    <xdr:from>
      <xdr:col>5</xdr:col>
      <xdr:colOff>257040</xdr:colOff>
      <xdr:row>25</xdr:row>
      <xdr:rowOff>38160</xdr:rowOff>
    </xdr:from>
    <xdr:to>
      <xdr:col>5</xdr:col>
      <xdr:colOff>618480</xdr:colOff>
      <xdr:row>25</xdr:row>
      <xdr:rowOff>399600</xdr:rowOff>
    </xdr:to>
    <xdr:pic>
      <xdr:nvPicPr>
        <xdr:cNvPr id="889" name="Image 17" descr="Picture"/>
        <xdr:cNvPicPr/>
      </xdr:nvPicPr>
      <xdr:blipFill>
        <a:blip r:embed="rId17"/>
        <a:stretch/>
      </xdr:blipFill>
      <xdr:spPr>
        <a:xfrm>
          <a:off x="3958920" y="7496280"/>
          <a:ext cx="361440" cy="361440"/>
        </a:xfrm>
        <a:prstGeom prst="rect">
          <a:avLst/>
        </a:prstGeom>
        <a:ln w="0">
          <a:noFill/>
        </a:ln>
      </xdr:spPr>
    </xdr:pic>
    <xdr:clientData/>
  </xdr:twoCellAnchor>
  <xdr:twoCellAnchor editAs="oneCell">
    <xdr:from>
      <xdr:col>6</xdr:col>
      <xdr:colOff>257040</xdr:colOff>
      <xdr:row>25</xdr:row>
      <xdr:rowOff>38160</xdr:rowOff>
    </xdr:from>
    <xdr:to>
      <xdr:col>6</xdr:col>
      <xdr:colOff>618480</xdr:colOff>
      <xdr:row>25</xdr:row>
      <xdr:rowOff>399600</xdr:rowOff>
    </xdr:to>
    <xdr:pic>
      <xdr:nvPicPr>
        <xdr:cNvPr id="890" name="Image 18" descr="Picture"/>
        <xdr:cNvPicPr/>
      </xdr:nvPicPr>
      <xdr:blipFill>
        <a:blip r:embed="rId18"/>
        <a:stretch/>
      </xdr:blipFill>
      <xdr:spPr>
        <a:xfrm>
          <a:off x="4840560" y="7496280"/>
          <a:ext cx="361440" cy="361440"/>
        </a:xfrm>
        <a:prstGeom prst="rect">
          <a:avLst/>
        </a:prstGeom>
        <a:ln w="0">
          <a:noFill/>
        </a:ln>
      </xdr:spPr>
    </xdr:pic>
    <xdr:clientData/>
  </xdr:twoCellAnchor>
  <xdr:twoCellAnchor editAs="oneCell">
    <xdr:from>
      <xdr:col>7</xdr:col>
      <xdr:colOff>257040</xdr:colOff>
      <xdr:row>25</xdr:row>
      <xdr:rowOff>38160</xdr:rowOff>
    </xdr:from>
    <xdr:to>
      <xdr:col>7</xdr:col>
      <xdr:colOff>618480</xdr:colOff>
      <xdr:row>25</xdr:row>
      <xdr:rowOff>399600</xdr:rowOff>
    </xdr:to>
    <xdr:pic>
      <xdr:nvPicPr>
        <xdr:cNvPr id="891" name="Image 19" descr="Picture"/>
        <xdr:cNvPicPr/>
      </xdr:nvPicPr>
      <xdr:blipFill>
        <a:blip r:embed="rId19"/>
        <a:stretch/>
      </xdr:blipFill>
      <xdr:spPr>
        <a:xfrm>
          <a:off x="5721840" y="7496280"/>
          <a:ext cx="361440" cy="361440"/>
        </a:xfrm>
        <a:prstGeom prst="rect">
          <a:avLst/>
        </a:prstGeom>
        <a:ln w="0">
          <a:noFill/>
        </a:ln>
      </xdr:spPr>
    </xdr:pic>
    <xdr:clientData/>
  </xdr:twoCellAnchor>
  <xdr:twoCellAnchor editAs="oneCell">
    <xdr:from>
      <xdr:col>8</xdr:col>
      <xdr:colOff>257040</xdr:colOff>
      <xdr:row>25</xdr:row>
      <xdr:rowOff>38160</xdr:rowOff>
    </xdr:from>
    <xdr:to>
      <xdr:col>8</xdr:col>
      <xdr:colOff>618480</xdr:colOff>
      <xdr:row>25</xdr:row>
      <xdr:rowOff>399600</xdr:rowOff>
    </xdr:to>
    <xdr:pic>
      <xdr:nvPicPr>
        <xdr:cNvPr id="892" name="Image 20" descr="Picture"/>
        <xdr:cNvPicPr/>
      </xdr:nvPicPr>
      <xdr:blipFill>
        <a:blip r:embed="rId20"/>
        <a:stretch/>
      </xdr:blipFill>
      <xdr:spPr>
        <a:xfrm>
          <a:off x="6603120" y="7496280"/>
          <a:ext cx="361440" cy="361440"/>
        </a:xfrm>
        <a:prstGeom prst="rect">
          <a:avLst/>
        </a:prstGeom>
        <a:ln w="0">
          <a:noFill/>
        </a:ln>
      </xdr:spPr>
    </xdr:pic>
    <xdr:clientData/>
  </xdr:twoCellAnchor>
  <xdr:twoCellAnchor editAs="oneCell">
    <xdr:from>
      <xdr:col>9</xdr:col>
      <xdr:colOff>257040</xdr:colOff>
      <xdr:row>25</xdr:row>
      <xdr:rowOff>38160</xdr:rowOff>
    </xdr:from>
    <xdr:to>
      <xdr:col>9</xdr:col>
      <xdr:colOff>618480</xdr:colOff>
      <xdr:row>25</xdr:row>
      <xdr:rowOff>399600</xdr:rowOff>
    </xdr:to>
    <xdr:pic>
      <xdr:nvPicPr>
        <xdr:cNvPr id="893" name="Image 21" descr="Picture"/>
        <xdr:cNvPicPr/>
      </xdr:nvPicPr>
      <xdr:blipFill>
        <a:blip r:embed="rId21"/>
        <a:stretch/>
      </xdr:blipFill>
      <xdr:spPr>
        <a:xfrm>
          <a:off x="7484760" y="7496280"/>
          <a:ext cx="361440" cy="361440"/>
        </a:xfrm>
        <a:prstGeom prst="rect">
          <a:avLst/>
        </a:prstGeom>
        <a:ln w="0">
          <a:noFill/>
        </a:ln>
      </xdr:spPr>
    </xdr:pic>
    <xdr:clientData/>
  </xdr:twoCellAnchor>
  <xdr:twoCellAnchor editAs="oneCell">
    <xdr:from>
      <xdr:col>10</xdr:col>
      <xdr:colOff>295200</xdr:colOff>
      <xdr:row>25</xdr:row>
      <xdr:rowOff>38160</xdr:rowOff>
    </xdr:from>
    <xdr:to>
      <xdr:col>10</xdr:col>
      <xdr:colOff>580680</xdr:colOff>
      <xdr:row>25</xdr:row>
      <xdr:rowOff>323640</xdr:rowOff>
    </xdr:to>
    <xdr:pic>
      <xdr:nvPicPr>
        <xdr:cNvPr id="894" name="Image 22" descr="Picture"/>
        <xdr:cNvPicPr/>
      </xdr:nvPicPr>
      <xdr:blipFill>
        <a:blip r:embed="rId22"/>
        <a:stretch/>
      </xdr:blipFill>
      <xdr:spPr>
        <a:xfrm>
          <a:off x="8404200" y="7496280"/>
          <a:ext cx="285480" cy="285480"/>
        </a:xfrm>
        <a:prstGeom prst="rect">
          <a:avLst/>
        </a:prstGeom>
        <a:ln w="0">
          <a:noFill/>
        </a:ln>
      </xdr:spPr>
    </xdr:pic>
    <xdr:clientData/>
  </xdr:twoCellAnchor>
  <xdr:twoCellAnchor editAs="oneCell">
    <xdr:from>
      <xdr:col>4</xdr:col>
      <xdr:colOff>285840</xdr:colOff>
      <xdr:row>23</xdr:row>
      <xdr:rowOff>19080</xdr:rowOff>
    </xdr:from>
    <xdr:to>
      <xdr:col>4</xdr:col>
      <xdr:colOff>590400</xdr:colOff>
      <xdr:row>23</xdr:row>
      <xdr:rowOff>323640</xdr:rowOff>
    </xdr:to>
    <xdr:pic>
      <xdr:nvPicPr>
        <xdr:cNvPr id="895" name="Image 23" descr="Picture"/>
        <xdr:cNvPicPr/>
      </xdr:nvPicPr>
      <xdr:blipFill>
        <a:blip r:embed="rId23"/>
        <a:stretch/>
      </xdr:blipFill>
      <xdr:spPr>
        <a:xfrm>
          <a:off x="3106440" y="6162840"/>
          <a:ext cx="304560" cy="304560"/>
        </a:xfrm>
        <a:prstGeom prst="rect">
          <a:avLst/>
        </a:prstGeom>
        <a:ln w="0">
          <a:noFill/>
        </a:ln>
      </xdr:spPr>
    </xdr:pic>
    <xdr:clientData/>
  </xdr:twoCellAnchor>
  <xdr:twoCellAnchor editAs="oneCell">
    <xdr:from>
      <xdr:col>1</xdr:col>
      <xdr:colOff>266760</xdr:colOff>
      <xdr:row>26</xdr:row>
      <xdr:rowOff>57240</xdr:rowOff>
    </xdr:from>
    <xdr:to>
      <xdr:col>1</xdr:col>
      <xdr:colOff>609480</xdr:colOff>
      <xdr:row>26</xdr:row>
      <xdr:rowOff>399960</xdr:rowOff>
    </xdr:to>
    <xdr:pic>
      <xdr:nvPicPr>
        <xdr:cNvPr id="896" name="Image 24" descr="Picture"/>
        <xdr:cNvPicPr/>
      </xdr:nvPicPr>
      <xdr:blipFill>
        <a:blip r:embed="rId24"/>
        <a:stretch/>
      </xdr:blipFill>
      <xdr:spPr>
        <a:xfrm>
          <a:off x="443160" y="8277480"/>
          <a:ext cx="342720" cy="342720"/>
        </a:xfrm>
        <a:prstGeom prst="rect">
          <a:avLst/>
        </a:prstGeom>
        <a:ln w="0">
          <a:noFill/>
        </a:ln>
      </xdr:spPr>
    </xdr:pic>
    <xdr:clientData/>
  </xdr:twoCellAnchor>
  <xdr:twoCellAnchor editAs="oneCell">
    <xdr:from>
      <xdr:col>2</xdr:col>
      <xdr:colOff>257040</xdr:colOff>
      <xdr:row>26</xdr:row>
      <xdr:rowOff>38160</xdr:rowOff>
    </xdr:from>
    <xdr:to>
      <xdr:col>2</xdr:col>
      <xdr:colOff>618480</xdr:colOff>
      <xdr:row>26</xdr:row>
      <xdr:rowOff>399600</xdr:rowOff>
    </xdr:to>
    <xdr:pic>
      <xdr:nvPicPr>
        <xdr:cNvPr id="897" name="Image 25" descr="Picture"/>
        <xdr:cNvPicPr/>
      </xdr:nvPicPr>
      <xdr:blipFill>
        <a:blip r:embed="rId25"/>
        <a:stretch/>
      </xdr:blipFill>
      <xdr:spPr>
        <a:xfrm>
          <a:off x="1315080" y="8258400"/>
          <a:ext cx="361440" cy="361440"/>
        </a:xfrm>
        <a:prstGeom prst="rect">
          <a:avLst/>
        </a:prstGeom>
        <a:ln w="0">
          <a:noFill/>
        </a:ln>
      </xdr:spPr>
    </xdr:pic>
    <xdr:clientData/>
  </xdr:twoCellAnchor>
  <xdr:twoCellAnchor editAs="oneCell">
    <xdr:from>
      <xdr:col>3</xdr:col>
      <xdr:colOff>257040</xdr:colOff>
      <xdr:row>26</xdr:row>
      <xdr:rowOff>38160</xdr:rowOff>
    </xdr:from>
    <xdr:to>
      <xdr:col>3</xdr:col>
      <xdr:colOff>618480</xdr:colOff>
      <xdr:row>26</xdr:row>
      <xdr:rowOff>399600</xdr:rowOff>
    </xdr:to>
    <xdr:pic>
      <xdr:nvPicPr>
        <xdr:cNvPr id="898" name="Image 26" descr="Picture"/>
        <xdr:cNvPicPr/>
      </xdr:nvPicPr>
      <xdr:blipFill>
        <a:blip r:embed="rId26"/>
        <a:stretch/>
      </xdr:blipFill>
      <xdr:spPr>
        <a:xfrm>
          <a:off x="2196360" y="8258400"/>
          <a:ext cx="361440" cy="361440"/>
        </a:xfrm>
        <a:prstGeom prst="rect">
          <a:avLst/>
        </a:prstGeom>
        <a:ln w="0">
          <a:noFill/>
        </a:ln>
      </xdr:spPr>
    </xdr:pic>
    <xdr:clientData/>
  </xdr:twoCellAnchor>
  <xdr:twoCellAnchor editAs="oneCell">
    <xdr:from>
      <xdr:col>4</xdr:col>
      <xdr:colOff>257040</xdr:colOff>
      <xdr:row>26</xdr:row>
      <xdr:rowOff>38160</xdr:rowOff>
    </xdr:from>
    <xdr:to>
      <xdr:col>4</xdr:col>
      <xdr:colOff>618480</xdr:colOff>
      <xdr:row>26</xdr:row>
      <xdr:rowOff>399600</xdr:rowOff>
    </xdr:to>
    <xdr:pic>
      <xdr:nvPicPr>
        <xdr:cNvPr id="899" name="Image 27" descr="Picture"/>
        <xdr:cNvPicPr/>
      </xdr:nvPicPr>
      <xdr:blipFill>
        <a:blip r:embed="rId27"/>
        <a:stretch/>
      </xdr:blipFill>
      <xdr:spPr>
        <a:xfrm>
          <a:off x="3077640" y="8258400"/>
          <a:ext cx="361440" cy="361440"/>
        </a:xfrm>
        <a:prstGeom prst="rect">
          <a:avLst/>
        </a:prstGeom>
        <a:ln w="0">
          <a:noFill/>
        </a:ln>
      </xdr:spPr>
    </xdr:pic>
    <xdr:clientData/>
  </xdr:twoCellAnchor>
  <xdr:twoCellAnchor editAs="oneCell">
    <xdr:from>
      <xdr:col>5</xdr:col>
      <xdr:colOff>257040</xdr:colOff>
      <xdr:row>26</xdr:row>
      <xdr:rowOff>38160</xdr:rowOff>
    </xdr:from>
    <xdr:to>
      <xdr:col>5</xdr:col>
      <xdr:colOff>618480</xdr:colOff>
      <xdr:row>26</xdr:row>
      <xdr:rowOff>399600</xdr:rowOff>
    </xdr:to>
    <xdr:pic>
      <xdr:nvPicPr>
        <xdr:cNvPr id="900" name="Image 28" descr="Picture"/>
        <xdr:cNvPicPr/>
      </xdr:nvPicPr>
      <xdr:blipFill>
        <a:blip r:embed="rId28"/>
        <a:stretch/>
      </xdr:blipFill>
      <xdr:spPr>
        <a:xfrm>
          <a:off x="3958920" y="8258400"/>
          <a:ext cx="361440" cy="361440"/>
        </a:xfrm>
        <a:prstGeom prst="rect">
          <a:avLst/>
        </a:prstGeom>
        <a:ln w="0">
          <a:noFill/>
        </a:ln>
      </xdr:spPr>
    </xdr:pic>
    <xdr:clientData/>
  </xdr:twoCellAnchor>
  <xdr:twoCellAnchor editAs="oneCell">
    <xdr:from>
      <xdr:col>6</xdr:col>
      <xdr:colOff>257040</xdr:colOff>
      <xdr:row>26</xdr:row>
      <xdr:rowOff>38160</xdr:rowOff>
    </xdr:from>
    <xdr:to>
      <xdr:col>6</xdr:col>
      <xdr:colOff>618480</xdr:colOff>
      <xdr:row>26</xdr:row>
      <xdr:rowOff>399600</xdr:rowOff>
    </xdr:to>
    <xdr:pic>
      <xdr:nvPicPr>
        <xdr:cNvPr id="901" name="Image 29" descr="Picture"/>
        <xdr:cNvPicPr/>
      </xdr:nvPicPr>
      <xdr:blipFill>
        <a:blip r:embed="rId29"/>
        <a:stretch/>
      </xdr:blipFill>
      <xdr:spPr>
        <a:xfrm>
          <a:off x="4840560" y="8258400"/>
          <a:ext cx="361440" cy="361440"/>
        </a:xfrm>
        <a:prstGeom prst="rect">
          <a:avLst/>
        </a:prstGeom>
        <a:ln w="0">
          <a:noFill/>
        </a:ln>
      </xdr:spPr>
    </xdr:pic>
    <xdr:clientData/>
  </xdr:twoCellAnchor>
  <xdr:twoCellAnchor editAs="oneCell">
    <xdr:from>
      <xdr:col>7</xdr:col>
      <xdr:colOff>257040</xdr:colOff>
      <xdr:row>26</xdr:row>
      <xdr:rowOff>38160</xdr:rowOff>
    </xdr:from>
    <xdr:to>
      <xdr:col>7</xdr:col>
      <xdr:colOff>618480</xdr:colOff>
      <xdr:row>26</xdr:row>
      <xdr:rowOff>399600</xdr:rowOff>
    </xdr:to>
    <xdr:pic>
      <xdr:nvPicPr>
        <xdr:cNvPr id="902" name="Image 30" descr="Picture"/>
        <xdr:cNvPicPr/>
      </xdr:nvPicPr>
      <xdr:blipFill>
        <a:blip r:embed="rId30"/>
        <a:stretch/>
      </xdr:blipFill>
      <xdr:spPr>
        <a:xfrm>
          <a:off x="5721840" y="8258400"/>
          <a:ext cx="361440" cy="361440"/>
        </a:xfrm>
        <a:prstGeom prst="rect">
          <a:avLst/>
        </a:prstGeom>
        <a:ln w="0">
          <a:noFill/>
        </a:ln>
      </xdr:spPr>
    </xdr:pic>
    <xdr:clientData/>
  </xdr:twoCellAnchor>
  <xdr:twoCellAnchor editAs="oneCell">
    <xdr:from>
      <xdr:col>8</xdr:col>
      <xdr:colOff>257040</xdr:colOff>
      <xdr:row>26</xdr:row>
      <xdr:rowOff>38160</xdr:rowOff>
    </xdr:from>
    <xdr:to>
      <xdr:col>8</xdr:col>
      <xdr:colOff>618480</xdr:colOff>
      <xdr:row>26</xdr:row>
      <xdr:rowOff>399600</xdr:rowOff>
    </xdr:to>
    <xdr:pic>
      <xdr:nvPicPr>
        <xdr:cNvPr id="903" name="Image 31" descr="Picture"/>
        <xdr:cNvPicPr/>
      </xdr:nvPicPr>
      <xdr:blipFill>
        <a:blip r:embed="rId31"/>
        <a:stretch/>
      </xdr:blipFill>
      <xdr:spPr>
        <a:xfrm>
          <a:off x="6603120" y="8258400"/>
          <a:ext cx="361440" cy="361440"/>
        </a:xfrm>
        <a:prstGeom prst="rect">
          <a:avLst/>
        </a:prstGeom>
        <a:ln w="0">
          <a:noFill/>
        </a:ln>
      </xdr:spPr>
    </xdr:pic>
    <xdr:clientData/>
  </xdr:twoCellAnchor>
  <xdr:twoCellAnchor editAs="oneCell">
    <xdr:from>
      <xdr:col>9</xdr:col>
      <xdr:colOff>257040</xdr:colOff>
      <xdr:row>26</xdr:row>
      <xdr:rowOff>38160</xdr:rowOff>
    </xdr:from>
    <xdr:to>
      <xdr:col>9</xdr:col>
      <xdr:colOff>618480</xdr:colOff>
      <xdr:row>26</xdr:row>
      <xdr:rowOff>399600</xdr:rowOff>
    </xdr:to>
    <xdr:pic>
      <xdr:nvPicPr>
        <xdr:cNvPr id="904" name="Image 32" descr="Picture"/>
        <xdr:cNvPicPr/>
      </xdr:nvPicPr>
      <xdr:blipFill>
        <a:blip r:embed="rId32"/>
        <a:stretch/>
      </xdr:blipFill>
      <xdr:spPr>
        <a:xfrm>
          <a:off x="7484760" y="8258400"/>
          <a:ext cx="361440" cy="361440"/>
        </a:xfrm>
        <a:prstGeom prst="rect">
          <a:avLst/>
        </a:prstGeom>
        <a:ln w="0">
          <a:noFill/>
        </a:ln>
      </xdr:spPr>
    </xdr:pic>
    <xdr:clientData/>
  </xdr:twoCellAnchor>
  <xdr:twoCellAnchor editAs="oneCell">
    <xdr:from>
      <xdr:col>10</xdr:col>
      <xdr:colOff>295200</xdr:colOff>
      <xdr:row>26</xdr:row>
      <xdr:rowOff>38160</xdr:rowOff>
    </xdr:from>
    <xdr:to>
      <xdr:col>10</xdr:col>
      <xdr:colOff>580680</xdr:colOff>
      <xdr:row>26</xdr:row>
      <xdr:rowOff>323640</xdr:rowOff>
    </xdr:to>
    <xdr:pic>
      <xdr:nvPicPr>
        <xdr:cNvPr id="905" name="Image 33" descr="Picture"/>
        <xdr:cNvPicPr/>
      </xdr:nvPicPr>
      <xdr:blipFill>
        <a:blip r:embed="rId33"/>
        <a:stretch/>
      </xdr:blipFill>
      <xdr:spPr>
        <a:xfrm>
          <a:off x="8404200" y="8258400"/>
          <a:ext cx="285480" cy="285480"/>
        </a:xfrm>
        <a:prstGeom prst="rect">
          <a:avLst/>
        </a:prstGeom>
        <a:ln w="0">
          <a:noFill/>
        </a:ln>
      </xdr:spPr>
    </xdr:pic>
    <xdr:clientData/>
  </xdr:twoCellAnchor>
  <xdr:twoCellAnchor editAs="oneCell">
    <xdr:from>
      <xdr:col>5</xdr:col>
      <xdr:colOff>285840</xdr:colOff>
      <xdr:row>23</xdr:row>
      <xdr:rowOff>19080</xdr:rowOff>
    </xdr:from>
    <xdr:to>
      <xdr:col>5</xdr:col>
      <xdr:colOff>590400</xdr:colOff>
      <xdr:row>23</xdr:row>
      <xdr:rowOff>323640</xdr:rowOff>
    </xdr:to>
    <xdr:pic>
      <xdr:nvPicPr>
        <xdr:cNvPr id="906" name="Image 34" descr="Picture"/>
        <xdr:cNvPicPr/>
      </xdr:nvPicPr>
      <xdr:blipFill>
        <a:blip r:embed="rId34"/>
        <a:stretch/>
      </xdr:blipFill>
      <xdr:spPr>
        <a:xfrm>
          <a:off x="3987720" y="6162840"/>
          <a:ext cx="304560" cy="304560"/>
        </a:xfrm>
        <a:prstGeom prst="rect">
          <a:avLst/>
        </a:prstGeom>
        <a:ln w="0">
          <a:noFill/>
        </a:ln>
      </xdr:spPr>
    </xdr:pic>
    <xdr:clientData/>
  </xdr:twoCellAnchor>
  <xdr:twoCellAnchor editAs="oneCell">
    <xdr:from>
      <xdr:col>1</xdr:col>
      <xdr:colOff>266760</xdr:colOff>
      <xdr:row>27</xdr:row>
      <xdr:rowOff>57240</xdr:rowOff>
    </xdr:from>
    <xdr:to>
      <xdr:col>1</xdr:col>
      <xdr:colOff>609480</xdr:colOff>
      <xdr:row>27</xdr:row>
      <xdr:rowOff>399960</xdr:rowOff>
    </xdr:to>
    <xdr:pic>
      <xdr:nvPicPr>
        <xdr:cNvPr id="907" name="Image 35" descr="Picture"/>
        <xdr:cNvPicPr/>
      </xdr:nvPicPr>
      <xdr:blipFill>
        <a:blip r:embed="rId35"/>
        <a:stretch/>
      </xdr:blipFill>
      <xdr:spPr>
        <a:xfrm>
          <a:off x="443160" y="9039240"/>
          <a:ext cx="342720" cy="342720"/>
        </a:xfrm>
        <a:prstGeom prst="rect">
          <a:avLst/>
        </a:prstGeom>
        <a:ln w="0">
          <a:noFill/>
        </a:ln>
      </xdr:spPr>
    </xdr:pic>
    <xdr:clientData/>
  </xdr:twoCellAnchor>
  <xdr:twoCellAnchor editAs="oneCell">
    <xdr:from>
      <xdr:col>2</xdr:col>
      <xdr:colOff>257040</xdr:colOff>
      <xdr:row>27</xdr:row>
      <xdr:rowOff>38160</xdr:rowOff>
    </xdr:from>
    <xdr:to>
      <xdr:col>2</xdr:col>
      <xdr:colOff>618480</xdr:colOff>
      <xdr:row>27</xdr:row>
      <xdr:rowOff>399600</xdr:rowOff>
    </xdr:to>
    <xdr:pic>
      <xdr:nvPicPr>
        <xdr:cNvPr id="908" name="Image 36" descr="Picture"/>
        <xdr:cNvPicPr/>
      </xdr:nvPicPr>
      <xdr:blipFill>
        <a:blip r:embed="rId36"/>
        <a:stretch/>
      </xdr:blipFill>
      <xdr:spPr>
        <a:xfrm>
          <a:off x="1315080" y="9020160"/>
          <a:ext cx="361440" cy="361440"/>
        </a:xfrm>
        <a:prstGeom prst="rect">
          <a:avLst/>
        </a:prstGeom>
        <a:ln w="0">
          <a:noFill/>
        </a:ln>
      </xdr:spPr>
    </xdr:pic>
    <xdr:clientData/>
  </xdr:twoCellAnchor>
  <xdr:twoCellAnchor editAs="oneCell">
    <xdr:from>
      <xdr:col>3</xdr:col>
      <xdr:colOff>257040</xdr:colOff>
      <xdr:row>27</xdr:row>
      <xdr:rowOff>38160</xdr:rowOff>
    </xdr:from>
    <xdr:to>
      <xdr:col>3</xdr:col>
      <xdr:colOff>618480</xdr:colOff>
      <xdr:row>27</xdr:row>
      <xdr:rowOff>399600</xdr:rowOff>
    </xdr:to>
    <xdr:pic>
      <xdr:nvPicPr>
        <xdr:cNvPr id="909" name="Image 37" descr="Picture"/>
        <xdr:cNvPicPr/>
      </xdr:nvPicPr>
      <xdr:blipFill>
        <a:blip r:embed="rId37"/>
        <a:stretch/>
      </xdr:blipFill>
      <xdr:spPr>
        <a:xfrm>
          <a:off x="2196360" y="9020160"/>
          <a:ext cx="361440" cy="361440"/>
        </a:xfrm>
        <a:prstGeom prst="rect">
          <a:avLst/>
        </a:prstGeom>
        <a:ln w="0">
          <a:noFill/>
        </a:ln>
      </xdr:spPr>
    </xdr:pic>
    <xdr:clientData/>
  </xdr:twoCellAnchor>
  <xdr:twoCellAnchor editAs="oneCell">
    <xdr:from>
      <xdr:col>4</xdr:col>
      <xdr:colOff>257040</xdr:colOff>
      <xdr:row>27</xdr:row>
      <xdr:rowOff>38160</xdr:rowOff>
    </xdr:from>
    <xdr:to>
      <xdr:col>4</xdr:col>
      <xdr:colOff>618480</xdr:colOff>
      <xdr:row>27</xdr:row>
      <xdr:rowOff>399600</xdr:rowOff>
    </xdr:to>
    <xdr:pic>
      <xdr:nvPicPr>
        <xdr:cNvPr id="910" name="Image 38" descr="Picture"/>
        <xdr:cNvPicPr/>
      </xdr:nvPicPr>
      <xdr:blipFill>
        <a:blip r:embed="rId38"/>
        <a:stretch/>
      </xdr:blipFill>
      <xdr:spPr>
        <a:xfrm>
          <a:off x="3077640" y="9020160"/>
          <a:ext cx="361440" cy="361440"/>
        </a:xfrm>
        <a:prstGeom prst="rect">
          <a:avLst/>
        </a:prstGeom>
        <a:ln w="0">
          <a:noFill/>
        </a:ln>
      </xdr:spPr>
    </xdr:pic>
    <xdr:clientData/>
  </xdr:twoCellAnchor>
  <xdr:twoCellAnchor editAs="oneCell">
    <xdr:from>
      <xdr:col>5</xdr:col>
      <xdr:colOff>257040</xdr:colOff>
      <xdr:row>27</xdr:row>
      <xdr:rowOff>38160</xdr:rowOff>
    </xdr:from>
    <xdr:to>
      <xdr:col>5</xdr:col>
      <xdr:colOff>618480</xdr:colOff>
      <xdr:row>27</xdr:row>
      <xdr:rowOff>399600</xdr:rowOff>
    </xdr:to>
    <xdr:pic>
      <xdr:nvPicPr>
        <xdr:cNvPr id="911" name="Image 39" descr="Picture"/>
        <xdr:cNvPicPr/>
      </xdr:nvPicPr>
      <xdr:blipFill>
        <a:blip r:embed="rId39"/>
        <a:stretch/>
      </xdr:blipFill>
      <xdr:spPr>
        <a:xfrm>
          <a:off x="3958920" y="9020160"/>
          <a:ext cx="361440" cy="361440"/>
        </a:xfrm>
        <a:prstGeom prst="rect">
          <a:avLst/>
        </a:prstGeom>
        <a:ln w="0">
          <a:noFill/>
        </a:ln>
      </xdr:spPr>
    </xdr:pic>
    <xdr:clientData/>
  </xdr:twoCellAnchor>
  <xdr:twoCellAnchor editAs="oneCell">
    <xdr:from>
      <xdr:col>6</xdr:col>
      <xdr:colOff>257040</xdr:colOff>
      <xdr:row>27</xdr:row>
      <xdr:rowOff>38160</xdr:rowOff>
    </xdr:from>
    <xdr:to>
      <xdr:col>6</xdr:col>
      <xdr:colOff>618480</xdr:colOff>
      <xdr:row>27</xdr:row>
      <xdr:rowOff>399600</xdr:rowOff>
    </xdr:to>
    <xdr:pic>
      <xdr:nvPicPr>
        <xdr:cNvPr id="912" name="Image 40" descr="Picture"/>
        <xdr:cNvPicPr/>
      </xdr:nvPicPr>
      <xdr:blipFill>
        <a:blip r:embed="rId40"/>
        <a:stretch/>
      </xdr:blipFill>
      <xdr:spPr>
        <a:xfrm>
          <a:off x="4840560" y="9020160"/>
          <a:ext cx="361440" cy="361440"/>
        </a:xfrm>
        <a:prstGeom prst="rect">
          <a:avLst/>
        </a:prstGeom>
        <a:ln w="0">
          <a:noFill/>
        </a:ln>
      </xdr:spPr>
    </xdr:pic>
    <xdr:clientData/>
  </xdr:twoCellAnchor>
  <xdr:twoCellAnchor editAs="oneCell">
    <xdr:from>
      <xdr:col>7</xdr:col>
      <xdr:colOff>257040</xdr:colOff>
      <xdr:row>27</xdr:row>
      <xdr:rowOff>38160</xdr:rowOff>
    </xdr:from>
    <xdr:to>
      <xdr:col>7</xdr:col>
      <xdr:colOff>618480</xdr:colOff>
      <xdr:row>27</xdr:row>
      <xdr:rowOff>399600</xdr:rowOff>
    </xdr:to>
    <xdr:pic>
      <xdr:nvPicPr>
        <xdr:cNvPr id="913" name="Image 41" descr="Picture"/>
        <xdr:cNvPicPr/>
      </xdr:nvPicPr>
      <xdr:blipFill>
        <a:blip r:embed="rId41"/>
        <a:stretch/>
      </xdr:blipFill>
      <xdr:spPr>
        <a:xfrm>
          <a:off x="5721840" y="9020160"/>
          <a:ext cx="361440" cy="361440"/>
        </a:xfrm>
        <a:prstGeom prst="rect">
          <a:avLst/>
        </a:prstGeom>
        <a:ln w="0">
          <a:noFill/>
        </a:ln>
      </xdr:spPr>
    </xdr:pic>
    <xdr:clientData/>
  </xdr:twoCellAnchor>
  <xdr:twoCellAnchor editAs="oneCell">
    <xdr:from>
      <xdr:col>8</xdr:col>
      <xdr:colOff>257040</xdr:colOff>
      <xdr:row>27</xdr:row>
      <xdr:rowOff>38160</xdr:rowOff>
    </xdr:from>
    <xdr:to>
      <xdr:col>8</xdr:col>
      <xdr:colOff>618480</xdr:colOff>
      <xdr:row>27</xdr:row>
      <xdr:rowOff>399600</xdr:rowOff>
    </xdr:to>
    <xdr:pic>
      <xdr:nvPicPr>
        <xdr:cNvPr id="914" name="Image 42" descr="Picture"/>
        <xdr:cNvPicPr/>
      </xdr:nvPicPr>
      <xdr:blipFill>
        <a:blip r:embed="rId42"/>
        <a:stretch/>
      </xdr:blipFill>
      <xdr:spPr>
        <a:xfrm>
          <a:off x="6603120" y="9020160"/>
          <a:ext cx="361440" cy="361440"/>
        </a:xfrm>
        <a:prstGeom prst="rect">
          <a:avLst/>
        </a:prstGeom>
        <a:ln w="0">
          <a:noFill/>
        </a:ln>
      </xdr:spPr>
    </xdr:pic>
    <xdr:clientData/>
  </xdr:twoCellAnchor>
  <xdr:twoCellAnchor editAs="oneCell">
    <xdr:from>
      <xdr:col>9</xdr:col>
      <xdr:colOff>257040</xdr:colOff>
      <xdr:row>27</xdr:row>
      <xdr:rowOff>38160</xdr:rowOff>
    </xdr:from>
    <xdr:to>
      <xdr:col>9</xdr:col>
      <xdr:colOff>618480</xdr:colOff>
      <xdr:row>27</xdr:row>
      <xdr:rowOff>399600</xdr:rowOff>
    </xdr:to>
    <xdr:pic>
      <xdr:nvPicPr>
        <xdr:cNvPr id="915" name="Image 43" descr="Picture"/>
        <xdr:cNvPicPr/>
      </xdr:nvPicPr>
      <xdr:blipFill>
        <a:blip r:embed="rId43"/>
        <a:stretch/>
      </xdr:blipFill>
      <xdr:spPr>
        <a:xfrm>
          <a:off x="7484760" y="9020160"/>
          <a:ext cx="361440" cy="361440"/>
        </a:xfrm>
        <a:prstGeom prst="rect">
          <a:avLst/>
        </a:prstGeom>
        <a:ln w="0">
          <a:noFill/>
        </a:ln>
      </xdr:spPr>
    </xdr:pic>
    <xdr:clientData/>
  </xdr:twoCellAnchor>
  <xdr:twoCellAnchor editAs="oneCell">
    <xdr:from>
      <xdr:col>10</xdr:col>
      <xdr:colOff>295200</xdr:colOff>
      <xdr:row>27</xdr:row>
      <xdr:rowOff>38160</xdr:rowOff>
    </xdr:from>
    <xdr:to>
      <xdr:col>10</xdr:col>
      <xdr:colOff>580680</xdr:colOff>
      <xdr:row>27</xdr:row>
      <xdr:rowOff>323640</xdr:rowOff>
    </xdr:to>
    <xdr:pic>
      <xdr:nvPicPr>
        <xdr:cNvPr id="916" name="Image 44" descr="Picture"/>
        <xdr:cNvPicPr/>
      </xdr:nvPicPr>
      <xdr:blipFill>
        <a:blip r:embed="rId44"/>
        <a:stretch/>
      </xdr:blipFill>
      <xdr:spPr>
        <a:xfrm>
          <a:off x="8404200" y="9020160"/>
          <a:ext cx="285480" cy="285480"/>
        </a:xfrm>
        <a:prstGeom prst="rect">
          <a:avLst/>
        </a:prstGeom>
        <a:ln w="0">
          <a:noFill/>
        </a:ln>
      </xdr:spPr>
    </xdr:pic>
    <xdr:clientData/>
  </xdr:twoCellAnchor>
  <xdr:twoCellAnchor editAs="oneCell">
    <xdr:from>
      <xdr:col>6</xdr:col>
      <xdr:colOff>285840</xdr:colOff>
      <xdr:row>23</xdr:row>
      <xdr:rowOff>19080</xdr:rowOff>
    </xdr:from>
    <xdr:to>
      <xdr:col>6</xdr:col>
      <xdr:colOff>590400</xdr:colOff>
      <xdr:row>23</xdr:row>
      <xdr:rowOff>323640</xdr:rowOff>
    </xdr:to>
    <xdr:pic>
      <xdr:nvPicPr>
        <xdr:cNvPr id="917" name="Image 45" descr="Picture"/>
        <xdr:cNvPicPr/>
      </xdr:nvPicPr>
      <xdr:blipFill>
        <a:blip r:embed="rId45"/>
        <a:stretch/>
      </xdr:blipFill>
      <xdr:spPr>
        <a:xfrm>
          <a:off x="4869360" y="6162840"/>
          <a:ext cx="304560" cy="304560"/>
        </a:xfrm>
        <a:prstGeom prst="rect">
          <a:avLst/>
        </a:prstGeom>
        <a:ln w="0">
          <a:noFill/>
        </a:ln>
      </xdr:spPr>
    </xdr:pic>
    <xdr:clientData/>
  </xdr:twoCellAnchor>
  <xdr:twoCellAnchor editAs="oneCell">
    <xdr:from>
      <xdr:col>1</xdr:col>
      <xdr:colOff>266760</xdr:colOff>
      <xdr:row>28</xdr:row>
      <xdr:rowOff>57240</xdr:rowOff>
    </xdr:from>
    <xdr:to>
      <xdr:col>1</xdr:col>
      <xdr:colOff>609480</xdr:colOff>
      <xdr:row>28</xdr:row>
      <xdr:rowOff>399960</xdr:rowOff>
    </xdr:to>
    <xdr:pic>
      <xdr:nvPicPr>
        <xdr:cNvPr id="918" name="Image 46" descr="Picture"/>
        <xdr:cNvPicPr/>
      </xdr:nvPicPr>
      <xdr:blipFill>
        <a:blip r:embed="rId46"/>
        <a:stretch/>
      </xdr:blipFill>
      <xdr:spPr>
        <a:xfrm>
          <a:off x="443160" y="9801360"/>
          <a:ext cx="342720" cy="342720"/>
        </a:xfrm>
        <a:prstGeom prst="rect">
          <a:avLst/>
        </a:prstGeom>
        <a:ln w="0">
          <a:noFill/>
        </a:ln>
      </xdr:spPr>
    </xdr:pic>
    <xdr:clientData/>
  </xdr:twoCellAnchor>
  <xdr:twoCellAnchor editAs="oneCell">
    <xdr:from>
      <xdr:col>2</xdr:col>
      <xdr:colOff>257040</xdr:colOff>
      <xdr:row>28</xdr:row>
      <xdr:rowOff>38160</xdr:rowOff>
    </xdr:from>
    <xdr:to>
      <xdr:col>2</xdr:col>
      <xdr:colOff>618480</xdr:colOff>
      <xdr:row>28</xdr:row>
      <xdr:rowOff>399600</xdr:rowOff>
    </xdr:to>
    <xdr:pic>
      <xdr:nvPicPr>
        <xdr:cNvPr id="919" name="Image 47" descr="Picture"/>
        <xdr:cNvPicPr/>
      </xdr:nvPicPr>
      <xdr:blipFill>
        <a:blip r:embed="rId47"/>
        <a:stretch/>
      </xdr:blipFill>
      <xdr:spPr>
        <a:xfrm>
          <a:off x="1315080" y="9782280"/>
          <a:ext cx="361440" cy="361440"/>
        </a:xfrm>
        <a:prstGeom prst="rect">
          <a:avLst/>
        </a:prstGeom>
        <a:ln w="0">
          <a:noFill/>
        </a:ln>
      </xdr:spPr>
    </xdr:pic>
    <xdr:clientData/>
  </xdr:twoCellAnchor>
  <xdr:twoCellAnchor editAs="oneCell">
    <xdr:from>
      <xdr:col>3</xdr:col>
      <xdr:colOff>257040</xdr:colOff>
      <xdr:row>28</xdr:row>
      <xdr:rowOff>38160</xdr:rowOff>
    </xdr:from>
    <xdr:to>
      <xdr:col>3</xdr:col>
      <xdr:colOff>618480</xdr:colOff>
      <xdr:row>28</xdr:row>
      <xdr:rowOff>399600</xdr:rowOff>
    </xdr:to>
    <xdr:pic>
      <xdr:nvPicPr>
        <xdr:cNvPr id="920" name="Image 48" descr="Picture"/>
        <xdr:cNvPicPr/>
      </xdr:nvPicPr>
      <xdr:blipFill>
        <a:blip r:embed="rId48"/>
        <a:stretch/>
      </xdr:blipFill>
      <xdr:spPr>
        <a:xfrm>
          <a:off x="2196360" y="9782280"/>
          <a:ext cx="361440" cy="361440"/>
        </a:xfrm>
        <a:prstGeom prst="rect">
          <a:avLst/>
        </a:prstGeom>
        <a:ln w="0">
          <a:noFill/>
        </a:ln>
      </xdr:spPr>
    </xdr:pic>
    <xdr:clientData/>
  </xdr:twoCellAnchor>
  <xdr:twoCellAnchor editAs="oneCell">
    <xdr:from>
      <xdr:col>4</xdr:col>
      <xdr:colOff>257040</xdr:colOff>
      <xdr:row>28</xdr:row>
      <xdr:rowOff>38160</xdr:rowOff>
    </xdr:from>
    <xdr:to>
      <xdr:col>4</xdr:col>
      <xdr:colOff>618480</xdr:colOff>
      <xdr:row>28</xdr:row>
      <xdr:rowOff>399600</xdr:rowOff>
    </xdr:to>
    <xdr:pic>
      <xdr:nvPicPr>
        <xdr:cNvPr id="921" name="Image 49" descr="Picture"/>
        <xdr:cNvPicPr/>
      </xdr:nvPicPr>
      <xdr:blipFill>
        <a:blip r:embed="rId49"/>
        <a:stretch/>
      </xdr:blipFill>
      <xdr:spPr>
        <a:xfrm>
          <a:off x="3077640" y="9782280"/>
          <a:ext cx="361440" cy="361440"/>
        </a:xfrm>
        <a:prstGeom prst="rect">
          <a:avLst/>
        </a:prstGeom>
        <a:ln w="0">
          <a:noFill/>
        </a:ln>
      </xdr:spPr>
    </xdr:pic>
    <xdr:clientData/>
  </xdr:twoCellAnchor>
  <xdr:twoCellAnchor editAs="oneCell">
    <xdr:from>
      <xdr:col>5</xdr:col>
      <xdr:colOff>257040</xdr:colOff>
      <xdr:row>28</xdr:row>
      <xdr:rowOff>38160</xdr:rowOff>
    </xdr:from>
    <xdr:to>
      <xdr:col>5</xdr:col>
      <xdr:colOff>618480</xdr:colOff>
      <xdr:row>28</xdr:row>
      <xdr:rowOff>399600</xdr:rowOff>
    </xdr:to>
    <xdr:pic>
      <xdr:nvPicPr>
        <xdr:cNvPr id="922" name="Image 50" descr="Picture"/>
        <xdr:cNvPicPr/>
      </xdr:nvPicPr>
      <xdr:blipFill>
        <a:blip r:embed="rId50"/>
        <a:stretch/>
      </xdr:blipFill>
      <xdr:spPr>
        <a:xfrm>
          <a:off x="3958920" y="9782280"/>
          <a:ext cx="361440" cy="361440"/>
        </a:xfrm>
        <a:prstGeom prst="rect">
          <a:avLst/>
        </a:prstGeom>
        <a:ln w="0">
          <a:noFill/>
        </a:ln>
      </xdr:spPr>
    </xdr:pic>
    <xdr:clientData/>
  </xdr:twoCellAnchor>
  <xdr:twoCellAnchor editAs="oneCell">
    <xdr:from>
      <xdr:col>6</xdr:col>
      <xdr:colOff>257040</xdr:colOff>
      <xdr:row>28</xdr:row>
      <xdr:rowOff>38160</xdr:rowOff>
    </xdr:from>
    <xdr:to>
      <xdr:col>6</xdr:col>
      <xdr:colOff>618480</xdr:colOff>
      <xdr:row>28</xdr:row>
      <xdr:rowOff>399600</xdr:rowOff>
    </xdr:to>
    <xdr:pic>
      <xdr:nvPicPr>
        <xdr:cNvPr id="923" name="Image 51" descr="Picture"/>
        <xdr:cNvPicPr/>
      </xdr:nvPicPr>
      <xdr:blipFill>
        <a:blip r:embed="rId51"/>
        <a:stretch/>
      </xdr:blipFill>
      <xdr:spPr>
        <a:xfrm>
          <a:off x="4840560" y="9782280"/>
          <a:ext cx="361440" cy="361440"/>
        </a:xfrm>
        <a:prstGeom prst="rect">
          <a:avLst/>
        </a:prstGeom>
        <a:ln w="0">
          <a:noFill/>
        </a:ln>
      </xdr:spPr>
    </xdr:pic>
    <xdr:clientData/>
  </xdr:twoCellAnchor>
  <xdr:twoCellAnchor editAs="oneCell">
    <xdr:from>
      <xdr:col>7</xdr:col>
      <xdr:colOff>257040</xdr:colOff>
      <xdr:row>28</xdr:row>
      <xdr:rowOff>38160</xdr:rowOff>
    </xdr:from>
    <xdr:to>
      <xdr:col>7</xdr:col>
      <xdr:colOff>618480</xdr:colOff>
      <xdr:row>28</xdr:row>
      <xdr:rowOff>399600</xdr:rowOff>
    </xdr:to>
    <xdr:pic>
      <xdr:nvPicPr>
        <xdr:cNvPr id="924" name="Image 52" descr="Picture"/>
        <xdr:cNvPicPr/>
      </xdr:nvPicPr>
      <xdr:blipFill>
        <a:blip r:embed="rId52"/>
        <a:stretch/>
      </xdr:blipFill>
      <xdr:spPr>
        <a:xfrm>
          <a:off x="5721840" y="9782280"/>
          <a:ext cx="361440" cy="361440"/>
        </a:xfrm>
        <a:prstGeom prst="rect">
          <a:avLst/>
        </a:prstGeom>
        <a:ln w="0">
          <a:noFill/>
        </a:ln>
      </xdr:spPr>
    </xdr:pic>
    <xdr:clientData/>
  </xdr:twoCellAnchor>
  <xdr:twoCellAnchor editAs="oneCell">
    <xdr:from>
      <xdr:col>8</xdr:col>
      <xdr:colOff>257040</xdr:colOff>
      <xdr:row>28</xdr:row>
      <xdr:rowOff>38160</xdr:rowOff>
    </xdr:from>
    <xdr:to>
      <xdr:col>8</xdr:col>
      <xdr:colOff>618480</xdr:colOff>
      <xdr:row>28</xdr:row>
      <xdr:rowOff>399600</xdr:rowOff>
    </xdr:to>
    <xdr:pic>
      <xdr:nvPicPr>
        <xdr:cNvPr id="925" name="Image 53" descr="Picture"/>
        <xdr:cNvPicPr/>
      </xdr:nvPicPr>
      <xdr:blipFill>
        <a:blip r:embed="rId53"/>
        <a:stretch/>
      </xdr:blipFill>
      <xdr:spPr>
        <a:xfrm>
          <a:off x="6603120" y="9782280"/>
          <a:ext cx="361440" cy="361440"/>
        </a:xfrm>
        <a:prstGeom prst="rect">
          <a:avLst/>
        </a:prstGeom>
        <a:ln w="0">
          <a:noFill/>
        </a:ln>
      </xdr:spPr>
    </xdr:pic>
    <xdr:clientData/>
  </xdr:twoCellAnchor>
  <xdr:twoCellAnchor editAs="oneCell">
    <xdr:from>
      <xdr:col>9</xdr:col>
      <xdr:colOff>257040</xdr:colOff>
      <xdr:row>28</xdr:row>
      <xdr:rowOff>38160</xdr:rowOff>
    </xdr:from>
    <xdr:to>
      <xdr:col>9</xdr:col>
      <xdr:colOff>618480</xdr:colOff>
      <xdr:row>28</xdr:row>
      <xdr:rowOff>399600</xdr:rowOff>
    </xdr:to>
    <xdr:pic>
      <xdr:nvPicPr>
        <xdr:cNvPr id="926" name="Image 54" descr="Picture"/>
        <xdr:cNvPicPr/>
      </xdr:nvPicPr>
      <xdr:blipFill>
        <a:blip r:embed="rId54"/>
        <a:stretch/>
      </xdr:blipFill>
      <xdr:spPr>
        <a:xfrm>
          <a:off x="7484760" y="9782280"/>
          <a:ext cx="361440" cy="361440"/>
        </a:xfrm>
        <a:prstGeom prst="rect">
          <a:avLst/>
        </a:prstGeom>
        <a:ln w="0">
          <a:noFill/>
        </a:ln>
      </xdr:spPr>
    </xdr:pic>
    <xdr:clientData/>
  </xdr:twoCellAnchor>
  <xdr:twoCellAnchor editAs="oneCell">
    <xdr:from>
      <xdr:col>10</xdr:col>
      <xdr:colOff>295200</xdr:colOff>
      <xdr:row>28</xdr:row>
      <xdr:rowOff>38160</xdr:rowOff>
    </xdr:from>
    <xdr:to>
      <xdr:col>10</xdr:col>
      <xdr:colOff>580680</xdr:colOff>
      <xdr:row>28</xdr:row>
      <xdr:rowOff>323640</xdr:rowOff>
    </xdr:to>
    <xdr:pic>
      <xdr:nvPicPr>
        <xdr:cNvPr id="927" name="Image 55" descr="Picture"/>
        <xdr:cNvPicPr/>
      </xdr:nvPicPr>
      <xdr:blipFill>
        <a:blip r:embed="rId55"/>
        <a:stretch/>
      </xdr:blipFill>
      <xdr:spPr>
        <a:xfrm>
          <a:off x="8404200" y="9782280"/>
          <a:ext cx="285480" cy="285480"/>
        </a:xfrm>
        <a:prstGeom prst="rect">
          <a:avLst/>
        </a:prstGeom>
        <a:ln w="0">
          <a:noFill/>
        </a:ln>
      </xdr:spPr>
    </xdr:pic>
    <xdr:clientData/>
  </xdr:twoCellAnchor>
  <xdr:twoCellAnchor editAs="oneCell">
    <xdr:from>
      <xdr:col>7</xdr:col>
      <xdr:colOff>285840</xdr:colOff>
      <xdr:row>23</xdr:row>
      <xdr:rowOff>19080</xdr:rowOff>
    </xdr:from>
    <xdr:to>
      <xdr:col>7</xdr:col>
      <xdr:colOff>590400</xdr:colOff>
      <xdr:row>23</xdr:row>
      <xdr:rowOff>323640</xdr:rowOff>
    </xdr:to>
    <xdr:pic>
      <xdr:nvPicPr>
        <xdr:cNvPr id="928" name="Image 56" descr="Picture"/>
        <xdr:cNvPicPr/>
      </xdr:nvPicPr>
      <xdr:blipFill>
        <a:blip r:embed="rId56"/>
        <a:stretch/>
      </xdr:blipFill>
      <xdr:spPr>
        <a:xfrm>
          <a:off x="5750640" y="6162840"/>
          <a:ext cx="304560" cy="304560"/>
        </a:xfrm>
        <a:prstGeom prst="rect">
          <a:avLst/>
        </a:prstGeom>
        <a:ln w="0">
          <a:noFill/>
        </a:ln>
      </xdr:spPr>
    </xdr:pic>
    <xdr:clientData/>
  </xdr:twoCellAnchor>
  <xdr:twoCellAnchor editAs="oneCell">
    <xdr:from>
      <xdr:col>1</xdr:col>
      <xdr:colOff>266760</xdr:colOff>
      <xdr:row>29</xdr:row>
      <xdr:rowOff>57240</xdr:rowOff>
    </xdr:from>
    <xdr:to>
      <xdr:col>1</xdr:col>
      <xdr:colOff>609480</xdr:colOff>
      <xdr:row>29</xdr:row>
      <xdr:rowOff>399960</xdr:rowOff>
    </xdr:to>
    <xdr:pic>
      <xdr:nvPicPr>
        <xdr:cNvPr id="929" name="Image 57" descr="Picture"/>
        <xdr:cNvPicPr/>
      </xdr:nvPicPr>
      <xdr:blipFill>
        <a:blip r:embed="rId57"/>
        <a:stretch/>
      </xdr:blipFill>
      <xdr:spPr>
        <a:xfrm>
          <a:off x="443160" y="10563480"/>
          <a:ext cx="342720" cy="342720"/>
        </a:xfrm>
        <a:prstGeom prst="rect">
          <a:avLst/>
        </a:prstGeom>
        <a:ln w="0">
          <a:noFill/>
        </a:ln>
      </xdr:spPr>
    </xdr:pic>
    <xdr:clientData/>
  </xdr:twoCellAnchor>
  <xdr:twoCellAnchor editAs="oneCell">
    <xdr:from>
      <xdr:col>2</xdr:col>
      <xdr:colOff>257040</xdr:colOff>
      <xdr:row>29</xdr:row>
      <xdr:rowOff>38160</xdr:rowOff>
    </xdr:from>
    <xdr:to>
      <xdr:col>2</xdr:col>
      <xdr:colOff>618480</xdr:colOff>
      <xdr:row>29</xdr:row>
      <xdr:rowOff>399600</xdr:rowOff>
    </xdr:to>
    <xdr:pic>
      <xdr:nvPicPr>
        <xdr:cNvPr id="930" name="Image 58" descr="Picture"/>
        <xdr:cNvPicPr/>
      </xdr:nvPicPr>
      <xdr:blipFill>
        <a:blip r:embed="rId58"/>
        <a:stretch/>
      </xdr:blipFill>
      <xdr:spPr>
        <a:xfrm>
          <a:off x="1315080" y="10544400"/>
          <a:ext cx="361440" cy="361440"/>
        </a:xfrm>
        <a:prstGeom prst="rect">
          <a:avLst/>
        </a:prstGeom>
        <a:ln w="0">
          <a:noFill/>
        </a:ln>
      </xdr:spPr>
    </xdr:pic>
    <xdr:clientData/>
  </xdr:twoCellAnchor>
  <xdr:twoCellAnchor editAs="oneCell">
    <xdr:from>
      <xdr:col>3</xdr:col>
      <xdr:colOff>257040</xdr:colOff>
      <xdr:row>29</xdr:row>
      <xdr:rowOff>38160</xdr:rowOff>
    </xdr:from>
    <xdr:to>
      <xdr:col>3</xdr:col>
      <xdr:colOff>618480</xdr:colOff>
      <xdr:row>29</xdr:row>
      <xdr:rowOff>399600</xdr:rowOff>
    </xdr:to>
    <xdr:pic>
      <xdr:nvPicPr>
        <xdr:cNvPr id="931" name="Image 59" descr="Picture"/>
        <xdr:cNvPicPr/>
      </xdr:nvPicPr>
      <xdr:blipFill>
        <a:blip r:embed="rId59"/>
        <a:stretch/>
      </xdr:blipFill>
      <xdr:spPr>
        <a:xfrm>
          <a:off x="2196360" y="10544400"/>
          <a:ext cx="361440" cy="361440"/>
        </a:xfrm>
        <a:prstGeom prst="rect">
          <a:avLst/>
        </a:prstGeom>
        <a:ln w="0">
          <a:noFill/>
        </a:ln>
      </xdr:spPr>
    </xdr:pic>
    <xdr:clientData/>
  </xdr:twoCellAnchor>
  <xdr:twoCellAnchor editAs="oneCell">
    <xdr:from>
      <xdr:col>4</xdr:col>
      <xdr:colOff>257040</xdr:colOff>
      <xdr:row>29</xdr:row>
      <xdr:rowOff>38160</xdr:rowOff>
    </xdr:from>
    <xdr:to>
      <xdr:col>4</xdr:col>
      <xdr:colOff>618480</xdr:colOff>
      <xdr:row>29</xdr:row>
      <xdr:rowOff>399600</xdr:rowOff>
    </xdr:to>
    <xdr:pic>
      <xdr:nvPicPr>
        <xdr:cNvPr id="932" name="Image 60" descr="Picture"/>
        <xdr:cNvPicPr/>
      </xdr:nvPicPr>
      <xdr:blipFill>
        <a:blip r:embed="rId60"/>
        <a:stretch/>
      </xdr:blipFill>
      <xdr:spPr>
        <a:xfrm>
          <a:off x="3077640" y="10544400"/>
          <a:ext cx="361440" cy="361440"/>
        </a:xfrm>
        <a:prstGeom prst="rect">
          <a:avLst/>
        </a:prstGeom>
        <a:ln w="0">
          <a:noFill/>
        </a:ln>
      </xdr:spPr>
    </xdr:pic>
    <xdr:clientData/>
  </xdr:twoCellAnchor>
  <xdr:twoCellAnchor editAs="oneCell">
    <xdr:from>
      <xdr:col>5</xdr:col>
      <xdr:colOff>257040</xdr:colOff>
      <xdr:row>29</xdr:row>
      <xdr:rowOff>38160</xdr:rowOff>
    </xdr:from>
    <xdr:to>
      <xdr:col>5</xdr:col>
      <xdr:colOff>618480</xdr:colOff>
      <xdr:row>29</xdr:row>
      <xdr:rowOff>399600</xdr:rowOff>
    </xdr:to>
    <xdr:pic>
      <xdr:nvPicPr>
        <xdr:cNvPr id="933" name="Image 61" descr="Picture"/>
        <xdr:cNvPicPr/>
      </xdr:nvPicPr>
      <xdr:blipFill>
        <a:blip r:embed="rId61"/>
        <a:stretch/>
      </xdr:blipFill>
      <xdr:spPr>
        <a:xfrm>
          <a:off x="3958920" y="10544400"/>
          <a:ext cx="361440" cy="361440"/>
        </a:xfrm>
        <a:prstGeom prst="rect">
          <a:avLst/>
        </a:prstGeom>
        <a:ln w="0">
          <a:noFill/>
        </a:ln>
      </xdr:spPr>
    </xdr:pic>
    <xdr:clientData/>
  </xdr:twoCellAnchor>
  <xdr:twoCellAnchor editAs="oneCell">
    <xdr:from>
      <xdr:col>6</xdr:col>
      <xdr:colOff>257040</xdr:colOff>
      <xdr:row>29</xdr:row>
      <xdr:rowOff>38160</xdr:rowOff>
    </xdr:from>
    <xdr:to>
      <xdr:col>6</xdr:col>
      <xdr:colOff>618480</xdr:colOff>
      <xdr:row>29</xdr:row>
      <xdr:rowOff>399600</xdr:rowOff>
    </xdr:to>
    <xdr:pic>
      <xdr:nvPicPr>
        <xdr:cNvPr id="934" name="Image 62" descr="Picture"/>
        <xdr:cNvPicPr/>
      </xdr:nvPicPr>
      <xdr:blipFill>
        <a:blip r:embed="rId62"/>
        <a:stretch/>
      </xdr:blipFill>
      <xdr:spPr>
        <a:xfrm>
          <a:off x="4840560" y="10544400"/>
          <a:ext cx="361440" cy="361440"/>
        </a:xfrm>
        <a:prstGeom prst="rect">
          <a:avLst/>
        </a:prstGeom>
        <a:ln w="0">
          <a:noFill/>
        </a:ln>
      </xdr:spPr>
    </xdr:pic>
    <xdr:clientData/>
  </xdr:twoCellAnchor>
  <xdr:twoCellAnchor editAs="oneCell">
    <xdr:from>
      <xdr:col>7</xdr:col>
      <xdr:colOff>257040</xdr:colOff>
      <xdr:row>29</xdr:row>
      <xdr:rowOff>38160</xdr:rowOff>
    </xdr:from>
    <xdr:to>
      <xdr:col>7</xdr:col>
      <xdr:colOff>618480</xdr:colOff>
      <xdr:row>29</xdr:row>
      <xdr:rowOff>399600</xdr:rowOff>
    </xdr:to>
    <xdr:pic>
      <xdr:nvPicPr>
        <xdr:cNvPr id="935" name="Image 63" descr="Picture"/>
        <xdr:cNvPicPr/>
      </xdr:nvPicPr>
      <xdr:blipFill>
        <a:blip r:embed="rId63"/>
        <a:stretch/>
      </xdr:blipFill>
      <xdr:spPr>
        <a:xfrm>
          <a:off x="5721840" y="10544400"/>
          <a:ext cx="361440" cy="361440"/>
        </a:xfrm>
        <a:prstGeom prst="rect">
          <a:avLst/>
        </a:prstGeom>
        <a:ln w="0">
          <a:noFill/>
        </a:ln>
      </xdr:spPr>
    </xdr:pic>
    <xdr:clientData/>
  </xdr:twoCellAnchor>
  <xdr:twoCellAnchor editAs="oneCell">
    <xdr:from>
      <xdr:col>8</xdr:col>
      <xdr:colOff>257040</xdr:colOff>
      <xdr:row>29</xdr:row>
      <xdr:rowOff>38160</xdr:rowOff>
    </xdr:from>
    <xdr:to>
      <xdr:col>8</xdr:col>
      <xdr:colOff>618480</xdr:colOff>
      <xdr:row>29</xdr:row>
      <xdr:rowOff>399600</xdr:rowOff>
    </xdr:to>
    <xdr:pic>
      <xdr:nvPicPr>
        <xdr:cNvPr id="936" name="Image 64" descr="Picture"/>
        <xdr:cNvPicPr/>
      </xdr:nvPicPr>
      <xdr:blipFill>
        <a:blip r:embed="rId64"/>
        <a:stretch/>
      </xdr:blipFill>
      <xdr:spPr>
        <a:xfrm>
          <a:off x="6603120" y="10544400"/>
          <a:ext cx="361440" cy="361440"/>
        </a:xfrm>
        <a:prstGeom prst="rect">
          <a:avLst/>
        </a:prstGeom>
        <a:ln w="0">
          <a:noFill/>
        </a:ln>
      </xdr:spPr>
    </xdr:pic>
    <xdr:clientData/>
  </xdr:twoCellAnchor>
  <xdr:twoCellAnchor editAs="oneCell">
    <xdr:from>
      <xdr:col>9</xdr:col>
      <xdr:colOff>257040</xdr:colOff>
      <xdr:row>29</xdr:row>
      <xdr:rowOff>38160</xdr:rowOff>
    </xdr:from>
    <xdr:to>
      <xdr:col>9</xdr:col>
      <xdr:colOff>618480</xdr:colOff>
      <xdr:row>29</xdr:row>
      <xdr:rowOff>399600</xdr:rowOff>
    </xdr:to>
    <xdr:pic>
      <xdr:nvPicPr>
        <xdr:cNvPr id="937" name="Image 65" descr="Picture"/>
        <xdr:cNvPicPr/>
      </xdr:nvPicPr>
      <xdr:blipFill>
        <a:blip r:embed="rId65"/>
        <a:stretch/>
      </xdr:blipFill>
      <xdr:spPr>
        <a:xfrm>
          <a:off x="7484760" y="10544400"/>
          <a:ext cx="361440" cy="361440"/>
        </a:xfrm>
        <a:prstGeom prst="rect">
          <a:avLst/>
        </a:prstGeom>
        <a:ln w="0">
          <a:noFill/>
        </a:ln>
      </xdr:spPr>
    </xdr:pic>
    <xdr:clientData/>
  </xdr:twoCellAnchor>
  <xdr:twoCellAnchor editAs="oneCell">
    <xdr:from>
      <xdr:col>10</xdr:col>
      <xdr:colOff>295200</xdr:colOff>
      <xdr:row>29</xdr:row>
      <xdr:rowOff>38160</xdr:rowOff>
    </xdr:from>
    <xdr:to>
      <xdr:col>10</xdr:col>
      <xdr:colOff>580680</xdr:colOff>
      <xdr:row>29</xdr:row>
      <xdr:rowOff>323640</xdr:rowOff>
    </xdr:to>
    <xdr:pic>
      <xdr:nvPicPr>
        <xdr:cNvPr id="938" name="Image 66" descr="Picture"/>
        <xdr:cNvPicPr/>
      </xdr:nvPicPr>
      <xdr:blipFill>
        <a:blip r:embed="rId66"/>
        <a:stretch/>
      </xdr:blipFill>
      <xdr:spPr>
        <a:xfrm>
          <a:off x="8404200" y="10544400"/>
          <a:ext cx="285480" cy="285480"/>
        </a:xfrm>
        <a:prstGeom prst="rect">
          <a:avLst/>
        </a:prstGeom>
        <a:ln w="0">
          <a:noFill/>
        </a:ln>
      </xdr:spPr>
    </xdr:pic>
    <xdr:clientData/>
  </xdr:twoCellAnchor>
  <xdr:twoCellAnchor editAs="oneCell">
    <xdr:from>
      <xdr:col>8</xdr:col>
      <xdr:colOff>285840</xdr:colOff>
      <xdr:row>23</xdr:row>
      <xdr:rowOff>19080</xdr:rowOff>
    </xdr:from>
    <xdr:to>
      <xdr:col>8</xdr:col>
      <xdr:colOff>590400</xdr:colOff>
      <xdr:row>23</xdr:row>
      <xdr:rowOff>323640</xdr:rowOff>
    </xdr:to>
    <xdr:pic>
      <xdr:nvPicPr>
        <xdr:cNvPr id="939" name="Image 67" descr="Picture"/>
        <xdr:cNvPicPr/>
      </xdr:nvPicPr>
      <xdr:blipFill>
        <a:blip r:embed="rId67"/>
        <a:stretch/>
      </xdr:blipFill>
      <xdr:spPr>
        <a:xfrm>
          <a:off x="6631920" y="6162840"/>
          <a:ext cx="304560" cy="304560"/>
        </a:xfrm>
        <a:prstGeom prst="rect">
          <a:avLst/>
        </a:prstGeom>
        <a:ln w="0">
          <a:noFill/>
        </a:ln>
      </xdr:spPr>
    </xdr:pic>
    <xdr:clientData/>
  </xdr:twoCellAnchor>
  <xdr:twoCellAnchor editAs="oneCell">
    <xdr:from>
      <xdr:col>1</xdr:col>
      <xdr:colOff>266760</xdr:colOff>
      <xdr:row>30</xdr:row>
      <xdr:rowOff>57240</xdr:rowOff>
    </xdr:from>
    <xdr:to>
      <xdr:col>1</xdr:col>
      <xdr:colOff>609480</xdr:colOff>
      <xdr:row>30</xdr:row>
      <xdr:rowOff>399960</xdr:rowOff>
    </xdr:to>
    <xdr:pic>
      <xdr:nvPicPr>
        <xdr:cNvPr id="940" name="Image 68" descr="Picture"/>
        <xdr:cNvPicPr/>
      </xdr:nvPicPr>
      <xdr:blipFill>
        <a:blip r:embed="rId68"/>
        <a:stretch/>
      </xdr:blipFill>
      <xdr:spPr>
        <a:xfrm>
          <a:off x="443160" y="11325240"/>
          <a:ext cx="342720" cy="342720"/>
        </a:xfrm>
        <a:prstGeom prst="rect">
          <a:avLst/>
        </a:prstGeom>
        <a:ln w="0">
          <a:noFill/>
        </a:ln>
      </xdr:spPr>
    </xdr:pic>
    <xdr:clientData/>
  </xdr:twoCellAnchor>
  <xdr:twoCellAnchor editAs="oneCell">
    <xdr:from>
      <xdr:col>2</xdr:col>
      <xdr:colOff>257040</xdr:colOff>
      <xdr:row>30</xdr:row>
      <xdr:rowOff>38160</xdr:rowOff>
    </xdr:from>
    <xdr:to>
      <xdr:col>2</xdr:col>
      <xdr:colOff>618480</xdr:colOff>
      <xdr:row>30</xdr:row>
      <xdr:rowOff>399600</xdr:rowOff>
    </xdr:to>
    <xdr:pic>
      <xdr:nvPicPr>
        <xdr:cNvPr id="941" name="Image 69" descr="Picture"/>
        <xdr:cNvPicPr/>
      </xdr:nvPicPr>
      <xdr:blipFill>
        <a:blip r:embed="rId69"/>
        <a:stretch/>
      </xdr:blipFill>
      <xdr:spPr>
        <a:xfrm>
          <a:off x="1315080" y="11306160"/>
          <a:ext cx="361440" cy="361440"/>
        </a:xfrm>
        <a:prstGeom prst="rect">
          <a:avLst/>
        </a:prstGeom>
        <a:ln w="0">
          <a:noFill/>
        </a:ln>
      </xdr:spPr>
    </xdr:pic>
    <xdr:clientData/>
  </xdr:twoCellAnchor>
  <xdr:twoCellAnchor editAs="oneCell">
    <xdr:from>
      <xdr:col>3</xdr:col>
      <xdr:colOff>257040</xdr:colOff>
      <xdr:row>30</xdr:row>
      <xdr:rowOff>38160</xdr:rowOff>
    </xdr:from>
    <xdr:to>
      <xdr:col>3</xdr:col>
      <xdr:colOff>618480</xdr:colOff>
      <xdr:row>30</xdr:row>
      <xdr:rowOff>399600</xdr:rowOff>
    </xdr:to>
    <xdr:pic>
      <xdr:nvPicPr>
        <xdr:cNvPr id="942" name="Image 70" descr="Picture"/>
        <xdr:cNvPicPr/>
      </xdr:nvPicPr>
      <xdr:blipFill>
        <a:blip r:embed="rId70"/>
        <a:stretch/>
      </xdr:blipFill>
      <xdr:spPr>
        <a:xfrm>
          <a:off x="2196360" y="11306160"/>
          <a:ext cx="361440" cy="361440"/>
        </a:xfrm>
        <a:prstGeom prst="rect">
          <a:avLst/>
        </a:prstGeom>
        <a:ln w="0">
          <a:noFill/>
        </a:ln>
      </xdr:spPr>
    </xdr:pic>
    <xdr:clientData/>
  </xdr:twoCellAnchor>
  <xdr:twoCellAnchor editAs="oneCell">
    <xdr:from>
      <xdr:col>4</xdr:col>
      <xdr:colOff>257040</xdr:colOff>
      <xdr:row>30</xdr:row>
      <xdr:rowOff>38160</xdr:rowOff>
    </xdr:from>
    <xdr:to>
      <xdr:col>4</xdr:col>
      <xdr:colOff>618480</xdr:colOff>
      <xdr:row>30</xdr:row>
      <xdr:rowOff>399600</xdr:rowOff>
    </xdr:to>
    <xdr:pic>
      <xdr:nvPicPr>
        <xdr:cNvPr id="943" name="Image 71" descr="Picture"/>
        <xdr:cNvPicPr/>
      </xdr:nvPicPr>
      <xdr:blipFill>
        <a:blip r:embed="rId71"/>
        <a:stretch/>
      </xdr:blipFill>
      <xdr:spPr>
        <a:xfrm>
          <a:off x="3077640" y="11306160"/>
          <a:ext cx="361440" cy="361440"/>
        </a:xfrm>
        <a:prstGeom prst="rect">
          <a:avLst/>
        </a:prstGeom>
        <a:ln w="0">
          <a:noFill/>
        </a:ln>
      </xdr:spPr>
    </xdr:pic>
    <xdr:clientData/>
  </xdr:twoCellAnchor>
  <xdr:twoCellAnchor editAs="oneCell">
    <xdr:from>
      <xdr:col>5</xdr:col>
      <xdr:colOff>257040</xdr:colOff>
      <xdr:row>30</xdr:row>
      <xdr:rowOff>38160</xdr:rowOff>
    </xdr:from>
    <xdr:to>
      <xdr:col>5</xdr:col>
      <xdr:colOff>618480</xdr:colOff>
      <xdr:row>30</xdr:row>
      <xdr:rowOff>399600</xdr:rowOff>
    </xdr:to>
    <xdr:pic>
      <xdr:nvPicPr>
        <xdr:cNvPr id="944" name="Image 72" descr="Picture"/>
        <xdr:cNvPicPr/>
      </xdr:nvPicPr>
      <xdr:blipFill>
        <a:blip r:embed="rId72"/>
        <a:stretch/>
      </xdr:blipFill>
      <xdr:spPr>
        <a:xfrm>
          <a:off x="3958920" y="11306160"/>
          <a:ext cx="361440" cy="361440"/>
        </a:xfrm>
        <a:prstGeom prst="rect">
          <a:avLst/>
        </a:prstGeom>
        <a:ln w="0">
          <a:noFill/>
        </a:ln>
      </xdr:spPr>
    </xdr:pic>
    <xdr:clientData/>
  </xdr:twoCellAnchor>
  <xdr:twoCellAnchor editAs="oneCell">
    <xdr:from>
      <xdr:col>6</xdr:col>
      <xdr:colOff>257040</xdr:colOff>
      <xdr:row>30</xdr:row>
      <xdr:rowOff>38160</xdr:rowOff>
    </xdr:from>
    <xdr:to>
      <xdr:col>6</xdr:col>
      <xdr:colOff>618480</xdr:colOff>
      <xdr:row>30</xdr:row>
      <xdr:rowOff>399600</xdr:rowOff>
    </xdr:to>
    <xdr:pic>
      <xdr:nvPicPr>
        <xdr:cNvPr id="945" name="Image 73" descr="Picture"/>
        <xdr:cNvPicPr/>
      </xdr:nvPicPr>
      <xdr:blipFill>
        <a:blip r:embed="rId73"/>
        <a:stretch/>
      </xdr:blipFill>
      <xdr:spPr>
        <a:xfrm>
          <a:off x="4840560" y="11306160"/>
          <a:ext cx="361440" cy="361440"/>
        </a:xfrm>
        <a:prstGeom prst="rect">
          <a:avLst/>
        </a:prstGeom>
        <a:ln w="0">
          <a:noFill/>
        </a:ln>
      </xdr:spPr>
    </xdr:pic>
    <xdr:clientData/>
  </xdr:twoCellAnchor>
  <xdr:twoCellAnchor editAs="oneCell">
    <xdr:from>
      <xdr:col>7</xdr:col>
      <xdr:colOff>257040</xdr:colOff>
      <xdr:row>30</xdr:row>
      <xdr:rowOff>38160</xdr:rowOff>
    </xdr:from>
    <xdr:to>
      <xdr:col>7</xdr:col>
      <xdr:colOff>618480</xdr:colOff>
      <xdr:row>30</xdr:row>
      <xdr:rowOff>399600</xdr:rowOff>
    </xdr:to>
    <xdr:pic>
      <xdr:nvPicPr>
        <xdr:cNvPr id="946" name="Image 74" descr="Picture"/>
        <xdr:cNvPicPr/>
      </xdr:nvPicPr>
      <xdr:blipFill>
        <a:blip r:embed="rId74"/>
        <a:stretch/>
      </xdr:blipFill>
      <xdr:spPr>
        <a:xfrm>
          <a:off x="5721840" y="11306160"/>
          <a:ext cx="361440" cy="361440"/>
        </a:xfrm>
        <a:prstGeom prst="rect">
          <a:avLst/>
        </a:prstGeom>
        <a:ln w="0">
          <a:noFill/>
        </a:ln>
      </xdr:spPr>
    </xdr:pic>
    <xdr:clientData/>
  </xdr:twoCellAnchor>
  <xdr:twoCellAnchor editAs="oneCell">
    <xdr:from>
      <xdr:col>8</xdr:col>
      <xdr:colOff>257040</xdr:colOff>
      <xdr:row>30</xdr:row>
      <xdr:rowOff>38160</xdr:rowOff>
    </xdr:from>
    <xdr:to>
      <xdr:col>8</xdr:col>
      <xdr:colOff>618480</xdr:colOff>
      <xdr:row>30</xdr:row>
      <xdr:rowOff>399600</xdr:rowOff>
    </xdr:to>
    <xdr:pic>
      <xdr:nvPicPr>
        <xdr:cNvPr id="947" name="Image 75" descr="Picture"/>
        <xdr:cNvPicPr/>
      </xdr:nvPicPr>
      <xdr:blipFill>
        <a:blip r:embed="rId75"/>
        <a:stretch/>
      </xdr:blipFill>
      <xdr:spPr>
        <a:xfrm>
          <a:off x="6603120" y="11306160"/>
          <a:ext cx="361440" cy="361440"/>
        </a:xfrm>
        <a:prstGeom prst="rect">
          <a:avLst/>
        </a:prstGeom>
        <a:ln w="0">
          <a:noFill/>
        </a:ln>
      </xdr:spPr>
    </xdr:pic>
    <xdr:clientData/>
  </xdr:twoCellAnchor>
  <xdr:twoCellAnchor editAs="oneCell">
    <xdr:from>
      <xdr:col>9</xdr:col>
      <xdr:colOff>257040</xdr:colOff>
      <xdr:row>30</xdr:row>
      <xdr:rowOff>38160</xdr:rowOff>
    </xdr:from>
    <xdr:to>
      <xdr:col>9</xdr:col>
      <xdr:colOff>618480</xdr:colOff>
      <xdr:row>30</xdr:row>
      <xdr:rowOff>399600</xdr:rowOff>
    </xdr:to>
    <xdr:pic>
      <xdr:nvPicPr>
        <xdr:cNvPr id="948" name="Image 76" descr="Picture"/>
        <xdr:cNvPicPr/>
      </xdr:nvPicPr>
      <xdr:blipFill>
        <a:blip r:embed="rId76"/>
        <a:stretch/>
      </xdr:blipFill>
      <xdr:spPr>
        <a:xfrm>
          <a:off x="7484760" y="11306160"/>
          <a:ext cx="361440" cy="361440"/>
        </a:xfrm>
        <a:prstGeom prst="rect">
          <a:avLst/>
        </a:prstGeom>
        <a:ln w="0">
          <a:noFill/>
        </a:ln>
      </xdr:spPr>
    </xdr:pic>
    <xdr:clientData/>
  </xdr:twoCellAnchor>
  <xdr:twoCellAnchor editAs="oneCell">
    <xdr:from>
      <xdr:col>10</xdr:col>
      <xdr:colOff>295200</xdr:colOff>
      <xdr:row>30</xdr:row>
      <xdr:rowOff>38160</xdr:rowOff>
    </xdr:from>
    <xdr:to>
      <xdr:col>10</xdr:col>
      <xdr:colOff>580680</xdr:colOff>
      <xdr:row>30</xdr:row>
      <xdr:rowOff>323640</xdr:rowOff>
    </xdr:to>
    <xdr:pic>
      <xdr:nvPicPr>
        <xdr:cNvPr id="949" name="Image 77" descr="Picture"/>
        <xdr:cNvPicPr/>
      </xdr:nvPicPr>
      <xdr:blipFill>
        <a:blip r:embed="rId77"/>
        <a:stretch/>
      </xdr:blipFill>
      <xdr:spPr>
        <a:xfrm>
          <a:off x="8404200" y="11306160"/>
          <a:ext cx="285480" cy="285480"/>
        </a:xfrm>
        <a:prstGeom prst="rect">
          <a:avLst/>
        </a:prstGeom>
        <a:ln w="0">
          <a:noFill/>
        </a:ln>
      </xdr:spPr>
    </xdr:pic>
    <xdr:clientData/>
  </xdr:twoCellAnchor>
  <xdr:twoCellAnchor editAs="oneCell">
    <xdr:from>
      <xdr:col>9</xdr:col>
      <xdr:colOff>285840</xdr:colOff>
      <xdr:row>23</xdr:row>
      <xdr:rowOff>19080</xdr:rowOff>
    </xdr:from>
    <xdr:to>
      <xdr:col>9</xdr:col>
      <xdr:colOff>590400</xdr:colOff>
      <xdr:row>23</xdr:row>
      <xdr:rowOff>323640</xdr:rowOff>
    </xdr:to>
    <xdr:pic>
      <xdr:nvPicPr>
        <xdr:cNvPr id="950" name="Image 78" descr="Picture"/>
        <xdr:cNvPicPr/>
      </xdr:nvPicPr>
      <xdr:blipFill>
        <a:blip r:embed="rId78"/>
        <a:stretch/>
      </xdr:blipFill>
      <xdr:spPr>
        <a:xfrm>
          <a:off x="7513560" y="6162840"/>
          <a:ext cx="304560" cy="304560"/>
        </a:xfrm>
        <a:prstGeom prst="rect">
          <a:avLst/>
        </a:prstGeom>
        <a:ln w="0">
          <a:noFill/>
        </a:ln>
      </xdr:spPr>
    </xdr:pic>
    <xdr:clientData/>
  </xdr:twoCellAnchor>
  <xdr:twoCellAnchor editAs="oneCell">
    <xdr:from>
      <xdr:col>1</xdr:col>
      <xdr:colOff>266760</xdr:colOff>
      <xdr:row>31</xdr:row>
      <xdr:rowOff>57240</xdr:rowOff>
    </xdr:from>
    <xdr:to>
      <xdr:col>1</xdr:col>
      <xdr:colOff>609480</xdr:colOff>
      <xdr:row>31</xdr:row>
      <xdr:rowOff>399960</xdr:rowOff>
    </xdr:to>
    <xdr:pic>
      <xdr:nvPicPr>
        <xdr:cNvPr id="951" name="Image 79" descr="Picture"/>
        <xdr:cNvPicPr/>
      </xdr:nvPicPr>
      <xdr:blipFill>
        <a:blip r:embed="rId79"/>
        <a:stretch/>
      </xdr:blipFill>
      <xdr:spPr>
        <a:xfrm>
          <a:off x="443160" y="12087360"/>
          <a:ext cx="342720" cy="342720"/>
        </a:xfrm>
        <a:prstGeom prst="rect">
          <a:avLst/>
        </a:prstGeom>
        <a:ln w="0">
          <a:noFill/>
        </a:ln>
      </xdr:spPr>
    </xdr:pic>
    <xdr:clientData/>
  </xdr:twoCellAnchor>
  <xdr:twoCellAnchor editAs="oneCell">
    <xdr:from>
      <xdr:col>2</xdr:col>
      <xdr:colOff>257040</xdr:colOff>
      <xdr:row>31</xdr:row>
      <xdr:rowOff>38160</xdr:rowOff>
    </xdr:from>
    <xdr:to>
      <xdr:col>2</xdr:col>
      <xdr:colOff>618480</xdr:colOff>
      <xdr:row>31</xdr:row>
      <xdr:rowOff>399600</xdr:rowOff>
    </xdr:to>
    <xdr:pic>
      <xdr:nvPicPr>
        <xdr:cNvPr id="952" name="Image 80" descr="Picture"/>
        <xdr:cNvPicPr/>
      </xdr:nvPicPr>
      <xdr:blipFill>
        <a:blip r:embed="rId80"/>
        <a:stretch/>
      </xdr:blipFill>
      <xdr:spPr>
        <a:xfrm>
          <a:off x="1315080" y="12068280"/>
          <a:ext cx="361440" cy="361440"/>
        </a:xfrm>
        <a:prstGeom prst="rect">
          <a:avLst/>
        </a:prstGeom>
        <a:ln w="0">
          <a:noFill/>
        </a:ln>
      </xdr:spPr>
    </xdr:pic>
    <xdr:clientData/>
  </xdr:twoCellAnchor>
  <xdr:twoCellAnchor editAs="oneCell">
    <xdr:from>
      <xdr:col>3</xdr:col>
      <xdr:colOff>257040</xdr:colOff>
      <xdr:row>31</xdr:row>
      <xdr:rowOff>38160</xdr:rowOff>
    </xdr:from>
    <xdr:to>
      <xdr:col>3</xdr:col>
      <xdr:colOff>618480</xdr:colOff>
      <xdr:row>31</xdr:row>
      <xdr:rowOff>399600</xdr:rowOff>
    </xdr:to>
    <xdr:pic>
      <xdr:nvPicPr>
        <xdr:cNvPr id="953" name="Image 81" descr="Picture"/>
        <xdr:cNvPicPr/>
      </xdr:nvPicPr>
      <xdr:blipFill>
        <a:blip r:embed="rId81"/>
        <a:stretch/>
      </xdr:blipFill>
      <xdr:spPr>
        <a:xfrm>
          <a:off x="2196360" y="12068280"/>
          <a:ext cx="361440" cy="361440"/>
        </a:xfrm>
        <a:prstGeom prst="rect">
          <a:avLst/>
        </a:prstGeom>
        <a:ln w="0">
          <a:noFill/>
        </a:ln>
      </xdr:spPr>
    </xdr:pic>
    <xdr:clientData/>
  </xdr:twoCellAnchor>
  <xdr:twoCellAnchor editAs="oneCell">
    <xdr:from>
      <xdr:col>4</xdr:col>
      <xdr:colOff>257040</xdr:colOff>
      <xdr:row>31</xdr:row>
      <xdr:rowOff>38160</xdr:rowOff>
    </xdr:from>
    <xdr:to>
      <xdr:col>4</xdr:col>
      <xdr:colOff>618480</xdr:colOff>
      <xdr:row>31</xdr:row>
      <xdr:rowOff>399600</xdr:rowOff>
    </xdr:to>
    <xdr:pic>
      <xdr:nvPicPr>
        <xdr:cNvPr id="954" name="Image 82" descr="Picture"/>
        <xdr:cNvPicPr/>
      </xdr:nvPicPr>
      <xdr:blipFill>
        <a:blip r:embed="rId82"/>
        <a:stretch/>
      </xdr:blipFill>
      <xdr:spPr>
        <a:xfrm>
          <a:off x="3077640" y="12068280"/>
          <a:ext cx="361440" cy="361440"/>
        </a:xfrm>
        <a:prstGeom prst="rect">
          <a:avLst/>
        </a:prstGeom>
        <a:ln w="0">
          <a:noFill/>
        </a:ln>
      </xdr:spPr>
    </xdr:pic>
    <xdr:clientData/>
  </xdr:twoCellAnchor>
  <xdr:twoCellAnchor editAs="oneCell">
    <xdr:from>
      <xdr:col>5</xdr:col>
      <xdr:colOff>257040</xdr:colOff>
      <xdr:row>31</xdr:row>
      <xdr:rowOff>38160</xdr:rowOff>
    </xdr:from>
    <xdr:to>
      <xdr:col>5</xdr:col>
      <xdr:colOff>618480</xdr:colOff>
      <xdr:row>31</xdr:row>
      <xdr:rowOff>399600</xdr:rowOff>
    </xdr:to>
    <xdr:pic>
      <xdr:nvPicPr>
        <xdr:cNvPr id="955" name="Image 83" descr="Picture"/>
        <xdr:cNvPicPr/>
      </xdr:nvPicPr>
      <xdr:blipFill>
        <a:blip r:embed="rId83"/>
        <a:stretch/>
      </xdr:blipFill>
      <xdr:spPr>
        <a:xfrm>
          <a:off x="3958920" y="12068280"/>
          <a:ext cx="361440" cy="361440"/>
        </a:xfrm>
        <a:prstGeom prst="rect">
          <a:avLst/>
        </a:prstGeom>
        <a:ln w="0">
          <a:noFill/>
        </a:ln>
      </xdr:spPr>
    </xdr:pic>
    <xdr:clientData/>
  </xdr:twoCellAnchor>
  <xdr:twoCellAnchor editAs="oneCell">
    <xdr:from>
      <xdr:col>6</xdr:col>
      <xdr:colOff>257040</xdr:colOff>
      <xdr:row>31</xdr:row>
      <xdr:rowOff>38160</xdr:rowOff>
    </xdr:from>
    <xdr:to>
      <xdr:col>6</xdr:col>
      <xdr:colOff>618480</xdr:colOff>
      <xdr:row>31</xdr:row>
      <xdr:rowOff>399600</xdr:rowOff>
    </xdr:to>
    <xdr:pic>
      <xdr:nvPicPr>
        <xdr:cNvPr id="956" name="Image 84" descr="Picture"/>
        <xdr:cNvPicPr/>
      </xdr:nvPicPr>
      <xdr:blipFill>
        <a:blip r:embed="rId84"/>
        <a:stretch/>
      </xdr:blipFill>
      <xdr:spPr>
        <a:xfrm>
          <a:off x="4840560" y="12068280"/>
          <a:ext cx="361440" cy="361440"/>
        </a:xfrm>
        <a:prstGeom prst="rect">
          <a:avLst/>
        </a:prstGeom>
        <a:ln w="0">
          <a:noFill/>
        </a:ln>
      </xdr:spPr>
    </xdr:pic>
    <xdr:clientData/>
  </xdr:twoCellAnchor>
  <xdr:twoCellAnchor editAs="oneCell">
    <xdr:from>
      <xdr:col>7</xdr:col>
      <xdr:colOff>257040</xdr:colOff>
      <xdr:row>31</xdr:row>
      <xdr:rowOff>38160</xdr:rowOff>
    </xdr:from>
    <xdr:to>
      <xdr:col>7</xdr:col>
      <xdr:colOff>618480</xdr:colOff>
      <xdr:row>31</xdr:row>
      <xdr:rowOff>399600</xdr:rowOff>
    </xdr:to>
    <xdr:pic>
      <xdr:nvPicPr>
        <xdr:cNvPr id="957" name="Image 85" descr="Picture"/>
        <xdr:cNvPicPr/>
      </xdr:nvPicPr>
      <xdr:blipFill>
        <a:blip r:embed="rId85"/>
        <a:stretch/>
      </xdr:blipFill>
      <xdr:spPr>
        <a:xfrm>
          <a:off x="5721840" y="12068280"/>
          <a:ext cx="361440" cy="361440"/>
        </a:xfrm>
        <a:prstGeom prst="rect">
          <a:avLst/>
        </a:prstGeom>
        <a:ln w="0">
          <a:noFill/>
        </a:ln>
      </xdr:spPr>
    </xdr:pic>
    <xdr:clientData/>
  </xdr:twoCellAnchor>
  <xdr:twoCellAnchor editAs="oneCell">
    <xdr:from>
      <xdr:col>8</xdr:col>
      <xdr:colOff>257040</xdr:colOff>
      <xdr:row>31</xdr:row>
      <xdr:rowOff>38160</xdr:rowOff>
    </xdr:from>
    <xdr:to>
      <xdr:col>8</xdr:col>
      <xdr:colOff>618480</xdr:colOff>
      <xdr:row>31</xdr:row>
      <xdr:rowOff>399600</xdr:rowOff>
    </xdr:to>
    <xdr:pic>
      <xdr:nvPicPr>
        <xdr:cNvPr id="958" name="Image 86" descr="Picture"/>
        <xdr:cNvPicPr/>
      </xdr:nvPicPr>
      <xdr:blipFill>
        <a:blip r:embed="rId86"/>
        <a:stretch/>
      </xdr:blipFill>
      <xdr:spPr>
        <a:xfrm>
          <a:off x="6603120" y="12068280"/>
          <a:ext cx="361440" cy="361440"/>
        </a:xfrm>
        <a:prstGeom prst="rect">
          <a:avLst/>
        </a:prstGeom>
        <a:ln w="0">
          <a:noFill/>
        </a:ln>
      </xdr:spPr>
    </xdr:pic>
    <xdr:clientData/>
  </xdr:twoCellAnchor>
  <xdr:twoCellAnchor editAs="oneCell">
    <xdr:from>
      <xdr:col>9</xdr:col>
      <xdr:colOff>257040</xdr:colOff>
      <xdr:row>31</xdr:row>
      <xdr:rowOff>38160</xdr:rowOff>
    </xdr:from>
    <xdr:to>
      <xdr:col>9</xdr:col>
      <xdr:colOff>618480</xdr:colOff>
      <xdr:row>31</xdr:row>
      <xdr:rowOff>399600</xdr:rowOff>
    </xdr:to>
    <xdr:pic>
      <xdr:nvPicPr>
        <xdr:cNvPr id="959" name="Image 87" descr="Picture"/>
        <xdr:cNvPicPr/>
      </xdr:nvPicPr>
      <xdr:blipFill>
        <a:blip r:embed="rId87"/>
        <a:stretch/>
      </xdr:blipFill>
      <xdr:spPr>
        <a:xfrm>
          <a:off x="7484760" y="12068280"/>
          <a:ext cx="361440" cy="361440"/>
        </a:xfrm>
        <a:prstGeom prst="rect">
          <a:avLst/>
        </a:prstGeom>
        <a:ln w="0">
          <a:noFill/>
        </a:ln>
      </xdr:spPr>
    </xdr:pic>
    <xdr:clientData/>
  </xdr:twoCellAnchor>
  <xdr:twoCellAnchor editAs="oneCell">
    <xdr:from>
      <xdr:col>10</xdr:col>
      <xdr:colOff>295200</xdr:colOff>
      <xdr:row>31</xdr:row>
      <xdr:rowOff>38160</xdr:rowOff>
    </xdr:from>
    <xdr:to>
      <xdr:col>10</xdr:col>
      <xdr:colOff>580680</xdr:colOff>
      <xdr:row>31</xdr:row>
      <xdr:rowOff>323640</xdr:rowOff>
    </xdr:to>
    <xdr:pic>
      <xdr:nvPicPr>
        <xdr:cNvPr id="960" name="Image 88" descr="Picture"/>
        <xdr:cNvPicPr/>
      </xdr:nvPicPr>
      <xdr:blipFill>
        <a:blip r:embed="rId88"/>
        <a:stretch/>
      </xdr:blipFill>
      <xdr:spPr>
        <a:xfrm>
          <a:off x="8404200" y="12068280"/>
          <a:ext cx="285480" cy="285480"/>
        </a:xfrm>
        <a:prstGeom prst="rect">
          <a:avLst/>
        </a:prstGeom>
        <a:ln w="0">
          <a:noFill/>
        </a:ln>
      </xdr:spPr>
    </xdr:pic>
    <xdr:clientData/>
  </xdr:twoCellAnchor>
  <xdr:twoCellAnchor editAs="oneCell">
    <xdr:from>
      <xdr:col>10</xdr:col>
      <xdr:colOff>285840</xdr:colOff>
      <xdr:row>23</xdr:row>
      <xdr:rowOff>19080</xdr:rowOff>
    </xdr:from>
    <xdr:to>
      <xdr:col>10</xdr:col>
      <xdr:colOff>590400</xdr:colOff>
      <xdr:row>23</xdr:row>
      <xdr:rowOff>323640</xdr:rowOff>
    </xdr:to>
    <xdr:pic>
      <xdr:nvPicPr>
        <xdr:cNvPr id="961" name="Image 89" descr="Picture"/>
        <xdr:cNvPicPr/>
      </xdr:nvPicPr>
      <xdr:blipFill>
        <a:blip r:embed="rId89"/>
        <a:stretch/>
      </xdr:blipFill>
      <xdr:spPr>
        <a:xfrm>
          <a:off x="8394840" y="6162840"/>
          <a:ext cx="304560" cy="304560"/>
        </a:xfrm>
        <a:prstGeom prst="rect">
          <a:avLst/>
        </a:prstGeom>
        <a:ln w="0">
          <a:noFill/>
        </a:ln>
      </xdr:spPr>
    </xdr:pic>
    <xdr:clientData/>
  </xdr:twoCellAnchor>
  <xdr:twoCellAnchor editAs="oneCell">
    <xdr:from>
      <xdr:col>1</xdr:col>
      <xdr:colOff>266760</xdr:colOff>
      <xdr:row>32</xdr:row>
      <xdr:rowOff>57240</xdr:rowOff>
    </xdr:from>
    <xdr:to>
      <xdr:col>1</xdr:col>
      <xdr:colOff>609480</xdr:colOff>
      <xdr:row>32</xdr:row>
      <xdr:rowOff>399960</xdr:rowOff>
    </xdr:to>
    <xdr:pic>
      <xdr:nvPicPr>
        <xdr:cNvPr id="962" name="Image 90" descr="Picture"/>
        <xdr:cNvPicPr/>
      </xdr:nvPicPr>
      <xdr:blipFill>
        <a:blip r:embed="rId90"/>
        <a:stretch/>
      </xdr:blipFill>
      <xdr:spPr>
        <a:xfrm>
          <a:off x="443160" y="12849480"/>
          <a:ext cx="342720" cy="342720"/>
        </a:xfrm>
        <a:prstGeom prst="rect">
          <a:avLst/>
        </a:prstGeom>
        <a:ln w="0">
          <a:noFill/>
        </a:ln>
      </xdr:spPr>
    </xdr:pic>
    <xdr:clientData/>
  </xdr:twoCellAnchor>
  <xdr:twoCellAnchor editAs="oneCell">
    <xdr:from>
      <xdr:col>2</xdr:col>
      <xdr:colOff>295200</xdr:colOff>
      <xdr:row>32</xdr:row>
      <xdr:rowOff>38160</xdr:rowOff>
    </xdr:from>
    <xdr:to>
      <xdr:col>2</xdr:col>
      <xdr:colOff>580680</xdr:colOff>
      <xdr:row>32</xdr:row>
      <xdr:rowOff>323640</xdr:rowOff>
    </xdr:to>
    <xdr:pic>
      <xdr:nvPicPr>
        <xdr:cNvPr id="963" name="Image 91" descr="Picture"/>
        <xdr:cNvPicPr/>
      </xdr:nvPicPr>
      <xdr:blipFill>
        <a:blip r:embed="rId91"/>
        <a:stretch/>
      </xdr:blipFill>
      <xdr:spPr>
        <a:xfrm>
          <a:off x="1353240" y="12830400"/>
          <a:ext cx="285480" cy="285480"/>
        </a:xfrm>
        <a:prstGeom prst="rect">
          <a:avLst/>
        </a:prstGeom>
        <a:ln w="0">
          <a:noFill/>
        </a:ln>
      </xdr:spPr>
    </xdr:pic>
    <xdr:clientData/>
  </xdr:twoCellAnchor>
  <xdr:twoCellAnchor editAs="oneCell">
    <xdr:from>
      <xdr:col>3</xdr:col>
      <xdr:colOff>295200</xdr:colOff>
      <xdr:row>32</xdr:row>
      <xdr:rowOff>38160</xdr:rowOff>
    </xdr:from>
    <xdr:to>
      <xdr:col>3</xdr:col>
      <xdr:colOff>580680</xdr:colOff>
      <xdr:row>32</xdr:row>
      <xdr:rowOff>323640</xdr:rowOff>
    </xdr:to>
    <xdr:pic>
      <xdr:nvPicPr>
        <xdr:cNvPr id="964" name="Image 92" descr="Picture"/>
        <xdr:cNvPicPr/>
      </xdr:nvPicPr>
      <xdr:blipFill>
        <a:blip r:embed="rId92"/>
        <a:stretch/>
      </xdr:blipFill>
      <xdr:spPr>
        <a:xfrm>
          <a:off x="2234520" y="12830400"/>
          <a:ext cx="285480" cy="285480"/>
        </a:xfrm>
        <a:prstGeom prst="rect">
          <a:avLst/>
        </a:prstGeom>
        <a:ln w="0">
          <a:noFill/>
        </a:ln>
      </xdr:spPr>
    </xdr:pic>
    <xdr:clientData/>
  </xdr:twoCellAnchor>
  <xdr:twoCellAnchor editAs="oneCell">
    <xdr:from>
      <xdr:col>4</xdr:col>
      <xdr:colOff>295200</xdr:colOff>
      <xdr:row>32</xdr:row>
      <xdr:rowOff>38160</xdr:rowOff>
    </xdr:from>
    <xdr:to>
      <xdr:col>4</xdr:col>
      <xdr:colOff>580680</xdr:colOff>
      <xdr:row>32</xdr:row>
      <xdr:rowOff>323640</xdr:rowOff>
    </xdr:to>
    <xdr:pic>
      <xdr:nvPicPr>
        <xdr:cNvPr id="965" name="Image 93" descr="Picture"/>
        <xdr:cNvPicPr/>
      </xdr:nvPicPr>
      <xdr:blipFill>
        <a:blip r:embed="rId93"/>
        <a:stretch/>
      </xdr:blipFill>
      <xdr:spPr>
        <a:xfrm>
          <a:off x="3115800" y="12830400"/>
          <a:ext cx="285480" cy="285480"/>
        </a:xfrm>
        <a:prstGeom prst="rect">
          <a:avLst/>
        </a:prstGeom>
        <a:ln w="0">
          <a:noFill/>
        </a:ln>
      </xdr:spPr>
    </xdr:pic>
    <xdr:clientData/>
  </xdr:twoCellAnchor>
  <xdr:twoCellAnchor editAs="oneCell">
    <xdr:from>
      <xdr:col>5</xdr:col>
      <xdr:colOff>295200</xdr:colOff>
      <xdr:row>32</xdr:row>
      <xdr:rowOff>38160</xdr:rowOff>
    </xdr:from>
    <xdr:to>
      <xdr:col>5</xdr:col>
      <xdr:colOff>580680</xdr:colOff>
      <xdr:row>32</xdr:row>
      <xdr:rowOff>323640</xdr:rowOff>
    </xdr:to>
    <xdr:pic>
      <xdr:nvPicPr>
        <xdr:cNvPr id="966" name="Image 94" descr="Picture"/>
        <xdr:cNvPicPr/>
      </xdr:nvPicPr>
      <xdr:blipFill>
        <a:blip r:embed="rId94"/>
        <a:stretch/>
      </xdr:blipFill>
      <xdr:spPr>
        <a:xfrm>
          <a:off x="3997080" y="12830400"/>
          <a:ext cx="285480" cy="285480"/>
        </a:xfrm>
        <a:prstGeom prst="rect">
          <a:avLst/>
        </a:prstGeom>
        <a:ln w="0">
          <a:noFill/>
        </a:ln>
      </xdr:spPr>
    </xdr:pic>
    <xdr:clientData/>
  </xdr:twoCellAnchor>
  <xdr:twoCellAnchor editAs="oneCell">
    <xdr:from>
      <xdr:col>6</xdr:col>
      <xdr:colOff>295200</xdr:colOff>
      <xdr:row>32</xdr:row>
      <xdr:rowOff>38160</xdr:rowOff>
    </xdr:from>
    <xdr:to>
      <xdr:col>6</xdr:col>
      <xdr:colOff>580680</xdr:colOff>
      <xdr:row>32</xdr:row>
      <xdr:rowOff>323640</xdr:rowOff>
    </xdr:to>
    <xdr:pic>
      <xdr:nvPicPr>
        <xdr:cNvPr id="967" name="Image 95" descr="Picture"/>
        <xdr:cNvPicPr/>
      </xdr:nvPicPr>
      <xdr:blipFill>
        <a:blip r:embed="rId95"/>
        <a:stretch/>
      </xdr:blipFill>
      <xdr:spPr>
        <a:xfrm>
          <a:off x="4878720" y="12830400"/>
          <a:ext cx="285480" cy="285480"/>
        </a:xfrm>
        <a:prstGeom prst="rect">
          <a:avLst/>
        </a:prstGeom>
        <a:ln w="0">
          <a:noFill/>
        </a:ln>
      </xdr:spPr>
    </xdr:pic>
    <xdr:clientData/>
  </xdr:twoCellAnchor>
  <xdr:twoCellAnchor editAs="oneCell">
    <xdr:from>
      <xdr:col>7</xdr:col>
      <xdr:colOff>295200</xdr:colOff>
      <xdr:row>32</xdr:row>
      <xdr:rowOff>38160</xdr:rowOff>
    </xdr:from>
    <xdr:to>
      <xdr:col>7</xdr:col>
      <xdr:colOff>580680</xdr:colOff>
      <xdr:row>32</xdr:row>
      <xdr:rowOff>323640</xdr:rowOff>
    </xdr:to>
    <xdr:pic>
      <xdr:nvPicPr>
        <xdr:cNvPr id="968" name="Image 96" descr="Picture"/>
        <xdr:cNvPicPr/>
      </xdr:nvPicPr>
      <xdr:blipFill>
        <a:blip r:embed="rId96"/>
        <a:stretch/>
      </xdr:blipFill>
      <xdr:spPr>
        <a:xfrm>
          <a:off x="5760000" y="12830400"/>
          <a:ext cx="285480" cy="285480"/>
        </a:xfrm>
        <a:prstGeom prst="rect">
          <a:avLst/>
        </a:prstGeom>
        <a:ln w="0">
          <a:noFill/>
        </a:ln>
      </xdr:spPr>
    </xdr:pic>
    <xdr:clientData/>
  </xdr:twoCellAnchor>
  <xdr:twoCellAnchor editAs="oneCell">
    <xdr:from>
      <xdr:col>8</xdr:col>
      <xdr:colOff>295200</xdr:colOff>
      <xdr:row>32</xdr:row>
      <xdr:rowOff>38160</xdr:rowOff>
    </xdr:from>
    <xdr:to>
      <xdr:col>8</xdr:col>
      <xdr:colOff>580680</xdr:colOff>
      <xdr:row>32</xdr:row>
      <xdr:rowOff>323640</xdr:rowOff>
    </xdr:to>
    <xdr:pic>
      <xdr:nvPicPr>
        <xdr:cNvPr id="969" name="Image 97" descr="Picture"/>
        <xdr:cNvPicPr/>
      </xdr:nvPicPr>
      <xdr:blipFill>
        <a:blip r:embed="rId97"/>
        <a:stretch/>
      </xdr:blipFill>
      <xdr:spPr>
        <a:xfrm>
          <a:off x="6641280" y="12830400"/>
          <a:ext cx="285480" cy="285480"/>
        </a:xfrm>
        <a:prstGeom prst="rect">
          <a:avLst/>
        </a:prstGeom>
        <a:ln w="0">
          <a:noFill/>
        </a:ln>
      </xdr:spPr>
    </xdr:pic>
    <xdr:clientData/>
  </xdr:twoCellAnchor>
  <xdr:twoCellAnchor editAs="oneCell">
    <xdr:from>
      <xdr:col>9</xdr:col>
      <xdr:colOff>295200</xdr:colOff>
      <xdr:row>32</xdr:row>
      <xdr:rowOff>38160</xdr:rowOff>
    </xdr:from>
    <xdr:to>
      <xdr:col>9</xdr:col>
      <xdr:colOff>580680</xdr:colOff>
      <xdr:row>32</xdr:row>
      <xdr:rowOff>323640</xdr:rowOff>
    </xdr:to>
    <xdr:pic>
      <xdr:nvPicPr>
        <xdr:cNvPr id="970" name="Image 98" descr="Picture"/>
        <xdr:cNvPicPr/>
      </xdr:nvPicPr>
      <xdr:blipFill>
        <a:blip r:embed="rId98"/>
        <a:stretch/>
      </xdr:blipFill>
      <xdr:spPr>
        <a:xfrm>
          <a:off x="7522920" y="12830400"/>
          <a:ext cx="285480" cy="285480"/>
        </a:xfrm>
        <a:prstGeom prst="rect">
          <a:avLst/>
        </a:prstGeom>
        <a:ln w="0">
          <a:noFill/>
        </a:ln>
      </xdr:spPr>
    </xdr:pic>
    <xdr:clientData/>
  </xdr:twoCellAnchor>
  <xdr:twoCellAnchor editAs="oneCell">
    <xdr:from>
      <xdr:col>10</xdr:col>
      <xdr:colOff>257040</xdr:colOff>
      <xdr:row>32</xdr:row>
      <xdr:rowOff>38160</xdr:rowOff>
    </xdr:from>
    <xdr:to>
      <xdr:col>10</xdr:col>
      <xdr:colOff>618480</xdr:colOff>
      <xdr:row>32</xdr:row>
      <xdr:rowOff>399600</xdr:rowOff>
    </xdr:to>
    <xdr:pic>
      <xdr:nvPicPr>
        <xdr:cNvPr id="971" name="Image 99" descr="Picture"/>
        <xdr:cNvPicPr/>
      </xdr:nvPicPr>
      <xdr:blipFill>
        <a:blip r:embed="rId99"/>
        <a:stretch/>
      </xdr:blipFill>
      <xdr:spPr>
        <a:xfrm>
          <a:off x="8366040" y="12830400"/>
          <a:ext cx="361440" cy="361440"/>
        </a:xfrm>
        <a:prstGeom prst="rect">
          <a:avLst/>
        </a:prstGeom>
        <a:ln w="0">
          <a:noFill/>
        </a:ln>
      </xdr:spPr>
    </xdr:pic>
    <xdr:clientData/>
  </xdr:twoCellAnchor>
  <xdr:twoCellAnchor editAs="oneCell">
    <xdr:from>
      <xdr:col>1</xdr:col>
      <xdr:colOff>257040</xdr:colOff>
      <xdr:row>36</xdr:row>
      <xdr:rowOff>28440</xdr:rowOff>
    </xdr:from>
    <xdr:to>
      <xdr:col>1</xdr:col>
      <xdr:colOff>618480</xdr:colOff>
      <xdr:row>36</xdr:row>
      <xdr:rowOff>389880</xdr:rowOff>
    </xdr:to>
    <xdr:pic>
      <xdr:nvPicPr>
        <xdr:cNvPr id="972" name="Image 100" descr="Picture"/>
        <xdr:cNvPicPr/>
      </xdr:nvPicPr>
      <xdr:blipFill>
        <a:blip r:embed="rId100"/>
        <a:stretch/>
      </xdr:blipFill>
      <xdr:spPr>
        <a:xfrm>
          <a:off x="433440" y="14239800"/>
          <a:ext cx="361440" cy="361440"/>
        </a:xfrm>
        <a:prstGeom prst="rect">
          <a:avLst/>
        </a:prstGeom>
        <a:ln w="0">
          <a:noFill/>
        </a:ln>
      </xdr:spPr>
    </xdr:pic>
    <xdr:clientData/>
  </xdr:twoCellAnchor>
  <xdr:twoCellAnchor editAs="oneCell">
    <xdr:from>
      <xdr:col>1</xdr:col>
      <xdr:colOff>257040</xdr:colOff>
      <xdr:row>37</xdr:row>
      <xdr:rowOff>28440</xdr:rowOff>
    </xdr:from>
    <xdr:to>
      <xdr:col>1</xdr:col>
      <xdr:colOff>618480</xdr:colOff>
      <xdr:row>37</xdr:row>
      <xdr:rowOff>389880</xdr:rowOff>
    </xdr:to>
    <xdr:pic>
      <xdr:nvPicPr>
        <xdr:cNvPr id="973" name="Image 101" descr="Picture"/>
        <xdr:cNvPicPr/>
      </xdr:nvPicPr>
      <xdr:blipFill>
        <a:blip r:embed="rId101"/>
        <a:stretch/>
      </xdr:blipFill>
      <xdr:spPr>
        <a:xfrm>
          <a:off x="433440" y="14668200"/>
          <a:ext cx="361440" cy="361440"/>
        </a:xfrm>
        <a:prstGeom prst="rect">
          <a:avLst/>
        </a:prstGeom>
        <a:ln w="0">
          <a:noFill/>
        </a:ln>
      </xdr:spPr>
    </xdr:pic>
    <xdr:clientData/>
  </xdr:twoCellAnchor>
  <xdr:twoCellAnchor editAs="oneCell">
    <xdr:from>
      <xdr:col>1</xdr:col>
      <xdr:colOff>257040</xdr:colOff>
      <xdr:row>38</xdr:row>
      <xdr:rowOff>28440</xdr:rowOff>
    </xdr:from>
    <xdr:to>
      <xdr:col>1</xdr:col>
      <xdr:colOff>618480</xdr:colOff>
      <xdr:row>38</xdr:row>
      <xdr:rowOff>389880</xdr:rowOff>
    </xdr:to>
    <xdr:pic>
      <xdr:nvPicPr>
        <xdr:cNvPr id="974" name="Image 102" descr="Picture"/>
        <xdr:cNvPicPr/>
      </xdr:nvPicPr>
      <xdr:blipFill>
        <a:blip r:embed="rId102"/>
        <a:stretch/>
      </xdr:blipFill>
      <xdr:spPr>
        <a:xfrm>
          <a:off x="433440" y="15096960"/>
          <a:ext cx="361440" cy="361440"/>
        </a:xfrm>
        <a:prstGeom prst="rect">
          <a:avLst/>
        </a:prstGeom>
        <a:ln w="0">
          <a:noFill/>
        </a:ln>
      </xdr:spPr>
    </xdr:pic>
    <xdr:clientData/>
  </xdr:twoCellAnchor>
  <xdr:twoCellAnchor editAs="oneCell">
    <xdr:from>
      <xdr:col>1</xdr:col>
      <xdr:colOff>257040</xdr:colOff>
      <xdr:row>39</xdr:row>
      <xdr:rowOff>28440</xdr:rowOff>
    </xdr:from>
    <xdr:to>
      <xdr:col>1</xdr:col>
      <xdr:colOff>618480</xdr:colOff>
      <xdr:row>39</xdr:row>
      <xdr:rowOff>389880</xdr:rowOff>
    </xdr:to>
    <xdr:pic>
      <xdr:nvPicPr>
        <xdr:cNvPr id="975" name="Image 103" descr="Picture"/>
        <xdr:cNvPicPr/>
      </xdr:nvPicPr>
      <xdr:blipFill>
        <a:blip r:embed="rId103"/>
        <a:stretch/>
      </xdr:blipFill>
      <xdr:spPr>
        <a:xfrm>
          <a:off x="433440" y="15525720"/>
          <a:ext cx="361440" cy="361440"/>
        </a:xfrm>
        <a:prstGeom prst="rect">
          <a:avLst/>
        </a:prstGeom>
        <a:ln w="0">
          <a:noFill/>
        </a:ln>
      </xdr:spPr>
    </xdr:pic>
    <xdr:clientData/>
  </xdr:twoCellAnchor>
  <xdr:twoCellAnchor editAs="oneCell">
    <xdr:from>
      <xdr:col>1</xdr:col>
      <xdr:colOff>257040</xdr:colOff>
      <xdr:row>40</xdr:row>
      <xdr:rowOff>28440</xdr:rowOff>
    </xdr:from>
    <xdr:to>
      <xdr:col>1</xdr:col>
      <xdr:colOff>618480</xdr:colOff>
      <xdr:row>40</xdr:row>
      <xdr:rowOff>389880</xdr:rowOff>
    </xdr:to>
    <xdr:pic>
      <xdr:nvPicPr>
        <xdr:cNvPr id="976" name="Image 104" descr="Picture"/>
        <xdr:cNvPicPr/>
      </xdr:nvPicPr>
      <xdr:blipFill>
        <a:blip r:embed="rId104"/>
        <a:stretch/>
      </xdr:blipFill>
      <xdr:spPr>
        <a:xfrm>
          <a:off x="433440" y="15954120"/>
          <a:ext cx="361440" cy="361440"/>
        </a:xfrm>
        <a:prstGeom prst="rect">
          <a:avLst/>
        </a:prstGeom>
        <a:ln w="0">
          <a:noFill/>
        </a:ln>
      </xdr:spPr>
    </xdr:pic>
    <xdr:clientData/>
  </xdr:twoCellAnchor>
  <xdr:twoCellAnchor editAs="oneCell">
    <xdr:from>
      <xdr:col>1</xdr:col>
      <xdr:colOff>257040</xdr:colOff>
      <xdr:row>41</xdr:row>
      <xdr:rowOff>28440</xdr:rowOff>
    </xdr:from>
    <xdr:to>
      <xdr:col>1</xdr:col>
      <xdr:colOff>618480</xdr:colOff>
      <xdr:row>41</xdr:row>
      <xdr:rowOff>389880</xdr:rowOff>
    </xdr:to>
    <xdr:pic>
      <xdr:nvPicPr>
        <xdr:cNvPr id="977" name="Image 105" descr="Picture"/>
        <xdr:cNvPicPr/>
      </xdr:nvPicPr>
      <xdr:blipFill>
        <a:blip r:embed="rId105"/>
        <a:stretch/>
      </xdr:blipFill>
      <xdr:spPr>
        <a:xfrm>
          <a:off x="433440" y="16382880"/>
          <a:ext cx="361440" cy="361440"/>
        </a:xfrm>
        <a:prstGeom prst="rect">
          <a:avLst/>
        </a:prstGeom>
        <a:ln w="0">
          <a:noFill/>
        </a:ln>
      </xdr:spPr>
    </xdr:pic>
    <xdr:clientData/>
  </xdr:twoCellAnchor>
  <xdr:twoCellAnchor editAs="oneCell">
    <xdr:from>
      <xdr:col>1</xdr:col>
      <xdr:colOff>257040</xdr:colOff>
      <xdr:row>42</xdr:row>
      <xdr:rowOff>28440</xdr:rowOff>
    </xdr:from>
    <xdr:to>
      <xdr:col>1</xdr:col>
      <xdr:colOff>618480</xdr:colOff>
      <xdr:row>42</xdr:row>
      <xdr:rowOff>389880</xdr:rowOff>
    </xdr:to>
    <xdr:pic>
      <xdr:nvPicPr>
        <xdr:cNvPr id="978" name="Image 106" descr="Picture"/>
        <xdr:cNvPicPr/>
      </xdr:nvPicPr>
      <xdr:blipFill>
        <a:blip r:embed="rId106"/>
        <a:stretch/>
      </xdr:blipFill>
      <xdr:spPr>
        <a:xfrm>
          <a:off x="433440" y="16811640"/>
          <a:ext cx="361440" cy="361440"/>
        </a:xfrm>
        <a:prstGeom prst="rect">
          <a:avLst/>
        </a:prstGeom>
        <a:ln w="0">
          <a:noFill/>
        </a:ln>
      </xdr:spPr>
    </xdr:pic>
    <xdr:clientData/>
  </xdr:twoCellAnchor>
  <xdr:twoCellAnchor editAs="oneCell">
    <xdr:from>
      <xdr:col>1</xdr:col>
      <xdr:colOff>257040</xdr:colOff>
      <xdr:row>43</xdr:row>
      <xdr:rowOff>28440</xdr:rowOff>
    </xdr:from>
    <xdr:to>
      <xdr:col>1</xdr:col>
      <xdr:colOff>618480</xdr:colOff>
      <xdr:row>43</xdr:row>
      <xdr:rowOff>389880</xdr:rowOff>
    </xdr:to>
    <xdr:pic>
      <xdr:nvPicPr>
        <xdr:cNvPr id="979" name="Image 107" descr="Picture"/>
        <xdr:cNvPicPr/>
      </xdr:nvPicPr>
      <xdr:blipFill>
        <a:blip r:embed="rId107"/>
        <a:stretch/>
      </xdr:blipFill>
      <xdr:spPr>
        <a:xfrm>
          <a:off x="433440" y="17240040"/>
          <a:ext cx="361440" cy="361440"/>
        </a:xfrm>
        <a:prstGeom prst="rect">
          <a:avLst/>
        </a:prstGeom>
        <a:ln w="0">
          <a:noFill/>
        </a:ln>
      </xdr:spPr>
    </xdr:pic>
    <xdr:clientData/>
  </xdr:twoCellAnchor>
  <xdr:twoCellAnchor editAs="oneCell">
    <xdr:from>
      <xdr:col>1</xdr:col>
      <xdr:colOff>257040</xdr:colOff>
      <xdr:row>44</xdr:row>
      <xdr:rowOff>28440</xdr:rowOff>
    </xdr:from>
    <xdr:to>
      <xdr:col>1</xdr:col>
      <xdr:colOff>618480</xdr:colOff>
      <xdr:row>44</xdr:row>
      <xdr:rowOff>389880</xdr:rowOff>
    </xdr:to>
    <xdr:pic>
      <xdr:nvPicPr>
        <xdr:cNvPr id="980" name="Image 108" descr="Picture"/>
        <xdr:cNvPicPr/>
      </xdr:nvPicPr>
      <xdr:blipFill>
        <a:blip r:embed="rId108"/>
        <a:stretch/>
      </xdr:blipFill>
      <xdr:spPr>
        <a:xfrm>
          <a:off x="433440" y="17668800"/>
          <a:ext cx="361440" cy="361440"/>
        </a:xfrm>
        <a:prstGeom prst="rect">
          <a:avLst/>
        </a:prstGeom>
        <a:ln w="0">
          <a:noFill/>
        </a:ln>
      </xdr:spPr>
    </xdr:pic>
    <xdr:clientData/>
  </xdr:twoCellAnchor>
  <xdr:twoCellAnchor editAs="oneCell">
    <xdr:from>
      <xdr:col>1</xdr:col>
      <xdr:colOff>257040</xdr:colOff>
      <xdr:row>45</xdr:row>
      <xdr:rowOff>28440</xdr:rowOff>
    </xdr:from>
    <xdr:to>
      <xdr:col>1</xdr:col>
      <xdr:colOff>618480</xdr:colOff>
      <xdr:row>45</xdr:row>
      <xdr:rowOff>389880</xdr:rowOff>
    </xdr:to>
    <xdr:pic>
      <xdr:nvPicPr>
        <xdr:cNvPr id="981" name="Image 109" descr="Picture"/>
        <xdr:cNvPicPr/>
      </xdr:nvPicPr>
      <xdr:blipFill>
        <a:blip r:embed="rId109"/>
        <a:stretch/>
      </xdr:blipFill>
      <xdr:spPr>
        <a:xfrm>
          <a:off x="433440" y="18097200"/>
          <a:ext cx="361440" cy="361440"/>
        </a:xfrm>
        <a:prstGeom prst="rect">
          <a:avLst/>
        </a:prstGeom>
        <a:ln w="0">
          <a:noFill/>
        </a:ln>
      </xdr:spPr>
    </xdr:pic>
    <xdr:clientData/>
  </xdr:twoCellAnchor>
  <xdr:twoCellAnchor editAs="oneCell">
    <xdr:from>
      <xdr:col>1</xdr:col>
      <xdr:colOff>257040</xdr:colOff>
      <xdr:row>46</xdr:row>
      <xdr:rowOff>28440</xdr:rowOff>
    </xdr:from>
    <xdr:to>
      <xdr:col>1</xdr:col>
      <xdr:colOff>618480</xdr:colOff>
      <xdr:row>46</xdr:row>
      <xdr:rowOff>389880</xdr:rowOff>
    </xdr:to>
    <xdr:pic>
      <xdr:nvPicPr>
        <xdr:cNvPr id="982" name="Image 110" descr="Picture"/>
        <xdr:cNvPicPr/>
      </xdr:nvPicPr>
      <xdr:blipFill>
        <a:blip r:embed="rId110"/>
        <a:stretch/>
      </xdr:blipFill>
      <xdr:spPr>
        <a:xfrm>
          <a:off x="433440" y="18525960"/>
          <a:ext cx="361440" cy="361440"/>
        </a:xfrm>
        <a:prstGeom prst="rect">
          <a:avLst/>
        </a:prstGeom>
        <a:ln w="0">
          <a:noFill/>
        </a:ln>
      </xdr:spPr>
    </xdr:pic>
    <xdr:clientData/>
  </xdr:twoCellAnchor>
  <xdr:twoCellAnchor editAs="oneCell">
    <xdr:from>
      <xdr:col>1</xdr:col>
      <xdr:colOff>276120</xdr:colOff>
      <xdr:row>59</xdr:row>
      <xdr:rowOff>28440</xdr:rowOff>
    </xdr:from>
    <xdr:to>
      <xdr:col>1</xdr:col>
      <xdr:colOff>599760</xdr:colOff>
      <xdr:row>59</xdr:row>
      <xdr:rowOff>352080</xdr:rowOff>
    </xdr:to>
    <xdr:pic>
      <xdr:nvPicPr>
        <xdr:cNvPr id="983" name="Image 111" descr="Picture"/>
        <xdr:cNvPicPr/>
      </xdr:nvPicPr>
      <xdr:blipFill>
        <a:blip r:embed="rId111"/>
        <a:stretch/>
      </xdr:blipFill>
      <xdr:spPr>
        <a:xfrm>
          <a:off x="452520" y="22164480"/>
          <a:ext cx="323640" cy="323640"/>
        </a:xfrm>
        <a:prstGeom prst="rect">
          <a:avLst/>
        </a:prstGeom>
        <a:ln w="0">
          <a:noFill/>
        </a:ln>
      </xdr:spPr>
    </xdr:pic>
    <xdr:clientData/>
  </xdr:twoCellAnchor>
  <xdr:twoCellAnchor editAs="oneCell">
    <xdr:from>
      <xdr:col>1</xdr:col>
      <xdr:colOff>276120</xdr:colOff>
      <xdr:row>60</xdr:row>
      <xdr:rowOff>28440</xdr:rowOff>
    </xdr:from>
    <xdr:to>
      <xdr:col>1</xdr:col>
      <xdr:colOff>599760</xdr:colOff>
      <xdr:row>60</xdr:row>
      <xdr:rowOff>352080</xdr:rowOff>
    </xdr:to>
    <xdr:pic>
      <xdr:nvPicPr>
        <xdr:cNvPr id="984" name="Image 112" descr="Picture"/>
        <xdr:cNvPicPr/>
      </xdr:nvPicPr>
      <xdr:blipFill>
        <a:blip r:embed="rId112"/>
        <a:stretch/>
      </xdr:blipFill>
      <xdr:spPr>
        <a:xfrm>
          <a:off x="452520" y="22545720"/>
          <a:ext cx="323640" cy="323640"/>
        </a:xfrm>
        <a:prstGeom prst="rect">
          <a:avLst/>
        </a:prstGeom>
        <a:ln w="0">
          <a:noFill/>
        </a:ln>
      </xdr:spPr>
    </xdr:pic>
    <xdr:clientData/>
  </xdr:twoCellAnchor>
  <xdr:twoCellAnchor editAs="oneCell">
    <xdr:from>
      <xdr:col>1</xdr:col>
      <xdr:colOff>276120</xdr:colOff>
      <xdr:row>61</xdr:row>
      <xdr:rowOff>28440</xdr:rowOff>
    </xdr:from>
    <xdr:to>
      <xdr:col>1</xdr:col>
      <xdr:colOff>599760</xdr:colOff>
      <xdr:row>61</xdr:row>
      <xdr:rowOff>352080</xdr:rowOff>
    </xdr:to>
    <xdr:pic>
      <xdr:nvPicPr>
        <xdr:cNvPr id="985" name="Image 113" descr="Picture"/>
        <xdr:cNvPicPr/>
      </xdr:nvPicPr>
      <xdr:blipFill>
        <a:blip r:embed="rId113"/>
        <a:stretch/>
      </xdr:blipFill>
      <xdr:spPr>
        <a:xfrm>
          <a:off x="452520" y="22926600"/>
          <a:ext cx="323640" cy="323640"/>
        </a:xfrm>
        <a:prstGeom prst="rect">
          <a:avLst/>
        </a:prstGeom>
        <a:ln w="0">
          <a:noFill/>
        </a:ln>
      </xdr:spPr>
    </xdr:pic>
    <xdr:clientData/>
  </xdr:twoCellAnchor>
  <xdr:twoCellAnchor editAs="oneCell">
    <xdr:from>
      <xdr:col>1</xdr:col>
      <xdr:colOff>276120</xdr:colOff>
      <xdr:row>62</xdr:row>
      <xdr:rowOff>28440</xdr:rowOff>
    </xdr:from>
    <xdr:to>
      <xdr:col>1</xdr:col>
      <xdr:colOff>599760</xdr:colOff>
      <xdr:row>62</xdr:row>
      <xdr:rowOff>352080</xdr:rowOff>
    </xdr:to>
    <xdr:pic>
      <xdr:nvPicPr>
        <xdr:cNvPr id="986" name="Image 114" descr="Picture"/>
        <xdr:cNvPicPr/>
      </xdr:nvPicPr>
      <xdr:blipFill>
        <a:blip r:embed="rId114"/>
        <a:stretch/>
      </xdr:blipFill>
      <xdr:spPr>
        <a:xfrm>
          <a:off x="452520" y="23307480"/>
          <a:ext cx="323640" cy="323640"/>
        </a:xfrm>
        <a:prstGeom prst="rect">
          <a:avLst/>
        </a:prstGeom>
        <a:ln w="0">
          <a:noFill/>
        </a:ln>
      </xdr:spPr>
    </xdr:pic>
    <xdr:clientData/>
  </xdr:twoCellAnchor>
  <xdr:twoCellAnchor editAs="oneCell">
    <xdr:from>
      <xdr:col>1</xdr:col>
      <xdr:colOff>276120</xdr:colOff>
      <xdr:row>63</xdr:row>
      <xdr:rowOff>28440</xdr:rowOff>
    </xdr:from>
    <xdr:to>
      <xdr:col>1</xdr:col>
      <xdr:colOff>599760</xdr:colOff>
      <xdr:row>63</xdr:row>
      <xdr:rowOff>352080</xdr:rowOff>
    </xdr:to>
    <xdr:pic>
      <xdr:nvPicPr>
        <xdr:cNvPr id="987" name="Image 115" descr="Picture"/>
        <xdr:cNvPicPr/>
      </xdr:nvPicPr>
      <xdr:blipFill>
        <a:blip r:embed="rId115"/>
        <a:stretch/>
      </xdr:blipFill>
      <xdr:spPr>
        <a:xfrm>
          <a:off x="452520" y="23688720"/>
          <a:ext cx="323640" cy="323640"/>
        </a:xfrm>
        <a:prstGeom prst="rect">
          <a:avLst/>
        </a:prstGeom>
        <a:ln w="0">
          <a:noFill/>
        </a:ln>
      </xdr:spPr>
    </xdr:pic>
    <xdr:clientData/>
  </xdr:twoCellAnchor>
  <xdr:twoCellAnchor editAs="oneCell">
    <xdr:from>
      <xdr:col>1</xdr:col>
      <xdr:colOff>276120</xdr:colOff>
      <xdr:row>64</xdr:row>
      <xdr:rowOff>28440</xdr:rowOff>
    </xdr:from>
    <xdr:to>
      <xdr:col>1</xdr:col>
      <xdr:colOff>599760</xdr:colOff>
      <xdr:row>64</xdr:row>
      <xdr:rowOff>352080</xdr:rowOff>
    </xdr:to>
    <xdr:pic>
      <xdr:nvPicPr>
        <xdr:cNvPr id="988" name="Image 116" descr="Picture"/>
        <xdr:cNvPicPr/>
      </xdr:nvPicPr>
      <xdr:blipFill>
        <a:blip r:embed="rId116"/>
        <a:stretch/>
      </xdr:blipFill>
      <xdr:spPr>
        <a:xfrm>
          <a:off x="452520" y="24069600"/>
          <a:ext cx="323640" cy="323640"/>
        </a:xfrm>
        <a:prstGeom prst="rect">
          <a:avLst/>
        </a:prstGeom>
        <a:ln w="0">
          <a:noFill/>
        </a:ln>
      </xdr:spPr>
    </xdr:pic>
    <xdr:clientData/>
  </xdr:twoCellAnchor>
  <xdr:twoCellAnchor editAs="oneCell">
    <xdr:from>
      <xdr:col>1</xdr:col>
      <xdr:colOff>276120</xdr:colOff>
      <xdr:row>65</xdr:row>
      <xdr:rowOff>28440</xdr:rowOff>
    </xdr:from>
    <xdr:to>
      <xdr:col>1</xdr:col>
      <xdr:colOff>599760</xdr:colOff>
      <xdr:row>65</xdr:row>
      <xdr:rowOff>352080</xdr:rowOff>
    </xdr:to>
    <xdr:pic>
      <xdr:nvPicPr>
        <xdr:cNvPr id="989" name="Image 117" descr="Picture"/>
        <xdr:cNvPicPr/>
      </xdr:nvPicPr>
      <xdr:blipFill>
        <a:blip r:embed="rId117"/>
        <a:stretch/>
      </xdr:blipFill>
      <xdr:spPr>
        <a:xfrm>
          <a:off x="452520" y="24450480"/>
          <a:ext cx="323640" cy="323640"/>
        </a:xfrm>
        <a:prstGeom prst="rect">
          <a:avLst/>
        </a:prstGeom>
        <a:ln w="0">
          <a:noFill/>
        </a:ln>
      </xdr:spPr>
    </xdr:pic>
    <xdr:clientData/>
  </xdr:twoCellAnchor>
  <xdr:twoCellAnchor editAs="oneCell">
    <xdr:from>
      <xdr:col>1</xdr:col>
      <xdr:colOff>276120</xdr:colOff>
      <xdr:row>66</xdr:row>
      <xdr:rowOff>28440</xdr:rowOff>
    </xdr:from>
    <xdr:to>
      <xdr:col>1</xdr:col>
      <xdr:colOff>599760</xdr:colOff>
      <xdr:row>66</xdr:row>
      <xdr:rowOff>352080</xdr:rowOff>
    </xdr:to>
    <xdr:pic>
      <xdr:nvPicPr>
        <xdr:cNvPr id="990" name="Image 118" descr="Picture"/>
        <xdr:cNvPicPr/>
      </xdr:nvPicPr>
      <xdr:blipFill>
        <a:blip r:embed="rId118"/>
        <a:stretch/>
      </xdr:blipFill>
      <xdr:spPr>
        <a:xfrm>
          <a:off x="452520" y="24831720"/>
          <a:ext cx="323640" cy="323640"/>
        </a:xfrm>
        <a:prstGeom prst="rect">
          <a:avLst/>
        </a:prstGeom>
        <a:ln w="0">
          <a:noFill/>
        </a:ln>
      </xdr:spPr>
    </xdr:pic>
    <xdr:clientData/>
  </xdr:twoCellAnchor>
  <xdr:twoCellAnchor editAs="oneCell">
    <xdr:from>
      <xdr:col>1</xdr:col>
      <xdr:colOff>276120</xdr:colOff>
      <xdr:row>67</xdr:row>
      <xdr:rowOff>28440</xdr:rowOff>
    </xdr:from>
    <xdr:to>
      <xdr:col>1</xdr:col>
      <xdr:colOff>599760</xdr:colOff>
      <xdr:row>67</xdr:row>
      <xdr:rowOff>352080</xdr:rowOff>
    </xdr:to>
    <xdr:pic>
      <xdr:nvPicPr>
        <xdr:cNvPr id="991" name="Image 119" descr="Picture"/>
        <xdr:cNvPicPr/>
      </xdr:nvPicPr>
      <xdr:blipFill>
        <a:blip r:embed="rId119"/>
        <a:stretch/>
      </xdr:blipFill>
      <xdr:spPr>
        <a:xfrm>
          <a:off x="452520" y="25212600"/>
          <a:ext cx="323640" cy="323640"/>
        </a:xfrm>
        <a:prstGeom prst="rect">
          <a:avLst/>
        </a:prstGeom>
        <a:ln w="0">
          <a:noFill/>
        </a:ln>
      </xdr:spPr>
    </xdr:pic>
    <xdr:clientData/>
  </xdr:twoCellAnchor>
  <xdr:twoCellAnchor editAs="oneCell">
    <xdr:from>
      <xdr:col>1</xdr:col>
      <xdr:colOff>228600</xdr:colOff>
      <xdr:row>70</xdr:row>
      <xdr:rowOff>38160</xdr:rowOff>
    </xdr:from>
    <xdr:to>
      <xdr:col>1</xdr:col>
      <xdr:colOff>647280</xdr:colOff>
      <xdr:row>70</xdr:row>
      <xdr:rowOff>456840</xdr:rowOff>
    </xdr:to>
    <xdr:pic>
      <xdr:nvPicPr>
        <xdr:cNvPr id="992" name="Image 120" descr="Picture"/>
        <xdr:cNvPicPr/>
      </xdr:nvPicPr>
      <xdr:blipFill>
        <a:blip r:embed="rId120"/>
        <a:stretch/>
      </xdr:blipFill>
      <xdr:spPr>
        <a:xfrm>
          <a:off x="405000" y="25984440"/>
          <a:ext cx="418680" cy="418680"/>
        </a:xfrm>
        <a:prstGeom prst="rect">
          <a:avLst/>
        </a:prstGeom>
        <a:ln w="0">
          <a:noFill/>
        </a:ln>
      </xdr:spPr>
    </xdr:pic>
    <xdr:clientData/>
  </xdr:twoCellAnchor>
  <xdr:twoCellAnchor editAs="oneCell">
    <xdr:from>
      <xdr:col>4</xdr:col>
      <xdr:colOff>295200</xdr:colOff>
      <xdr:row>70</xdr:row>
      <xdr:rowOff>104760</xdr:rowOff>
    </xdr:from>
    <xdr:to>
      <xdr:col>4</xdr:col>
      <xdr:colOff>580680</xdr:colOff>
      <xdr:row>70</xdr:row>
      <xdr:rowOff>390240</xdr:rowOff>
    </xdr:to>
    <xdr:pic>
      <xdr:nvPicPr>
        <xdr:cNvPr id="993" name="Image 121" descr="Picture"/>
        <xdr:cNvPicPr/>
      </xdr:nvPicPr>
      <xdr:blipFill>
        <a:blip r:embed="rId121"/>
        <a:stretch/>
      </xdr:blipFill>
      <xdr:spPr>
        <a:xfrm>
          <a:off x="3115800" y="26051040"/>
          <a:ext cx="285480" cy="285480"/>
        </a:xfrm>
        <a:prstGeom prst="rect">
          <a:avLst/>
        </a:prstGeom>
        <a:ln w="0">
          <a:noFill/>
        </a:ln>
      </xdr:spPr>
    </xdr:pic>
    <xdr:clientData/>
  </xdr:twoCellAnchor>
  <xdr:twoCellAnchor editAs="oneCell">
    <xdr:from>
      <xdr:col>5</xdr:col>
      <xdr:colOff>295200</xdr:colOff>
      <xdr:row>70</xdr:row>
      <xdr:rowOff>104760</xdr:rowOff>
    </xdr:from>
    <xdr:to>
      <xdr:col>5</xdr:col>
      <xdr:colOff>580680</xdr:colOff>
      <xdr:row>70</xdr:row>
      <xdr:rowOff>390240</xdr:rowOff>
    </xdr:to>
    <xdr:pic>
      <xdr:nvPicPr>
        <xdr:cNvPr id="994" name="Image 122" descr="Picture"/>
        <xdr:cNvPicPr/>
      </xdr:nvPicPr>
      <xdr:blipFill>
        <a:blip r:embed="rId122"/>
        <a:stretch/>
      </xdr:blipFill>
      <xdr:spPr>
        <a:xfrm>
          <a:off x="3997080" y="26051040"/>
          <a:ext cx="285480" cy="285480"/>
        </a:xfrm>
        <a:prstGeom prst="rect">
          <a:avLst/>
        </a:prstGeom>
        <a:ln w="0">
          <a:noFill/>
        </a:ln>
      </xdr:spPr>
    </xdr:pic>
    <xdr:clientData/>
  </xdr:twoCellAnchor>
  <xdr:twoCellAnchor editAs="oneCell">
    <xdr:from>
      <xdr:col>1</xdr:col>
      <xdr:colOff>228600</xdr:colOff>
      <xdr:row>71</xdr:row>
      <xdr:rowOff>38160</xdr:rowOff>
    </xdr:from>
    <xdr:to>
      <xdr:col>1</xdr:col>
      <xdr:colOff>647280</xdr:colOff>
      <xdr:row>71</xdr:row>
      <xdr:rowOff>456840</xdr:rowOff>
    </xdr:to>
    <xdr:pic>
      <xdr:nvPicPr>
        <xdr:cNvPr id="995" name="Image 123" descr="Picture"/>
        <xdr:cNvPicPr/>
      </xdr:nvPicPr>
      <xdr:blipFill>
        <a:blip r:embed="rId123"/>
        <a:stretch/>
      </xdr:blipFill>
      <xdr:spPr>
        <a:xfrm>
          <a:off x="405000" y="26489160"/>
          <a:ext cx="418680" cy="418680"/>
        </a:xfrm>
        <a:prstGeom prst="rect">
          <a:avLst/>
        </a:prstGeom>
        <a:ln w="0">
          <a:noFill/>
        </a:ln>
      </xdr:spPr>
    </xdr:pic>
    <xdr:clientData/>
  </xdr:twoCellAnchor>
  <xdr:twoCellAnchor editAs="oneCell">
    <xdr:from>
      <xdr:col>4</xdr:col>
      <xdr:colOff>295200</xdr:colOff>
      <xdr:row>71</xdr:row>
      <xdr:rowOff>104760</xdr:rowOff>
    </xdr:from>
    <xdr:to>
      <xdr:col>4</xdr:col>
      <xdr:colOff>580680</xdr:colOff>
      <xdr:row>71</xdr:row>
      <xdr:rowOff>390240</xdr:rowOff>
    </xdr:to>
    <xdr:pic>
      <xdr:nvPicPr>
        <xdr:cNvPr id="996" name="Image 124" descr="Picture"/>
        <xdr:cNvPicPr/>
      </xdr:nvPicPr>
      <xdr:blipFill>
        <a:blip r:embed="rId124"/>
        <a:stretch/>
      </xdr:blipFill>
      <xdr:spPr>
        <a:xfrm>
          <a:off x="3115800" y="26555760"/>
          <a:ext cx="285480" cy="285480"/>
        </a:xfrm>
        <a:prstGeom prst="rect">
          <a:avLst/>
        </a:prstGeom>
        <a:ln w="0">
          <a:noFill/>
        </a:ln>
      </xdr:spPr>
    </xdr:pic>
    <xdr:clientData/>
  </xdr:twoCellAnchor>
  <xdr:twoCellAnchor editAs="oneCell">
    <xdr:from>
      <xdr:col>5</xdr:col>
      <xdr:colOff>295200</xdr:colOff>
      <xdr:row>71</xdr:row>
      <xdr:rowOff>104760</xdr:rowOff>
    </xdr:from>
    <xdr:to>
      <xdr:col>5</xdr:col>
      <xdr:colOff>580680</xdr:colOff>
      <xdr:row>71</xdr:row>
      <xdr:rowOff>390240</xdr:rowOff>
    </xdr:to>
    <xdr:pic>
      <xdr:nvPicPr>
        <xdr:cNvPr id="997" name="Image 125" descr="Picture"/>
        <xdr:cNvPicPr/>
      </xdr:nvPicPr>
      <xdr:blipFill>
        <a:blip r:embed="rId125"/>
        <a:stretch/>
      </xdr:blipFill>
      <xdr:spPr>
        <a:xfrm>
          <a:off x="3997080" y="26555760"/>
          <a:ext cx="285480" cy="285480"/>
        </a:xfrm>
        <a:prstGeom prst="rect">
          <a:avLst/>
        </a:prstGeom>
        <a:ln w="0">
          <a:noFill/>
        </a:ln>
      </xdr:spPr>
    </xdr:pic>
    <xdr:clientData/>
  </xdr:twoCellAnchor>
  <xdr:twoCellAnchor editAs="oneCell">
    <xdr:from>
      <xdr:col>1</xdr:col>
      <xdr:colOff>228600</xdr:colOff>
      <xdr:row>72</xdr:row>
      <xdr:rowOff>38160</xdr:rowOff>
    </xdr:from>
    <xdr:to>
      <xdr:col>1</xdr:col>
      <xdr:colOff>647280</xdr:colOff>
      <xdr:row>72</xdr:row>
      <xdr:rowOff>456840</xdr:rowOff>
    </xdr:to>
    <xdr:pic>
      <xdr:nvPicPr>
        <xdr:cNvPr id="998" name="Image 126" descr="Picture"/>
        <xdr:cNvPicPr/>
      </xdr:nvPicPr>
      <xdr:blipFill>
        <a:blip r:embed="rId126"/>
        <a:stretch/>
      </xdr:blipFill>
      <xdr:spPr>
        <a:xfrm>
          <a:off x="405000" y="26993880"/>
          <a:ext cx="418680" cy="418680"/>
        </a:xfrm>
        <a:prstGeom prst="rect">
          <a:avLst/>
        </a:prstGeom>
        <a:ln w="0">
          <a:noFill/>
        </a:ln>
      </xdr:spPr>
    </xdr:pic>
    <xdr:clientData/>
  </xdr:twoCellAnchor>
  <xdr:twoCellAnchor editAs="oneCell">
    <xdr:from>
      <xdr:col>4</xdr:col>
      <xdr:colOff>295200</xdr:colOff>
      <xdr:row>72</xdr:row>
      <xdr:rowOff>104760</xdr:rowOff>
    </xdr:from>
    <xdr:to>
      <xdr:col>4</xdr:col>
      <xdr:colOff>580680</xdr:colOff>
      <xdr:row>72</xdr:row>
      <xdr:rowOff>390240</xdr:rowOff>
    </xdr:to>
    <xdr:pic>
      <xdr:nvPicPr>
        <xdr:cNvPr id="999" name="Image 127" descr="Picture"/>
        <xdr:cNvPicPr/>
      </xdr:nvPicPr>
      <xdr:blipFill>
        <a:blip r:embed="rId127"/>
        <a:stretch/>
      </xdr:blipFill>
      <xdr:spPr>
        <a:xfrm>
          <a:off x="3115800" y="27060480"/>
          <a:ext cx="285480" cy="285480"/>
        </a:xfrm>
        <a:prstGeom prst="rect">
          <a:avLst/>
        </a:prstGeom>
        <a:ln w="0">
          <a:noFill/>
        </a:ln>
      </xdr:spPr>
    </xdr:pic>
    <xdr:clientData/>
  </xdr:twoCellAnchor>
  <xdr:twoCellAnchor editAs="oneCell">
    <xdr:from>
      <xdr:col>5</xdr:col>
      <xdr:colOff>295200</xdr:colOff>
      <xdr:row>72</xdr:row>
      <xdr:rowOff>104760</xdr:rowOff>
    </xdr:from>
    <xdr:to>
      <xdr:col>5</xdr:col>
      <xdr:colOff>580680</xdr:colOff>
      <xdr:row>72</xdr:row>
      <xdr:rowOff>390240</xdr:rowOff>
    </xdr:to>
    <xdr:pic>
      <xdr:nvPicPr>
        <xdr:cNvPr id="1000" name="Image 128" descr="Picture"/>
        <xdr:cNvPicPr/>
      </xdr:nvPicPr>
      <xdr:blipFill>
        <a:blip r:embed="rId128"/>
        <a:stretch/>
      </xdr:blipFill>
      <xdr:spPr>
        <a:xfrm>
          <a:off x="3997080" y="27060480"/>
          <a:ext cx="285480" cy="285480"/>
        </a:xfrm>
        <a:prstGeom prst="rect">
          <a:avLst/>
        </a:prstGeom>
        <a:ln w="0">
          <a:noFill/>
        </a:ln>
      </xdr:spPr>
    </xdr:pic>
    <xdr:clientData/>
  </xdr:twoCellAnchor>
  <xdr:twoCellAnchor editAs="oneCell">
    <xdr:from>
      <xdr:col>1</xdr:col>
      <xdr:colOff>228600</xdr:colOff>
      <xdr:row>73</xdr:row>
      <xdr:rowOff>38160</xdr:rowOff>
    </xdr:from>
    <xdr:to>
      <xdr:col>1</xdr:col>
      <xdr:colOff>647280</xdr:colOff>
      <xdr:row>73</xdr:row>
      <xdr:rowOff>456840</xdr:rowOff>
    </xdr:to>
    <xdr:pic>
      <xdr:nvPicPr>
        <xdr:cNvPr id="1001" name="Image 129" descr="Picture"/>
        <xdr:cNvPicPr/>
      </xdr:nvPicPr>
      <xdr:blipFill>
        <a:blip r:embed="rId129"/>
        <a:stretch/>
      </xdr:blipFill>
      <xdr:spPr>
        <a:xfrm>
          <a:off x="405000" y="27498600"/>
          <a:ext cx="418680" cy="418680"/>
        </a:xfrm>
        <a:prstGeom prst="rect">
          <a:avLst/>
        </a:prstGeom>
        <a:ln w="0">
          <a:noFill/>
        </a:ln>
      </xdr:spPr>
    </xdr:pic>
    <xdr:clientData/>
  </xdr:twoCellAnchor>
  <xdr:twoCellAnchor editAs="oneCell">
    <xdr:from>
      <xdr:col>4</xdr:col>
      <xdr:colOff>295200</xdr:colOff>
      <xdr:row>73</xdr:row>
      <xdr:rowOff>104760</xdr:rowOff>
    </xdr:from>
    <xdr:to>
      <xdr:col>4</xdr:col>
      <xdr:colOff>580680</xdr:colOff>
      <xdr:row>73</xdr:row>
      <xdr:rowOff>390240</xdr:rowOff>
    </xdr:to>
    <xdr:pic>
      <xdr:nvPicPr>
        <xdr:cNvPr id="1002" name="Image 130" descr="Picture"/>
        <xdr:cNvPicPr/>
      </xdr:nvPicPr>
      <xdr:blipFill>
        <a:blip r:embed="rId130"/>
        <a:stretch/>
      </xdr:blipFill>
      <xdr:spPr>
        <a:xfrm>
          <a:off x="3115800" y="27565200"/>
          <a:ext cx="285480" cy="285480"/>
        </a:xfrm>
        <a:prstGeom prst="rect">
          <a:avLst/>
        </a:prstGeom>
        <a:ln w="0">
          <a:noFill/>
        </a:ln>
      </xdr:spPr>
    </xdr:pic>
    <xdr:clientData/>
  </xdr:twoCellAnchor>
  <xdr:twoCellAnchor editAs="oneCell">
    <xdr:from>
      <xdr:col>5</xdr:col>
      <xdr:colOff>295200</xdr:colOff>
      <xdr:row>73</xdr:row>
      <xdr:rowOff>104760</xdr:rowOff>
    </xdr:from>
    <xdr:to>
      <xdr:col>5</xdr:col>
      <xdr:colOff>580680</xdr:colOff>
      <xdr:row>73</xdr:row>
      <xdr:rowOff>390240</xdr:rowOff>
    </xdr:to>
    <xdr:pic>
      <xdr:nvPicPr>
        <xdr:cNvPr id="1003" name="Image 131" descr="Picture"/>
        <xdr:cNvPicPr/>
      </xdr:nvPicPr>
      <xdr:blipFill>
        <a:blip r:embed="rId131"/>
        <a:stretch/>
      </xdr:blipFill>
      <xdr:spPr>
        <a:xfrm>
          <a:off x="3997080" y="27565200"/>
          <a:ext cx="285480" cy="285480"/>
        </a:xfrm>
        <a:prstGeom prst="rect">
          <a:avLst/>
        </a:prstGeom>
        <a:ln w="0">
          <a:noFill/>
        </a:ln>
      </xdr:spPr>
    </xdr:pic>
    <xdr:clientData/>
  </xdr:twoCellAnchor>
  <xdr:twoCellAnchor editAs="oneCell">
    <xdr:from>
      <xdr:col>1</xdr:col>
      <xdr:colOff>228600</xdr:colOff>
      <xdr:row>74</xdr:row>
      <xdr:rowOff>38160</xdr:rowOff>
    </xdr:from>
    <xdr:to>
      <xdr:col>1</xdr:col>
      <xdr:colOff>647280</xdr:colOff>
      <xdr:row>74</xdr:row>
      <xdr:rowOff>456840</xdr:rowOff>
    </xdr:to>
    <xdr:pic>
      <xdr:nvPicPr>
        <xdr:cNvPr id="1004" name="Image 132" descr="Picture"/>
        <xdr:cNvPicPr/>
      </xdr:nvPicPr>
      <xdr:blipFill>
        <a:blip r:embed="rId132"/>
        <a:stretch/>
      </xdr:blipFill>
      <xdr:spPr>
        <a:xfrm>
          <a:off x="405000" y="28003680"/>
          <a:ext cx="418680" cy="418680"/>
        </a:xfrm>
        <a:prstGeom prst="rect">
          <a:avLst/>
        </a:prstGeom>
        <a:ln w="0">
          <a:noFill/>
        </a:ln>
      </xdr:spPr>
    </xdr:pic>
    <xdr:clientData/>
  </xdr:twoCellAnchor>
  <xdr:twoCellAnchor editAs="oneCell">
    <xdr:from>
      <xdr:col>4</xdr:col>
      <xdr:colOff>295200</xdr:colOff>
      <xdr:row>74</xdr:row>
      <xdr:rowOff>104760</xdr:rowOff>
    </xdr:from>
    <xdr:to>
      <xdr:col>4</xdr:col>
      <xdr:colOff>580680</xdr:colOff>
      <xdr:row>74</xdr:row>
      <xdr:rowOff>390240</xdr:rowOff>
    </xdr:to>
    <xdr:pic>
      <xdr:nvPicPr>
        <xdr:cNvPr id="1005" name="Image 133" descr="Picture"/>
        <xdr:cNvPicPr/>
      </xdr:nvPicPr>
      <xdr:blipFill>
        <a:blip r:embed="rId133"/>
        <a:stretch/>
      </xdr:blipFill>
      <xdr:spPr>
        <a:xfrm>
          <a:off x="3115800" y="28070280"/>
          <a:ext cx="285480" cy="285480"/>
        </a:xfrm>
        <a:prstGeom prst="rect">
          <a:avLst/>
        </a:prstGeom>
        <a:ln w="0">
          <a:noFill/>
        </a:ln>
      </xdr:spPr>
    </xdr:pic>
    <xdr:clientData/>
  </xdr:twoCellAnchor>
  <xdr:twoCellAnchor editAs="oneCell">
    <xdr:from>
      <xdr:col>5</xdr:col>
      <xdr:colOff>295200</xdr:colOff>
      <xdr:row>74</xdr:row>
      <xdr:rowOff>104760</xdr:rowOff>
    </xdr:from>
    <xdr:to>
      <xdr:col>5</xdr:col>
      <xdr:colOff>580680</xdr:colOff>
      <xdr:row>74</xdr:row>
      <xdr:rowOff>390240</xdr:rowOff>
    </xdr:to>
    <xdr:pic>
      <xdr:nvPicPr>
        <xdr:cNvPr id="1006" name="Image 134" descr="Picture"/>
        <xdr:cNvPicPr/>
      </xdr:nvPicPr>
      <xdr:blipFill>
        <a:blip r:embed="rId134"/>
        <a:stretch/>
      </xdr:blipFill>
      <xdr:spPr>
        <a:xfrm>
          <a:off x="3997080" y="28070280"/>
          <a:ext cx="285480" cy="285480"/>
        </a:xfrm>
        <a:prstGeom prst="rect">
          <a:avLst/>
        </a:prstGeom>
        <a:ln w="0">
          <a:noFill/>
        </a:ln>
      </xdr:spPr>
    </xdr:pic>
    <xdr:clientData/>
  </xdr:twoCellAnchor>
  <xdr:twoCellAnchor editAs="oneCell">
    <xdr:from>
      <xdr:col>1</xdr:col>
      <xdr:colOff>228600</xdr:colOff>
      <xdr:row>75</xdr:row>
      <xdr:rowOff>38160</xdr:rowOff>
    </xdr:from>
    <xdr:to>
      <xdr:col>1</xdr:col>
      <xdr:colOff>647280</xdr:colOff>
      <xdr:row>75</xdr:row>
      <xdr:rowOff>456840</xdr:rowOff>
    </xdr:to>
    <xdr:pic>
      <xdr:nvPicPr>
        <xdr:cNvPr id="1007" name="Image 135" descr="Picture"/>
        <xdr:cNvPicPr/>
      </xdr:nvPicPr>
      <xdr:blipFill>
        <a:blip r:embed="rId135"/>
        <a:stretch/>
      </xdr:blipFill>
      <xdr:spPr>
        <a:xfrm>
          <a:off x="405000" y="28508400"/>
          <a:ext cx="418680" cy="418680"/>
        </a:xfrm>
        <a:prstGeom prst="rect">
          <a:avLst/>
        </a:prstGeom>
        <a:ln w="0">
          <a:noFill/>
        </a:ln>
      </xdr:spPr>
    </xdr:pic>
    <xdr:clientData/>
  </xdr:twoCellAnchor>
  <xdr:twoCellAnchor editAs="oneCell">
    <xdr:from>
      <xdr:col>4</xdr:col>
      <xdr:colOff>295200</xdr:colOff>
      <xdr:row>75</xdr:row>
      <xdr:rowOff>104760</xdr:rowOff>
    </xdr:from>
    <xdr:to>
      <xdr:col>4</xdr:col>
      <xdr:colOff>580680</xdr:colOff>
      <xdr:row>75</xdr:row>
      <xdr:rowOff>390240</xdr:rowOff>
    </xdr:to>
    <xdr:pic>
      <xdr:nvPicPr>
        <xdr:cNvPr id="1008" name="Image 136" descr="Picture"/>
        <xdr:cNvPicPr/>
      </xdr:nvPicPr>
      <xdr:blipFill>
        <a:blip r:embed="rId136"/>
        <a:stretch/>
      </xdr:blipFill>
      <xdr:spPr>
        <a:xfrm>
          <a:off x="3115800" y="28575000"/>
          <a:ext cx="285480" cy="285480"/>
        </a:xfrm>
        <a:prstGeom prst="rect">
          <a:avLst/>
        </a:prstGeom>
        <a:ln w="0">
          <a:noFill/>
        </a:ln>
      </xdr:spPr>
    </xdr:pic>
    <xdr:clientData/>
  </xdr:twoCellAnchor>
  <xdr:twoCellAnchor editAs="oneCell">
    <xdr:from>
      <xdr:col>5</xdr:col>
      <xdr:colOff>295200</xdr:colOff>
      <xdr:row>75</xdr:row>
      <xdr:rowOff>104760</xdr:rowOff>
    </xdr:from>
    <xdr:to>
      <xdr:col>5</xdr:col>
      <xdr:colOff>580680</xdr:colOff>
      <xdr:row>75</xdr:row>
      <xdr:rowOff>390240</xdr:rowOff>
    </xdr:to>
    <xdr:pic>
      <xdr:nvPicPr>
        <xdr:cNvPr id="1009" name="Image 137" descr="Picture"/>
        <xdr:cNvPicPr/>
      </xdr:nvPicPr>
      <xdr:blipFill>
        <a:blip r:embed="rId137"/>
        <a:stretch/>
      </xdr:blipFill>
      <xdr:spPr>
        <a:xfrm>
          <a:off x="3997080" y="28575000"/>
          <a:ext cx="285480" cy="285480"/>
        </a:xfrm>
        <a:prstGeom prst="rect">
          <a:avLst/>
        </a:prstGeom>
        <a:ln w="0">
          <a:noFill/>
        </a:ln>
      </xdr:spPr>
    </xdr:pic>
    <xdr:clientData/>
  </xdr:twoCellAnchor>
  <xdr:twoCellAnchor editAs="oneCell">
    <xdr:from>
      <xdr:col>1</xdr:col>
      <xdr:colOff>228600</xdr:colOff>
      <xdr:row>76</xdr:row>
      <xdr:rowOff>38160</xdr:rowOff>
    </xdr:from>
    <xdr:to>
      <xdr:col>1</xdr:col>
      <xdr:colOff>647280</xdr:colOff>
      <xdr:row>76</xdr:row>
      <xdr:rowOff>456840</xdr:rowOff>
    </xdr:to>
    <xdr:pic>
      <xdr:nvPicPr>
        <xdr:cNvPr id="1010" name="Image 138" descr="Picture"/>
        <xdr:cNvPicPr/>
      </xdr:nvPicPr>
      <xdr:blipFill>
        <a:blip r:embed="rId138"/>
        <a:stretch/>
      </xdr:blipFill>
      <xdr:spPr>
        <a:xfrm>
          <a:off x="405000" y="29013120"/>
          <a:ext cx="418680" cy="418680"/>
        </a:xfrm>
        <a:prstGeom prst="rect">
          <a:avLst/>
        </a:prstGeom>
        <a:ln w="0">
          <a:noFill/>
        </a:ln>
      </xdr:spPr>
    </xdr:pic>
    <xdr:clientData/>
  </xdr:twoCellAnchor>
  <xdr:twoCellAnchor editAs="oneCell">
    <xdr:from>
      <xdr:col>4</xdr:col>
      <xdr:colOff>295200</xdr:colOff>
      <xdr:row>76</xdr:row>
      <xdr:rowOff>104760</xdr:rowOff>
    </xdr:from>
    <xdr:to>
      <xdr:col>4</xdr:col>
      <xdr:colOff>580680</xdr:colOff>
      <xdr:row>76</xdr:row>
      <xdr:rowOff>390240</xdr:rowOff>
    </xdr:to>
    <xdr:pic>
      <xdr:nvPicPr>
        <xdr:cNvPr id="1011" name="Image 139" descr="Picture"/>
        <xdr:cNvPicPr/>
      </xdr:nvPicPr>
      <xdr:blipFill>
        <a:blip r:embed="rId139"/>
        <a:stretch/>
      </xdr:blipFill>
      <xdr:spPr>
        <a:xfrm>
          <a:off x="3115800" y="29079720"/>
          <a:ext cx="285480" cy="285480"/>
        </a:xfrm>
        <a:prstGeom prst="rect">
          <a:avLst/>
        </a:prstGeom>
        <a:ln w="0">
          <a:noFill/>
        </a:ln>
      </xdr:spPr>
    </xdr:pic>
    <xdr:clientData/>
  </xdr:twoCellAnchor>
  <xdr:twoCellAnchor editAs="oneCell">
    <xdr:from>
      <xdr:col>5</xdr:col>
      <xdr:colOff>295200</xdr:colOff>
      <xdr:row>76</xdr:row>
      <xdr:rowOff>104760</xdr:rowOff>
    </xdr:from>
    <xdr:to>
      <xdr:col>5</xdr:col>
      <xdr:colOff>580680</xdr:colOff>
      <xdr:row>76</xdr:row>
      <xdr:rowOff>390240</xdr:rowOff>
    </xdr:to>
    <xdr:pic>
      <xdr:nvPicPr>
        <xdr:cNvPr id="1012" name="Image 140" descr="Picture"/>
        <xdr:cNvPicPr/>
      </xdr:nvPicPr>
      <xdr:blipFill>
        <a:blip r:embed="rId140"/>
        <a:stretch/>
      </xdr:blipFill>
      <xdr:spPr>
        <a:xfrm>
          <a:off x="3997080" y="29079720"/>
          <a:ext cx="285480" cy="285480"/>
        </a:xfrm>
        <a:prstGeom prst="rect">
          <a:avLst/>
        </a:prstGeom>
        <a:ln w="0">
          <a:noFill/>
        </a:ln>
      </xdr:spPr>
    </xdr:pic>
    <xdr:clientData/>
  </xdr:twoCellAnchor>
  <xdr:twoCellAnchor editAs="oneCell">
    <xdr:from>
      <xdr:col>1</xdr:col>
      <xdr:colOff>228600</xdr:colOff>
      <xdr:row>77</xdr:row>
      <xdr:rowOff>38160</xdr:rowOff>
    </xdr:from>
    <xdr:to>
      <xdr:col>1</xdr:col>
      <xdr:colOff>647280</xdr:colOff>
      <xdr:row>77</xdr:row>
      <xdr:rowOff>456840</xdr:rowOff>
    </xdr:to>
    <xdr:pic>
      <xdr:nvPicPr>
        <xdr:cNvPr id="1013" name="Image 141" descr="Picture"/>
        <xdr:cNvPicPr/>
      </xdr:nvPicPr>
      <xdr:blipFill>
        <a:blip r:embed="rId141"/>
        <a:stretch/>
      </xdr:blipFill>
      <xdr:spPr>
        <a:xfrm>
          <a:off x="405000" y="29518200"/>
          <a:ext cx="418680" cy="418680"/>
        </a:xfrm>
        <a:prstGeom prst="rect">
          <a:avLst/>
        </a:prstGeom>
        <a:ln w="0">
          <a:noFill/>
        </a:ln>
      </xdr:spPr>
    </xdr:pic>
    <xdr:clientData/>
  </xdr:twoCellAnchor>
  <xdr:twoCellAnchor editAs="oneCell">
    <xdr:from>
      <xdr:col>4</xdr:col>
      <xdr:colOff>295200</xdr:colOff>
      <xdr:row>77</xdr:row>
      <xdr:rowOff>104760</xdr:rowOff>
    </xdr:from>
    <xdr:to>
      <xdr:col>4</xdr:col>
      <xdr:colOff>580680</xdr:colOff>
      <xdr:row>77</xdr:row>
      <xdr:rowOff>390240</xdr:rowOff>
    </xdr:to>
    <xdr:pic>
      <xdr:nvPicPr>
        <xdr:cNvPr id="1014" name="Image 142" descr="Picture"/>
        <xdr:cNvPicPr/>
      </xdr:nvPicPr>
      <xdr:blipFill>
        <a:blip r:embed="rId142"/>
        <a:stretch/>
      </xdr:blipFill>
      <xdr:spPr>
        <a:xfrm>
          <a:off x="3115800" y="29584800"/>
          <a:ext cx="285480" cy="285480"/>
        </a:xfrm>
        <a:prstGeom prst="rect">
          <a:avLst/>
        </a:prstGeom>
        <a:ln w="0">
          <a:noFill/>
        </a:ln>
      </xdr:spPr>
    </xdr:pic>
    <xdr:clientData/>
  </xdr:twoCellAnchor>
  <xdr:twoCellAnchor editAs="oneCell">
    <xdr:from>
      <xdr:col>5</xdr:col>
      <xdr:colOff>295200</xdr:colOff>
      <xdr:row>77</xdr:row>
      <xdr:rowOff>104760</xdr:rowOff>
    </xdr:from>
    <xdr:to>
      <xdr:col>5</xdr:col>
      <xdr:colOff>580680</xdr:colOff>
      <xdr:row>77</xdr:row>
      <xdr:rowOff>390240</xdr:rowOff>
    </xdr:to>
    <xdr:pic>
      <xdr:nvPicPr>
        <xdr:cNvPr id="1015" name="Image 143" descr="Picture"/>
        <xdr:cNvPicPr/>
      </xdr:nvPicPr>
      <xdr:blipFill>
        <a:blip r:embed="rId143"/>
        <a:stretch/>
      </xdr:blipFill>
      <xdr:spPr>
        <a:xfrm>
          <a:off x="3997080" y="29584800"/>
          <a:ext cx="285480" cy="285480"/>
        </a:xfrm>
        <a:prstGeom prst="rect">
          <a:avLst/>
        </a:prstGeom>
        <a:ln w="0">
          <a:noFill/>
        </a:ln>
      </xdr:spPr>
    </xdr:pic>
    <xdr:clientData/>
  </xdr:twoCellAnchor>
  <xdr:twoCellAnchor editAs="oneCell">
    <xdr:from>
      <xdr:col>1</xdr:col>
      <xdr:colOff>228600</xdr:colOff>
      <xdr:row>78</xdr:row>
      <xdr:rowOff>38160</xdr:rowOff>
    </xdr:from>
    <xdr:to>
      <xdr:col>1</xdr:col>
      <xdr:colOff>647280</xdr:colOff>
      <xdr:row>78</xdr:row>
      <xdr:rowOff>456840</xdr:rowOff>
    </xdr:to>
    <xdr:pic>
      <xdr:nvPicPr>
        <xdr:cNvPr id="1016" name="Image 144" descr="Picture"/>
        <xdr:cNvPicPr/>
      </xdr:nvPicPr>
      <xdr:blipFill>
        <a:blip r:embed="rId144"/>
        <a:stretch/>
      </xdr:blipFill>
      <xdr:spPr>
        <a:xfrm>
          <a:off x="405000" y="30022920"/>
          <a:ext cx="418680" cy="418680"/>
        </a:xfrm>
        <a:prstGeom prst="rect">
          <a:avLst/>
        </a:prstGeom>
        <a:ln w="0">
          <a:noFill/>
        </a:ln>
      </xdr:spPr>
    </xdr:pic>
    <xdr:clientData/>
  </xdr:twoCellAnchor>
  <xdr:twoCellAnchor editAs="oneCell">
    <xdr:from>
      <xdr:col>4</xdr:col>
      <xdr:colOff>295200</xdr:colOff>
      <xdr:row>78</xdr:row>
      <xdr:rowOff>104760</xdr:rowOff>
    </xdr:from>
    <xdr:to>
      <xdr:col>4</xdr:col>
      <xdr:colOff>580680</xdr:colOff>
      <xdr:row>78</xdr:row>
      <xdr:rowOff>390240</xdr:rowOff>
    </xdr:to>
    <xdr:pic>
      <xdr:nvPicPr>
        <xdr:cNvPr id="1017" name="Image 145" descr="Picture"/>
        <xdr:cNvPicPr/>
      </xdr:nvPicPr>
      <xdr:blipFill>
        <a:blip r:embed="rId145"/>
        <a:stretch/>
      </xdr:blipFill>
      <xdr:spPr>
        <a:xfrm>
          <a:off x="3115800" y="30089520"/>
          <a:ext cx="285480" cy="285480"/>
        </a:xfrm>
        <a:prstGeom prst="rect">
          <a:avLst/>
        </a:prstGeom>
        <a:ln w="0">
          <a:noFill/>
        </a:ln>
      </xdr:spPr>
    </xdr:pic>
    <xdr:clientData/>
  </xdr:twoCellAnchor>
  <xdr:twoCellAnchor editAs="oneCell">
    <xdr:from>
      <xdr:col>5</xdr:col>
      <xdr:colOff>295200</xdr:colOff>
      <xdr:row>78</xdr:row>
      <xdr:rowOff>104760</xdr:rowOff>
    </xdr:from>
    <xdr:to>
      <xdr:col>5</xdr:col>
      <xdr:colOff>580680</xdr:colOff>
      <xdr:row>78</xdr:row>
      <xdr:rowOff>390240</xdr:rowOff>
    </xdr:to>
    <xdr:pic>
      <xdr:nvPicPr>
        <xdr:cNvPr id="1018" name="Image 146" descr="Picture"/>
        <xdr:cNvPicPr/>
      </xdr:nvPicPr>
      <xdr:blipFill>
        <a:blip r:embed="rId146"/>
        <a:stretch/>
      </xdr:blipFill>
      <xdr:spPr>
        <a:xfrm>
          <a:off x="3997080" y="30089520"/>
          <a:ext cx="285480" cy="285480"/>
        </a:xfrm>
        <a:prstGeom prst="rect">
          <a:avLst/>
        </a:prstGeom>
        <a:ln w="0">
          <a:noFill/>
        </a:ln>
      </xdr:spPr>
    </xdr:pic>
    <xdr:clientData/>
  </xdr:twoCellAnchor>
  <xdr:twoCellAnchor editAs="oneCell">
    <xdr:from>
      <xdr:col>1</xdr:col>
      <xdr:colOff>228600</xdr:colOff>
      <xdr:row>79</xdr:row>
      <xdr:rowOff>38160</xdr:rowOff>
    </xdr:from>
    <xdr:to>
      <xdr:col>1</xdr:col>
      <xdr:colOff>647280</xdr:colOff>
      <xdr:row>79</xdr:row>
      <xdr:rowOff>456840</xdr:rowOff>
    </xdr:to>
    <xdr:pic>
      <xdr:nvPicPr>
        <xdr:cNvPr id="1019" name="Image 147" descr="Picture"/>
        <xdr:cNvPicPr/>
      </xdr:nvPicPr>
      <xdr:blipFill>
        <a:blip r:embed="rId147"/>
        <a:stretch/>
      </xdr:blipFill>
      <xdr:spPr>
        <a:xfrm>
          <a:off x="405000" y="30527640"/>
          <a:ext cx="418680" cy="418680"/>
        </a:xfrm>
        <a:prstGeom prst="rect">
          <a:avLst/>
        </a:prstGeom>
        <a:ln w="0">
          <a:noFill/>
        </a:ln>
      </xdr:spPr>
    </xdr:pic>
    <xdr:clientData/>
  </xdr:twoCellAnchor>
  <xdr:twoCellAnchor editAs="oneCell">
    <xdr:from>
      <xdr:col>4</xdr:col>
      <xdr:colOff>295200</xdr:colOff>
      <xdr:row>79</xdr:row>
      <xdr:rowOff>104760</xdr:rowOff>
    </xdr:from>
    <xdr:to>
      <xdr:col>4</xdr:col>
      <xdr:colOff>580680</xdr:colOff>
      <xdr:row>79</xdr:row>
      <xdr:rowOff>390240</xdr:rowOff>
    </xdr:to>
    <xdr:pic>
      <xdr:nvPicPr>
        <xdr:cNvPr id="1020" name="Image 148" descr="Picture"/>
        <xdr:cNvPicPr/>
      </xdr:nvPicPr>
      <xdr:blipFill>
        <a:blip r:embed="rId148"/>
        <a:stretch/>
      </xdr:blipFill>
      <xdr:spPr>
        <a:xfrm>
          <a:off x="3115800" y="30594240"/>
          <a:ext cx="285480" cy="285480"/>
        </a:xfrm>
        <a:prstGeom prst="rect">
          <a:avLst/>
        </a:prstGeom>
        <a:ln w="0">
          <a:noFill/>
        </a:ln>
      </xdr:spPr>
    </xdr:pic>
    <xdr:clientData/>
  </xdr:twoCellAnchor>
  <xdr:twoCellAnchor editAs="oneCell">
    <xdr:from>
      <xdr:col>5</xdr:col>
      <xdr:colOff>295200</xdr:colOff>
      <xdr:row>79</xdr:row>
      <xdr:rowOff>104760</xdr:rowOff>
    </xdr:from>
    <xdr:to>
      <xdr:col>5</xdr:col>
      <xdr:colOff>580680</xdr:colOff>
      <xdr:row>79</xdr:row>
      <xdr:rowOff>390240</xdr:rowOff>
    </xdr:to>
    <xdr:pic>
      <xdr:nvPicPr>
        <xdr:cNvPr id="1021" name="Image 149" descr="Picture"/>
        <xdr:cNvPicPr/>
      </xdr:nvPicPr>
      <xdr:blipFill>
        <a:blip r:embed="rId149"/>
        <a:stretch/>
      </xdr:blipFill>
      <xdr:spPr>
        <a:xfrm>
          <a:off x="3997080" y="30594240"/>
          <a:ext cx="285480" cy="285480"/>
        </a:xfrm>
        <a:prstGeom prst="rect">
          <a:avLst/>
        </a:prstGeom>
        <a:ln w="0">
          <a:noFill/>
        </a:ln>
      </xdr:spPr>
    </xdr:pic>
    <xdr:clientData/>
  </xdr:twoCellAnchor>
  <xdr:twoCellAnchor editAs="oneCell">
    <xdr:from>
      <xdr:col>1</xdr:col>
      <xdr:colOff>228600</xdr:colOff>
      <xdr:row>80</xdr:row>
      <xdr:rowOff>38160</xdr:rowOff>
    </xdr:from>
    <xdr:to>
      <xdr:col>1</xdr:col>
      <xdr:colOff>647280</xdr:colOff>
      <xdr:row>80</xdr:row>
      <xdr:rowOff>456840</xdr:rowOff>
    </xdr:to>
    <xdr:pic>
      <xdr:nvPicPr>
        <xdr:cNvPr id="1022" name="Image 150" descr="Picture"/>
        <xdr:cNvPicPr/>
      </xdr:nvPicPr>
      <xdr:blipFill>
        <a:blip r:embed="rId150"/>
        <a:stretch/>
      </xdr:blipFill>
      <xdr:spPr>
        <a:xfrm>
          <a:off x="405000" y="31032360"/>
          <a:ext cx="418680" cy="418680"/>
        </a:xfrm>
        <a:prstGeom prst="rect">
          <a:avLst/>
        </a:prstGeom>
        <a:ln w="0">
          <a:noFill/>
        </a:ln>
      </xdr:spPr>
    </xdr:pic>
    <xdr:clientData/>
  </xdr:twoCellAnchor>
  <xdr:twoCellAnchor editAs="oneCell">
    <xdr:from>
      <xdr:col>4</xdr:col>
      <xdr:colOff>295200</xdr:colOff>
      <xdr:row>80</xdr:row>
      <xdr:rowOff>104760</xdr:rowOff>
    </xdr:from>
    <xdr:to>
      <xdr:col>4</xdr:col>
      <xdr:colOff>580680</xdr:colOff>
      <xdr:row>80</xdr:row>
      <xdr:rowOff>390240</xdr:rowOff>
    </xdr:to>
    <xdr:pic>
      <xdr:nvPicPr>
        <xdr:cNvPr id="1023" name="Image 151" descr="Picture"/>
        <xdr:cNvPicPr/>
      </xdr:nvPicPr>
      <xdr:blipFill>
        <a:blip r:embed="rId151"/>
        <a:stretch/>
      </xdr:blipFill>
      <xdr:spPr>
        <a:xfrm>
          <a:off x="3115800" y="31098960"/>
          <a:ext cx="285480" cy="285480"/>
        </a:xfrm>
        <a:prstGeom prst="rect">
          <a:avLst/>
        </a:prstGeom>
        <a:ln w="0">
          <a:noFill/>
        </a:ln>
      </xdr:spPr>
    </xdr:pic>
    <xdr:clientData/>
  </xdr:twoCellAnchor>
  <xdr:twoCellAnchor editAs="oneCell">
    <xdr:from>
      <xdr:col>5</xdr:col>
      <xdr:colOff>295200</xdr:colOff>
      <xdr:row>80</xdr:row>
      <xdr:rowOff>104760</xdr:rowOff>
    </xdr:from>
    <xdr:to>
      <xdr:col>5</xdr:col>
      <xdr:colOff>580680</xdr:colOff>
      <xdr:row>80</xdr:row>
      <xdr:rowOff>390240</xdr:rowOff>
    </xdr:to>
    <xdr:pic>
      <xdr:nvPicPr>
        <xdr:cNvPr id="1024" name="Image 152" descr="Picture"/>
        <xdr:cNvPicPr/>
      </xdr:nvPicPr>
      <xdr:blipFill>
        <a:blip r:embed="rId152"/>
        <a:stretch/>
      </xdr:blipFill>
      <xdr:spPr>
        <a:xfrm>
          <a:off x="3997080" y="31098960"/>
          <a:ext cx="285480" cy="285480"/>
        </a:xfrm>
        <a:prstGeom prst="rect">
          <a:avLst/>
        </a:prstGeom>
        <a:ln w="0">
          <a:noFill/>
        </a:ln>
      </xdr:spPr>
    </xdr:pic>
    <xdr:clientData/>
  </xdr:twoCellAnchor>
  <xdr:twoCellAnchor editAs="oneCell">
    <xdr:from>
      <xdr:col>1</xdr:col>
      <xdr:colOff>228600</xdr:colOff>
      <xdr:row>81</xdr:row>
      <xdr:rowOff>38160</xdr:rowOff>
    </xdr:from>
    <xdr:to>
      <xdr:col>1</xdr:col>
      <xdr:colOff>647280</xdr:colOff>
      <xdr:row>81</xdr:row>
      <xdr:rowOff>456840</xdr:rowOff>
    </xdr:to>
    <xdr:pic>
      <xdr:nvPicPr>
        <xdr:cNvPr id="1025" name="Image 153" descr="Picture"/>
        <xdr:cNvPicPr/>
      </xdr:nvPicPr>
      <xdr:blipFill>
        <a:blip r:embed="rId153"/>
        <a:stretch/>
      </xdr:blipFill>
      <xdr:spPr>
        <a:xfrm>
          <a:off x="405000" y="31537440"/>
          <a:ext cx="418680" cy="418680"/>
        </a:xfrm>
        <a:prstGeom prst="rect">
          <a:avLst/>
        </a:prstGeom>
        <a:ln w="0">
          <a:noFill/>
        </a:ln>
      </xdr:spPr>
    </xdr:pic>
    <xdr:clientData/>
  </xdr:twoCellAnchor>
  <xdr:twoCellAnchor editAs="oneCell">
    <xdr:from>
      <xdr:col>4</xdr:col>
      <xdr:colOff>295200</xdr:colOff>
      <xdr:row>81</xdr:row>
      <xdr:rowOff>104760</xdr:rowOff>
    </xdr:from>
    <xdr:to>
      <xdr:col>4</xdr:col>
      <xdr:colOff>580680</xdr:colOff>
      <xdr:row>81</xdr:row>
      <xdr:rowOff>390240</xdr:rowOff>
    </xdr:to>
    <xdr:pic>
      <xdr:nvPicPr>
        <xdr:cNvPr id="1026" name="Image 154" descr="Picture"/>
        <xdr:cNvPicPr/>
      </xdr:nvPicPr>
      <xdr:blipFill>
        <a:blip r:embed="rId154"/>
        <a:stretch/>
      </xdr:blipFill>
      <xdr:spPr>
        <a:xfrm>
          <a:off x="3115800" y="31604040"/>
          <a:ext cx="285480" cy="285480"/>
        </a:xfrm>
        <a:prstGeom prst="rect">
          <a:avLst/>
        </a:prstGeom>
        <a:ln w="0">
          <a:noFill/>
        </a:ln>
      </xdr:spPr>
    </xdr:pic>
    <xdr:clientData/>
  </xdr:twoCellAnchor>
  <xdr:twoCellAnchor editAs="oneCell">
    <xdr:from>
      <xdr:col>5</xdr:col>
      <xdr:colOff>295200</xdr:colOff>
      <xdr:row>81</xdr:row>
      <xdr:rowOff>104760</xdr:rowOff>
    </xdr:from>
    <xdr:to>
      <xdr:col>5</xdr:col>
      <xdr:colOff>580680</xdr:colOff>
      <xdr:row>81</xdr:row>
      <xdr:rowOff>390240</xdr:rowOff>
    </xdr:to>
    <xdr:pic>
      <xdr:nvPicPr>
        <xdr:cNvPr id="1027" name="Image 155" descr="Picture"/>
        <xdr:cNvPicPr/>
      </xdr:nvPicPr>
      <xdr:blipFill>
        <a:blip r:embed="rId155"/>
        <a:stretch/>
      </xdr:blipFill>
      <xdr:spPr>
        <a:xfrm>
          <a:off x="3997080" y="31604040"/>
          <a:ext cx="285480" cy="285480"/>
        </a:xfrm>
        <a:prstGeom prst="rect">
          <a:avLst/>
        </a:prstGeom>
        <a:ln w="0">
          <a:noFill/>
        </a:ln>
      </xdr:spPr>
    </xdr:pic>
    <xdr:clientData/>
  </xdr:twoCellAnchor>
  <xdr:twoCellAnchor editAs="oneCell">
    <xdr:from>
      <xdr:col>1</xdr:col>
      <xdr:colOff>228600</xdr:colOff>
      <xdr:row>82</xdr:row>
      <xdr:rowOff>38160</xdr:rowOff>
    </xdr:from>
    <xdr:to>
      <xdr:col>1</xdr:col>
      <xdr:colOff>647280</xdr:colOff>
      <xdr:row>82</xdr:row>
      <xdr:rowOff>456840</xdr:rowOff>
    </xdr:to>
    <xdr:pic>
      <xdr:nvPicPr>
        <xdr:cNvPr id="1028" name="Image 156" descr="Picture"/>
        <xdr:cNvPicPr/>
      </xdr:nvPicPr>
      <xdr:blipFill>
        <a:blip r:embed="rId156"/>
        <a:stretch/>
      </xdr:blipFill>
      <xdr:spPr>
        <a:xfrm>
          <a:off x="405000" y="32042160"/>
          <a:ext cx="418680" cy="418680"/>
        </a:xfrm>
        <a:prstGeom prst="rect">
          <a:avLst/>
        </a:prstGeom>
        <a:ln w="0">
          <a:noFill/>
        </a:ln>
      </xdr:spPr>
    </xdr:pic>
    <xdr:clientData/>
  </xdr:twoCellAnchor>
  <xdr:twoCellAnchor editAs="oneCell">
    <xdr:from>
      <xdr:col>4</xdr:col>
      <xdr:colOff>295200</xdr:colOff>
      <xdr:row>82</xdr:row>
      <xdr:rowOff>104760</xdr:rowOff>
    </xdr:from>
    <xdr:to>
      <xdr:col>4</xdr:col>
      <xdr:colOff>580680</xdr:colOff>
      <xdr:row>82</xdr:row>
      <xdr:rowOff>390240</xdr:rowOff>
    </xdr:to>
    <xdr:pic>
      <xdr:nvPicPr>
        <xdr:cNvPr id="1029" name="Image 157" descr="Picture"/>
        <xdr:cNvPicPr/>
      </xdr:nvPicPr>
      <xdr:blipFill>
        <a:blip r:embed="rId157"/>
        <a:stretch/>
      </xdr:blipFill>
      <xdr:spPr>
        <a:xfrm>
          <a:off x="3115800" y="32108760"/>
          <a:ext cx="285480" cy="285480"/>
        </a:xfrm>
        <a:prstGeom prst="rect">
          <a:avLst/>
        </a:prstGeom>
        <a:ln w="0">
          <a:noFill/>
        </a:ln>
      </xdr:spPr>
    </xdr:pic>
    <xdr:clientData/>
  </xdr:twoCellAnchor>
  <xdr:twoCellAnchor editAs="oneCell">
    <xdr:from>
      <xdr:col>5</xdr:col>
      <xdr:colOff>295200</xdr:colOff>
      <xdr:row>82</xdr:row>
      <xdr:rowOff>104760</xdr:rowOff>
    </xdr:from>
    <xdr:to>
      <xdr:col>5</xdr:col>
      <xdr:colOff>580680</xdr:colOff>
      <xdr:row>82</xdr:row>
      <xdr:rowOff>390240</xdr:rowOff>
    </xdr:to>
    <xdr:pic>
      <xdr:nvPicPr>
        <xdr:cNvPr id="1030" name="Image 158" descr="Picture"/>
        <xdr:cNvPicPr/>
      </xdr:nvPicPr>
      <xdr:blipFill>
        <a:blip r:embed="rId158"/>
        <a:stretch/>
      </xdr:blipFill>
      <xdr:spPr>
        <a:xfrm>
          <a:off x="3997080" y="32108760"/>
          <a:ext cx="285480" cy="285480"/>
        </a:xfrm>
        <a:prstGeom prst="rect">
          <a:avLst/>
        </a:prstGeom>
        <a:ln w="0">
          <a:noFill/>
        </a:ln>
      </xdr:spPr>
    </xdr:pic>
    <xdr:clientData/>
  </xdr:twoCellAnchor>
  <xdr:twoCellAnchor editAs="oneCell">
    <xdr:from>
      <xdr:col>1</xdr:col>
      <xdr:colOff>228600</xdr:colOff>
      <xdr:row>83</xdr:row>
      <xdr:rowOff>38160</xdr:rowOff>
    </xdr:from>
    <xdr:to>
      <xdr:col>1</xdr:col>
      <xdr:colOff>647280</xdr:colOff>
      <xdr:row>83</xdr:row>
      <xdr:rowOff>456840</xdr:rowOff>
    </xdr:to>
    <xdr:pic>
      <xdr:nvPicPr>
        <xdr:cNvPr id="1031" name="Image 159" descr="Picture"/>
        <xdr:cNvPicPr/>
      </xdr:nvPicPr>
      <xdr:blipFill>
        <a:blip r:embed="rId159"/>
        <a:stretch/>
      </xdr:blipFill>
      <xdr:spPr>
        <a:xfrm>
          <a:off x="405000" y="32546880"/>
          <a:ext cx="418680" cy="418680"/>
        </a:xfrm>
        <a:prstGeom prst="rect">
          <a:avLst/>
        </a:prstGeom>
        <a:ln w="0">
          <a:noFill/>
        </a:ln>
      </xdr:spPr>
    </xdr:pic>
    <xdr:clientData/>
  </xdr:twoCellAnchor>
  <xdr:twoCellAnchor editAs="oneCell">
    <xdr:from>
      <xdr:col>4</xdr:col>
      <xdr:colOff>295200</xdr:colOff>
      <xdr:row>83</xdr:row>
      <xdr:rowOff>104760</xdr:rowOff>
    </xdr:from>
    <xdr:to>
      <xdr:col>4</xdr:col>
      <xdr:colOff>580680</xdr:colOff>
      <xdr:row>83</xdr:row>
      <xdr:rowOff>390240</xdr:rowOff>
    </xdr:to>
    <xdr:pic>
      <xdr:nvPicPr>
        <xdr:cNvPr id="1032" name="Image 160" descr="Picture"/>
        <xdr:cNvPicPr/>
      </xdr:nvPicPr>
      <xdr:blipFill>
        <a:blip r:embed="rId160"/>
        <a:stretch/>
      </xdr:blipFill>
      <xdr:spPr>
        <a:xfrm>
          <a:off x="3115800" y="32613480"/>
          <a:ext cx="285480" cy="285480"/>
        </a:xfrm>
        <a:prstGeom prst="rect">
          <a:avLst/>
        </a:prstGeom>
        <a:ln w="0">
          <a:noFill/>
        </a:ln>
      </xdr:spPr>
    </xdr:pic>
    <xdr:clientData/>
  </xdr:twoCellAnchor>
  <xdr:twoCellAnchor editAs="oneCell">
    <xdr:from>
      <xdr:col>5</xdr:col>
      <xdr:colOff>295200</xdr:colOff>
      <xdr:row>83</xdr:row>
      <xdr:rowOff>104760</xdr:rowOff>
    </xdr:from>
    <xdr:to>
      <xdr:col>5</xdr:col>
      <xdr:colOff>580680</xdr:colOff>
      <xdr:row>83</xdr:row>
      <xdr:rowOff>390240</xdr:rowOff>
    </xdr:to>
    <xdr:pic>
      <xdr:nvPicPr>
        <xdr:cNvPr id="1033" name="Image 161" descr="Picture"/>
        <xdr:cNvPicPr/>
      </xdr:nvPicPr>
      <xdr:blipFill>
        <a:blip r:embed="rId161"/>
        <a:stretch/>
      </xdr:blipFill>
      <xdr:spPr>
        <a:xfrm>
          <a:off x="3997080" y="32613480"/>
          <a:ext cx="285480" cy="285480"/>
        </a:xfrm>
        <a:prstGeom prst="rect">
          <a:avLst/>
        </a:prstGeom>
        <a:ln w="0">
          <a:noFill/>
        </a:ln>
      </xdr:spPr>
    </xdr:pic>
    <xdr:clientData/>
  </xdr:twoCellAnchor>
  <xdr:twoCellAnchor editAs="oneCell">
    <xdr:from>
      <xdr:col>1</xdr:col>
      <xdr:colOff>228600</xdr:colOff>
      <xdr:row>84</xdr:row>
      <xdr:rowOff>38160</xdr:rowOff>
    </xdr:from>
    <xdr:to>
      <xdr:col>1</xdr:col>
      <xdr:colOff>647280</xdr:colOff>
      <xdr:row>84</xdr:row>
      <xdr:rowOff>456840</xdr:rowOff>
    </xdr:to>
    <xdr:pic>
      <xdr:nvPicPr>
        <xdr:cNvPr id="1034" name="Image 162" descr="Picture"/>
        <xdr:cNvPicPr/>
      </xdr:nvPicPr>
      <xdr:blipFill>
        <a:blip r:embed="rId162"/>
        <a:stretch/>
      </xdr:blipFill>
      <xdr:spPr>
        <a:xfrm>
          <a:off x="405000" y="33051960"/>
          <a:ext cx="418680" cy="418680"/>
        </a:xfrm>
        <a:prstGeom prst="rect">
          <a:avLst/>
        </a:prstGeom>
        <a:ln w="0">
          <a:noFill/>
        </a:ln>
      </xdr:spPr>
    </xdr:pic>
    <xdr:clientData/>
  </xdr:twoCellAnchor>
  <xdr:twoCellAnchor editAs="oneCell">
    <xdr:from>
      <xdr:col>4</xdr:col>
      <xdr:colOff>295200</xdr:colOff>
      <xdr:row>84</xdr:row>
      <xdr:rowOff>104760</xdr:rowOff>
    </xdr:from>
    <xdr:to>
      <xdr:col>4</xdr:col>
      <xdr:colOff>580680</xdr:colOff>
      <xdr:row>84</xdr:row>
      <xdr:rowOff>390240</xdr:rowOff>
    </xdr:to>
    <xdr:pic>
      <xdr:nvPicPr>
        <xdr:cNvPr id="1035" name="Image 163" descr="Picture"/>
        <xdr:cNvPicPr/>
      </xdr:nvPicPr>
      <xdr:blipFill>
        <a:blip r:embed="rId163"/>
        <a:stretch/>
      </xdr:blipFill>
      <xdr:spPr>
        <a:xfrm>
          <a:off x="3115800" y="33118560"/>
          <a:ext cx="285480" cy="285480"/>
        </a:xfrm>
        <a:prstGeom prst="rect">
          <a:avLst/>
        </a:prstGeom>
        <a:ln w="0">
          <a:noFill/>
        </a:ln>
      </xdr:spPr>
    </xdr:pic>
    <xdr:clientData/>
  </xdr:twoCellAnchor>
  <xdr:twoCellAnchor editAs="oneCell">
    <xdr:from>
      <xdr:col>5</xdr:col>
      <xdr:colOff>295200</xdr:colOff>
      <xdr:row>84</xdr:row>
      <xdr:rowOff>104760</xdr:rowOff>
    </xdr:from>
    <xdr:to>
      <xdr:col>5</xdr:col>
      <xdr:colOff>580680</xdr:colOff>
      <xdr:row>84</xdr:row>
      <xdr:rowOff>390240</xdr:rowOff>
    </xdr:to>
    <xdr:pic>
      <xdr:nvPicPr>
        <xdr:cNvPr id="1036" name="Image 164" descr="Picture"/>
        <xdr:cNvPicPr/>
      </xdr:nvPicPr>
      <xdr:blipFill>
        <a:blip r:embed="rId164"/>
        <a:stretch/>
      </xdr:blipFill>
      <xdr:spPr>
        <a:xfrm>
          <a:off x="3997080" y="33118560"/>
          <a:ext cx="285480" cy="285480"/>
        </a:xfrm>
        <a:prstGeom prst="rect">
          <a:avLst/>
        </a:prstGeom>
        <a:ln w="0">
          <a:noFill/>
        </a:ln>
      </xdr:spPr>
    </xdr:pic>
    <xdr:clientData/>
  </xdr:twoCellAnchor>
  <xdr:twoCellAnchor editAs="oneCell">
    <xdr:from>
      <xdr:col>1</xdr:col>
      <xdr:colOff>228600</xdr:colOff>
      <xdr:row>85</xdr:row>
      <xdr:rowOff>38160</xdr:rowOff>
    </xdr:from>
    <xdr:to>
      <xdr:col>1</xdr:col>
      <xdr:colOff>647280</xdr:colOff>
      <xdr:row>85</xdr:row>
      <xdr:rowOff>456840</xdr:rowOff>
    </xdr:to>
    <xdr:pic>
      <xdr:nvPicPr>
        <xdr:cNvPr id="1037" name="Image 165" descr="Picture"/>
        <xdr:cNvPicPr/>
      </xdr:nvPicPr>
      <xdr:blipFill>
        <a:blip r:embed="rId165"/>
        <a:stretch/>
      </xdr:blipFill>
      <xdr:spPr>
        <a:xfrm>
          <a:off x="405000" y="33556680"/>
          <a:ext cx="418680" cy="418680"/>
        </a:xfrm>
        <a:prstGeom prst="rect">
          <a:avLst/>
        </a:prstGeom>
        <a:ln w="0">
          <a:noFill/>
        </a:ln>
      </xdr:spPr>
    </xdr:pic>
    <xdr:clientData/>
  </xdr:twoCellAnchor>
  <xdr:twoCellAnchor editAs="oneCell">
    <xdr:from>
      <xdr:col>4</xdr:col>
      <xdr:colOff>295200</xdr:colOff>
      <xdr:row>85</xdr:row>
      <xdr:rowOff>104760</xdr:rowOff>
    </xdr:from>
    <xdr:to>
      <xdr:col>4</xdr:col>
      <xdr:colOff>580680</xdr:colOff>
      <xdr:row>85</xdr:row>
      <xdr:rowOff>390240</xdr:rowOff>
    </xdr:to>
    <xdr:pic>
      <xdr:nvPicPr>
        <xdr:cNvPr id="1038" name="Image 166" descr="Picture"/>
        <xdr:cNvPicPr/>
      </xdr:nvPicPr>
      <xdr:blipFill>
        <a:blip r:embed="rId166"/>
        <a:stretch/>
      </xdr:blipFill>
      <xdr:spPr>
        <a:xfrm>
          <a:off x="3115800" y="33623280"/>
          <a:ext cx="285480" cy="285480"/>
        </a:xfrm>
        <a:prstGeom prst="rect">
          <a:avLst/>
        </a:prstGeom>
        <a:ln w="0">
          <a:noFill/>
        </a:ln>
      </xdr:spPr>
    </xdr:pic>
    <xdr:clientData/>
  </xdr:twoCellAnchor>
  <xdr:twoCellAnchor editAs="oneCell">
    <xdr:from>
      <xdr:col>5</xdr:col>
      <xdr:colOff>295200</xdr:colOff>
      <xdr:row>85</xdr:row>
      <xdr:rowOff>104760</xdr:rowOff>
    </xdr:from>
    <xdr:to>
      <xdr:col>5</xdr:col>
      <xdr:colOff>580680</xdr:colOff>
      <xdr:row>85</xdr:row>
      <xdr:rowOff>390240</xdr:rowOff>
    </xdr:to>
    <xdr:pic>
      <xdr:nvPicPr>
        <xdr:cNvPr id="1039" name="Image 167" descr="Picture"/>
        <xdr:cNvPicPr/>
      </xdr:nvPicPr>
      <xdr:blipFill>
        <a:blip r:embed="rId167"/>
        <a:stretch/>
      </xdr:blipFill>
      <xdr:spPr>
        <a:xfrm>
          <a:off x="3997080" y="33623280"/>
          <a:ext cx="285480" cy="285480"/>
        </a:xfrm>
        <a:prstGeom prst="rect">
          <a:avLst/>
        </a:prstGeom>
        <a:ln w="0">
          <a:noFill/>
        </a:ln>
      </xdr:spPr>
    </xdr:pic>
    <xdr:clientData/>
  </xdr:twoCellAnchor>
  <xdr:twoCellAnchor editAs="oneCell">
    <xdr:from>
      <xdr:col>1</xdr:col>
      <xdr:colOff>228600</xdr:colOff>
      <xdr:row>86</xdr:row>
      <xdr:rowOff>38160</xdr:rowOff>
    </xdr:from>
    <xdr:to>
      <xdr:col>1</xdr:col>
      <xdr:colOff>647280</xdr:colOff>
      <xdr:row>86</xdr:row>
      <xdr:rowOff>456840</xdr:rowOff>
    </xdr:to>
    <xdr:pic>
      <xdr:nvPicPr>
        <xdr:cNvPr id="1040" name="Image 168" descr="Picture"/>
        <xdr:cNvPicPr/>
      </xdr:nvPicPr>
      <xdr:blipFill>
        <a:blip r:embed="rId168"/>
        <a:stretch/>
      </xdr:blipFill>
      <xdr:spPr>
        <a:xfrm>
          <a:off x="405000" y="34061400"/>
          <a:ext cx="418680" cy="418680"/>
        </a:xfrm>
        <a:prstGeom prst="rect">
          <a:avLst/>
        </a:prstGeom>
        <a:ln w="0">
          <a:noFill/>
        </a:ln>
      </xdr:spPr>
    </xdr:pic>
    <xdr:clientData/>
  </xdr:twoCellAnchor>
  <xdr:twoCellAnchor editAs="oneCell">
    <xdr:from>
      <xdr:col>4</xdr:col>
      <xdr:colOff>295200</xdr:colOff>
      <xdr:row>86</xdr:row>
      <xdr:rowOff>104760</xdr:rowOff>
    </xdr:from>
    <xdr:to>
      <xdr:col>4</xdr:col>
      <xdr:colOff>580680</xdr:colOff>
      <xdr:row>86</xdr:row>
      <xdr:rowOff>390240</xdr:rowOff>
    </xdr:to>
    <xdr:pic>
      <xdr:nvPicPr>
        <xdr:cNvPr id="1041" name="Image 169" descr="Picture"/>
        <xdr:cNvPicPr/>
      </xdr:nvPicPr>
      <xdr:blipFill>
        <a:blip r:embed="rId169"/>
        <a:stretch/>
      </xdr:blipFill>
      <xdr:spPr>
        <a:xfrm>
          <a:off x="3115800" y="34128000"/>
          <a:ext cx="285480" cy="285480"/>
        </a:xfrm>
        <a:prstGeom prst="rect">
          <a:avLst/>
        </a:prstGeom>
        <a:ln w="0">
          <a:noFill/>
        </a:ln>
      </xdr:spPr>
    </xdr:pic>
    <xdr:clientData/>
  </xdr:twoCellAnchor>
  <xdr:twoCellAnchor editAs="oneCell">
    <xdr:from>
      <xdr:col>5</xdr:col>
      <xdr:colOff>295200</xdr:colOff>
      <xdr:row>86</xdr:row>
      <xdr:rowOff>104760</xdr:rowOff>
    </xdr:from>
    <xdr:to>
      <xdr:col>5</xdr:col>
      <xdr:colOff>580680</xdr:colOff>
      <xdr:row>86</xdr:row>
      <xdr:rowOff>390240</xdr:rowOff>
    </xdr:to>
    <xdr:pic>
      <xdr:nvPicPr>
        <xdr:cNvPr id="1042" name="Image 170" descr="Picture"/>
        <xdr:cNvPicPr/>
      </xdr:nvPicPr>
      <xdr:blipFill>
        <a:blip r:embed="rId170"/>
        <a:stretch/>
      </xdr:blipFill>
      <xdr:spPr>
        <a:xfrm>
          <a:off x="3997080" y="34128000"/>
          <a:ext cx="285480" cy="285480"/>
        </a:xfrm>
        <a:prstGeom prst="rect">
          <a:avLst/>
        </a:prstGeom>
        <a:ln w="0">
          <a:noFill/>
        </a:ln>
      </xdr:spPr>
    </xdr:pic>
    <xdr:clientData/>
  </xdr:twoCellAnchor>
  <xdr:twoCellAnchor editAs="oneCell">
    <xdr:from>
      <xdr:col>1</xdr:col>
      <xdr:colOff>228600</xdr:colOff>
      <xdr:row>87</xdr:row>
      <xdr:rowOff>38160</xdr:rowOff>
    </xdr:from>
    <xdr:to>
      <xdr:col>1</xdr:col>
      <xdr:colOff>647280</xdr:colOff>
      <xdr:row>87</xdr:row>
      <xdr:rowOff>456840</xdr:rowOff>
    </xdr:to>
    <xdr:pic>
      <xdr:nvPicPr>
        <xdr:cNvPr id="1043" name="Image 171" descr="Picture"/>
        <xdr:cNvPicPr/>
      </xdr:nvPicPr>
      <xdr:blipFill>
        <a:blip r:embed="rId171"/>
        <a:stretch/>
      </xdr:blipFill>
      <xdr:spPr>
        <a:xfrm>
          <a:off x="405000" y="34566120"/>
          <a:ext cx="418680" cy="418680"/>
        </a:xfrm>
        <a:prstGeom prst="rect">
          <a:avLst/>
        </a:prstGeom>
        <a:ln w="0">
          <a:noFill/>
        </a:ln>
      </xdr:spPr>
    </xdr:pic>
    <xdr:clientData/>
  </xdr:twoCellAnchor>
  <xdr:twoCellAnchor editAs="oneCell">
    <xdr:from>
      <xdr:col>4</xdr:col>
      <xdr:colOff>295200</xdr:colOff>
      <xdr:row>87</xdr:row>
      <xdr:rowOff>104760</xdr:rowOff>
    </xdr:from>
    <xdr:to>
      <xdr:col>4</xdr:col>
      <xdr:colOff>580680</xdr:colOff>
      <xdr:row>87</xdr:row>
      <xdr:rowOff>390240</xdr:rowOff>
    </xdr:to>
    <xdr:pic>
      <xdr:nvPicPr>
        <xdr:cNvPr id="1044" name="Image 172" descr="Picture"/>
        <xdr:cNvPicPr/>
      </xdr:nvPicPr>
      <xdr:blipFill>
        <a:blip r:embed="rId172"/>
        <a:stretch/>
      </xdr:blipFill>
      <xdr:spPr>
        <a:xfrm>
          <a:off x="3115800" y="34632720"/>
          <a:ext cx="285480" cy="285480"/>
        </a:xfrm>
        <a:prstGeom prst="rect">
          <a:avLst/>
        </a:prstGeom>
        <a:ln w="0">
          <a:noFill/>
        </a:ln>
      </xdr:spPr>
    </xdr:pic>
    <xdr:clientData/>
  </xdr:twoCellAnchor>
  <xdr:twoCellAnchor editAs="oneCell">
    <xdr:from>
      <xdr:col>5</xdr:col>
      <xdr:colOff>295200</xdr:colOff>
      <xdr:row>87</xdr:row>
      <xdr:rowOff>104760</xdr:rowOff>
    </xdr:from>
    <xdr:to>
      <xdr:col>5</xdr:col>
      <xdr:colOff>580680</xdr:colOff>
      <xdr:row>87</xdr:row>
      <xdr:rowOff>390240</xdr:rowOff>
    </xdr:to>
    <xdr:pic>
      <xdr:nvPicPr>
        <xdr:cNvPr id="1045" name="Image 173" descr="Picture"/>
        <xdr:cNvPicPr/>
      </xdr:nvPicPr>
      <xdr:blipFill>
        <a:blip r:embed="rId173"/>
        <a:stretch/>
      </xdr:blipFill>
      <xdr:spPr>
        <a:xfrm>
          <a:off x="3997080" y="34632720"/>
          <a:ext cx="285480" cy="285480"/>
        </a:xfrm>
        <a:prstGeom prst="rect">
          <a:avLst/>
        </a:prstGeom>
        <a:ln w="0">
          <a:noFill/>
        </a:ln>
      </xdr:spPr>
    </xdr:pic>
    <xdr:clientData/>
  </xdr:twoCellAnchor>
  <xdr:twoCellAnchor editAs="oneCell">
    <xdr:from>
      <xdr:col>1</xdr:col>
      <xdr:colOff>228600</xdr:colOff>
      <xdr:row>88</xdr:row>
      <xdr:rowOff>38160</xdr:rowOff>
    </xdr:from>
    <xdr:to>
      <xdr:col>1</xdr:col>
      <xdr:colOff>647280</xdr:colOff>
      <xdr:row>88</xdr:row>
      <xdr:rowOff>456840</xdr:rowOff>
    </xdr:to>
    <xdr:pic>
      <xdr:nvPicPr>
        <xdr:cNvPr id="1046" name="Image 174" descr="Picture"/>
        <xdr:cNvPicPr/>
      </xdr:nvPicPr>
      <xdr:blipFill>
        <a:blip r:embed="rId174"/>
        <a:stretch/>
      </xdr:blipFill>
      <xdr:spPr>
        <a:xfrm>
          <a:off x="405000" y="35071200"/>
          <a:ext cx="418680" cy="418680"/>
        </a:xfrm>
        <a:prstGeom prst="rect">
          <a:avLst/>
        </a:prstGeom>
        <a:ln w="0">
          <a:noFill/>
        </a:ln>
      </xdr:spPr>
    </xdr:pic>
    <xdr:clientData/>
  </xdr:twoCellAnchor>
  <xdr:twoCellAnchor editAs="oneCell">
    <xdr:from>
      <xdr:col>4</xdr:col>
      <xdr:colOff>295200</xdr:colOff>
      <xdr:row>88</xdr:row>
      <xdr:rowOff>104760</xdr:rowOff>
    </xdr:from>
    <xdr:to>
      <xdr:col>4</xdr:col>
      <xdr:colOff>580680</xdr:colOff>
      <xdr:row>88</xdr:row>
      <xdr:rowOff>390240</xdr:rowOff>
    </xdr:to>
    <xdr:pic>
      <xdr:nvPicPr>
        <xdr:cNvPr id="1047" name="Image 175" descr="Picture"/>
        <xdr:cNvPicPr/>
      </xdr:nvPicPr>
      <xdr:blipFill>
        <a:blip r:embed="rId175"/>
        <a:stretch/>
      </xdr:blipFill>
      <xdr:spPr>
        <a:xfrm>
          <a:off x="3115800" y="35137800"/>
          <a:ext cx="285480" cy="285480"/>
        </a:xfrm>
        <a:prstGeom prst="rect">
          <a:avLst/>
        </a:prstGeom>
        <a:ln w="0">
          <a:noFill/>
        </a:ln>
      </xdr:spPr>
    </xdr:pic>
    <xdr:clientData/>
  </xdr:twoCellAnchor>
  <xdr:twoCellAnchor editAs="oneCell">
    <xdr:from>
      <xdr:col>5</xdr:col>
      <xdr:colOff>295200</xdr:colOff>
      <xdr:row>88</xdr:row>
      <xdr:rowOff>104760</xdr:rowOff>
    </xdr:from>
    <xdr:to>
      <xdr:col>5</xdr:col>
      <xdr:colOff>580680</xdr:colOff>
      <xdr:row>88</xdr:row>
      <xdr:rowOff>390240</xdr:rowOff>
    </xdr:to>
    <xdr:pic>
      <xdr:nvPicPr>
        <xdr:cNvPr id="1048" name="Image 176" descr="Picture"/>
        <xdr:cNvPicPr/>
      </xdr:nvPicPr>
      <xdr:blipFill>
        <a:blip r:embed="rId176"/>
        <a:stretch/>
      </xdr:blipFill>
      <xdr:spPr>
        <a:xfrm>
          <a:off x="3997080" y="35137800"/>
          <a:ext cx="285480" cy="285480"/>
        </a:xfrm>
        <a:prstGeom prst="rect">
          <a:avLst/>
        </a:prstGeom>
        <a:ln w="0">
          <a:noFill/>
        </a:ln>
      </xdr:spPr>
    </xdr:pic>
    <xdr:clientData/>
  </xdr:twoCellAnchor>
  <xdr:twoCellAnchor editAs="oneCell">
    <xdr:from>
      <xdr:col>1</xdr:col>
      <xdr:colOff>228600</xdr:colOff>
      <xdr:row>89</xdr:row>
      <xdr:rowOff>38160</xdr:rowOff>
    </xdr:from>
    <xdr:to>
      <xdr:col>1</xdr:col>
      <xdr:colOff>647280</xdr:colOff>
      <xdr:row>89</xdr:row>
      <xdr:rowOff>456840</xdr:rowOff>
    </xdr:to>
    <xdr:pic>
      <xdr:nvPicPr>
        <xdr:cNvPr id="1049" name="Image 177" descr="Picture"/>
        <xdr:cNvPicPr/>
      </xdr:nvPicPr>
      <xdr:blipFill>
        <a:blip r:embed="rId177"/>
        <a:stretch/>
      </xdr:blipFill>
      <xdr:spPr>
        <a:xfrm>
          <a:off x="405000" y="35575920"/>
          <a:ext cx="418680" cy="418680"/>
        </a:xfrm>
        <a:prstGeom prst="rect">
          <a:avLst/>
        </a:prstGeom>
        <a:ln w="0">
          <a:noFill/>
        </a:ln>
      </xdr:spPr>
    </xdr:pic>
    <xdr:clientData/>
  </xdr:twoCellAnchor>
  <xdr:twoCellAnchor editAs="oneCell">
    <xdr:from>
      <xdr:col>4</xdr:col>
      <xdr:colOff>295200</xdr:colOff>
      <xdr:row>89</xdr:row>
      <xdr:rowOff>104760</xdr:rowOff>
    </xdr:from>
    <xdr:to>
      <xdr:col>4</xdr:col>
      <xdr:colOff>580680</xdr:colOff>
      <xdr:row>89</xdr:row>
      <xdr:rowOff>390240</xdr:rowOff>
    </xdr:to>
    <xdr:pic>
      <xdr:nvPicPr>
        <xdr:cNvPr id="1050" name="Image 178" descr="Picture"/>
        <xdr:cNvPicPr/>
      </xdr:nvPicPr>
      <xdr:blipFill>
        <a:blip r:embed="rId178"/>
        <a:stretch/>
      </xdr:blipFill>
      <xdr:spPr>
        <a:xfrm>
          <a:off x="3115800" y="35642520"/>
          <a:ext cx="285480" cy="285480"/>
        </a:xfrm>
        <a:prstGeom prst="rect">
          <a:avLst/>
        </a:prstGeom>
        <a:ln w="0">
          <a:noFill/>
        </a:ln>
      </xdr:spPr>
    </xdr:pic>
    <xdr:clientData/>
  </xdr:twoCellAnchor>
  <xdr:twoCellAnchor editAs="oneCell">
    <xdr:from>
      <xdr:col>5</xdr:col>
      <xdr:colOff>295200</xdr:colOff>
      <xdr:row>89</xdr:row>
      <xdr:rowOff>104760</xdr:rowOff>
    </xdr:from>
    <xdr:to>
      <xdr:col>5</xdr:col>
      <xdr:colOff>580680</xdr:colOff>
      <xdr:row>89</xdr:row>
      <xdr:rowOff>390240</xdr:rowOff>
    </xdr:to>
    <xdr:pic>
      <xdr:nvPicPr>
        <xdr:cNvPr id="1051" name="Image 179" descr="Picture"/>
        <xdr:cNvPicPr/>
      </xdr:nvPicPr>
      <xdr:blipFill>
        <a:blip r:embed="rId179"/>
        <a:stretch/>
      </xdr:blipFill>
      <xdr:spPr>
        <a:xfrm>
          <a:off x="3997080" y="35642520"/>
          <a:ext cx="285480" cy="285480"/>
        </a:xfrm>
        <a:prstGeom prst="rect">
          <a:avLst/>
        </a:prstGeom>
        <a:ln w="0">
          <a:noFill/>
        </a:ln>
      </xdr:spPr>
    </xdr:pic>
    <xdr:clientData/>
  </xdr:twoCellAnchor>
  <xdr:twoCellAnchor editAs="oneCell">
    <xdr:from>
      <xdr:col>1</xdr:col>
      <xdr:colOff>228600</xdr:colOff>
      <xdr:row>90</xdr:row>
      <xdr:rowOff>38160</xdr:rowOff>
    </xdr:from>
    <xdr:to>
      <xdr:col>1</xdr:col>
      <xdr:colOff>647280</xdr:colOff>
      <xdr:row>90</xdr:row>
      <xdr:rowOff>456840</xdr:rowOff>
    </xdr:to>
    <xdr:pic>
      <xdr:nvPicPr>
        <xdr:cNvPr id="1052" name="Image 180" descr="Picture"/>
        <xdr:cNvPicPr/>
      </xdr:nvPicPr>
      <xdr:blipFill>
        <a:blip r:embed="rId180"/>
        <a:stretch/>
      </xdr:blipFill>
      <xdr:spPr>
        <a:xfrm>
          <a:off x="405000" y="36080640"/>
          <a:ext cx="418680" cy="418680"/>
        </a:xfrm>
        <a:prstGeom prst="rect">
          <a:avLst/>
        </a:prstGeom>
        <a:ln w="0">
          <a:noFill/>
        </a:ln>
      </xdr:spPr>
    </xdr:pic>
    <xdr:clientData/>
  </xdr:twoCellAnchor>
  <xdr:twoCellAnchor editAs="oneCell">
    <xdr:from>
      <xdr:col>4</xdr:col>
      <xdr:colOff>295200</xdr:colOff>
      <xdr:row>90</xdr:row>
      <xdr:rowOff>104760</xdr:rowOff>
    </xdr:from>
    <xdr:to>
      <xdr:col>4</xdr:col>
      <xdr:colOff>580680</xdr:colOff>
      <xdr:row>90</xdr:row>
      <xdr:rowOff>390240</xdr:rowOff>
    </xdr:to>
    <xdr:pic>
      <xdr:nvPicPr>
        <xdr:cNvPr id="1053" name="Image 181" descr="Picture"/>
        <xdr:cNvPicPr/>
      </xdr:nvPicPr>
      <xdr:blipFill>
        <a:blip r:embed="rId181"/>
        <a:stretch/>
      </xdr:blipFill>
      <xdr:spPr>
        <a:xfrm>
          <a:off x="3115800" y="36147240"/>
          <a:ext cx="285480" cy="285480"/>
        </a:xfrm>
        <a:prstGeom prst="rect">
          <a:avLst/>
        </a:prstGeom>
        <a:ln w="0">
          <a:noFill/>
        </a:ln>
      </xdr:spPr>
    </xdr:pic>
    <xdr:clientData/>
  </xdr:twoCellAnchor>
  <xdr:twoCellAnchor editAs="oneCell">
    <xdr:from>
      <xdr:col>5</xdr:col>
      <xdr:colOff>295200</xdr:colOff>
      <xdr:row>90</xdr:row>
      <xdr:rowOff>104760</xdr:rowOff>
    </xdr:from>
    <xdr:to>
      <xdr:col>5</xdr:col>
      <xdr:colOff>580680</xdr:colOff>
      <xdr:row>90</xdr:row>
      <xdr:rowOff>390240</xdr:rowOff>
    </xdr:to>
    <xdr:pic>
      <xdr:nvPicPr>
        <xdr:cNvPr id="1054" name="Image 182" descr="Picture"/>
        <xdr:cNvPicPr/>
      </xdr:nvPicPr>
      <xdr:blipFill>
        <a:blip r:embed="rId182"/>
        <a:stretch/>
      </xdr:blipFill>
      <xdr:spPr>
        <a:xfrm>
          <a:off x="3997080" y="36147240"/>
          <a:ext cx="285480" cy="285480"/>
        </a:xfrm>
        <a:prstGeom prst="rect">
          <a:avLst/>
        </a:prstGeom>
        <a:ln w="0">
          <a:noFill/>
        </a:ln>
      </xdr:spPr>
    </xdr:pic>
    <xdr:clientData/>
  </xdr:twoCellAnchor>
  <xdr:twoCellAnchor editAs="oneCell">
    <xdr:from>
      <xdr:col>1</xdr:col>
      <xdr:colOff>228600</xdr:colOff>
      <xdr:row>91</xdr:row>
      <xdr:rowOff>38160</xdr:rowOff>
    </xdr:from>
    <xdr:to>
      <xdr:col>1</xdr:col>
      <xdr:colOff>647280</xdr:colOff>
      <xdr:row>91</xdr:row>
      <xdr:rowOff>456840</xdr:rowOff>
    </xdr:to>
    <xdr:pic>
      <xdr:nvPicPr>
        <xdr:cNvPr id="1055" name="Image 183" descr="Picture"/>
        <xdr:cNvPicPr/>
      </xdr:nvPicPr>
      <xdr:blipFill>
        <a:blip r:embed="rId183"/>
        <a:stretch/>
      </xdr:blipFill>
      <xdr:spPr>
        <a:xfrm>
          <a:off x="405000" y="36585720"/>
          <a:ext cx="418680" cy="418680"/>
        </a:xfrm>
        <a:prstGeom prst="rect">
          <a:avLst/>
        </a:prstGeom>
        <a:ln w="0">
          <a:noFill/>
        </a:ln>
      </xdr:spPr>
    </xdr:pic>
    <xdr:clientData/>
  </xdr:twoCellAnchor>
  <xdr:twoCellAnchor editAs="oneCell">
    <xdr:from>
      <xdr:col>4</xdr:col>
      <xdr:colOff>295200</xdr:colOff>
      <xdr:row>91</xdr:row>
      <xdr:rowOff>104760</xdr:rowOff>
    </xdr:from>
    <xdr:to>
      <xdr:col>4</xdr:col>
      <xdr:colOff>580680</xdr:colOff>
      <xdr:row>91</xdr:row>
      <xdr:rowOff>390240</xdr:rowOff>
    </xdr:to>
    <xdr:pic>
      <xdr:nvPicPr>
        <xdr:cNvPr id="1056" name="Image 184" descr="Picture"/>
        <xdr:cNvPicPr/>
      </xdr:nvPicPr>
      <xdr:blipFill>
        <a:blip r:embed="rId184"/>
        <a:stretch/>
      </xdr:blipFill>
      <xdr:spPr>
        <a:xfrm>
          <a:off x="3115800" y="36652320"/>
          <a:ext cx="285480" cy="285480"/>
        </a:xfrm>
        <a:prstGeom prst="rect">
          <a:avLst/>
        </a:prstGeom>
        <a:ln w="0">
          <a:noFill/>
        </a:ln>
      </xdr:spPr>
    </xdr:pic>
    <xdr:clientData/>
  </xdr:twoCellAnchor>
  <xdr:twoCellAnchor editAs="oneCell">
    <xdr:from>
      <xdr:col>5</xdr:col>
      <xdr:colOff>295200</xdr:colOff>
      <xdr:row>91</xdr:row>
      <xdr:rowOff>104760</xdr:rowOff>
    </xdr:from>
    <xdr:to>
      <xdr:col>5</xdr:col>
      <xdr:colOff>580680</xdr:colOff>
      <xdr:row>91</xdr:row>
      <xdr:rowOff>390240</xdr:rowOff>
    </xdr:to>
    <xdr:pic>
      <xdr:nvPicPr>
        <xdr:cNvPr id="1057" name="Image 185" descr="Picture"/>
        <xdr:cNvPicPr/>
      </xdr:nvPicPr>
      <xdr:blipFill>
        <a:blip r:embed="rId185"/>
        <a:stretch/>
      </xdr:blipFill>
      <xdr:spPr>
        <a:xfrm>
          <a:off x="3997080" y="36652320"/>
          <a:ext cx="285480" cy="285480"/>
        </a:xfrm>
        <a:prstGeom prst="rect">
          <a:avLst/>
        </a:prstGeom>
        <a:ln w="0">
          <a:noFill/>
        </a:ln>
      </xdr:spPr>
    </xdr:pic>
    <xdr:clientData/>
  </xdr:twoCellAnchor>
  <xdr:twoCellAnchor editAs="oneCell">
    <xdr:from>
      <xdr:col>1</xdr:col>
      <xdr:colOff>228600</xdr:colOff>
      <xdr:row>92</xdr:row>
      <xdr:rowOff>38160</xdr:rowOff>
    </xdr:from>
    <xdr:to>
      <xdr:col>1</xdr:col>
      <xdr:colOff>647280</xdr:colOff>
      <xdr:row>92</xdr:row>
      <xdr:rowOff>456840</xdr:rowOff>
    </xdr:to>
    <xdr:pic>
      <xdr:nvPicPr>
        <xdr:cNvPr id="1058" name="Image 186" descr="Picture"/>
        <xdr:cNvPicPr/>
      </xdr:nvPicPr>
      <xdr:blipFill>
        <a:blip r:embed="rId186"/>
        <a:stretch/>
      </xdr:blipFill>
      <xdr:spPr>
        <a:xfrm>
          <a:off x="405000" y="37090440"/>
          <a:ext cx="418680" cy="418680"/>
        </a:xfrm>
        <a:prstGeom prst="rect">
          <a:avLst/>
        </a:prstGeom>
        <a:ln w="0">
          <a:noFill/>
        </a:ln>
      </xdr:spPr>
    </xdr:pic>
    <xdr:clientData/>
  </xdr:twoCellAnchor>
  <xdr:twoCellAnchor editAs="oneCell">
    <xdr:from>
      <xdr:col>4</xdr:col>
      <xdr:colOff>295200</xdr:colOff>
      <xdr:row>92</xdr:row>
      <xdr:rowOff>104760</xdr:rowOff>
    </xdr:from>
    <xdr:to>
      <xdr:col>4</xdr:col>
      <xdr:colOff>580680</xdr:colOff>
      <xdr:row>92</xdr:row>
      <xdr:rowOff>390240</xdr:rowOff>
    </xdr:to>
    <xdr:pic>
      <xdr:nvPicPr>
        <xdr:cNvPr id="1059" name="Image 187" descr="Picture"/>
        <xdr:cNvPicPr/>
      </xdr:nvPicPr>
      <xdr:blipFill>
        <a:blip r:embed="rId187"/>
        <a:stretch/>
      </xdr:blipFill>
      <xdr:spPr>
        <a:xfrm>
          <a:off x="3115800" y="37157040"/>
          <a:ext cx="285480" cy="285480"/>
        </a:xfrm>
        <a:prstGeom prst="rect">
          <a:avLst/>
        </a:prstGeom>
        <a:ln w="0">
          <a:noFill/>
        </a:ln>
      </xdr:spPr>
    </xdr:pic>
    <xdr:clientData/>
  </xdr:twoCellAnchor>
  <xdr:twoCellAnchor editAs="oneCell">
    <xdr:from>
      <xdr:col>5</xdr:col>
      <xdr:colOff>295200</xdr:colOff>
      <xdr:row>92</xdr:row>
      <xdr:rowOff>104760</xdr:rowOff>
    </xdr:from>
    <xdr:to>
      <xdr:col>5</xdr:col>
      <xdr:colOff>580680</xdr:colOff>
      <xdr:row>92</xdr:row>
      <xdr:rowOff>390240</xdr:rowOff>
    </xdr:to>
    <xdr:pic>
      <xdr:nvPicPr>
        <xdr:cNvPr id="1060" name="Image 188" descr="Picture"/>
        <xdr:cNvPicPr/>
      </xdr:nvPicPr>
      <xdr:blipFill>
        <a:blip r:embed="rId188"/>
        <a:stretch/>
      </xdr:blipFill>
      <xdr:spPr>
        <a:xfrm>
          <a:off x="3997080" y="37157040"/>
          <a:ext cx="285480" cy="285480"/>
        </a:xfrm>
        <a:prstGeom prst="rect">
          <a:avLst/>
        </a:prstGeom>
        <a:ln w="0">
          <a:noFill/>
        </a:ln>
      </xdr:spPr>
    </xdr:pic>
    <xdr:clientData/>
  </xdr:twoCellAnchor>
  <xdr:twoCellAnchor editAs="oneCell">
    <xdr:from>
      <xdr:col>1</xdr:col>
      <xdr:colOff>228600</xdr:colOff>
      <xdr:row>93</xdr:row>
      <xdr:rowOff>38160</xdr:rowOff>
    </xdr:from>
    <xdr:to>
      <xdr:col>1</xdr:col>
      <xdr:colOff>647280</xdr:colOff>
      <xdr:row>93</xdr:row>
      <xdr:rowOff>456840</xdr:rowOff>
    </xdr:to>
    <xdr:pic>
      <xdr:nvPicPr>
        <xdr:cNvPr id="1061" name="Image 189" descr="Picture"/>
        <xdr:cNvPicPr/>
      </xdr:nvPicPr>
      <xdr:blipFill>
        <a:blip r:embed="rId189"/>
        <a:stretch/>
      </xdr:blipFill>
      <xdr:spPr>
        <a:xfrm>
          <a:off x="405000" y="37595160"/>
          <a:ext cx="418680" cy="418680"/>
        </a:xfrm>
        <a:prstGeom prst="rect">
          <a:avLst/>
        </a:prstGeom>
        <a:ln w="0">
          <a:noFill/>
        </a:ln>
      </xdr:spPr>
    </xdr:pic>
    <xdr:clientData/>
  </xdr:twoCellAnchor>
  <xdr:twoCellAnchor editAs="oneCell">
    <xdr:from>
      <xdr:col>4</xdr:col>
      <xdr:colOff>295200</xdr:colOff>
      <xdr:row>93</xdr:row>
      <xdr:rowOff>104760</xdr:rowOff>
    </xdr:from>
    <xdr:to>
      <xdr:col>4</xdr:col>
      <xdr:colOff>580680</xdr:colOff>
      <xdr:row>93</xdr:row>
      <xdr:rowOff>390240</xdr:rowOff>
    </xdr:to>
    <xdr:pic>
      <xdr:nvPicPr>
        <xdr:cNvPr id="1062" name="Image 190" descr="Picture"/>
        <xdr:cNvPicPr/>
      </xdr:nvPicPr>
      <xdr:blipFill>
        <a:blip r:embed="rId190"/>
        <a:stretch/>
      </xdr:blipFill>
      <xdr:spPr>
        <a:xfrm>
          <a:off x="3115800" y="37661760"/>
          <a:ext cx="285480" cy="285480"/>
        </a:xfrm>
        <a:prstGeom prst="rect">
          <a:avLst/>
        </a:prstGeom>
        <a:ln w="0">
          <a:noFill/>
        </a:ln>
      </xdr:spPr>
    </xdr:pic>
    <xdr:clientData/>
  </xdr:twoCellAnchor>
  <xdr:twoCellAnchor editAs="oneCell">
    <xdr:from>
      <xdr:col>5</xdr:col>
      <xdr:colOff>295200</xdr:colOff>
      <xdr:row>93</xdr:row>
      <xdr:rowOff>104760</xdr:rowOff>
    </xdr:from>
    <xdr:to>
      <xdr:col>5</xdr:col>
      <xdr:colOff>580680</xdr:colOff>
      <xdr:row>93</xdr:row>
      <xdr:rowOff>390240</xdr:rowOff>
    </xdr:to>
    <xdr:pic>
      <xdr:nvPicPr>
        <xdr:cNvPr id="1063" name="Image 191" descr="Picture"/>
        <xdr:cNvPicPr/>
      </xdr:nvPicPr>
      <xdr:blipFill>
        <a:blip r:embed="rId191"/>
        <a:stretch/>
      </xdr:blipFill>
      <xdr:spPr>
        <a:xfrm>
          <a:off x="3997080" y="37661760"/>
          <a:ext cx="285480" cy="285480"/>
        </a:xfrm>
        <a:prstGeom prst="rect">
          <a:avLst/>
        </a:prstGeom>
        <a:ln w="0">
          <a:noFill/>
        </a:ln>
      </xdr:spPr>
    </xdr:pic>
    <xdr:clientData/>
  </xdr:twoCellAnchor>
  <xdr:twoCellAnchor editAs="oneCell">
    <xdr:from>
      <xdr:col>1</xdr:col>
      <xdr:colOff>228600</xdr:colOff>
      <xdr:row>94</xdr:row>
      <xdr:rowOff>38160</xdr:rowOff>
    </xdr:from>
    <xdr:to>
      <xdr:col>1</xdr:col>
      <xdr:colOff>647280</xdr:colOff>
      <xdr:row>94</xdr:row>
      <xdr:rowOff>456840</xdr:rowOff>
    </xdr:to>
    <xdr:pic>
      <xdr:nvPicPr>
        <xdr:cNvPr id="1064" name="Image 192" descr="Picture"/>
        <xdr:cNvPicPr/>
      </xdr:nvPicPr>
      <xdr:blipFill>
        <a:blip r:embed="rId192"/>
        <a:stretch/>
      </xdr:blipFill>
      <xdr:spPr>
        <a:xfrm>
          <a:off x="405000" y="38100240"/>
          <a:ext cx="418680" cy="418680"/>
        </a:xfrm>
        <a:prstGeom prst="rect">
          <a:avLst/>
        </a:prstGeom>
        <a:ln w="0">
          <a:noFill/>
        </a:ln>
      </xdr:spPr>
    </xdr:pic>
    <xdr:clientData/>
  </xdr:twoCellAnchor>
  <xdr:twoCellAnchor editAs="oneCell">
    <xdr:from>
      <xdr:col>4</xdr:col>
      <xdr:colOff>295200</xdr:colOff>
      <xdr:row>94</xdr:row>
      <xdr:rowOff>104760</xdr:rowOff>
    </xdr:from>
    <xdr:to>
      <xdr:col>4</xdr:col>
      <xdr:colOff>580680</xdr:colOff>
      <xdr:row>94</xdr:row>
      <xdr:rowOff>390240</xdr:rowOff>
    </xdr:to>
    <xdr:pic>
      <xdr:nvPicPr>
        <xdr:cNvPr id="1065" name="Image 193" descr="Picture"/>
        <xdr:cNvPicPr/>
      </xdr:nvPicPr>
      <xdr:blipFill>
        <a:blip r:embed="rId193"/>
        <a:stretch/>
      </xdr:blipFill>
      <xdr:spPr>
        <a:xfrm>
          <a:off x="3115800" y="38166840"/>
          <a:ext cx="285480" cy="285480"/>
        </a:xfrm>
        <a:prstGeom prst="rect">
          <a:avLst/>
        </a:prstGeom>
        <a:ln w="0">
          <a:noFill/>
        </a:ln>
      </xdr:spPr>
    </xdr:pic>
    <xdr:clientData/>
  </xdr:twoCellAnchor>
  <xdr:twoCellAnchor editAs="oneCell">
    <xdr:from>
      <xdr:col>5</xdr:col>
      <xdr:colOff>295200</xdr:colOff>
      <xdr:row>94</xdr:row>
      <xdr:rowOff>104760</xdr:rowOff>
    </xdr:from>
    <xdr:to>
      <xdr:col>5</xdr:col>
      <xdr:colOff>580680</xdr:colOff>
      <xdr:row>94</xdr:row>
      <xdr:rowOff>390240</xdr:rowOff>
    </xdr:to>
    <xdr:pic>
      <xdr:nvPicPr>
        <xdr:cNvPr id="1066" name="Image 194" descr="Picture"/>
        <xdr:cNvPicPr/>
      </xdr:nvPicPr>
      <xdr:blipFill>
        <a:blip r:embed="rId194"/>
        <a:stretch/>
      </xdr:blipFill>
      <xdr:spPr>
        <a:xfrm>
          <a:off x="3997080" y="38166840"/>
          <a:ext cx="285480" cy="285480"/>
        </a:xfrm>
        <a:prstGeom prst="rect">
          <a:avLst/>
        </a:prstGeom>
        <a:ln w="0">
          <a:noFill/>
        </a:ln>
      </xdr:spPr>
    </xdr:pic>
    <xdr:clientData/>
  </xdr:twoCellAnchor>
  <xdr:twoCellAnchor editAs="oneCell">
    <xdr:from>
      <xdr:col>1</xdr:col>
      <xdr:colOff>228600</xdr:colOff>
      <xdr:row>95</xdr:row>
      <xdr:rowOff>38160</xdr:rowOff>
    </xdr:from>
    <xdr:to>
      <xdr:col>1</xdr:col>
      <xdr:colOff>647280</xdr:colOff>
      <xdr:row>95</xdr:row>
      <xdr:rowOff>456840</xdr:rowOff>
    </xdr:to>
    <xdr:pic>
      <xdr:nvPicPr>
        <xdr:cNvPr id="1067" name="Image 195" descr="Picture"/>
        <xdr:cNvPicPr/>
      </xdr:nvPicPr>
      <xdr:blipFill>
        <a:blip r:embed="rId195"/>
        <a:stretch/>
      </xdr:blipFill>
      <xdr:spPr>
        <a:xfrm>
          <a:off x="405000" y="38604960"/>
          <a:ext cx="418680" cy="418680"/>
        </a:xfrm>
        <a:prstGeom prst="rect">
          <a:avLst/>
        </a:prstGeom>
        <a:ln w="0">
          <a:noFill/>
        </a:ln>
      </xdr:spPr>
    </xdr:pic>
    <xdr:clientData/>
  </xdr:twoCellAnchor>
  <xdr:twoCellAnchor editAs="oneCell">
    <xdr:from>
      <xdr:col>4</xdr:col>
      <xdr:colOff>295200</xdr:colOff>
      <xdr:row>95</xdr:row>
      <xdr:rowOff>104760</xdr:rowOff>
    </xdr:from>
    <xdr:to>
      <xdr:col>4</xdr:col>
      <xdr:colOff>580680</xdr:colOff>
      <xdr:row>95</xdr:row>
      <xdr:rowOff>390240</xdr:rowOff>
    </xdr:to>
    <xdr:pic>
      <xdr:nvPicPr>
        <xdr:cNvPr id="1068" name="Image 196" descr="Picture"/>
        <xdr:cNvPicPr/>
      </xdr:nvPicPr>
      <xdr:blipFill>
        <a:blip r:embed="rId196"/>
        <a:stretch/>
      </xdr:blipFill>
      <xdr:spPr>
        <a:xfrm>
          <a:off x="3115800" y="38671560"/>
          <a:ext cx="285480" cy="285480"/>
        </a:xfrm>
        <a:prstGeom prst="rect">
          <a:avLst/>
        </a:prstGeom>
        <a:ln w="0">
          <a:noFill/>
        </a:ln>
      </xdr:spPr>
    </xdr:pic>
    <xdr:clientData/>
  </xdr:twoCellAnchor>
  <xdr:twoCellAnchor editAs="oneCell">
    <xdr:from>
      <xdr:col>5</xdr:col>
      <xdr:colOff>295200</xdr:colOff>
      <xdr:row>95</xdr:row>
      <xdr:rowOff>104760</xdr:rowOff>
    </xdr:from>
    <xdr:to>
      <xdr:col>5</xdr:col>
      <xdr:colOff>580680</xdr:colOff>
      <xdr:row>95</xdr:row>
      <xdr:rowOff>390240</xdr:rowOff>
    </xdr:to>
    <xdr:pic>
      <xdr:nvPicPr>
        <xdr:cNvPr id="1069" name="Image 197" descr="Picture"/>
        <xdr:cNvPicPr/>
      </xdr:nvPicPr>
      <xdr:blipFill>
        <a:blip r:embed="rId197"/>
        <a:stretch/>
      </xdr:blipFill>
      <xdr:spPr>
        <a:xfrm>
          <a:off x="3997080" y="38671560"/>
          <a:ext cx="285480" cy="285480"/>
        </a:xfrm>
        <a:prstGeom prst="rect">
          <a:avLst/>
        </a:prstGeom>
        <a:ln w="0">
          <a:noFill/>
        </a:ln>
      </xdr:spPr>
    </xdr:pic>
    <xdr:clientData/>
  </xdr:twoCellAnchor>
  <xdr:twoCellAnchor editAs="oneCell">
    <xdr:from>
      <xdr:col>1</xdr:col>
      <xdr:colOff>228600</xdr:colOff>
      <xdr:row>96</xdr:row>
      <xdr:rowOff>38160</xdr:rowOff>
    </xdr:from>
    <xdr:to>
      <xdr:col>1</xdr:col>
      <xdr:colOff>647280</xdr:colOff>
      <xdr:row>96</xdr:row>
      <xdr:rowOff>456840</xdr:rowOff>
    </xdr:to>
    <xdr:pic>
      <xdr:nvPicPr>
        <xdr:cNvPr id="1070" name="Image 198" descr="Picture"/>
        <xdr:cNvPicPr/>
      </xdr:nvPicPr>
      <xdr:blipFill>
        <a:blip r:embed="rId198"/>
        <a:stretch/>
      </xdr:blipFill>
      <xdr:spPr>
        <a:xfrm>
          <a:off x="405000" y="39109680"/>
          <a:ext cx="418680" cy="418680"/>
        </a:xfrm>
        <a:prstGeom prst="rect">
          <a:avLst/>
        </a:prstGeom>
        <a:ln w="0">
          <a:noFill/>
        </a:ln>
      </xdr:spPr>
    </xdr:pic>
    <xdr:clientData/>
  </xdr:twoCellAnchor>
  <xdr:twoCellAnchor editAs="oneCell">
    <xdr:from>
      <xdr:col>4</xdr:col>
      <xdr:colOff>295200</xdr:colOff>
      <xdr:row>96</xdr:row>
      <xdr:rowOff>104760</xdr:rowOff>
    </xdr:from>
    <xdr:to>
      <xdr:col>4</xdr:col>
      <xdr:colOff>580680</xdr:colOff>
      <xdr:row>96</xdr:row>
      <xdr:rowOff>390240</xdr:rowOff>
    </xdr:to>
    <xdr:pic>
      <xdr:nvPicPr>
        <xdr:cNvPr id="1071" name="Image 199" descr="Picture"/>
        <xdr:cNvPicPr/>
      </xdr:nvPicPr>
      <xdr:blipFill>
        <a:blip r:embed="rId199"/>
        <a:stretch/>
      </xdr:blipFill>
      <xdr:spPr>
        <a:xfrm>
          <a:off x="3115800" y="39176280"/>
          <a:ext cx="285480" cy="285480"/>
        </a:xfrm>
        <a:prstGeom prst="rect">
          <a:avLst/>
        </a:prstGeom>
        <a:ln w="0">
          <a:noFill/>
        </a:ln>
      </xdr:spPr>
    </xdr:pic>
    <xdr:clientData/>
  </xdr:twoCellAnchor>
  <xdr:twoCellAnchor editAs="oneCell">
    <xdr:from>
      <xdr:col>5</xdr:col>
      <xdr:colOff>295200</xdr:colOff>
      <xdr:row>96</xdr:row>
      <xdr:rowOff>104760</xdr:rowOff>
    </xdr:from>
    <xdr:to>
      <xdr:col>5</xdr:col>
      <xdr:colOff>580680</xdr:colOff>
      <xdr:row>96</xdr:row>
      <xdr:rowOff>390240</xdr:rowOff>
    </xdr:to>
    <xdr:pic>
      <xdr:nvPicPr>
        <xdr:cNvPr id="1072" name="Image 200" descr="Picture"/>
        <xdr:cNvPicPr/>
      </xdr:nvPicPr>
      <xdr:blipFill>
        <a:blip r:embed="rId200"/>
        <a:stretch/>
      </xdr:blipFill>
      <xdr:spPr>
        <a:xfrm>
          <a:off x="3997080" y="39176280"/>
          <a:ext cx="285480" cy="285480"/>
        </a:xfrm>
        <a:prstGeom prst="rect">
          <a:avLst/>
        </a:prstGeom>
        <a:ln w="0">
          <a:noFill/>
        </a:ln>
      </xdr:spPr>
    </xdr:pic>
    <xdr:clientData/>
  </xdr:twoCellAnchor>
  <xdr:twoCellAnchor editAs="oneCell">
    <xdr:from>
      <xdr:col>1</xdr:col>
      <xdr:colOff>228600</xdr:colOff>
      <xdr:row>97</xdr:row>
      <xdr:rowOff>38160</xdr:rowOff>
    </xdr:from>
    <xdr:to>
      <xdr:col>1</xdr:col>
      <xdr:colOff>647280</xdr:colOff>
      <xdr:row>97</xdr:row>
      <xdr:rowOff>456840</xdr:rowOff>
    </xdr:to>
    <xdr:pic>
      <xdr:nvPicPr>
        <xdr:cNvPr id="1073" name="Image 201" descr="Picture"/>
        <xdr:cNvPicPr/>
      </xdr:nvPicPr>
      <xdr:blipFill>
        <a:blip r:embed="rId201"/>
        <a:stretch/>
      </xdr:blipFill>
      <xdr:spPr>
        <a:xfrm>
          <a:off x="405000" y="39614400"/>
          <a:ext cx="418680" cy="418680"/>
        </a:xfrm>
        <a:prstGeom prst="rect">
          <a:avLst/>
        </a:prstGeom>
        <a:ln w="0">
          <a:noFill/>
        </a:ln>
      </xdr:spPr>
    </xdr:pic>
    <xdr:clientData/>
  </xdr:twoCellAnchor>
  <xdr:twoCellAnchor editAs="oneCell">
    <xdr:from>
      <xdr:col>4</xdr:col>
      <xdr:colOff>295200</xdr:colOff>
      <xdr:row>97</xdr:row>
      <xdr:rowOff>104760</xdr:rowOff>
    </xdr:from>
    <xdr:to>
      <xdr:col>4</xdr:col>
      <xdr:colOff>580680</xdr:colOff>
      <xdr:row>97</xdr:row>
      <xdr:rowOff>390240</xdr:rowOff>
    </xdr:to>
    <xdr:pic>
      <xdr:nvPicPr>
        <xdr:cNvPr id="1074" name="Image 202" descr="Picture"/>
        <xdr:cNvPicPr/>
      </xdr:nvPicPr>
      <xdr:blipFill>
        <a:blip r:embed="rId202"/>
        <a:stretch/>
      </xdr:blipFill>
      <xdr:spPr>
        <a:xfrm>
          <a:off x="3115800" y="39681000"/>
          <a:ext cx="285480" cy="285480"/>
        </a:xfrm>
        <a:prstGeom prst="rect">
          <a:avLst/>
        </a:prstGeom>
        <a:ln w="0">
          <a:noFill/>
        </a:ln>
      </xdr:spPr>
    </xdr:pic>
    <xdr:clientData/>
  </xdr:twoCellAnchor>
  <xdr:twoCellAnchor editAs="oneCell">
    <xdr:from>
      <xdr:col>5</xdr:col>
      <xdr:colOff>295200</xdr:colOff>
      <xdr:row>97</xdr:row>
      <xdr:rowOff>104760</xdr:rowOff>
    </xdr:from>
    <xdr:to>
      <xdr:col>5</xdr:col>
      <xdr:colOff>580680</xdr:colOff>
      <xdr:row>97</xdr:row>
      <xdr:rowOff>390240</xdr:rowOff>
    </xdr:to>
    <xdr:pic>
      <xdr:nvPicPr>
        <xdr:cNvPr id="1075" name="Image 203" descr="Picture"/>
        <xdr:cNvPicPr/>
      </xdr:nvPicPr>
      <xdr:blipFill>
        <a:blip r:embed="rId203"/>
        <a:stretch/>
      </xdr:blipFill>
      <xdr:spPr>
        <a:xfrm>
          <a:off x="3997080" y="39681000"/>
          <a:ext cx="285480" cy="285480"/>
        </a:xfrm>
        <a:prstGeom prst="rect">
          <a:avLst/>
        </a:prstGeom>
        <a:ln w="0">
          <a:noFill/>
        </a:ln>
      </xdr:spPr>
    </xdr:pic>
    <xdr:clientData/>
  </xdr:twoCellAnchor>
  <xdr:twoCellAnchor editAs="oneCell">
    <xdr:from>
      <xdr:col>1</xdr:col>
      <xdr:colOff>228600</xdr:colOff>
      <xdr:row>98</xdr:row>
      <xdr:rowOff>38160</xdr:rowOff>
    </xdr:from>
    <xdr:to>
      <xdr:col>1</xdr:col>
      <xdr:colOff>647280</xdr:colOff>
      <xdr:row>98</xdr:row>
      <xdr:rowOff>456840</xdr:rowOff>
    </xdr:to>
    <xdr:pic>
      <xdr:nvPicPr>
        <xdr:cNvPr id="1076" name="Image 204" descr="Picture"/>
        <xdr:cNvPicPr/>
      </xdr:nvPicPr>
      <xdr:blipFill>
        <a:blip r:embed="rId204"/>
        <a:stretch/>
      </xdr:blipFill>
      <xdr:spPr>
        <a:xfrm>
          <a:off x="405000" y="40119480"/>
          <a:ext cx="418680" cy="418680"/>
        </a:xfrm>
        <a:prstGeom prst="rect">
          <a:avLst/>
        </a:prstGeom>
        <a:ln w="0">
          <a:noFill/>
        </a:ln>
      </xdr:spPr>
    </xdr:pic>
    <xdr:clientData/>
  </xdr:twoCellAnchor>
  <xdr:twoCellAnchor editAs="oneCell">
    <xdr:from>
      <xdr:col>4</xdr:col>
      <xdr:colOff>295200</xdr:colOff>
      <xdr:row>98</xdr:row>
      <xdr:rowOff>104760</xdr:rowOff>
    </xdr:from>
    <xdr:to>
      <xdr:col>4</xdr:col>
      <xdr:colOff>580680</xdr:colOff>
      <xdr:row>98</xdr:row>
      <xdr:rowOff>390240</xdr:rowOff>
    </xdr:to>
    <xdr:pic>
      <xdr:nvPicPr>
        <xdr:cNvPr id="1077" name="Image 205" descr="Picture"/>
        <xdr:cNvPicPr/>
      </xdr:nvPicPr>
      <xdr:blipFill>
        <a:blip r:embed="rId205"/>
        <a:stretch/>
      </xdr:blipFill>
      <xdr:spPr>
        <a:xfrm>
          <a:off x="3115800" y="40186080"/>
          <a:ext cx="285480" cy="285480"/>
        </a:xfrm>
        <a:prstGeom prst="rect">
          <a:avLst/>
        </a:prstGeom>
        <a:ln w="0">
          <a:noFill/>
        </a:ln>
      </xdr:spPr>
    </xdr:pic>
    <xdr:clientData/>
  </xdr:twoCellAnchor>
  <xdr:twoCellAnchor editAs="oneCell">
    <xdr:from>
      <xdr:col>5</xdr:col>
      <xdr:colOff>295200</xdr:colOff>
      <xdr:row>98</xdr:row>
      <xdr:rowOff>104760</xdr:rowOff>
    </xdr:from>
    <xdr:to>
      <xdr:col>5</xdr:col>
      <xdr:colOff>580680</xdr:colOff>
      <xdr:row>98</xdr:row>
      <xdr:rowOff>390240</xdr:rowOff>
    </xdr:to>
    <xdr:pic>
      <xdr:nvPicPr>
        <xdr:cNvPr id="1078" name="Image 206" descr="Picture"/>
        <xdr:cNvPicPr/>
      </xdr:nvPicPr>
      <xdr:blipFill>
        <a:blip r:embed="rId206"/>
        <a:stretch/>
      </xdr:blipFill>
      <xdr:spPr>
        <a:xfrm>
          <a:off x="3997080" y="40186080"/>
          <a:ext cx="285480" cy="285480"/>
        </a:xfrm>
        <a:prstGeom prst="rect">
          <a:avLst/>
        </a:prstGeom>
        <a:ln w="0">
          <a:noFill/>
        </a:ln>
      </xdr:spPr>
    </xdr:pic>
    <xdr:clientData/>
  </xdr:twoCellAnchor>
  <xdr:twoCellAnchor editAs="oneCell">
    <xdr:from>
      <xdr:col>1</xdr:col>
      <xdr:colOff>228600</xdr:colOff>
      <xdr:row>99</xdr:row>
      <xdr:rowOff>38160</xdr:rowOff>
    </xdr:from>
    <xdr:to>
      <xdr:col>1</xdr:col>
      <xdr:colOff>647280</xdr:colOff>
      <xdr:row>99</xdr:row>
      <xdr:rowOff>456840</xdr:rowOff>
    </xdr:to>
    <xdr:pic>
      <xdr:nvPicPr>
        <xdr:cNvPr id="1079" name="Image 207" descr="Picture"/>
        <xdr:cNvPicPr/>
      </xdr:nvPicPr>
      <xdr:blipFill>
        <a:blip r:embed="rId207"/>
        <a:stretch/>
      </xdr:blipFill>
      <xdr:spPr>
        <a:xfrm>
          <a:off x="405000" y="40624200"/>
          <a:ext cx="418680" cy="418680"/>
        </a:xfrm>
        <a:prstGeom prst="rect">
          <a:avLst/>
        </a:prstGeom>
        <a:ln w="0">
          <a:noFill/>
        </a:ln>
      </xdr:spPr>
    </xdr:pic>
    <xdr:clientData/>
  </xdr:twoCellAnchor>
  <xdr:twoCellAnchor editAs="oneCell">
    <xdr:from>
      <xdr:col>4</xdr:col>
      <xdr:colOff>295200</xdr:colOff>
      <xdr:row>99</xdr:row>
      <xdr:rowOff>104760</xdr:rowOff>
    </xdr:from>
    <xdr:to>
      <xdr:col>4</xdr:col>
      <xdr:colOff>580680</xdr:colOff>
      <xdr:row>99</xdr:row>
      <xdr:rowOff>390240</xdr:rowOff>
    </xdr:to>
    <xdr:pic>
      <xdr:nvPicPr>
        <xdr:cNvPr id="1080" name="Image 208" descr="Picture"/>
        <xdr:cNvPicPr/>
      </xdr:nvPicPr>
      <xdr:blipFill>
        <a:blip r:embed="rId208"/>
        <a:stretch/>
      </xdr:blipFill>
      <xdr:spPr>
        <a:xfrm>
          <a:off x="3115800" y="40690800"/>
          <a:ext cx="285480" cy="285480"/>
        </a:xfrm>
        <a:prstGeom prst="rect">
          <a:avLst/>
        </a:prstGeom>
        <a:ln w="0">
          <a:noFill/>
        </a:ln>
      </xdr:spPr>
    </xdr:pic>
    <xdr:clientData/>
  </xdr:twoCellAnchor>
  <xdr:twoCellAnchor editAs="oneCell">
    <xdr:from>
      <xdr:col>5</xdr:col>
      <xdr:colOff>295200</xdr:colOff>
      <xdr:row>99</xdr:row>
      <xdr:rowOff>104760</xdr:rowOff>
    </xdr:from>
    <xdr:to>
      <xdr:col>5</xdr:col>
      <xdr:colOff>580680</xdr:colOff>
      <xdr:row>99</xdr:row>
      <xdr:rowOff>390240</xdr:rowOff>
    </xdr:to>
    <xdr:pic>
      <xdr:nvPicPr>
        <xdr:cNvPr id="1081" name="Image 209" descr="Picture"/>
        <xdr:cNvPicPr/>
      </xdr:nvPicPr>
      <xdr:blipFill>
        <a:blip r:embed="rId209"/>
        <a:stretch/>
      </xdr:blipFill>
      <xdr:spPr>
        <a:xfrm>
          <a:off x="3997080" y="40690800"/>
          <a:ext cx="285480" cy="285480"/>
        </a:xfrm>
        <a:prstGeom prst="rect">
          <a:avLst/>
        </a:prstGeom>
        <a:ln w="0">
          <a:noFill/>
        </a:ln>
      </xdr:spPr>
    </xdr:pic>
    <xdr:clientData/>
  </xdr:twoCellAnchor>
  <xdr:twoCellAnchor editAs="oneCell">
    <xdr:from>
      <xdr:col>1</xdr:col>
      <xdr:colOff>228600</xdr:colOff>
      <xdr:row>100</xdr:row>
      <xdr:rowOff>38160</xdr:rowOff>
    </xdr:from>
    <xdr:to>
      <xdr:col>1</xdr:col>
      <xdr:colOff>647280</xdr:colOff>
      <xdr:row>100</xdr:row>
      <xdr:rowOff>456840</xdr:rowOff>
    </xdr:to>
    <xdr:pic>
      <xdr:nvPicPr>
        <xdr:cNvPr id="1082" name="Image 210" descr="Picture"/>
        <xdr:cNvPicPr/>
      </xdr:nvPicPr>
      <xdr:blipFill>
        <a:blip r:embed="rId210"/>
        <a:stretch/>
      </xdr:blipFill>
      <xdr:spPr>
        <a:xfrm>
          <a:off x="405000" y="41128920"/>
          <a:ext cx="418680" cy="418680"/>
        </a:xfrm>
        <a:prstGeom prst="rect">
          <a:avLst/>
        </a:prstGeom>
        <a:ln w="0">
          <a:noFill/>
        </a:ln>
      </xdr:spPr>
    </xdr:pic>
    <xdr:clientData/>
  </xdr:twoCellAnchor>
  <xdr:twoCellAnchor editAs="oneCell">
    <xdr:from>
      <xdr:col>4</xdr:col>
      <xdr:colOff>295200</xdr:colOff>
      <xdr:row>100</xdr:row>
      <xdr:rowOff>104760</xdr:rowOff>
    </xdr:from>
    <xdr:to>
      <xdr:col>4</xdr:col>
      <xdr:colOff>580680</xdr:colOff>
      <xdr:row>100</xdr:row>
      <xdr:rowOff>390240</xdr:rowOff>
    </xdr:to>
    <xdr:pic>
      <xdr:nvPicPr>
        <xdr:cNvPr id="1083" name="Image 211" descr="Picture"/>
        <xdr:cNvPicPr/>
      </xdr:nvPicPr>
      <xdr:blipFill>
        <a:blip r:embed="rId211"/>
        <a:stretch/>
      </xdr:blipFill>
      <xdr:spPr>
        <a:xfrm>
          <a:off x="3115800" y="41195520"/>
          <a:ext cx="285480" cy="285480"/>
        </a:xfrm>
        <a:prstGeom prst="rect">
          <a:avLst/>
        </a:prstGeom>
        <a:ln w="0">
          <a:noFill/>
        </a:ln>
      </xdr:spPr>
    </xdr:pic>
    <xdr:clientData/>
  </xdr:twoCellAnchor>
  <xdr:twoCellAnchor editAs="oneCell">
    <xdr:from>
      <xdr:col>5</xdr:col>
      <xdr:colOff>295200</xdr:colOff>
      <xdr:row>100</xdr:row>
      <xdr:rowOff>104760</xdr:rowOff>
    </xdr:from>
    <xdr:to>
      <xdr:col>5</xdr:col>
      <xdr:colOff>580680</xdr:colOff>
      <xdr:row>100</xdr:row>
      <xdr:rowOff>390240</xdr:rowOff>
    </xdr:to>
    <xdr:pic>
      <xdr:nvPicPr>
        <xdr:cNvPr id="1084" name="Image 212" descr="Picture"/>
        <xdr:cNvPicPr/>
      </xdr:nvPicPr>
      <xdr:blipFill>
        <a:blip r:embed="rId212"/>
        <a:stretch/>
      </xdr:blipFill>
      <xdr:spPr>
        <a:xfrm>
          <a:off x="3997080" y="41195520"/>
          <a:ext cx="285480" cy="285480"/>
        </a:xfrm>
        <a:prstGeom prst="rect">
          <a:avLst/>
        </a:prstGeom>
        <a:ln w="0">
          <a:noFill/>
        </a:ln>
      </xdr:spPr>
    </xdr:pic>
    <xdr:clientData/>
  </xdr:twoCellAnchor>
  <xdr:twoCellAnchor editAs="oneCell">
    <xdr:from>
      <xdr:col>1</xdr:col>
      <xdr:colOff>228600</xdr:colOff>
      <xdr:row>101</xdr:row>
      <xdr:rowOff>38160</xdr:rowOff>
    </xdr:from>
    <xdr:to>
      <xdr:col>1</xdr:col>
      <xdr:colOff>647280</xdr:colOff>
      <xdr:row>101</xdr:row>
      <xdr:rowOff>456840</xdr:rowOff>
    </xdr:to>
    <xdr:pic>
      <xdr:nvPicPr>
        <xdr:cNvPr id="1085" name="Image 213" descr="Picture"/>
        <xdr:cNvPicPr/>
      </xdr:nvPicPr>
      <xdr:blipFill>
        <a:blip r:embed="rId213"/>
        <a:stretch/>
      </xdr:blipFill>
      <xdr:spPr>
        <a:xfrm>
          <a:off x="405000" y="41634000"/>
          <a:ext cx="418680" cy="418680"/>
        </a:xfrm>
        <a:prstGeom prst="rect">
          <a:avLst/>
        </a:prstGeom>
        <a:ln w="0">
          <a:noFill/>
        </a:ln>
      </xdr:spPr>
    </xdr:pic>
    <xdr:clientData/>
  </xdr:twoCellAnchor>
  <xdr:twoCellAnchor editAs="oneCell">
    <xdr:from>
      <xdr:col>4</xdr:col>
      <xdr:colOff>295200</xdr:colOff>
      <xdr:row>101</xdr:row>
      <xdr:rowOff>104760</xdr:rowOff>
    </xdr:from>
    <xdr:to>
      <xdr:col>4</xdr:col>
      <xdr:colOff>580680</xdr:colOff>
      <xdr:row>101</xdr:row>
      <xdr:rowOff>390240</xdr:rowOff>
    </xdr:to>
    <xdr:pic>
      <xdr:nvPicPr>
        <xdr:cNvPr id="1086" name="Image 214" descr="Picture"/>
        <xdr:cNvPicPr/>
      </xdr:nvPicPr>
      <xdr:blipFill>
        <a:blip r:embed="rId214"/>
        <a:stretch/>
      </xdr:blipFill>
      <xdr:spPr>
        <a:xfrm>
          <a:off x="3115800" y="41700600"/>
          <a:ext cx="285480" cy="285480"/>
        </a:xfrm>
        <a:prstGeom prst="rect">
          <a:avLst/>
        </a:prstGeom>
        <a:ln w="0">
          <a:noFill/>
        </a:ln>
      </xdr:spPr>
    </xdr:pic>
    <xdr:clientData/>
  </xdr:twoCellAnchor>
  <xdr:twoCellAnchor editAs="oneCell">
    <xdr:from>
      <xdr:col>5</xdr:col>
      <xdr:colOff>295200</xdr:colOff>
      <xdr:row>101</xdr:row>
      <xdr:rowOff>104760</xdr:rowOff>
    </xdr:from>
    <xdr:to>
      <xdr:col>5</xdr:col>
      <xdr:colOff>580680</xdr:colOff>
      <xdr:row>101</xdr:row>
      <xdr:rowOff>390240</xdr:rowOff>
    </xdr:to>
    <xdr:pic>
      <xdr:nvPicPr>
        <xdr:cNvPr id="1087" name="Image 215" descr="Picture"/>
        <xdr:cNvPicPr/>
      </xdr:nvPicPr>
      <xdr:blipFill>
        <a:blip r:embed="rId215"/>
        <a:stretch/>
      </xdr:blipFill>
      <xdr:spPr>
        <a:xfrm>
          <a:off x="3997080" y="41700600"/>
          <a:ext cx="285480" cy="285480"/>
        </a:xfrm>
        <a:prstGeom prst="rect">
          <a:avLst/>
        </a:prstGeom>
        <a:ln w="0">
          <a:noFill/>
        </a:ln>
      </xdr:spPr>
    </xdr:pic>
    <xdr:clientData/>
  </xdr:twoCellAnchor>
  <xdr:twoCellAnchor editAs="oneCell">
    <xdr:from>
      <xdr:col>1</xdr:col>
      <xdr:colOff>228600</xdr:colOff>
      <xdr:row>102</xdr:row>
      <xdr:rowOff>38160</xdr:rowOff>
    </xdr:from>
    <xdr:to>
      <xdr:col>1</xdr:col>
      <xdr:colOff>647280</xdr:colOff>
      <xdr:row>102</xdr:row>
      <xdr:rowOff>456840</xdr:rowOff>
    </xdr:to>
    <xdr:pic>
      <xdr:nvPicPr>
        <xdr:cNvPr id="1088" name="Image 216" descr="Picture"/>
        <xdr:cNvPicPr/>
      </xdr:nvPicPr>
      <xdr:blipFill>
        <a:blip r:embed="rId216"/>
        <a:stretch/>
      </xdr:blipFill>
      <xdr:spPr>
        <a:xfrm>
          <a:off x="405000" y="42138720"/>
          <a:ext cx="418680" cy="418680"/>
        </a:xfrm>
        <a:prstGeom prst="rect">
          <a:avLst/>
        </a:prstGeom>
        <a:ln w="0">
          <a:noFill/>
        </a:ln>
      </xdr:spPr>
    </xdr:pic>
    <xdr:clientData/>
  </xdr:twoCellAnchor>
  <xdr:twoCellAnchor editAs="oneCell">
    <xdr:from>
      <xdr:col>4</xdr:col>
      <xdr:colOff>295200</xdr:colOff>
      <xdr:row>102</xdr:row>
      <xdr:rowOff>104760</xdr:rowOff>
    </xdr:from>
    <xdr:to>
      <xdr:col>4</xdr:col>
      <xdr:colOff>580680</xdr:colOff>
      <xdr:row>102</xdr:row>
      <xdr:rowOff>390240</xdr:rowOff>
    </xdr:to>
    <xdr:pic>
      <xdr:nvPicPr>
        <xdr:cNvPr id="1089" name="Image 217" descr="Picture"/>
        <xdr:cNvPicPr/>
      </xdr:nvPicPr>
      <xdr:blipFill>
        <a:blip r:embed="rId217"/>
        <a:stretch/>
      </xdr:blipFill>
      <xdr:spPr>
        <a:xfrm>
          <a:off x="3115800" y="42205320"/>
          <a:ext cx="285480" cy="285480"/>
        </a:xfrm>
        <a:prstGeom prst="rect">
          <a:avLst/>
        </a:prstGeom>
        <a:ln w="0">
          <a:noFill/>
        </a:ln>
      </xdr:spPr>
    </xdr:pic>
    <xdr:clientData/>
  </xdr:twoCellAnchor>
  <xdr:twoCellAnchor editAs="oneCell">
    <xdr:from>
      <xdr:col>5</xdr:col>
      <xdr:colOff>295200</xdr:colOff>
      <xdr:row>102</xdr:row>
      <xdr:rowOff>104760</xdr:rowOff>
    </xdr:from>
    <xdr:to>
      <xdr:col>5</xdr:col>
      <xdr:colOff>580680</xdr:colOff>
      <xdr:row>102</xdr:row>
      <xdr:rowOff>390240</xdr:rowOff>
    </xdr:to>
    <xdr:pic>
      <xdr:nvPicPr>
        <xdr:cNvPr id="1090" name="Image 218" descr="Picture"/>
        <xdr:cNvPicPr/>
      </xdr:nvPicPr>
      <xdr:blipFill>
        <a:blip r:embed="rId218"/>
        <a:stretch/>
      </xdr:blipFill>
      <xdr:spPr>
        <a:xfrm>
          <a:off x="3997080" y="42205320"/>
          <a:ext cx="285480" cy="285480"/>
        </a:xfrm>
        <a:prstGeom prst="rect">
          <a:avLst/>
        </a:prstGeom>
        <a:ln w="0">
          <a:noFill/>
        </a:ln>
      </xdr:spPr>
    </xdr:pic>
    <xdr:clientData/>
  </xdr:twoCellAnchor>
  <xdr:twoCellAnchor editAs="oneCell">
    <xdr:from>
      <xdr:col>1</xdr:col>
      <xdr:colOff>228600</xdr:colOff>
      <xdr:row>103</xdr:row>
      <xdr:rowOff>38160</xdr:rowOff>
    </xdr:from>
    <xdr:to>
      <xdr:col>1</xdr:col>
      <xdr:colOff>647280</xdr:colOff>
      <xdr:row>103</xdr:row>
      <xdr:rowOff>456840</xdr:rowOff>
    </xdr:to>
    <xdr:pic>
      <xdr:nvPicPr>
        <xdr:cNvPr id="1091" name="Image 219" descr="Picture"/>
        <xdr:cNvPicPr/>
      </xdr:nvPicPr>
      <xdr:blipFill>
        <a:blip r:embed="rId219"/>
        <a:stretch/>
      </xdr:blipFill>
      <xdr:spPr>
        <a:xfrm>
          <a:off x="405000" y="42643440"/>
          <a:ext cx="418680" cy="418680"/>
        </a:xfrm>
        <a:prstGeom prst="rect">
          <a:avLst/>
        </a:prstGeom>
        <a:ln w="0">
          <a:noFill/>
        </a:ln>
      </xdr:spPr>
    </xdr:pic>
    <xdr:clientData/>
  </xdr:twoCellAnchor>
  <xdr:twoCellAnchor editAs="oneCell">
    <xdr:from>
      <xdr:col>4</xdr:col>
      <xdr:colOff>295200</xdr:colOff>
      <xdr:row>103</xdr:row>
      <xdr:rowOff>104760</xdr:rowOff>
    </xdr:from>
    <xdr:to>
      <xdr:col>4</xdr:col>
      <xdr:colOff>580680</xdr:colOff>
      <xdr:row>103</xdr:row>
      <xdr:rowOff>390240</xdr:rowOff>
    </xdr:to>
    <xdr:pic>
      <xdr:nvPicPr>
        <xdr:cNvPr id="1092" name="Image 220" descr="Picture"/>
        <xdr:cNvPicPr/>
      </xdr:nvPicPr>
      <xdr:blipFill>
        <a:blip r:embed="rId220"/>
        <a:stretch/>
      </xdr:blipFill>
      <xdr:spPr>
        <a:xfrm>
          <a:off x="3115800" y="42710040"/>
          <a:ext cx="285480" cy="285480"/>
        </a:xfrm>
        <a:prstGeom prst="rect">
          <a:avLst/>
        </a:prstGeom>
        <a:ln w="0">
          <a:noFill/>
        </a:ln>
      </xdr:spPr>
    </xdr:pic>
    <xdr:clientData/>
  </xdr:twoCellAnchor>
  <xdr:twoCellAnchor editAs="oneCell">
    <xdr:from>
      <xdr:col>5</xdr:col>
      <xdr:colOff>295200</xdr:colOff>
      <xdr:row>103</xdr:row>
      <xdr:rowOff>104760</xdr:rowOff>
    </xdr:from>
    <xdr:to>
      <xdr:col>5</xdr:col>
      <xdr:colOff>580680</xdr:colOff>
      <xdr:row>103</xdr:row>
      <xdr:rowOff>390240</xdr:rowOff>
    </xdr:to>
    <xdr:pic>
      <xdr:nvPicPr>
        <xdr:cNvPr id="1093" name="Image 221" descr="Picture"/>
        <xdr:cNvPicPr/>
      </xdr:nvPicPr>
      <xdr:blipFill>
        <a:blip r:embed="rId221"/>
        <a:stretch/>
      </xdr:blipFill>
      <xdr:spPr>
        <a:xfrm>
          <a:off x="3997080" y="42710040"/>
          <a:ext cx="285480" cy="285480"/>
        </a:xfrm>
        <a:prstGeom prst="rect">
          <a:avLst/>
        </a:prstGeom>
        <a:ln w="0">
          <a:noFill/>
        </a:ln>
      </xdr:spPr>
    </xdr:pic>
    <xdr:clientData/>
  </xdr:twoCellAnchor>
  <xdr:twoCellAnchor editAs="oneCell">
    <xdr:from>
      <xdr:col>1</xdr:col>
      <xdr:colOff>228600</xdr:colOff>
      <xdr:row>104</xdr:row>
      <xdr:rowOff>38160</xdr:rowOff>
    </xdr:from>
    <xdr:to>
      <xdr:col>1</xdr:col>
      <xdr:colOff>647280</xdr:colOff>
      <xdr:row>104</xdr:row>
      <xdr:rowOff>456840</xdr:rowOff>
    </xdr:to>
    <xdr:pic>
      <xdr:nvPicPr>
        <xdr:cNvPr id="1094" name="Image 222" descr="Picture"/>
        <xdr:cNvPicPr/>
      </xdr:nvPicPr>
      <xdr:blipFill>
        <a:blip r:embed="rId222"/>
        <a:stretch/>
      </xdr:blipFill>
      <xdr:spPr>
        <a:xfrm>
          <a:off x="405000" y="43148160"/>
          <a:ext cx="418680" cy="418680"/>
        </a:xfrm>
        <a:prstGeom prst="rect">
          <a:avLst/>
        </a:prstGeom>
        <a:ln w="0">
          <a:noFill/>
        </a:ln>
      </xdr:spPr>
    </xdr:pic>
    <xdr:clientData/>
  </xdr:twoCellAnchor>
  <xdr:twoCellAnchor editAs="oneCell">
    <xdr:from>
      <xdr:col>4</xdr:col>
      <xdr:colOff>295200</xdr:colOff>
      <xdr:row>104</xdr:row>
      <xdr:rowOff>104760</xdr:rowOff>
    </xdr:from>
    <xdr:to>
      <xdr:col>4</xdr:col>
      <xdr:colOff>580680</xdr:colOff>
      <xdr:row>104</xdr:row>
      <xdr:rowOff>390240</xdr:rowOff>
    </xdr:to>
    <xdr:pic>
      <xdr:nvPicPr>
        <xdr:cNvPr id="1095" name="Image 223" descr="Picture"/>
        <xdr:cNvPicPr/>
      </xdr:nvPicPr>
      <xdr:blipFill>
        <a:blip r:embed="rId223"/>
        <a:stretch/>
      </xdr:blipFill>
      <xdr:spPr>
        <a:xfrm>
          <a:off x="3115800" y="43214760"/>
          <a:ext cx="285480" cy="285480"/>
        </a:xfrm>
        <a:prstGeom prst="rect">
          <a:avLst/>
        </a:prstGeom>
        <a:ln w="0">
          <a:noFill/>
        </a:ln>
      </xdr:spPr>
    </xdr:pic>
    <xdr:clientData/>
  </xdr:twoCellAnchor>
  <xdr:twoCellAnchor editAs="oneCell">
    <xdr:from>
      <xdr:col>5</xdr:col>
      <xdr:colOff>295200</xdr:colOff>
      <xdr:row>104</xdr:row>
      <xdr:rowOff>104760</xdr:rowOff>
    </xdr:from>
    <xdr:to>
      <xdr:col>5</xdr:col>
      <xdr:colOff>580680</xdr:colOff>
      <xdr:row>104</xdr:row>
      <xdr:rowOff>390240</xdr:rowOff>
    </xdr:to>
    <xdr:pic>
      <xdr:nvPicPr>
        <xdr:cNvPr id="1096" name="Image 224" descr="Picture"/>
        <xdr:cNvPicPr/>
      </xdr:nvPicPr>
      <xdr:blipFill>
        <a:blip r:embed="rId224"/>
        <a:stretch/>
      </xdr:blipFill>
      <xdr:spPr>
        <a:xfrm>
          <a:off x="3997080" y="43214760"/>
          <a:ext cx="285480" cy="285480"/>
        </a:xfrm>
        <a:prstGeom prst="rect">
          <a:avLst/>
        </a:prstGeom>
        <a:ln w="0">
          <a:noFill/>
        </a:ln>
      </xdr:spPr>
    </xdr:pic>
    <xdr:clientData/>
  </xdr:twoCellAnchor>
  <xdr:twoCellAnchor editAs="oneCell">
    <xdr:from>
      <xdr:col>1</xdr:col>
      <xdr:colOff>228600</xdr:colOff>
      <xdr:row>105</xdr:row>
      <xdr:rowOff>38160</xdr:rowOff>
    </xdr:from>
    <xdr:to>
      <xdr:col>1</xdr:col>
      <xdr:colOff>647280</xdr:colOff>
      <xdr:row>105</xdr:row>
      <xdr:rowOff>456840</xdr:rowOff>
    </xdr:to>
    <xdr:pic>
      <xdr:nvPicPr>
        <xdr:cNvPr id="1097" name="Image 225" descr="Picture"/>
        <xdr:cNvPicPr/>
      </xdr:nvPicPr>
      <xdr:blipFill>
        <a:blip r:embed="rId225"/>
        <a:stretch/>
      </xdr:blipFill>
      <xdr:spPr>
        <a:xfrm>
          <a:off x="405000" y="43653240"/>
          <a:ext cx="418680" cy="418680"/>
        </a:xfrm>
        <a:prstGeom prst="rect">
          <a:avLst/>
        </a:prstGeom>
        <a:ln w="0">
          <a:noFill/>
        </a:ln>
      </xdr:spPr>
    </xdr:pic>
    <xdr:clientData/>
  </xdr:twoCellAnchor>
  <xdr:twoCellAnchor editAs="oneCell">
    <xdr:from>
      <xdr:col>4</xdr:col>
      <xdr:colOff>295200</xdr:colOff>
      <xdr:row>105</xdr:row>
      <xdr:rowOff>104760</xdr:rowOff>
    </xdr:from>
    <xdr:to>
      <xdr:col>4</xdr:col>
      <xdr:colOff>580680</xdr:colOff>
      <xdr:row>105</xdr:row>
      <xdr:rowOff>390240</xdr:rowOff>
    </xdr:to>
    <xdr:pic>
      <xdr:nvPicPr>
        <xdr:cNvPr id="1098" name="Image 226" descr="Picture"/>
        <xdr:cNvPicPr/>
      </xdr:nvPicPr>
      <xdr:blipFill>
        <a:blip r:embed="rId226"/>
        <a:stretch/>
      </xdr:blipFill>
      <xdr:spPr>
        <a:xfrm>
          <a:off x="3115800" y="43719840"/>
          <a:ext cx="285480" cy="285480"/>
        </a:xfrm>
        <a:prstGeom prst="rect">
          <a:avLst/>
        </a:prstGeom>
        <a:ln w="0">
          <a:noFill/>
        </a:ln>
      </xdr:spPr>
    </xdr:pic>
    <xdr:clientData/>
  </xdr:twoCellAnchor>
  <xdr:twoCellAnchor editAs="oneCell">
    <xdr:from>
      <xdr:col>5</xdr:col>
      <xdr:colOff>295200</xdr:colOff>
      <xdr:row>105</xdr:row>
      <xdr:rowOff>104760</xdr:rowOff>
    </xdr:from>
    <xdr:to>
      <xdr:col>5</xdr:col>
      <xdr:colOff>580680</xdr:colOff>
      <xdr:row>105</xdr:row>
      <xdr:rowOff>390240</xdr:rowOff>
    </xdr:to>
    <xdr:pic>
      <xdr:nvPicPr>
        <xdr:cNvPr id="1099" name="Image 227" descr="Picture"/>
        <xdr:cNvPicPr/>
      </xdr:nvPicPr>
      <xdr:blipFill>
        <a:blip r:embed="rId227"/>
        <a:stretch/>
      </xdr:blipFill>
      <xdr:spPr>
        <a:xfrm>
          <a:off x="3997080" y="43719840"/>
          <a:ext cx="285480" cy="285480"/>
        </a:xfrm>
        <a:prstGeom prst="rect">
          <a:avLst/>
        </a:prstGeom>
        <a:ln w="0">
          <a:noFill/>
        </a:ln>
      </xdr:spPr>
    </xdr:pic>
    <xdr:clientData/>
  </xdr:twoCellAnchor>
  <xdr:twoCellAnchor editAs="oneCell">
    <xdr:from>
      <xdr:col>1</xdr:col>
      <xdr:colOff>228600</xdr:colOff>
      <xdr:row>106</xdr:row>
      <xdr:rowOff>38160</xdr:rowOff>
    </xdr:from>
    <xdr:to>
      <xdr:col>1</xdr:col>
      <xdr:colOff>647280</xdr:colOff>
      <xdr:row>106</xdr:row>
      <xdr:rowOff>456840</xdr:rowOff>
    </xdr:to>
    <xdr:pic>
      <xdr:nvPicPr>
        <xdr:cNvPr id="1100" name="Image 228" descr="Picture"/>
        <xdr:cNvPicPr/>
      </xdr:nvPicPr>
      <xdr:blipFill>
        <a:blip r:embed="rId228"/>
        <a:stretch/>
      </xdr:blipFill>
      <xdr:spPr>
        <a:xfrm>
          <a:off x="405000" y="44157960"/>
          <a:ext cx="418680" cy="418680"/>
        </a:xfrm>
        <a:prstGeom prst="rect">
          <a:avLst/>
        </a:prstGeom>
        <a:ln w="0">
          <a:noFill/>
        </a:ln>
      </xdr:spPr>
    </xdr:pic>
    <xdr:clientData/>
  </xdr:twoCellAnchor>
  <xdr:twoCellAnchor editAs="oneCell">
    <xdr:from>
      <xdr:col>4</xdr:col>
      <xdr:colOff>295200</xdr:colOff>
      <xdr:row>106</xdr:row>
      <xdr:rowOff>104760</xdr:rowOff>
    </xdr:from>
    <xdr:to>
      <xdr:col>4</xdr:col>
      <xdr:colOff>580680</xdr:colOff>
      <xdr:row>106</xdr:row>
      <xdr:rowOff>390240</xdr:rowOff>
    </xdr:to>
    <xdr:pic>
      <xdr:nvPicPr>
        <xdr:cNvPr id="1101" name="Image 229" descr="Picture"/>
        <xdr:cNvPicPr/>
      </xdr:nvPicPr>
      <xdr:blipFill>
        <a:blip r:embed="rId229"/>
        <a:stretch/>
      </xdr:blipFill>
      <xdr:spPr>
        <a:xfrm>
          <a:off x="3115800" y="44224560"/>
          <a:ext cx="285480" cy="285480"/>
        </a:xfrm>
        <a:prstGeom prst="rect">
          <a:avLst/>
        </a:prstGeom>
        <a:ln w="0">
          <a:noFill/>
        </a:ln>
      </xdr:spPr>
    </xdr:pic>
    <xdr:clientData/>
  </xdr:twoCellAnchor>
  <xdr:twoCellAnchor editAs="oneCell">
    <xdr:from>
      <xdr:col>5</xdr:col>
      <xdr:colOff>295200</xdr:colOff>
      <xdr:row>106</xdr:row>
      <xdr:rowOff>104760</xdr:rowOff>
    </xdr:from>
    <xdr:to>
      <xdr:col>5</xdr:col>
      <xdr:colOff>580680</xdr:colOff>
      <xdr:row>106</xdr:row>
      <xdr:rowOff>390240</xdr:rowOff>
    </xdr:to>
    <xdr:pic>
      <xdr:nvPicPr>
        <xdr:cNvPr id="1102" name="Image 230" descr="Picture"/>
        <xdr:cNvPicPr/>
      </xdr:nvPicPr>
      <xdr:blipFill>
        <a:blip r:embed="rId230"/>
        <a:stretch/>
      </xdr:blipFill>
      <xdr:spPr>
        <a:xfrm>
          <a:off x="3997080" y="44224560"/>
          <a:ext cx="285480" cy="2854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85680</xdr:colOff>
      <xdr:row>7</xdr:row>
      <xdr:rowOff>228960</xdr:rowOff>
    </xdr:from>
    <xdr:to>
      <xdr:col>3</xdr:col>
      <xdr:colOff>618840</xdr:colOff>
      <xdr:row>8</xdr:row>
      <xdr:rowOff>459000</xdr:rowOff>
    </xdr:to>
    <xdr:pic>
      <xdr:nvPicPr>
        <xdr:cNvPr id="1103" name="Image 1" descr="Picture"/>
        <xdr:cNvPicPr/>
      </xdr:nvPicPr>
      <xdr:blipFill>
        <a:blip r:embed="rId1"/>
        <a:stretch/>
      </xdr:blipFill>
      <xdr:spPr>
        <a:xfrm>
          <a:off x="1108080" y="1733760"/>
          <a:ext cx="533160" cy="533160"/>
        </a:xfrm>
        <a:prstGeom prst="rect">
          <a:avLst/>
        </a:prstGeom>
        <a:ln w="0">
          <a:noFill/>
        </a:ln>
      </xdr:spPr>
    </xdr:pic>
    <xdr:clientData/>
  </xdr:twoCellAnchor>
  <xdr:twoCellAnchor editAs="oneCell">
    <xdr:from>
      <xdr:col>3</xdr:col>
      <xdr:colOff>85680</xdr:colOff>
      <xdr:row>8</xdr:row>
      <xdr:rowOff>535320</xdr:rowOff>
    </xdr:from>
    <xdr:to>
      <xdr:col>3</xdr:col>
      <xdr:colOff>618840</xdr:colOff>
      <xdr:row>9</xdr:row>
      <xdr:rowOff>459000</xdr:rowOff>
    </xdr:to>
    <xdr:pic>
      <xdr:nvPicPr>
        <xdr:cNvPr id="1104" name="Image 2" descr="Picture"/>
        <xdr:cNvPicPr/>
      </xdr:nvPicPr>
      <xdr:blipFill>
        <a:blip r:embed="rId2"/>
        <a:stretch/>
      </xdr:blipFill>
      <xdr:spPr>
        <a:xfrm>
          <a:off x="1108080" y="2343240"/>
          <a:ext cx="533160" cy="533160"/>
        </a:xfrm>
        <a:prstGeom prst="rect">
          <a:avLst/>
        </a:prstGeom>
        <a:ln w="0">
          <a:noFill/>
        </a:ln>
      </xdr:spPr>
    </xdr:pic>
    <xdr:clientData/>
  </xdr:twoCellAnchor>
  <xdr:twoCellAnchor editAs="oneCell">
    <xdr:from>
      <xdr:col>3</xdr:col>
      <xdr:colOff>85680</xdr:colOff>
      <xdr:row>9</xdr:row>
      <xdr:rowOff>535320</xdr:rowOff>
    </xdr:from>
    <xdr:to>
      <xdr:col>3</xdr:col>
      <xdr:colOff>618840</xdr:colOff>
      <xdr:row>10</xdr:row>
      <xdr:rowOff>459000</xdr:rowOff>
    </xdr:to>
    <xdr:pic>
      <xdr:nvPicPr>
        <xdr:cNvPr id="1105" name="Image 3" descr="Picture"/>
        <xdr:cNvPicPr/>
      </xdr:nvPicPr>
      <xdr:blipFill>
        <a:blip r:embed="rId3"/>
        <a:stretch/>
      </xdr:blipFill>
      <xdr:spPr>
        <a:xfrm>
          <a:off x="1108080" y="2952720"/>
          <a:ext cx="533160" cy="533160"/>
        </a:xfrm>
        <a:prstGeom prst="rect">
          <a:avLst/>
        </a:prstGeom>
        <a:ln w="0">
          <a:noFill/>
        </a:ln>
      </xdr:spPr>
    </xdr:pic>
    <xdr:clientData/>
  </xdr:twoCellAnchor>
  <xdr:twoCellAnchor editAs="oneCell">
    <xdr:from>
      <xdr:col>3</xdr:col>
      <xdr:colOff>85680</xdr:colOff>
      <xdr:row>10</xdr:row>
      <xdr:rowOff>535680</xdr:rowOff>
    </xdr:from>
    <xdr:to>
      <xdr:col>3</xdr:col>
      <xdr:colOff>618840</xdr:colOff>
      <xdr:row>11</xdr:row>
      <xdr:rowOff>459000</xdr:rowOff>
    </xdr:to>
    <xdr:pic>
      <xdr:nvPicPr>
        <xdr:cNvPr id="1106" name="Image 4" descr="Picture"/>
        <xdr:cNvPicPr/>
      </xdr:nvPicPr>
      <xdr:blipFill>
        <a:blip r:embed="rId4"/>
        <a:stretch/>
      </xdr:blipFill>
      <xdr:spPr>
        <a:xfrm>
          <a:off x="1108080" y="3562560"/>
          <a:ext cx="533160" cy="533160"/>
        </a:xfrm>
        <a:prstGeom prst="rect">
          <a:avLst/>
        </a:prstGeom>
        <a:ln w="0">
          <a:noFill/>
        </a:ln>
      </xdr:spPr>
    </xdr:pic>
    <xdr:clientData/>
  </xdr:twoCellAnchor>
  <xdr:twoCellAnchor editAs="oneCell">
    <xdr:from>
      <xdr:col>3</xdr:col>
      <xdr:colOff>85680</xdr:colOff>
      <xdr:row>11</xdr:row>
      <xdr:rowOff>535320</xdr:rowOff>
    </xdr:from>
    <xdr:to>
      <xdr:col>3</xdr:col>
      <xdr:colOff>618840</xdr:colOff>
      <xdr:row>12</xdr:row>
      <xdr:rowOff>459000</xdr:rowOff>
    </xdr:to>
    <xdr:pic>
      <xdr:nvPicPr>
        <xdr:cNvPr id="1107" name="Image 5" descr="Picture"/>
        <xdr:cNvPicPr/>
      </xdr:nvPicPr>
      <xdr:blipFill>
        <a:blip r:embed="rId5"/>
        <a:stretch/>
      </xdr:blipFill>
      <xdr:spPr>
        <a:xfrm>
          <a:off x="1108080" y="4172040"/>
          <a:ext cx="533160" cy="533160"/>
        </a:xfrm>
        <a:prstGeom prst="rect">
          <a:avLst/>
        </a:prstGeom>
        <a:ln w="0">
          <a:noFill/>
        </a:ln>
      </xdr:spPr>
    </xdr:pic>
    <xdr:clientData/>
  </xdr:twoCellAnchor>
  <xdr:twoCellAnchor editAs="oneCell">
    <xdr:from>
      <xdr:col>3</xdr:col>
      <xdr:colOff>85680</xdr:colOff>
      <xdr:row>12</xdr:row>
      <xdr:rowOff>535320</xdr:rowOff>
    </xdr:from>
    <xdr:to>
      <xdr:col>3</xdr:col>
      <xdr:colOff>618840</xdr:colOff>
      <xdr:row>13</xdr:row>
      <xdr:rowOff>459000</xdr:rowOff>
    </xdr:to>
    <xdr:pic>
      <xdr:nvPicPr>
        <xdr:cNvPr id="1108" name="Image 6" descr="Picture"/>
        <xdr:cNvPicPr/>
      </xdr:nvPicPr>
      <xdr:blipFill>
        <a:blip r:embed="rId6"/>
        <a:stretch/>
      </xdr:blipFill>
      <xdr:spPr>
        <a:xfrm>
          <a:off x="1108080" y="4781520"/>
          <a:ext cx="533160" cy="533160"/>
        </a:xfrm>
        <a:prstGeom prst="rect">
          <a:avLst/>
        </a:prstGeom>
        <a:ln w="0">
          <a:noFill/>
        </a:ln>
      </xdr:spPr>
    </xdr:pic>
    <xdr:clientData/>
  </xdr:twoCellAnchor>
  <xdr:twoCellAnchor editAs="oneCell">
    <xdr:from>
      <xdr:col>3</xdr:col>
      <xdr:colOff>85680</xdr:colOff>
      <xdr:row>13</xdr:row>
      <xdr:rowOff>535680</xdr:rowOff>
    </xdr:from>
    <xdr:to>
      <xdr:col>3</xdr:col>
      <xdr:colOff>618840</xdr:colOff>
      <xdr:row>14</xdr:row>
      <xdr:rowOff>459000</xdr:rowOff>
    </xdr:to>
    <xdr:pic>
      <xdr:nvPicPr>
        <xdr:cNvPr id="1109" name="Image 7" descr="Picture"/>
        <xdr:cNvPicPr/>
      </xdr:nvPicPr>
      <xdr:blipFill>
        <a:blip r:embed="rId7"/>
        <a:stretch/>
      </xdr:blipFill>
      <xdr:spPr>
        <a:xfrm>
          <a:off x="1108080" y="5391360"/>
          <a:ext cx="533160" cy="533160"/>
        </a:xfrm>
        <a:prstGeom prst="rect">
          <a:avLst/>
        </a:prstGeom>
        <a:ln w="0">
          <a:noFill/>
        </a:ln>
      </xdr:spPr>
    </xdr:pic>
    <xdr:clientData/>
  </xdr:twoCellAnchor>
  <xdr:twoCellAnchor editAs="oneCell">
    <xdr:from>
      <xdr:col>3</xdr:col>
      <xdr:colOff>85680</xdr:colOff>
      <xdr:row>14</xdr:row>
      <xdr:rowOff>535320</xdr:rowOff>
    </xdr:from>
    <xdr:to>
      <xdr:col>3</xdr:col>
      <xdr:colOff>618840</xdr:colOff>
      <xdr:row>15</xdr:row>
      <xdr:rowOff>459000</xdr:rowOff>
    </xdr:to>
    <xdr:pic>
      <xdr:nvPicPr>
        <xdr:cNvPr id="1110" name="Image 8" descr="Picture"/>
        <xdr:cNvPicPr/>
      </xdr:nvPicPr>
      <xdr:blipFill>
        <a:blip r:embed="rId8"/>
        <a:stretch/>
      </xdr:blipFill>
      <xdr:spPr>
        <a:xfrm>
          <a:off x="1108080" y="6000840"/>
          <a:ext cx="533160" cy="533160"/>
        </a:xfrm>
        <a:prstGeom prst="rect">
          <a:avLst/>
        </a:prstGeom>
        <a:ln w="0">
          <a:noFill/>
        </a:ln>
      </xdr:spPr>
    </xdr:pic>
    <xdr:clientData/>
  </xdr:twoCellAnchor>
  <xdr:twoCellAnchor editAs="oneCell">
    <xdr:from>
      <xdr:col>3</xdr:col>
      <xdr:colOff>85680</xdr:colOff>
      <xdr:row>15</xdr:row>
      <xdr:rowOff>535320</xdr:rowOff>
    </xdr:from>
    <xdr:to>
      <xdr:col>3</xdr:col>
      <xdr:colOff>618840</xdr:colOff>
      <xdr:row>16</xdr:row>
      <xdr:rowOff>459000</xdr:rowOff>
    </xdr:to>
    <xdr:pic>
      <xdr:nvPicPr>
        <xdr:cNvPr id="1111" name="Image 9" descr="Picture"/>
        <xdr:cNvPicPr/>
      </xdr:nvPicPr>
      <xdr:blipFill>
        <a:blip r:embed="rId9"/>
        <a:stretch/>
      </xdr:blipFill>
      <xdr:spPr>
        <a:xfrm>
          <a:off x="1108080" y="6610320"/>
          <a:ext cx="533160" cy="533160"/>
        </a:xfrm>
        <a:prstGeom prst="rect">
          <a:avLst/>
        </a:prstGeom>
        <a:ln w="0">
          <a:noFill/>
        </a:ln>
      </xdr:spPr>
    </xdr:pic>
    <xdr:clientData/>
  </xdr:twoCellAnchor>
  <xdr:twoCellAnchor editAs="oneCell">
    <xdr:from>
      <xdr:col>3</xdr:col>
      <xdr:colOff>85680</xdr:colOff>
      <xdr:row>16</xdr:row>
      <xdr:rowOff>535680</xdr:rowOff>
    </xdr:from>
    <xdr:to>
      <xdr:col>3</xdr:col>
      <xdr:colOff>618840</xdr:colOff>
      <xdr:row>17</xdr:row>
      <xdr:rowOff>459000</xdr:rowOff>
    </xdr:to>
    <xdr:pic>
      <xdr:nvPicPr>
        <xdr:cNvPr id="1112" name="Image 10" descr="Picture"/>
        <xdr:cNvPicPr/>
      </xdr:nvPicPr>
      <xdr:blipFill>
        <a:blip r:embed="rId10"/>
        <a:stretch/>
      </xdr:blipFill>
      <xdr:spPr>
        <a:xfrm>
          <a:off x="1108080" y="7220160"/>
          <a:ext cx="533160" cy="533160"/>
        </a:xfrm>
        <a:prstGeom prst="rect">
          <a:avLst/>
        </a:prstGeom>
        <a:ln w="0">
          <a:noFill/>
        </a:ln>
      </xdr:spPr>
    </xdr:pic>
    <xdr:clientData/>
  </xdr:twoCellAnchor>
  <xdr:twoCellAnchor editAs="oneCell">
    <xdr:from>
      <xdr:col>3</xdr:col>
      <xdr:colOff>85680</xdr:colOff>
      <xdr:row>17</xdr:row>
      <xdr:rowOff>535320</xdr:rowOff>
    </xdr:from>
    <xdr:to>
      <xdr:col>3</xdr:col>
      <xdr:colOff>618840</xdr:colOff>
      <xdr:row>18</xdr:row>
      <xdr:rowOff>459000</xdr:rowOff>
    </xdr:to>
    <xdr:pic>
      <xdr:nvPicPr>
        <xdr:cNvPr id="1113" name="Image 11" descr="Picture"/>
        <xdr:cNvPicPr/>
      </xdr:nvPicPr>
      <xdr:blipFill>
        <a:blip r:embed="rId11"/>
        <a:stretch/>
      </xdr:blipFill>
      <xdr:spPr>
        <a:xfrm>
          <a:off x="1108080" y="7829640"/>
          <a:ext cx="533160" cy="533160"/>
        </a:xfrm>
        <a:prstGeom prst="rect">
          <a:avLst/>
        </a:prstGeom>
        <a:ln w="0">
          <a:noFill/>
        </a:ln>
      </xdr:spPr>
    </xdr:pic>
    <xdr:clientData/>
  </xdr:twoCellAnchor>
  <xdr:twoCellAnchor editAs="oneCell">
    <xdr:from>
      <xdr:col>3</xdr:col>
      <xdr:colOff>85680</xdr:colOff>
      <xdr:row>18</xdr:row>
      <xdr:rowOff>535320</xdr:rowOff>
    </xdr:from>
    <xdr:to>
      <xdr:col>3</xdr:col>
      <xdr:colOff>618840</xdr:colOff>
      <xdr:row>19</xdr:row>
      <xdr:rowOff>459000</xdr:rowOff>
    </xdr:to>
    <xdr:pic>
      <xdr:nvPicPr>
        <xdr:cNvPr id="1114" name="Image 12" descr="Picture"/>
        <xdr:cNvPicPr/>
      </xdr:nvPicPr>
      <xdr:blipFill>
        <a:blip r:embed="rId12"/>
        <a:stretch/>
      </xdr:blipFill>
      <xdr:spPr>
        <a:xfrm>
          <a:off x="1108080" y="8439120"/>
          <a:ext cx="533160" cy="533160"/>
        </a:xfrm>
        <a:prstGeom prst="rect">
          <a:avLst/>
        </a:prstGeom>
        <a:ln w="0">
          <a:noFill/>
        </a:ln>
      </xdr:spPr>
    </xdr:pic>
    <xdr:clientData/>
  </xdr:twoCellAnchor>
  <xdr:twoCellAnchor editAs="oneCell">
    <xdr:from>
      <xdr:col>3</xdr:col>
      <xdr:colOff>85680</xdr:colOff>
      <xdr:row>19</xdr:row>
      <xdr:rowOff>535680</xdr:rowOff>
    </xdr:from>
    <xdr:to>
      <xdr:col>3</xdr:col>
      <xdr:colOff>618840</xdr:colOff>
      <xdr:row>20</xdr:row>
      <xdr:rowOff>459000</xdr:rowOff>
    </xdr:to>
    <xdr:pic>
      <xdr:nvPicPr>
        <xdr:cNvPr id="1115" name="Image 13" descr="Picture"/>
        <xdr:cNvPicPr/>
      </xdr:nvPicPr>
      <xdr:blipFill>
        <a:blip r:embed="rId13"/>
        <a:stretch/>
      </xdr:blipFill>
      <xdr:spPr>
        <a:xfrm>
          <a:off x="1108080" y="9048960"/>
          <a:ext cx="533160" cy="533160"/>
        </a:xfrm>
        <a:prstGeom prst="rect">
          <a:avLst/>
        </a:prstGeom>
        <a:ln w="0">
          <a:noFill/>
        </a:ln>
      </xdr:spPr>
    </xdr:pic>
    <xdr:clientData/>
  </xdr:twoCellAnchor>
  <xdr:twoCellAnchor editAs="oneCell">
    <xdr:from>
      <xdr:col>3</xdr:col>
      <xdr:colOff>85680</xdr:colOff>
      <xdr:row>20</xdr:row>
      <xdr:rowOff>535320</xdr:rowOff>
    </xdr:from>
    <xdr:to>
      <xdr:col>3</xdr:col>
      <xdr:colOff>618840</xdr:colOff>
      <xdr:row>21</xdr:row>
      <xdr:rowOff>459000</xdr:rowOff>
    </xdr:to>
    <xdr:pic>
      <xdr:nvPicPr>
        <xdr:cNvPr id="1116" name="Image 14" descr="Picture"/>
        <xdr:cNvPicPr/>
      </xdr:nvPicPr>
      <xdr:blipFill>
        <a:blip r:embed="rId14"/>
        <a:stretch/>
      </xdr:blipFill>
      <xdr:spPr>
        <a:xfrm>
          <a:off x="1108080" y="9658440"/>
          <a:ext cx="533160" cy="533160"/>
        </a:xfrm>
        <a:prstGeom prst="rect">
          <a:avLst/>
        </a:prstGeom>
        <a:ln w="0">
          <a:noFill/>
        </a:ln>
      </xdr:spPr>
    </xdr:pic>
    <xdr:clientData/>
  </xdr:twoCellAnchor>
  <xdr:twoCellAnchor editAs="oneCell">
    <xdr:from>
      <xdr:col>3</xdr:col>
      <xdr:colOff>85680</xdr:colOff>
      <xdr:row>21</xdr:row>
      <xdr:rowOff>535320</xdr:rowOff>
    </xdr:from>
    <xdr:to>
      <xdr:col>3</xdr:col>
      <xdr:colOff>618840</xdr:colOff>
      <xdr:row>22</xdr:row>
      <xdr:rowOff>459000</xdr:rowOff>
    </xdr:to>
    <xdr:pic>
      <xdr:nvPicPr>
        <xdr:cNvPr id="1117" name="Image 15" descr="Picture"/>
        <xdr:cNvPicPr/>
      </xdr:nvPicPr>
      <xdr:blipFill>
        <a:blip r:embed="rId15"/>
        <a:stretch/>
      </xdr:blipFill>
      <xdr:spPr>
        <a:xfrm>
          <a:off x="1108080" y="10267920"/>
          <a:ext cx="533160" cy="533160"/>
        </a:xfrm>
        <a:prstGeom prst="rect">
          <a:avLst/>
        </a:prstGeom>
        <a:ln w="0">
          <a:noFill/>
        </a:ln>
      </xdr:spPr>
    </xdr:pic>
    <xdr:clientData/>
  </xdr:twoCellAnchor>
  <xdr:twoCellAnchor editAs="oneCell">
    <xdr:from>
      <xdr:col>3</xdr:col>
      <xdr:colOff>85680</xdr:colOff>
      <xdr:row>22</xdr:row>
      <xdr:rowOff>535680</xdr:rowOff>
    </xdr:from>
    <xdr:to>
      <xdr:col>3</xdr:col>
      <xdr:colOff>618840</xdr:colOff>
      <xdr:row>23</xdr:row>
      <xdr:rowOff>459000</xdr:rowOff>
    </xdr:to>
    <xdr:pic>
      <xdr:nvPicPr>
        <xdr:cNvPr id="1118" name="Image 16" descr="Picture"/>
        <xdr:cNvPicPr/>
      </xdr:nvPicPr>
      <xdr:blipFill>
        <a:blip r:embed="rId16"/>
        <a:stretch/>
      </xdr:blipFill>
      <xdr:spPr>
        <a:xfrm>
          <a:off x="1108080" y="10877760"/>
          <a:ext cx="533160" cy="533160"/>
        </a:xfrm>
        <a:prstGeom prst="rect">
          <a:avLst/>
        </a:prstGeom>
        <a:ln w="0">
          <a:noFill/>
        </a:ln>
      </xdr:spPr>
    </xdr:pic>
    <xdr:clientData/>
  </xdr:twoCellAnchor>
  <xdr:twoCellAnchor editAs="oneCell">
    <xdr:from>
      <xdr:col>3</xdr:col>
      <xdr:colOff>85680</xdr:colOff>
      <xdr:row>23</xdr:row>
      <xdr:rowOff>535320</xdr:rowOff>
    </xdr:from>
    <xdr:to>
      <xdr:col>3</xdr:col>
      <xdr:colOff>618840</xdr:colOff>
      <xdr:row>24</xdr:row>
      <xdr:rowOff>459000</xdr:rowOff>
    </xdr:to>
    <xdr:pic>
      <xdr:nvPicPr>
        <xdr:cNvPr id="1119" name="Image 17" descr="Picture"/>
        <xdr:cNvPicPr/>
      </xdr:nvPicPr>
      <xdr:blipFill>
        <a:blip r:embed="rId17"/>
        <a:stretch/>
      </xdr:blipFill>
      <xdr:spPr>
        <a:xfrm>
          <a:off x="1108080" y="11487240"/>
          <a:ext cx="533160" cy="533160"/>
        </a:xfrm>
        <a:prstGeom prst="rect">
          <a:avLst/>
        </a:prstGeom>
        <a:ln w="0">
          <a:noFill/>
        </a:ln>
      </xdr:spPr>
    </xdr:pic>
    <xdr:clientData/>
  </xdr:twoCellAnchor>
  <xdr:twoCellAnchor editAs="oneCell">
    <xdr:from>
      <xdr:col>3</xdr:col>
      <xdr:colOff>85680</xdr:colOff>
      <xdr:row>24</xdr:row>
      <xdr:rowOff>535320</xdr:rowOff>
    </xdr:from>
    <xdr:to>
      <xdr:col>3</xdr:col>
      <xdr:colOff>618840</xdr:colOff>
      <xdr:row>25</xdr:row>
      <xdr:rowOff>459000</xdr:rowOff>
    </xdr:to>
    <xdr:pic>
      <xdr:nvPicPr>
        <xdr:cNvPr id="1120" name="Image 18" descr="Picture"/>
        <xdr:cNvPicPr/>
      </xdr:nvPicPr>
      <xdr:blipFill>
        <a:blip r:embed="rId18"/>
        <a:stretch/>
      </xdr:blipFill>
      <xdr:spPr>
        <a:xfrm>
          <a:off x="1108080" y="12096720"/>
          <a:ext cx="533160" cy="533160"/>
        </a:xfrm>
        <a:prstGeom prst="rect">
          <a:avLst/>
        </a:prstGeom>
        <a:ln w="0">
          <a:noFill/>
        </a:ln>
      </xdr:spPr>
    </xdr:pic>
    <xdr:clientData/>
  </xdr:twoCellAnchor>
  <xdr:twoCellAnchor editAs="oneCell">
    <xdr:from>
      <xdr:col>3</xdr:col>
      <xdr:colOff>85680</xdr:colOff>
      <xdr:row>25</xdr:row>
      <xdr:rowOff>535680</xdr:rowOff>
    </xdr:from>
    <xdr:to>
      <xdr:col>3</xdr:col>
      <xdr:colOff>618840</xdr:colOff>
      <xdr:row>26</xdr:row>
      <xdr:rowOff>459000</xdr:rowOff>
    </xdr:to>
    <xdr:pic>
      <xdr:nvPicPr>
        <xdr:cNvPr id="1121" name="Image 19" descr="Picture"/>
        <xdr:cNvPicPr/>
      </xdr:nvPicPr>
      <xdr:blipFill>
        <a:blip r:embed="rId19"/>
        <a:stretch/>
      </xdr:blipFill>
      <xdr:spPr>
        <a:xfrm>
          <a:off x="1108080" y="12706560"/>
          <a:ext cx="533160" cy="5331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409680</xdr:colOff>
      <xdr:row>82</xdr:row>
      <xdr:rowOff>28440</xdr:rowOff>
    </xdr:from>
    <xdr:to>
      <xdr:col>4</xdr:col>
      <xdr:colOff>99000</xdr:colOff>
      <xdr:row>82</xdr:row>
      <xdr:rowOff>352080</xdr:rowOff>
    </xdr:to>
    <xdr:pic>
      <xdr:nvPicPr>
        <xdr:cNvPr id="1122" name="Image 1" descr="Picture"/>
        <xdr:cNvPicPr/>
      </xdr:nvPicPr>
      <xdr:blipFill>
        <a:blip r:embed="rId1"/>
        <a:stretch/>
      </xdr:blipFill>
      <xdr:spPr>
        <a:xfrm>
          <a:off x="2700720" y="23136120"/>
          <a:ext cx="323640" cy="323640"/>
        </a:xfrm>
        <a:prstGeom prst="rect">
          <a:avLst/>
        </a:prstGeom>
        <a:ln w="0">
          <a:noFill/>
        </a:ln>
      </xdr:spPr>
    </xdr:pic>
    <xdr:clientData/>
  </xdr:twoCellAnchor>
  <xdr:twoCellAnchor editAs="oneCell">
    <xdr:from>
      <xdr:col>4</xdr:col>
      <xdr:colOff>508680</xdr:colOff>
      <xdr:row>82</xdr:row>
      <xdr:rowOff>28440</xdr:rowOff>
    </xdr:from>
    <xdr:to>
      <xdr:col>4</xdr:col>
      <xdr:colOff>832320</xdr:colOff>
      <xdr:row>82</xdr:row>
      <xdr:rowOff>352080</xdr:rowOff>
    </xdr:to>
    <xdr:pic>
      <xdr:nvPicPr>
        <xdr:cNvPr id="1123" name="Image 2" descr="Picture"/>
        <xdr:cNvPicPr/>
      </xdr:nvPicPr>
      <xdr:blipFill>
        <a:blip r:embed="rId2"/>
        <a:stretch/>
      </xdr:blipFill>
      <xdr:spPr>
        <a:xfrm>
          <a:off x="3434040" y="23136120"/>
          <a:ext cx="323640" cy="323640"/>
        </a:xfrm>
        <a:prstGeom prst="rect">
          <a:avLst/>
        </a:prstGeom>
        <a:ln w="0">
          <a:noFill/>
        </a:ln>
      </xdr:spPr>
    </xdr:pic>
    <xdr:clientData/>
  </xdr:twoCellAnchor>
  <xdr:twoCellAnchor editAs="oneCell">
    <xdr:from>
      <xdr:col>5</xdr:col>
      <xdr:colOff>325440</xdr:colOff>
      <xdr:row>82</xdr:row>
      <xdr:rowOff>28440</xdr:rowOff>
    </xdr:from>
    <xdr:to>
      <xdr:col>5</xdr:col>
      <xdr:colOff>649080</xdr:colOff>
      <xdr:row>82</xdr:row>
      <xdr:rowOff>352080</xdr:rowOff>
    </xdr:to>
    <xdr:pic>
      <xdr:nvPicPr>
        <xdr:cNvPr id="1124" name="Image 3" descr="Picture"/>
        <xdr:cNvPicPr/>
      </xdr:nvPicPr>
      <xdr:blipFill>
        <a:blip r:embed="rId3"/>
        <a:stretch/>
      </xdr:blipFill>
      <xdr:spPr>
        <a:xfrm>
          <a:off x="4167360" y="23136120"/>
          <a:ext cx="323640" cy="323640"/>
        </a:xfrm>
        <a:prstGeom prst="rect">
          <a:avLst/>
        </a:prstGeom>
        <a:ln w="0">
          <a:noFill/>
        </a:ln>
      </xdr:spPr>
    </xdr:pic>
    <xdr:clientData/>
  </xdr:twoCellAnchor>
  <xdr:twoCellAnchor editAs="oneCell">
    <xdr:from>
      <xdr:col>6</xdr:col>
      <xdr:colOff>142920</xdr:colOff>
      <xdr:row>82</xdr:row>
      <xdr:rowOff>28440</xdr:rowOff>
    </xdr:from>
    <xdr:to>
      <xdr:col>6</xdr:col>
      <xdr:colOff>466560</xdr:colOff>
      <xdr:row>82</xdr:row>
      <xdr:rowOff>352080</xdr:rowOff>
    </xdr:to>
    <xdr:pic>
      <xdr:nvPicPr>
        <xdr:cNvPr id="1125" name="Image 4" descr="Picture"/>
        <xdr:cNvPicPr/>
      </xdr:nvPicPr>
      <xdr:blipFill>
        <a:blip r:embed="rId4"/>
        <a:stretch/>
      </xdr:blipFill>
      <xdr:spPr>
        <a:xfrm>
          <a:off x="4901040" y="23136120"/>
          <a:ext cx="323640" cy="323640"/>
        </a:xfrm>
        <a:prstGeom prst="rect">
          <a:avLst/>
        </a:prstGeom>
        <a:ln w="0">
          <a:noFill/>
        </a:ln>
      </xdr:spPr>
    </xdr:pic>
    <xdr:clientData/>
  </xdr:twoCellAnchor>
  <xdr:twoCellAnchor editAs="oneCell">
    <xdr:from>
      <xdr:col>6</xdr:col>
      <xdr:colOff>876240</xdr:colOff>
      <xdr:row>82</xdr:row>
      <xdr:rowOff>28440</xdr:rowOff>
    </xdr:from>
    <xdr:to>
      <xdr:col>7</xdr:col>
      <xdr:colOff>283680</xdr:colOff>
      <xdr:row>82</xdr:row>
      <xdr:rowOff>352080</xdr:rowOff>
    </xdr:to>
    <xdr:pic>
      <xdr:nvPicPr>
        <xdr:cNvPr id="1126" name="Image 5" descr="Picture"/>
        <xdr:cNvPicPr/>
      </xdr:nvPicPr>
      <xdr:blipFill>
        <a:blip r:embed="rId5"/>
        <a:stretch/>
      </xdr:blipFill>
      <xdr:spPr>
        <a:xfrm>
          <a:off x="5634360" y="23136120"/>
          <a:ext cx="323640" cy="323640"/>
        </a:xfrm>
        <a:prstGeom prst="rect">
          <a:avLst/>
        </a:prstGeom>
        <a:ln w="0">
          <a:noFill/>
        </a:ln>
      </xdr:spPr>
    </xdr:pic>
    <xdr:clientData/>
  </xdr:twoCellAnchor>
  <xdr:twoCellAnchor editAs="oneCell">
    <xdr:from>
      <xdr:col>7</xdr:col>
      <xdr:colOff>693360</xdr:colOff>
      <xdr:row>82</xdr:row>
      <xdr:rowOff>28440</xdr:rowOff>
    </xdr:from>
    <xdr:to>
      <xdr:col>8</xdr:col>
      <xdr:colOff>100800</xdr:colOff>
      <xdr:row>82</xdr:row>
      <xdr:rowOff>352080</xdr:rowOff>
    </xdr:to>
    <xdr:pic>
      <xdr:nvPicPr>
        <xdr:cNvPr id="1127" name="Image 6" descr="Picture"/>
        <xdr:cNvPicPr/>
      </xdr:nvPicPr>
      <xdr:blipFill>
        <a:blip r:embed="rId6"/>
        <a:stretch/>
      </xdr:blipFill>
      <xdr:spPr>
        <a:xfrm>
          <a:off x="6367680" y="23136120"/>
          <a:ext cx="323640" cy="323640"/>
        </a:xfrm>
        <a:prstGeom prst="rect">
          <a:avLst/>
        </a:prstGeom>
        <a:ln w="0">
          <a:noFill/>
        </a:ln>
      </xdr:spPr>
    </xdr:pic>
    <xdr:clientData/>
  </xdr:twoCellAnchor>
  <xdr:twoCellAnchor editAs="oneCell">
    <xdr:from>
      <xdr:col>8</xdr:col>
      <xdr:colOff>510480</xdr:colOff>
      <xdr:row>82</xdr:row>
      <xdr:rowOff>28440</xdr:rowOff>
    </xdr:from>
    <xdr:to>
      <xdr:col>8</xdr:col>
      <xdr:colOff>834120</xdr:colOff>
      <xdr:row>82</xdr:row>
      <xdr:rowOff>352080</xdr:rowOff>
    </xdr:to>
    <xdr:pic>
      <xdr:nvPicPr>
        <xdr:cNvPr id="1128" name="Image 7" descr="Picture"/>
        <xdr:cNvPicPr/>
      </xdr:nvPicPr>
      <xdr:blipFill>
        <a:blip r:embed="rId7"/>
        <a:stretch/>
      </xdr:blipFill>
      <xdr:spPr>
        <a:xfrm>
          <a:off x="7101000" y="23136120"/>
          <a:ext cx="323640" cy="323640"/>
        </a:xfrm>
        <a:prstGeom prst="rect">
          <a:avLst/>
        </a:prstGeom>
        <a:ln w="0">
          <a:noFill/>
        </a:ln>
      </xdr:spPr>
    </xdr:pic>
    <xdr:clientData/>
  </xdr:twoCellAnchor>
  <xdr:twoCellAnchor editAs="oneCell">
    <xdr:from>
      <xdr:col>8</xdr:col>
      <xdr:colOff>1244160</xdr:colOff>
      <xdr:row>82</xdr:row>
      <xdr:rowOff>28440</xdr:rowOff>
    </xdr:from>
    <xdr:to>
      <xdr:col>8</xdr:col>
      <xdr:colOff>1567800</xdr:colOff>
      <xdr:row>82</xdr:row>
      <xdr:rowOff>352080</xdr:rowOff>
    </xdr:to>
    <xdr:pic>
      <xdr:nvPicPr>
        <xdr:cNvPr id="1129" name="Image 8" descr="Picture"/>
        <xdr:cNvPicPr/>
      </xdr:nvPicPr>
      <xdr:blipFill>
        <a:blip r:embed="rId8"/>
        <a:stretch/>
      </xdr:blipFill>
      <xdr:spPr>
        <a:xfrm>
          <a:off x="7834680" y="23136120"/>
          <a:ext cx="323640" cy="323640"/>
        </a:xfrm>
        <a:prstGeom prst="rect">
          <a:avLst/>
        </a:prstGeom>
        <a:ln w="0">
          <a:noFill/>
        </a:ln>
      </xdr:spPr>
    </xdr:pic>
    <xdr:clientData/>
  </xdr:twoCellAnchor>
  <xdr:twoCellAnchor editAs="oneCell">
    <xdr:from>
      <xdr:col>3</xdr:col>
      <xdr:colOff>171360</xdr:colOff>
      <xdr:row>83</xdr:row>
      <xdr:rowOff>57240</xdr:rowOff>
    </xdr:from>
    <xdr:to>
      <xdr:col>3</xdr:col>
      <xdr:colOff>475920</xdr:colOff>
      <xdr:row>83</xdr:row>
      <xdr:rowOff>361800</xdr:rowOff>
    </xdr:to>
    <xdr:pic>
      <xdr:nvPicPr>
        <xdr:cNvPr id="1130" name="Image 9" descr="Picture"/>
        <xdr:cNvPicPr/>
      </xdr:nvPicPr>
      <xdr:blipFill>
        <a:blip r:embed="rId9"/>
        <a:stretch/>
      </xdr:blipFill>
      <xdr:spPr>
        <a:xfrm>
          <a:off x="2462400" y="23669640"/>
          <a:ext cx="304560" cy="304560"/>
        </a:xfrm>
        <a:prstGeom prst="rect">
          <a:avLst/>
        </a:prstGeom>
        <a:ln w="0">
          <a:noFill/>
        </a:ln>
      </xdr:spPr>
    </xdr:pic>
    <xdr:clientData/>
  </xdr:twoCellAnchor>
  <xdr:twoCellAnchor editAs="oneCell">
    <xdr:from>
      <xdr:col>5</xdr:col>
      <xdr:colOff>304920</xdr:colOff>
      <xdr:row>83</xdr:row>
      <xdr:rowOff>57240</xdr:rowOff>
    </xdr:from>
    <xdr:to>
      <xdr:col>5</xdr:col>
      <xdr:colOff>609480</xdr:colOff>
      <xdr:row>83</xdr:row>
      <xdr:rowOff>361800</xdr:rowOff>
    </xdr:to>
    <xdr:pic>
      <xdr:nvPicPr>
        <xdr:cNvPr id="1131" name="Image 10" descr="Picture"/>
        <xdr:cNvPicPr/>
      </xdr:nvPicPr>
      <xdr:blipFill>
        <a:blip r:embed="rId10"/>
        <a:stretch/>
      </xdr:blipFill>
      <xdr:spPr>
        <a:xfrm>
          <a:off x="4146840" y="23669640"/>
          <a:ext cx="304560" cy="304560"/>
        </a:xfrm>
        <a:prstGeom prst="rect">
          <a:avLst/>
        </a:prstGeom>
        <a:ln w="0">
          <a:noFill/>
        </a:ln>
      </xdr:spPr>
    </xdr:pic>
    <xdr:clientData/>
  </xdr:twoCellAnchor>
  <xdr:twoCellAnchor editAs="oneCell">
    <xdr:from>
      <xdr:col>7</xdr:col>
      <xdr:colOff>304920</xdr:colOff>
      <xdr:row>83</xdr:row>
      <xdr:rowOff>57240</xdr:rowOff>
    </xdr:from>
    <xdr:to>
      <xdr:col>7</xdr:col>
      <xdr:colOff>609480</xdr:colOff>
      <xdr:row>83</xdr:row>
      <xdr:rowOff>361800</xdr:rowOff>
    </xdr:to>
    <xdr:pic>
      <xdr:nvPicPr>
        <xdr:cNvPr id="1132" name="Image 11" descr="Picture"/>
        <xdr:cNvPicPr/>
      </xdr:nvPicPr>
      <xdr:blipFill>
        <a:blip r:embed="rId11"/>
        <a:stretch/>
      </xdr:blipFill>
      <xdr:spPr>
        <a:xfrm>
          <a:off x="5979240" y="23669640"/>
          <a:ext cx="304560" cy="304560"/>
        </a:xfrm>
        <a:prstGeom prst="rect">
          <a:avLst/>
        </a:prstGeom>
        <a:ln w="0">
          <a:noFill/>
        </a:ln>
      </xdr:spPr>
    </xdr:pic>
    <xdr:clientData/>
  </xdr:twoCellAnchor>
  <xdr:twoCellAnchor editAs="oneCell">
    <xdr:from>
      <xdr:col>3</xdr:col>
      <xdr:colOff>171360</xdr:colOff>
      <xdr:row>84</xdr:row>
      <xdr:rowOff>57240</xdr:rowOff>
    </xdr:from>
    <xdr:to>
      <xdr:col>3</xdr:col>
      <xdr:colOff>475920</xdr:colOff>
      <xdr:row>84</xdr:row>
      <xdr:rowOff>361800</xdr:rowOff>
    </xdr:to>
    <xdr:pic>
      <xdr:nvPicPr>
        <xdr:cNvPr id="1133" name="Image 12" descr="Picture"/>
        <xdr:cNvPicPr/>
      </xdr:nvPicPr>
      <xdr:blipFill>
        <a:blip r:embed="rId12"/>
        <a:stretch/>
      </xdr:blipFill>
      <xdr:spPr>
        <a:xfrm>
          <a:off x="2462400" y="24098400"/>
          <a:ext cx="304560" cy="304560"/>
        </a:xfrm>
        <a:prstGeom prst="rect">
          <a:avLst/>
        </a:prstGeom>
        <a:ln w="0">
          <a:noFill/>
        </a:ln>
      </xdr:spPr>
    </xdr:pic>
    <xdr:clientData/>
  </xdr:twoCellAnchor>
  <xdr:twoCellAnchor editAs="oneCell">
    <xdr:from>
      <xdr:col>5</xdr:col>
      <xdr:colOff>304920</xdr:colOff>
      <xdr:row>84</xdr:row>
      <xdr:rowOff>57240</xdr:rowOff>
    </xdr:from>
    <xdr:to>
      <xdr:col>5</xdr:col>
      <xdr:colOff>609480</xdr:colOff>
      <xdr:row>84</xdr:row>
      <xdr:rowOff>361800</xdr:rowOff>
    </xdr:to>
    <xdr:pic>
      <xdr:nvPicPr>
        <xdr:cNvPr id="1134" name="Image 13" descr="Picture"/>
        <xdr:cNvPicPr/>
      </xdr:nvPicPr>
      <xdr:blipFill>
        <a:blip r:embed="rId13"/>
        <a:stretch/>
      </xdr:blipFill>
      <xdr:spPr>
        <a:xfrm>
          <a:off x="4146840" y="24098400"/>
          <a:ext cx="304560" cy="304560"/>
        </a:xfrm>
        <a:prstGeom prst="rect">
          <a:avLst/>
        </a:prstGeom>
        <a:ln w="0">
          <a:noFill/>
        </a:ln>
      </xdr:spPr>
    </xdr:pic>
    <xdr:clientData/>
  </xdr:twoCellAnchor>
  <xdr:twoCellAnchor editAs="oneCell">
    <xdr:from>
      <xdr:col>7</xdr:col>
      <xdr:colOff>304920</xdr:colOff>
      <xdr:row>84</xdr:row>
      <xdr:rowOff>57240</xdr:rowOff>
    </xdr:from>
    <xdr:to>
      <xdr:col>7</xdr:col>
      <xdr:colOff>609480</xdr:colOff>
      <xdr:row>84</xdr:row>
      <xdr:rowOff>361800</xdr:rowOff>
    </xdr:to>
    <xdr:pic>
      <xdr:nvPicPr>
        <xdr:cNvPr id="1135" name="Image 14" descr="Picture"/>
        <xdr:cNvPicPr/>
      </xdr:nvPicPr>
      <xdr:blipFill>
        <a:blip r:embed="rId14"/>
        <a:stretch/>
      </xdr:blipFill>
      <xdr:spPr>
        <a:xfrm>
          <a:off x="5979240" y="24098400"/>
          <a:ext cx="304560" cy="304560"/>
        </a:xfrm>
        <a:prstGeom prst="rect">
          <a:avLst/>
        </a:prstGeom>
        <a:ln w="0">
          <a:noFill/>
        </a:ln>
      </xdr:spPr>
    </xdr:pic>
    <xdr:clientData/>
  </xdr:twoCellAnchor>
  <xdr:twoCellAnchor editAs="oneCell">
    <xdr:from>
      <xdr:col>3</xdr:col>
      <xdr:colOff>409680</xdr:colOff>
      <xdr:row>95</xdr:row>
      <xdr:rowOff>28440</xdr:rowOff>
    </xdr:from>
    <xdr:to>
      <xdr:col>4</xdr:col>
      <xdr:colOff>99000</xdr:colOff>
      <xdr:row>95</xdr:row>
      <xdr:rowOff>352080</xdr:rowOff>
    </xdr:to>
    <xdr:pic>
      <xdr:nvPicPr>
        <xdr:cNvPr id="1136" name="Image 15" descr="Picture"/>
        <xdr:cNvPicPr/>
      </xdr:nvPicPr>
      <xdr:blipFill>
        <a:blip r:embed="rId15"/>
        <a:stretch/>
      </xdr:blipFill>
      <xdr:spPr>
        <a:xfrm>
          <a:off x="2700720" y="28260720"/>
          <a:ext cx="323640" cy="323640"/>
        </a:xfrm>
        <a:prstGeom prst="rect">
          <a:avLst/>
        </a:prstGeom>
        <a:ln w="0">
          <a:noFill/>
        </a:ln>
      </xdr:spPr>
    </xdr:pic>
    <xdr:clientData/>
  </xdr:twoCellAnchor>
  <xdr:twoCellAnchor editAs="oneCell">
    <xdr:from>
      <xdr:col>4</xdr:col>
      <xdr:colOff>508680</xdr:colOff>
      <xdr:row>95</xdr:row>
      <xdr:rowOff>28440</xdr:rowOff>
    </xdr:from>
    <xdr:to>
      <xdr:col>4</xdr:col>
      <xdr:colOff>832320</xdr:colOff>
      <xdr:row>95</xdr:row>
      <xdr:rowOff>352080</xdr:rowOff>
    </xdr:to>
    <xdr:pic>
      <xdr:nvPicPr>
        <xdr:cNvPr id="1137" name="Image 16" descr="Picture"/>
        <xdr:cNvPicPr/>
      </xdr:nvPicPr>
      <xdr:blipFill>
        <a:blip r:embed="rId16"/>
        <a:stretch/>
      </xdr:blipFill>
      <xdr:spPr>
        <a:xfrm>
          <a:off x="3434040" y="28260720"/>
          <a:ext cx="323640" cy="323640"/>
        </a:xfrm>
        <a:prstGeom prst="rect">
          <a:avLst/>
        </a:prstGeom>
        <a:ln w="0">
          <a:noFill/>
        </a:ln>
      </xdr:spPr>
    </xdr:pic>
    <xdr:clientData/>
  </xdr:twoCellAnchor>
  <xdr:twoCellAnchor editAs="oneCell">
    <xdr:from>
      <xdr:col>5</xdr:col>
      <xdr:colOff>325440</xdr:colOff>
      <xdr:row>95</xdr:row>
      <xdr:rowOff>28440</xdr:rowOff>
    </xdr:from>
    <xdr:to>
      <xdr:col>5</xdr:col>
      <xdr:colOff>649080</xdr:colOff>
      <xdr:row>95</xdr:row>
      <xdr:rowOff>352080</xdr:rowOff>
    </xdr:to>
    <xdr:pic>
      <xdr:nvPicPr>
        <xdr:cNvPr id="1138" name="Image 17" descr="Picture"/>
        <xdr:cNvPicPr/>
      </xdr:nvPicPr>
      <xdr:blipFill>
        <a:blip r:embed="rId17"/>
        <a:stretch/>
      </xdr:blipFill>
      <xdr:spPr>
        <a:xfrm>
          <a:off x="4167360" y="28260720"/>
          <a:ext cx="323640" cy="323640"/>
        </a:xfrm>
        <a:prstGeom prst="rect">
          <a:avLst/>
        </a:prstGeom>
        <a:ln w="0">
          <a:noFill/>
        </a:ln>
      </xdr:spPr>
    </xdr:pic>
    <xdr:clientData/>
  </xdr:twoCellAnchor>
  <xdr:twoCellAnchor editAs="oneCell">
    <xdr:from>
      <xdr:col>6</xdr:col>
      <xdr:colOff>142920</xdr:colOff>
      <xdr:row>95</xdr:row>
      <xdr:rowOff>28440</xdr:rowOff>
    </xdr:from>
    <xdr:to>
      <xdr:col>6</xdr:col>
      <xdr:colOff>466560</xdr:colOff>
      <xdr:row>95</xdr:row>
      <xdr:rowOff>352080</xdr:rowOff>
    </xdr:to>
    <xdr:pic>
      <xdr:nvPicPr>
        <xdr:cNvPr id="1139" name="Image 18" descr="Picture"/>
        <xdr:cNvPicPr/>
      </xdr:nvPicPr>
      <xdr:blipFill>
        <a:blip r:embed="rId18"/>
        <a:stretch/>
      </xdr:blipFill>
      <xdr:spPr>
        <a:xfrm>
          <a:off x="4901040" y="28260720"/>
          <a:ext cx="323640" cy="323640"/>
        </a:xfrm>
        <a:prstGeom prst="rect">
          <a:avLst/>
        </a:prstGeom>
        <a:ln w="0">
          <a:noFill/>
        </a:ln>
      </xdr:spPr>
    </xdr:pic>
    <xdr:clientData/>
  </xdr:twoCellAnchor>
  <xdr:twoCellAnchor editAs="oneCell">
    <xdr:from>
      <xdr:col>6</xdr:col>
      <xdr:colOff>876240</xdr:colOff>
      <xdr:row>95</xdr:row>
      <xdr:rowOff>28440</xdr:rowOff>
    </xdr:from>
    <xdr:to>
      <xdr:col>7</xdr:col>
      <xdr:colOff>283680</xdr:colOff>
      <xdr:row>95</xdr:row>
      <xdr:rowOff>352080</xdr:rowOff>
    </xdr:to>
    <xdr:pic>
      <xdr:nvPicPr>
        <xdr:cNvPr id="1140" name="Image 19" descr="Picture"/>
        <xdr:cNvPicPr/>
      </xdr:nvPicPr>
      <xdr:blipFill>
        <a:blip r:embed="rId19"/>
        <a:stretch/>
      </xdr:blipFill>
      <xdr:spPr>
        <a:xfrm>
          <a:off x="5634360" y="28260720"/>
          <a:ext cx="323640" cy="323640"/>
        </a:xfrm>
        <a:prstGeom prst="rect">
          <a:avLst/>
        </a:prstGeom>
        <a:ln w="0">
          <a:noFill/>
        </a:ln>
      </xdr:spPr>
    </xdr:pic>
    <xdr:clientData/>
  </xdr:twoCellAnchor>
  <xdr:twoCellAnchor editAs="oneCell">
    <xdr:from>
      <xdr:col>7</xdr:col>
      <xdr:colOff>693360</xdr:colOff>
      <xdr:row>95</xdr:row>
      <xdr:rowOff>28440</xdr:rowOff>
    </xdr:from>
    <xdr:to>
      <xdr:col>8</xdr:col>
      <xdr:colOff>100800</xdr:colOff>
      <xdr:row>95</xdr:row>
      <xdr:rowOff>352080</xdr:rowOff>
    </xdr:to>
    <xdr:pic>
      <xdr:nvPicPr>
        <xdr:cNvPr id="1141" name="Image 20" descr="Picture"/>
        <xdr:cNvPicPr/>
      </xdr:nvPicPr>
      <xdr:blipFill>
        <a:blip r:embed="rId20"/>
        <a:stretch/>
      </xdr:blipFill>
      <xdr:spPr>
        <a:xfrm>
          <a:off x="6367680" y="28260720"/>
          <a:ext cx="323640" cy="323640"/>
        </a:xfrm>
        <a:prstGeom prst="rect">
          <a:avLst/>
        </a:prstGeom>
        <a:ln w="0">
          <a:noFill/>
        </a:ln>
      </xdr:spPr>
    </xdr:pic>
    <xdr:clientData/>
  </xdr:twoCellAnchor>
  <xdr:twoCellAnchor editAs="oneCell">
    <xdr:from>
      <xdr:col>8</xdr:col>
      <xdr:colOff>510480</xdr:colOff>
      <xdr:row>95</xdr:row>
      <xdr:rowOff>28440</xdr:rowOff>
    </xdr:from>
    <xdr:to>
      <xdr:col>8</xdr:col>
      <xdr:colOff>834120</xdr:colOff>
      <xdr:row>95</xdr:row>
      <xdr:rowOff>352080</xdr:rowOff>
    </xdr:to>
    <xdr:pic>
      <xdr:nvPicPr>
        <xdr:cNvPr id="1142" name="Image 21" descr="Picture"/>
        <xdr:cNvPicPr/>
      </xdr:nvPicPr>
      <xdr:blipFill>
        <a:blip r:embed="rId21"/>
        <a:stretch/>
      </xdr:blipFill>
      <xdr:spPr>
        <a:xfrm>
          <a:off x="7101000" y="28260720"/>
          <a:ext cx="323640" cy="323640"/>
        </a:xfrm>
        <a:prstGeom prst="rect">
          <a:avLst/>
        </a:prstGeom>
        <a:ln w="0">
          <a:noFill/>
        </a:ln>
      </xdr:spPr>
    </xdr:pic>
    <xdr:clientData/>
  </xdr:twoCellAnchor>
  <xdr:twoCellAnchor editAs="oneCell">
    <xdr:from>
      <xdr:col>8</xdr:col>
      <xdr:colOff>1244160</xdr:colOff>
      <xdr:row>95</xdr:row>
      <xdr:rowOff>28440</xdr:rowOff>
    </xdr:from>
    <xdr:to>
      <xdr:col>8</xdr:col>
      <xdr:colOff>1567800</xdr:colOff>
      <xdr:row>95</xdr:row>
      <xdr:rowOff>352080</xdr:rowOff>
    </xdr:to>
    <xdr:pic>
      <xdr:nvPicPr>
        <xdr:cNvPr id="1143" name="Image 22" descr="Picture"/>
        <xdr:cNvPicPr/>
      </xdr:nvPicPr>
      <xdr:blipFill>
        <a:blip r:embed="rId22"/>
        <a:stretch/>
      </xdr:blipFill>
      <xdr:spPr>
        <a:xfrm>
          <a:off x="7834680" y="28260720"/>
          <a:ext cx="323640" cy="323640"/>
        </a:xfrm>
        <a:prstGeom prst="rect">
          <a:avLst/>
        </a:prstGeom>
        <a:ln w="0">
          <a:noFill/>
        </a:ln>
      </xdr:spPr>
    </xdr:pic>
    <xdr:clientData/>
  </xdr:twoCellAnchor>
  <xdr:twoCellAnchor editAs="oneCell">
    <xdr:from>
      <xdr:col>3</xdr:col>
      <xdr:colOff>171360</xdr:colOff>
      <xdr:row>96</xdr:row>
      <xdr:rowOff>57240</xdr:rowOff>
    </xdr:from>
    <xdr:to>
      <xdr:col>3</xdr:col>
      <xdr:colOff>475920</xdr:colOff>
      <xdr:row>96</xdr:row>
      <xdr:rowOff>361800</xdr:rowOff>
    </xdr:to>
    <xdr:pic>
      <xdr:nvPicPr>
        <xdr:cNvPr id="1144" name="Image 23" descr="Picture"/>
        <xdr:cNvPicPr/>
      </xdr:nvPicPr>
      <xdr:blipFill>
        <a:blip r:embed="rId23"/>
        <a:stretch/>
      </xdr:blipFill>
      <xdr:spPr>
        <a:xfrm>
          <a:off x="2462400" y="28794240"/>
          <a:ext cx="304560" cy="304560"/>
        </a:xfrm>
        <a:prstGeom prst="rect">
          <a:avLst/>
        </a:prstGeom>
        <a:ln w="0">
          <a:noFill/>
        </a:ln>
      </xdr:spPr>
    </xdr:pic>
    <xdr:clientData/>
  </xdr:twoCellAnchor>
  <xdr:twoCellAnchor editAs="oneCell">
    <xdr:from>
      <xdr:col>5</xdr:col>
      <xdr:colOff>304920</xdr:colOff>
      <xdr:row>96</xdr:row>
      <xdr:rowOff>57240</xdr:rowOff>
    </xdr:from>
    <xdr:to>
      <xdr:col>5</xdr:col>
      <xdr:colOff>609480</xdr:colOff>
      <xdr:row>96</xdr:row>
      <xdr:rowOff>361800</xdr:rowOff>
    </xdr:to>
    <xdr:pic>
      <xdr:nvPicPr>
        <xdr:cNvPr id="1145" name="Image 24" descr="Picture"/>
        <xdr:cNvPicPr/>
      </xdr:nvPicPr>
      <xdr:blipFill>
        <a:blip r:embed="rId24"/>
        <a:stretch/>
      </xdr:blipFill>
      <xdr:spPr>
        <a:xfrm>
          <a:off x="4146840" y="28794240"/>
          <a:ext cx="304560" cy="304560"/>
        </a:xfrm>
        <a:prstGeom prst="rect">
          <a:avLst/>
        </a:prstGeom>
        <a:ln w="0">
          <a:noFill/>
        </a:ln>
      </xdr:spPr>
    </xdr:pic>
    <xdr:clientData/>
  </xdr:twoCellAnchor>
  <xdr:twoCellAnchor editAs="oneCell">
    <xdr:from>
      <xdr:col>7</xdr:col>
      <xdr:colOff>304920</xdr:colOff>
      <xdr:row>96</xdr:row>
      <xdr:rowOff>57240</xdr:rowOff>
    </xdr:from>
    <xdr:to>
      <xdr:col>7</xdr:col>
      <xdr:colOff>609480</xdr:colOff>
      <xdr:row>96</xdr:row>
      <xdr:rowOff>361800</xdr:rowOff>
    </xdr:to>
    <xdr:pic>
      <xdr:nvPicPr>
        <xdr:cNvPr id="1146" name="Image 25" descr="Picture"/>
        <xdr:cNvPicPr/>
      </xdr:nvPicPr>
      <xdr:blipFill>
        <a:blip r:embed="rId25"/>
        <a:stretch/>
      </xdr:blipFill>
      <xdr:spPr>
        <a:xfrm>
          <a:off x="5979240" y="28794240"/>
          <a:ext cx="304560" cy="304560"/>
        </a:xfrm>
        <a:prstGeom prst="rect">
          <a:avLst/>
        </a:prstGeom>
        <a:ln w="0">
          <a:noFill/>
        </a:ln>
      </xdr:spPr>
    </xdr:pic>
    <xdr:clientData/>
  </xdr:twoCellAnchor>
  <xdr:twoCellAnchor editAs="oneCell">
    <xdr:from>
      <xdr:col>3</xdr:col>
      <xdr:colOff>171360</xdr:colOff>
      <xdr:row>97</xdr:row>
      <xdr:rowOff>57240</xdr:rowOff>
    </xdr:from>
    <xdr:to>
      <xdr:col>3</xdr:col>
      <xdr:colOff>475920</xdr:colOff>
      <xdr:row>97</xdr:row>
      <xdr:rowOff>361800</xdr:rowOff>
    </xdr:to>
    <xdr:pic>
      <xdr:nvPicPr>
        <xdr:cNvPr id="1147" name="Image 26" descr="Picture"/>
        <xdr:cNvPicPr/>
      </xdr:nvPicPr>
      <xdr:blipFill>
        <a:blip r:embed="rId26"/>
        <a:stretch/>
      </xdr:blipFill>
      <xdr:spPr>
        <a:xfrm>
          <a:off x="2462400" y="29222640"/>
          <a:ext cx="304560" cy="304560"/>
        </a:xfrm>
        <a:prstGeom prst="rect">
          <a:avLst/>
        </a:prstGeom>
        <a:ln w="0">
          <a:noFill/>
        </a:ln>
      </xdr:spPr>
    </xdr:pic>
    <xdr:clientData/>
  </xdr:twoCellAnchor>
  <xdr:twoCellAnchor editAs="oneCell">
    <xdr:from>
      <xdr:col>5</xdr:col>
      <xdr:colOff>304920</xdr:colOff>
      <xdr:row>97</xdr:row>
      <xdr:rowOff>57240</xdr:rowOff>
    </xdr:from>
    <xdr:to>
      <xdr:col>5</xdr:col>
      <xdr:colOff>609480</xdr:colOff>
      <xdr:row>97</xdr:row>
      <xdr:rowOff>361800</xdr:rowOff>
    </xdr:to>
    <xdr:pic>
      <xdr:nvPicPr>
        <xdr:cNvPr id="1148" name="Image 27" descr="Picture"/>
        <xdr:cNvPicPr/>
      </xdr:nvPicPr>
      <xdr:blipFill>
        <a:blip r:embed="rId27"/>
        <a:stretch/>
      </xdr:blipFill>
      <xdr:spPr>
        <a:xfrm>
          <a:off x="4146840" y="29222640"/>
          <a:ext cx="304560" cy="304560"/>
        </a:xfrm>
        <a:prstGeom prst="rect">
          <a:avLst/>
        </a:prstGeom>
        <a:ln w="0">
          <a:noFill/>
        </a:ln>
      </xdr:spPr>
    </xdr:pic>
    <xdr:clientData/>
  </xdr:twoCellAnchor>
  <xdr:twoCellAnchor editAs="oneCell">
    <xdr:from>
      <xdr:col>7</xdr:col>
      <xdr:colOff>304920</xdr:colOff>
      <xdr:row>97</xdr:row>
      <xdr:rowOff>57240</xdr:rowOff>
    </xdr:from>
    <xdr:to>
      <xdr:col>7</xdr:col>
      <xdr:colOff>609480</xdr:colOff>
      <xdr:row>97</xdr:row>
      <xdr:rowOff>361800</xdr:rowOff>
    </xdr:to>
    <xdr:pic>
      <xdr:nvPicPr>
        <xdr:cNvPr id="1149" name="Image 28" descr="Picture"/>
        <xdr:cNvPicPr/>
      </xdr:nvPicPr>
      <xdr:blipFill>
        <a:blip r:embed="rId28"/>
        <a:stretch/>
      </xdr:blipFill>
      <xdr:spPr>
        <a:xfrm>
          <a:off x="5979240" y="29222640"/>
          <a:ext cx="304560" cy="304560"/>
        </a:xfrm>
        <a:prstGeom prst="rect">
          <a:avLst/>
        </a:prstGeom>
        <a:ln w="0">
          <a:noFill/>
        </a:ln>
      </xdr:spPr>
    </xdr:pic>
    <xdr:clientData/>
  </xdr:twoCellAnchor>
  <xdr:twoCellAnchor editAs="oneCell">
    <xdr:from>
      <xdr:col>3</xdr:col>
      <xdr:colOff>409680</xdr:colOff>
      <xdr:row>108</xdr:row>
      <xdr:rowOff>28440</xdr:rowOff>
    </xdr:from>
    <xdr:to>
      <xdr:col>4</xdr:col>
      <xdr:colOff>99000</xdr:colOff>
      <xdr:row>108</xdr:row>
      <xdr:rowOff>352080</xdr:rowOff>
    </xdr:to>
    <xdr:pic>
      <xdr:nvPicPr>
        <xdr:cNvPr id="1150" name="Image 29" descr="Picture"/>
        <xdr:cNvPicPr/>
      </xdr:nvPicPr>
      <xdr:blipFill>
        <a:blip r:embed="rId29"/>
        <a:stretch/>
      </xdr:blipFill>
      <xdr:spPr>
        <a:xfrm>
          <a:off x="2700720" y="33384960"/>
          <a:ext cx="323640" cy="323640"/>
        </a:xfrm>
        <a:prstGeom prst="rect">
          <a:avLst/>
        </a:prstGeom>
        <a:ln w="0">
          <a:noFill/>
        </a:ln>
      </xdr:spPr>
    </xdr:pic>
    <xdr:clientData/>
  </xdr:twoCellAnchor>
  <xdr:twoCellAnchor editAs="oneCell">
    <xdr:from>
      <xdr:col>4</xdr:col>
      <xdr:colOff>508680</xdr:colOff>
      <xdr:row>108</xdr:row>
      <xdr:rowOff>28440</xdr:rowOff>
    </xdr:from>
    <xdr:to>
      <xdr:col>4</xdr:col>
      <xdr:colOff>832320</xdr:colOff>
      <xdr:row>108</xdr:row>
      <xdr:rowOff>352080</xdr:rowOff>
    </xdr:to>
    <xdr:pic>
      <xdr:nvPicPr>
        <xdr:cNvPr id="1151" name="Image 30" descr="Picture"/>
        <xdr:cNvPicPr/>
      </xdr:nvPicPr>
      <xdr:blipFill>
        <a:blip r:embed="rId30"/>
        <a:stretch/>
      </xdr:blipFill>
      <xdr:spPr>
        <a:xfrm>
          <a:off x="3434040" y="33384960"/>
          <a:ext cx="323640" cy="323640"/>
        </a:xfrm>
        <a:prstGeom prst="rect">
          <a:avLst/>
        </a:prstGeom>
        <a:ln w="0">
          <a:noFill/>
        </a:ln>
      </xdr:spPr>
    </xdr:pic>
    <xdr:clientData/>
  </xdr:twoCellAnchor>
  <xdr:twoCellAnchor editAs="oneCell">
    <xdr:from>
      <xdr:col>5</xdr:col>
      <xdr:colOff>325440</xdr:colOff>
      <xdr:row>108</xdr:row>
      <xdr:rowOff>28440</xdr:rowOff>
    </xdr:from>
    <xdr:to>
      <xdr:col>5</xdr:col>
      <xdr:colOff>649080</xdr:colOff>
      <xdr:row>108</xdr:row>
      <xdr:rowOff>352080</xdr:rowOff>
    </xdr:to>
    <xdr:pic>
      <xdr:nvPicPr>
        <xdr:cNvPr id="1152" name="Image 31" descr="Picture"/>
        <xdr:cNvPicPr/>
      </xdr:nvPicPr>
      <xdr:blipFill>
        <a:blip r:embed="rId31"/>
        <a:stretch/>
      </xdr:blipFill>
      <xdr:spPr>
        <a:xfrm>
          <a:off x="4167360" y="33384960"/>
          <a:ext cx="323640" cy="323640"/>
        </a:xfrm>
        <a:prstGeom prst="rect">
          <a:avLst/>
        </a:prstGeom>
        <a:ln w="0">
          <a:noFill/>
        </a:ln>
      </xdr:spPr>
    </xdr:pic>
    <xdr:clientData/>
  </xdr:twoCellAnchor>
  <xdr:twoCellAnchor editAs="oneCell">
    <xdr:from>
      <xdr:col>6</xdr:col>
      <xdr:colOff>142920</xdr:colOff>
      <xdr:row>108</xdr:row>
      <xdr:rowOff>28440</xdr:rowOff>
    </xdr:from>
    <xdr:to>
      <xdr:col>6</xdr:col>
      <xdr:colOff>466560</xdr:colOff>
      <xdr:row>108</xdr:row>
      <xdr:rowOff>352080</xdr:rowOff>
    </xdr:to>
    <xdr:pic>
      <xdr:nvPicPr>
        <xdr:cNvPr id="1153" name="Image 32" descr="Picture"/>
        <xdr:cNvPicPr/>
      </xdr:nvPicPr>
      <xdr:blipFill>
        <a:blip r:embed="rId32"/>
        <a:stretch/>
      </xdr:blipFill>
      <xdr:spPr>
        <a:xfrm>
          <a:off x="4901040" y="33384960"/>
          <a:ext cx="323640" cy="323640"/>
        </a:xfrm>
        <a:prstGeom prst="rect">
          <a:avLst/>
        </a:prstGeom>
        <a:ln w="0">
          <a:noFill/>
        </a:ln>
      </xdr:spPr>
    </xdr:pic>
    <xdr:clientData/>
  </xdr:twoCellAnchor>
  <xdr:twoCellAnchor editAs="oneCell">
    <xdr:from>
      <xdr:col>6</xdr:col>
      <xdr:colOff>876240</xdr:colOff>
      <xdr:row>108</xdr:row>
      <xdr:rowOff>28440</xdr:rowOff>
    </xdr:from>
    <xdr:to>
      <xdr:col>7</xdr:col>
      <xdr:colOff>283680</xdr:colOff>
      <xdr:row>108</xdr:row>
      <xdr:rowOff>352080</xdr:rowOff>
    </xdr:to>
    <xdr:pic>
      <xdr:nvPicPr>
        <xdr:cNvPr id="1154" name="Image 33" descr="Picture"/>
        <xdr:cNvPicPr/>
      </xdr:nvPicPr>
      <xdr:blipFill>
        <a:blip r:embed="rId33"/>
        <a:stretch/>
      </xdr:blipFill>
      <xdr:spPr>
        <a:xfrm>
          <a:off x="5634360" y="33384960"/>
          <a:ext cx="323640" cy="323640"/>
        </a:xfrm>
        <a:prstGeom prst="rect">
          <a:avLst/>
        </a:prstGeom>
        <a:ln w="0">
          <a:noFill/>
        </a:ln>
      </xdr:spPr>
    </xdr:pic>
    <xdr:clientData/>
  </xdr:twoCellAnchor>
  <xdr:twoCellAnchor editAs="oneCell">
    <xdr:from>
      <xdr:col>7</xdr:col>
      <xdr:colOff>693360</xdr:colOff>
      <xdr:row>108</xdr:row>
      <xdr:rowOff>28440</xdr:rowOff>
    </xdr:from>
    <xdr:to>
      <xdr:col>8</xdr:col>
      <xdr:colOff>100800</xdr:colOff>
      <xdr:row>108</xdr:row>
      <xdr:rowOff>352080</xdr:rowOff>
    </xdr:to>
    <xdr:pic>
      <xdr:nvPicPr>
        <xdr:cNvPr id="1155" name="Image 34" descr="Picture"/>
        <xdr:cNvPicPr/>
      </xdr:nvPicPr>
      <xdr:blipFill>
        <a:blip r:embed="rId34"/>
        <a:stretch/>
      </xdr:blipFill>
      <xdr:spPr>
        <a:xfrm>
          <a:off x="6367680" y="33384960"/>
          <a:ext cx="323640" cy="323640"/>
        </a:xfrm>
        <a:prstGeom prst="rect">
          <a:avLst/>
        </a:prstGeom>
        <a:ln w="0">
          <a:noFill/>
        </a:ln>
      </xdr:spPr>
    </xdr:pic>
    <xdr:clientData/>
  </xdr:twoCellAnchor>
  <xdr:twoCellAnchor editAs="oneCell">
    <xdr:from>
      <xdr:col>8</xdr:col>
      <xdr:colOff>510480</xdr:colOff>
      <xdr:row>108</xdr:row>
      <xdr:rowOff>28440</xdr:rowOff>
    </xdr:from>
    <xdr:to>
      <xdr:col>8</xdr:col>
      <xdr:colOff>834120</xdr:colOff>
      <xdr:row>108</xdr:row>
      <xdr:rowOff>352080</xdr:rowOff>
    </xdr:to>
    <xdr:pic>
      <xdr:nvPicPr>
        <xdr:cNvPr id="1156" name="Image 35" descr="Picture"/>
        <xdr:cNvPicPr/>
      </xdr:nvPicPr>
      <xdr:blipFill>
        <a:blip r:embed="rId35"/>
        <a:stretch/>
      </xdr:blipFill>
      <xdr:spPr>
        <a:xfrm>
          <a:off x="7101000" y="33384960"/>
          <a:ext cx="323640" cy="323640"/>
        </a:xfrm>
        <a:prstGeom prst="rect">
          <a:avLst/>
        </a:prstGeom>
        <a:ln w="0">
          <a:noFill/>
        </a:ln>
      </xdr:spPr>
    </xdr:pic>
    <xdr:clientData/>
  </xdr:twoCellAnchor>
  <xdr:twoCellAnchor editAs="oneCell">
    <xdr:from>
      <xdr:col>8</xdr:col>
      <xdr:colOff>1244160</xdr:colOff>
      <xdr:row>108</xdr:row>
      <xdr:rowOff>28440</xdr:rowOff>
    </xdr:from>
    <xdr:to>
      <xdr:col>8</xdr:col>
      <xdr:colOff>1567800</xdr:colOff>
      <xdr:row>108</xdr:row>
      <xdr:rowOff>352080</xdr:rowOff>
    </xdr:to>
    <xdr:pic>
      <xdr:nvPicPr>
        <xdr:cNvPr id="1157" name="Image 36" descr="Picture"/>
        <xdr:cNvPicPr/>
      </xdr:nvPicPr>
      <xdr:blipFill>
        <a:blip r:embed="rId36"/>
        <a:stretch/>
      </xdr:blipFill>
      <xdr:spPr>
        <a:xfrm>
          <a:off x="7834680" y="33384960"/>
          <a:ext cx="323640" cy="323640"/>
        </a:xfrm>
        <a:prstGeom prst="rect">
          <a:avLst/>
        </a:prstGeom>
        <a:ln w="0">
          <a:noFill/>
        </a:ln>
      </xdr:spPr>
    </xdr:pic>
    <xdr:clientData/>
  </xdr:twoCellAnchor>
  <xdr:twoCellAnchor editAs="oneCell">
    <xdr:from>
      <xdr:col>3</xdr:col>
      <xdr:colOff>171360</xdr:colOff>
      <xdr:row>109</xdr:row>
      <xdr:rowOff>57240</xdr:rowOff>
    </xdr:from>
    <xdr:to>
      <xdr:col>3</xdr:col>
      <xdr:colOff>475920</xdr:colOff>
      <xdr:row>109</xdr:row>
      <xdr:rowOff>361800</xdr:rowOff>
    </xdr:to>
    <xdr:pic>
      <xdr:nvPicPr>
        <xdr:cNvPr id="1158" name="Image 37" descr="Picture"/>
        <xdr:cNvPicPr/>
      </xdr:nvPicPr>
      <xdr:blipFill>
        <a:blip r:embed="rId37"/>
        <a:stretch/>
      </xdr:blipFill>
      <xdr:spPr>
        <a:xfrm>
          <a:off x="2462400" y="33918480"/>
          <a:ext cx="304560" cy="304560"/>
        </a:xfrm>
        <a:prstGeom prst="rect">
          <a:avLst/>
        </a:prstGeom>
        <a:ln w="0">
          <a:noFill/>
        </a:ln>
      </xdr:spPr>
    </xdr:pic>
    <xdr:clientData/>
  </xdr:twoCellAnchor>
  <xdr:twoCellAnchor editAs="oneCell">
    <xdr:from>
      <xdr:col>5</xdr:col>
      <xdr:colOff>304920</xdr:colOff>
      <xdr:row>109</xdr:row>
      <xdr:rowOff>57240</xdr:rowOff>
    </xdr:from>
    <xdr:to>
      <xdr:col>5</xdr:col>
      <xdr:colOff>609480</xdr:colOff>
      <xdr:row>109</xdr:row>
      <xdr:rowOff>361800</xdr:rowOff>
    </xdr:to>
    <xdr:pic>
      <xdr:nvPicPr>
        <xdr:cNvPr id="1159" name="Image 38" descr="Picture"/>
        <xdr:cNvPicPr/>
      </xdr:nvPicPr>
      <xdr:blipFill>
        <a:blip r:embed="rId38"/>
        <a:stretch/>
      </xdr:blipFill>
      <xdr:spPr>
        <a:xfrm>
          <a:off x="4146840" y="33918480"/>
          <a:ext cx="304560" cy="304560"/>
        </a:xfrm>
        <a:prstGeom prst="rect">
          <a:avLst/>
        </a:prstGeom>
        <a:ln w="0">
          <a:noFill/>
        </a:ln>
      </xdr:spPr>
    </xdr:pic>
    <xdr:clientData/>
  </xdr:twoCellAnchor>
  <xdr:twoCellAnchor editAs="oneCell">
    <xdr:from>
      <xdr:col>7</xdr:col>
      <xdr:colOff>304920</xdr:colOff>
      <xdr:row>109</xdr:row>
      <xdr:rowOff>57240</xdr:rowOff>
    </xdr:from>
    <xdr:to>
      <xdr:col>7</xdr:col>
      <xdr:colOff>609480</xdr:colOff>
      <xdr:row>109</xdr:row>
      <xdr:rowOff>361800</xdr:rowOff>
    </xdr:to>
    <xdr:pic>
      <xdr:nvPicPr>
        <xdr:cNvPr id="1160" name="Image 39" descr="Picture"/>
        <xdr:cNvPicPr/>
      </xdr:nvPicPr>
      <xdr:blipFill>
        <a:blip r:embed="rId39"/>
        <a:stretch/>
      </xdr:blipFill>
      <xdr:spPr>
        <a:xfrm>
          <a:off x="5979240" y="33918480"/>
          <a:ext cx="304560" cy="304560"/>
        </a:xfrm>
        <a:prstGeom prst="rect">
          <a:avLst/>
        </a:prstGeom>
        <a:ln w="0">
          <a:noFill/>
        </a:ln>
      </xdr:spPr>
    </xdr:pic>
    <xdr:clientData/>
  </xdr:twoCellAnchor>
  <xdr:twoCellAnchor editAs="oneCell">
    <xdr:from>
      <xdr:col>3</xdr:col>
      <xdr:colOff>171360</xdr:colOff>
      <xdr:row>110</xdr:row>
      <xdr:rowOff>57240</xdr:rowOff>
    </xdr:from>
    <xdr:to>
      <xdr:col>3</xdr:col>
      <xdr:colOff>475920</xdr:colOff>
      <xdr:row>110</xdr:row>
      <xdr:rowOff>361800</xdr:rowOff>
    </xdr:to>
    <xdr:pic>
      <xdr:nvPicPr>
        <xdr:cNvPr id="1161" name="Image 40" descr="Picture"/>
        <xdr:cNvPicPr/>
      </xdr:nvPicPr>
      <xdr:blipFill>
        <a:blip r:embed="rId40"/>
        <a:stretch/>
      </xdr:blipFill>
      <xdr:spPr>
        <a:xfrm>
          <a:off x="2462400" y="34347240"/>
          <a:ext cx="304560" cy="304560"/>
        </a:xfrm>
        <a:prstGeom prst="rect">
          <a:avLst/>
        </a:prstGeom>
        <a:ln w="0">
          <a:noFill/>
        </a:ln>
      </xdr:spPr>
    </xdr:pic>
    <xdr:clientData/>
  </xdr:twoCellAnchor>
  <xdr:twoCellAnchor editAs="oneCell">
    <xdr:from>
      <xdr:col>5</xdr:col>
      <xdr:colOff>304920</xdr:colOff>
      <xdr:row>110</xdr:row>
      <xdr:rowOff>57240</xdr:rowOff>
    </xdr:from>
    <xdr:to>
      <xdr:col>5</xdr:col>
      <xdr:colOff>609480</xdr:colOff>
      <xdr:row>110</xdr:row>
      <xdr:rowOff>361800</xdr:rowOff>
    </xdr:to>
    <xdr:pic>
      <xdr:nvPicPr>
        <xdr:cNvPr id="1162" name="Image 41" descr="Picture"/>
        <xdr:cNvPicPr/>
      </xdr:nvPicPr>
      <xdr:blipFill>
        <a:blip r:embed="rId41"/>
        <a:stretch/>
      </xdr:blipFill>
      <xdr:spPr>
        <a:xfrm>
          <a:off x="4146840" y="34347240"/>
          <a:ext cx="304560" cy="304560"/>
        </a:xfrm>
        <a:prstGeom prst="rect">
          <a:avLst/>
        </a:prstGeom>
        <a:ln w="0">
          <a:noFill/>
        </a:ln>
      </xdr:spPr>
    </xdr:pic>
    <xdr:clientData/>
  </xdr:twoCellAnchor>
  <xdr:twoCellAnchor editAs="oneCell">
    <xdr:from>
      <xdr:col>7</xdr:col>
      <xdr:colOff>304920</xdr:colOff>
      <xdr:row>110</xdr:row>
      <xdr:rowOff>57240</xdr:rowOff>
    </xdr:from>
    <xdr:to>
      <xdr:col>7</xdr:col>
      <xdr:colOff>609480</xdr:colOff>
      <xdr:row>110</xdr:row>
      <xdr:rowOff>361800</xdr:rowOff>
    </xdr:to>
    <xdr:pic>
      <xdr:nvPicPr>
        <xdr:cNvPr id="1163" name="Image 42" descr="Picture"/>
        <xdr:cNvPicPr/>
      </xdr:nvPicPr>
      <xdr:blipFill>
        <a:blip r:embed="rId42"/>
        <a:stretch/>
      </xdr:blipFill>
      <xdr:spPr>
        <a:xfrm>
          <a:off x="5979240" y="34347240"/>
          <a:ext cx="304560" cy="304560"/>
        </a:xfrm>
        <a:prstGeom prst="rect">
          <a:avLst/>
        </a:prstGeom>
        <a:ln w="0">
          <a:noFill/>
        </a:ln>
      </xdr:spPr>
    </xdr:pic>
    <xdr:clientData/>
  </xdr:twoCellAnchor>
  <xdr:twoCellAnchor editAs="oneCell">
    <xdr:from>
      <xdr:col>3</xdr:col>
      <xdr:colOff>343080</xdr:colOff>
      <xdr:row>121</xdr:row>
      <xdr:rowOff>28440</xdr:rowOff>
    </xdr:from>
    <xdr:to>
      <xdr:col>4</xdr:col>
      <xdr:colOff>32400</xdr:colOff>
      <xdr:row>121</xdr:row>
      <xdr:rowOff>352080</xdr:rowOff>
    </xdr:to>
    <xdr:pic>
      <xdr:nvPicPr>
        <xdr:cNvPr id="1164" name="Image 43" descr="Picture"/>
        <xdr:cNvPicPr/>
      </xdr:nvPicPr>
      <xdr:blipFill>
        <a:blip r:embed="rId43"/>
        <a:stretch/>
      </xdr:blipFill>
      <xdr:spPr>
        <a:xfrm>
          <a:off x="2634120" y="38509560"/>
          <a:ext cx="323640" cy="323640"/>
        </a:xfrm>
        <a:prstGeom prst="rect">
          <a:avLst/>
        </a:prstGeom>
        <a:ln w="0">
          <a:noFill/>
        </a:ln>
      </xdr:spPr>
    </xdr:pic>
    <xdr:clientData/>
  </xdr:twoCellAnchor>
  <xdr:twoCellAnchor editAs="oneCell">
    <xdr:from>
      <xdr:col>4</xdr:col>
      <xdr:colOff>375480</xdr:colOff>
      <xdr:row>121</xdr:row>
      <xdr:rowOff>28440</xdr:rowOff>
    </xdr:from>
    <xdr:to>
      <xdr:col>4</xdr:col>
      <xdr:colOff>699120</xdr:colOff>
      <xdr:row>121</xdr:row>
      <xdr:rowOff>352080</xdr:rowOff>
    </xdr:to>
    <xdr:pic>
      <xdr:nvPicPr>
        <xdr:cNvPr id="1165" name="Image 44" descr="Picture"/>
        <xdr:cNvPicPr/>
      </xdr:nvPicPr>
      <xdr:blipFill>
        <a:blip r:embed="rId44"/>
        <a:stretch/>
      </xdr:blipFill>
      <xdr:spPr>
        <a:xfrm>
          <a:off x="3300840" y="38509560"/>
          <a:ext cx="323640" cy="323640"/>
        </a:xfrm>
        <a:prstGeom prst="rect">
          <a:avLst/>
        </a:prstGeom>
        <a:ln w="0">
          <a:noFill/>
        </a:ln>
      </xdr:spPr>
    </xdr:pic>
    <xdr:clientData/>
  </xdr:twoCellAnchor>
  <xdr:twoCellAnchor editAs="oneCell">
    <xdr:from>
      <xdr:col>5</xdr:col>
      <xdr:colOff>125640</xdr:colOff>
      <xdr:row>121</xdr:row>
      <xdr:rowOff>28440</xdr:rowOff>
    </xdr:from>
    <xdr:to>
      <xdr:col>5</xdr:col>
      <xdr:colOff>449280</xdr:colOff>
      <xdr:row>121</xdr:row>
      <xdr:rowOff>352080</xdr:rowOff>
    </xdr:to>
    <xdr:pic>
      <xdr:nvPicPr>
        <xdr:cNvPr id="1166" name="Image 45" descr="Picture"/>
        <xdr:cNvPicPr/>
      </xdr:nvPicPr>
      <xdr:blipFill>
        <a:blip r:embed="rId45"/>
        <a:stretch/>
      </xdr:blipFill>
      <xdr:spPr>
        <a:xfrm>
          <a:off x="3967560" y="38509560"/>
          <a:ext cx="323640" cy="323640"/>
        </a:xfrm>
        <a:prstGeom prst="rect">
          <a:avLst/>
        </a:prstGeom>
        <a:ln w="0">
          <a:noFill/>
        </a:ln>
      </xdr:spPr>
    </xdr:pic>
    <xdr:clientData/>
  </xdr:twoCellAnchor>
  <xdr:twoCellAnchor editAs="oneCell">
    <xdr:from>
      <xdr:col>5</xdr:col>
      <xdr:colOff>792360</xdr:colOff>
      <xdr:row>121</xdr:row>
      <xdr:rowOff>28440</xdr:rowOff>
    </xdr:from>
    <xdr:to>
      <xdr:col>6</xdr:col>
      <xdr:colOff>199800</xdr:colOff>
      <xdr:row>121</xdr:row>
      <xdr:rowOff>352080</xdr:rowOff>
    </xdr:to>
    <xdr:pic>
      <xdr:nvPicPr>
        <xdr:cNvPr id="1167" name="Image 46" descr="Picture"/>
        <xdr:cNvPicPr/>
      </xdr:nvPicPr>
      <xdr:blipFill>
        <a:blip r:embed="rId46"/>
        <a:stretch/>
      </xdr:blipFill>
      <xdr:spPr>
        <a:xfrm>
          <a:off x="4634280" y="38509560"/>
          <a:ext cx="323640" cy="323640"/>
        </a:xfrm>
        <a:prstGeom prst="rect">
          <a:avLst/>
        </a:prstGeom>
        <a:ln w="0">
          <a:noFill/>
        </a:ln>
      </xdr:spPr>
    </xdr:pic>
    <xdr:clientData/>
  </xdr:twoCellAnchor>
  <xdr:twoCellAnchor editAs="oneCell">
    <xdr:from>
      <xdr:col>6</xdr:col>
      <xdr:colOff>542880</xdr:colOff>
      <xdr:row>121</xdr:row>
      <xdr:rowOff>28440</xdr:rowOff>
    </xdr:from>
    <xdr:to>
      <xdr:col>6</xdr:col>
      <xdr:colOff>866520</xdr:colOff>
      <xdr:row>121</xdr:row>
      <xdr:rowOff>352080</xdr:rowOff>
    </xdr:to>
    <xdr:pic>
      <xdr:nvPicPr>
        <xdr:cNvPr id="1168" name="Image 47" descr="Picture"/>
        <xdr:cNvPicPr/>
      </xdr:nvPicPr>
      <xdr:blipFill>
        <a:blip r:embed="rId47"/>
        <a:stretch/>
      </xdr:blipFill>
      <xdr:spPr>
        <a:xfrm>
          <a:off x="5301000" y="38509560"/>
          <a:ext cx="323640" cy="323640"/>
        </a:xfrm>
        <a:prstGeom prst="rect">
          <a:avLst/>
        </a:prstGeom>
        <a:ln w="0">
          <a:noFill/>
        </a:ln>
      </xdr:spPr>
    </xdr:pic>
    <xdr:clientData/>
  </xdr:twoCellAnchor>
  <xdr:twoCellAnchor editAs="oneCell">
    <xdr:from>
      <xdr:col>7</xdr:col>
      <xdr:colOff>293400</xdr:colOff>
      <xdr:row>121</xdr:row>
      <xdr:rowOff>28440</xdr:rowOff>
    </xdr:from>
    <xdr:to>
      <xdr:col>7</xdr:col>
      <xdr:colOff>617040</xdr:colOff>
      <xdr:row>121</xdr:row>
      <xdr:rowOff>352080</xdr:rowOff>
    </xdr:to>
    <xdr:pic>
      <xdr:nvPicPr>
        <xdr:cNvPr id="1169" name="Image 48" descr="Picture"/>
        <xdr:cNvPicPr/>
      </xdr:nvPicPr>
      <xdr:blipFill>
        <a:blip r:embed="rId48"/>
        <a:stretch/>
      </xdr:blipFill>
      <xdr:spPr>
        <a:xfrm>
          <a:off x="5967720" y="38509560"/>
          <a:ext cx="323640" cy="323640"/>
        </a:xfrm>
        <a:prstGeom prst="rect">
          <a:avLst/>
        </a:prstGeom>
        <a:ln w="0">
          <a:noFill/>
        </a:ln>
      </xdr:spPr>
    </xdr:pic>
    <xdr:clientData/>
  </xdr:twoCellAnchor>
  <xdr:twoCellAnchor editAs="oneCell">
    <xdr:from>
      <xdr:col>8</xdr:col>
      <xdr:colOff>43920</xdr:colOff>
      <xdr:row>121</xdr:row>
      <xdr:rowOff>28440</xdr:rowOff>
    </xdr:from>
    <xdr:to>
      <xdr:col>8</xdr:col>
      <xdr:colOff>367560</xdr:colOff>
      <xdr:row>121</xdr:row>
      <xdr:rowOff>352080</xdr:rowOff>
    </xdr:to>
    <xdr:pic>
      <xdr:nvPicPr>
        <xdr:cNvPr id="1170" name="Image 49" descr="Picture"/>
        <xdr:cNvPicPr/>
      </xdr:nvPicPr>
      <xdr:blipFill>
        <a:blip r:embed="rId49"/>
        <a:stretch/>
      </xdr:blipFill>
      <xdr:spPr>
        <a:xfrm>
          <a:off x="6634440" y="38509560"/>
          <a:ext cx="323640" cy="323640"/>
        </a:xfrm>
        <a:prstGeom prst="rect">
          <a:avLst/>
        </a:prstGeom>
        <a:ln w="0">
          <a:noFill/>
        </a:ln>
      </xdr:spPr>
    </xdr:pic>
    <xdr:clientData/>
  </xdr:twoCellAnchor>
  <xdr:twoCellAnchor editAs="oneCell">
    <xdr:from>
      <xdr:col>8</xdr:col>
      <xdr:colOff>710640</xdr:colOff>
      <xdr:row>121</xdr:row>
      <xdr:rowOff>28440</xdr:rowOff>
    </xdr:from>
    <xdr:to>
      <xdr:col>8</xdr:col>
      <xdr:colOff>1034280</xdr:colOff>
      <xdr:row>121</xdr:row>
      <xdr:rowOff>352080</xdr:rowOff>
    </xdr:to>
    <xdr:pic>
      <xdr:nvPicPr>
        <xdr:cNvPr id="1171" name="Image 50" descr="Picture"/>
        <xdr:cNvPicPr/>
      </xdr:nvPicPr>
      <xdr:blipFill>
        <a:blip r:embed="rId50"/>
        <a:stretch/>
      </xdr:blipFill>
      <xdr:spPr>
        <a:xfrm>
          <a:off x="7301160" y="38509560"/>
          <a:ext cx="323640" cy="323640"/>
        </a:xfrm>
        <a:prstGeom prst="rect">
          <a:avLst/>
        </a:prstGeom>
        <a:ln w="0">
          <a:noFill/>
        </a:ln>
      </xdr:spPr>
    </xdr:pic>
    <xdr:clientData/>
  </xdr:twoCellAnchor>
  <xdr:twoCellAnchor editAs="oneCell">
    <xdr:from>
      <xdr:col>8</xdr:col>
      <xdr:colOff>1377360</xdr:colOff>
      <xdr:row>121</xdr:row>
      <xdr:rowOff>28440</xdr:rowOff>
    </xdr:from>
    <xdr:to>
      <xdr:col>8</xdr:col>
      <xdr:colOff>1701000</xdr:colOff>
      <xdr:row>121</xdr:row>
      <xdr:rowOff>352080</xdr:rowOff>
    </xdr:to>
    <xdr:pic>
      <xdr:nvPicPr>
        <xdr:cNvPr id="1172" name="Image 51" descr="Picture"/>
        <xdr:cNvPicPr/>
      </xdr:nvPicPr>
      <xdr:blipFill>
        <a:blip r:embed="rId51"/>
        <a:stretch/>
      </xdr:blipFill>
      <xdr:spPr>
        <a:xfrm>
          <a:off x="7967880" y="38509560"/>
          <a:ext cx="323640" cy="323640"/>
        </a:xfrm>
        <a:prstGeom prst="rect">
          <a:avLst/>
        </a:prstGeom>
        <a:ln w="0">
          <a:noFill/>
        </a:ln>
      </xdr:spPr>
    </xdr:pic>
    <xdr:clientData/>
  </xdr:twoCellAnchor>
  <xdr:twoCellAnchor editAs="oneCell">
    <xdr:from>
      <xdr:col>3</xdr:col>
      <xdr:colOff>171360</xdr:colOff>
      <xdr:row>122</xdr:row>
      <xdr:rowOff>57240</xdr:rowOff>
    </xdr:from>
    <xdr:to>
      <xdr:col>3</xdr:col>
      <xdr:colOff>475920</xdr:colOff>
      <xdr:row>122</xdr:row>
      <xdr:rowOff>361800</xdr:rowOff>
    </xdr:to>
    <xdr:pic>
      <xdr:nvPicPr>
        <xdr:cNvPr id="1173" name="Image 52" descr="Picture"/>
        <xdr:cNvPicPr/>
      </xdr:nvPicPr>
      <xdr:blipFill>
        <a:blip r:embed="rId52"/>
        <a:stretch/>
      </xdr:blipFill>
      <xdr:spPr>
        <a:xfrm>
          <a:off x="2462400" y="39043080"/>
          <a:ext cx="304560" cy="304560"/>
        </a:xfrm>
        <a:prstGeom prst="rect">
          <a:avLst/>
        </a:prstGeom>
        <a:ln w="0">
          <a:noFill/>
        </a:ln>
      </xdr:spPr>
    </xdr:pic>
    <xdr:clientData/>
  </xdr:twoCellAnchor>
  <xdr:twoCellAnchor editAs="oneCell">
    <xdr:from>
      <xdr:col>5</xdr:col>
      <xdr:colOff>304920</xdr:colOff>
      <xdr:row>122</xdr:row>
      <xdr:rowOff>57240</xdr:rowOff>
    </xdr:from>
    <xdr:to>
      <xdr:col>5</xdr:col>
      <xdr:colOff>609480</xdr:colOff>
      <xdr:row>122</xdr:row>
      <xdr:rowOff>361800</xdr:rowOff>
    </xdr:to>
    <xdr:pic>
      <xdr:nvPicPr>
        <xdr:cNvPr id="1174" name="Image 53" descr="Picture"/>
        <xdr:cNvPicPr/>
      </xdr:nvPicPr>
      <xdr:blipFill>
        <a:blip r:embed="rId53"/>
        <a:stretch/>
      </xdr:blipFill>
      <xdr:spPr>
        <a:xfrm>
          <a:off x="4146840" y="39043080"/>
          <a:ext cx="304560" cy="304560"/>
        </a:xfrm>
        <a:prstGeom prst="rect">
          <a:avLst/>
        </a:prstGeom>
        <a:ln w="0">
          <a:noFill/>
        </a:ln>
      </xdr:spPr>
    </xdr:pic>
    <xdr:clientData/>
  </xdr:twoCellAnchor>
  <xdr:twoCellAnchor editAs="oneCell">
    <xdr:from>
      <xdr:col>7</xdr:col>
      <xdr:colOff>304920</xdr:colOff>
      <xdr:row>122</xdr:row>
      <xdr:rowOff>57240</xdr:rowOff>
    </xdr:from>
    <xdr:to>
      <xdr:col>7</xdr:col>
      <xdr:colOff>609480</xdr:colOff>
      <xdr:row>122</xdr:row>
      <xdr:rowOff>361800</xdr:rowOff>
    </xdr:to>
    <xdr:pic>
      <xdr:nvPicPr>
        <xdr:cNvPr id="1175" name="Image 54" descr="Picture"/>
        <xdr:cNvPicPr/>
      </xdr:nvPicPr>
      <xdr:blipFill>
        <a:blip r:embed="rId54"/>
        <a:stretch/>
      </xdr:blipFill>
      <xdr:spPr>
        <a:xfrm>
          <a:off x="5979240" y="39043080"/>
          <a:ext cx="304560" cy="304560"/>
        </a:xfrm>
        <a:prstGeom prst="rect">
          <a:avLst/>
        </a:prstGeom>
        <a:ln w="0">
          <a:noFill/>
        </a:ln>
      </xdr:spPr>
    </xdr:pic>
    <xdr:clientData/>
  </xdr:twoCellAnchor>
  <xdr:twoCellAnchor editAs="oneCell">
    <xdr:from>
      <xdr:col>3</xdr:col>
      <xdr:colOff>171360</xdr:colOff>
      <xdr:row>123</xdr:row>
      <xdr:rowOff>57240</xdr:rowOff>
    </xdr:from>
    <xdr:to>
      <xdr:col>3</xdr:col>
      <xdr:colOff>475920</xdr:colOff>
      <xdr:row>123</xdr:row>
      <xdr:rowOff>361800</xdr:rowOff>
    </xdr:to>
    <xdr:pic>
      <xdr:nvPicPr>
        <xdr:cNvPr id="1176" name="Image 55" descr="Picture"/>
        <xdr:cNvPicPr/>
      </xdr:nvPicPr>
      <xdr:blipFill>
        <a:blip r:embed="rId55"/>
        <a:stretch/>
      </xdr:blipFill>
      <xdr:spPr>
        <a:xfrm>
          <a:off x="2462400" y="39471840"/>
          <a:ext cx="304560" cy="304560"/>
        </a:xfrm>
        <a:prstGeom prst="rect">
          <a:avLst/>
        </a:prstGeom>
        <a:ln w="0">
          <a:noFill/>
        </a:ln>
      </xdr:spPr>
    </xdr:pic>
    <xdr:clientData/>
  </xdr:twoCellAnchor>
  <xdr:twoCellAnchor editAs="oneCell">
    <xdr:from>
      <xdr:col>5</xdr:col>
      <xdr:colOff>304920</xdr:colOff>
      <xdr:row>123</xdr:row>
      <xdr:rowOff>57240</xdr:rowOff>
    </xdr:from>
    <xdr:to>
      <xdr:col>5</xdr:col>
      <xdr:colOff>609480</xdr:colOff>
      <xdr:row>123</xdr:row>
      <xdr:rowOff>361800</xdr:rowOff>
    </xdr:to>
    <xdr:pic>
      <xdr:nvPicPr>
        <xdr:cNvPr id="1177" name="Image 56" descr="Picture"/>
        <xdr:cNvPicPr/>
      </xdr:nvPicPr>
      <xdr:blipFill>
        <a:blip r:embed="rId56"/>
        <a:stretch/>
      </xdr:blipFill>
      <xdr:spPr>
        <a:xfrm>
          <a:off x="4146840" y="39471840"/>
          <a:ext cx="304560" cy="304560"/>
        </a:xfrm>
        <a:prstGeom prst="rect">
          <a:avLst/>
        </a:prstGeom>
        <a:ln w="0">
          <a:noFill/>
        </a:ln>
      </xdr:spPr>
    </xdr:pic>
    <xdr:clientData/>
  </xdr:twoCellAnchor>
  <xdr:twoCellAnchor editAs="oneCell">
    <xdr:from>
      <xdr:col>7</xdr:col>
      <xdr:colOff>304920</xdr:colOff>
      <xdr:row>123</xdr:row>
      <xdr:rowOff>57240</xdr:rowOff>
    </xdr:from>
    <xdr:to>
      <xdr:col>7</xdr:col>
      <xdr:colOff>609480</xdr:colOff>
      <xdr:row>123</xdr:row>
      <xdr:rowOff>361800</xdr:rowOff>
    </xdr:to>
    <xdr:pic>
      <xdr:nvPicPr>
        <xdr:cNvPr id="1178" name="Image 57" descr="Picture"/>
        <xdr:cNvPicPr/>
      </xdr:nvPicPr>
      <xdr:blipFill>
        <a:blip r:embed="rId57"/>
        <a:stretch/>
      </xdr:blipFill>
      <xdr:spPr>
        <a:xfrm>
          <a:off x="5979240" y="39471840"/>
          <a:ext cx="304560" cy="304560"/>
        </a:xfrm>
        <a:prstGeom prst="rect">
          <a:avLst/>
        </a:prstGeom>
        <a:ln w="0">
          <a:noFill/>
        </a:ln>
      </xdr:spPr>
    </xdr:pic>
    <xdr:clientData/>
  </xdr:twoCellAnchor>
  <xdr:twoCellAnchor editAs="oneCell">
    <xdr:from>
      <xdr:col>3</xdr:col>
      <xdr:colOff>343080</xdr:colOff>
      <xdr:row>134</xdr:row>
      <xdr:rowOff>28440</xdr:rowOff>
    </xdr:from>
    <xdr:to>
      <xdr:col>4</xdr:col>
      <xdr:colOff>32400</xdr:colOff>
      <xdr:row>134</xdr:row>
      <xdr:rowOff>352080</xdr:rowOff>
    </xdr:to>
    <xdr:pic>
      <xdr:nvPicPr>
        <xdr:cNvPr id="1179" name="Image 58" descr="Picture"/>
        <xdr:cNvPicPr/>
      </xdr:nvPicPr>
      <xdr:blipFill>
        <a:blip r:embed="rId58"/>
        <a:stretch/>
      </xdr:blipFill>
      <xdr:spPr>
        <a:xfrm>
          <a:off x="2634120" y="43633800"/>
          <a:ext cx="323640" cy="323640"/>
        </a:xfrm>
        <a:prstGeom prst="rect">
          <a:avLst/>
        </a:prstGeom>
        <a:ln w="0">
          <a:noFill/>
        </a:ln>
      </xdr:spPr>
    </xdr:pic>
    <xdr:clientData/>
  </xdr:twoCellAnchor>
  <xdr:twoCellAnchor editAs="oneCell">
    <xdr:from>
      <xdr:col>4</xdr:col>
      <xdr:colOff>375480</xdr:colOff>
      <xdr:row>134</xdr:row>
      <xdr:rowOff>28440</xdr:rowOff>
    </xdr:from>
    <xdr:to>
      <xdr:col>4</xdr:col>
      <xdr:colOff>699120</xdr:colOff>
      <xdr:row>134</xdr:row>
      <xdr:rowOff>352080</xdr:rowOff>
    </xdr:to>
    <xdr:pic>
      <xdr:nvPicPr>
        <xdr:cNvPr id="1180" name="Image 59" descr="Picture"/>
        <xdr:cNvPicPr/>
      </xdr:nvPicPr>
      <xdr:blipFill>
        <a:blip r:embed="rId59"/>
        <a:stretch/>
      </xdr:blipFill>
      <xdr:spPr>
        <a:xfrm>
          <a:off x="3300840" y="43633800"/>
          <a:ext cx="323640" cy="323640"/>
        </a:xfrm>
        <a:prstGeom prst="rect">
          <a:avLst/>
        </a:prstGeom>
        <a:ln w="0">
          <a:noFill/>
        </a:ln>
      </xdr:spPr>
    </xdr:pic>
    <xdr:clientData/>
  </xdr:twoCellAnchor>
  <xdr:twoCellAnchor editAs="oneCell">
    <xdr:from>
      <xdr:col>5</xdr:col>
      <xdr:colOff>125640</xdr:colOff>
      <xdr:row>134</xdr:row>
      <xdr:rowOff>28440</xdr:rowOff>
    </xdr:from>
    <xdr:to>
      <xdr:col>5</xdr:col>
      <xdr:colOff>449280</xdr:colOff>
      <xdr:row>134</xdr:row>
      <xdr:rowOff>352080</xdr:rowOff>
    </xdr:to>
    <xdr:pic>
      <xdr:nvPicPr>
        <xdr:cNvPr id="1181" name="Image 60" descr="Picture"/>
        <xdr:cNvPicPr/>
      </xdr:nvPicPr>
      <xdr:blipFill>
        <a:blip r:embed="rId60"/>
        <a:stretch/>
      </xdr:blipFill>
      <xdr:spPr>
        <a:xfrm>
          <a:off x="3967560" y="43633800"/>
          <a:ext cx="323640" cy="323640"/>
        </a:xfrm>
        <a:prstGeom prst="rect">
          <a:avLst/>
        </a:prstGeom>
        <a:ln w="0">
          <a:noFill/>
        </a:ln>
      </xdr:spPr>
    </xdr:pic>
    <xdr:clientData/>
  </xdr:twoCellAnchor>
  <xdr:twoCellAnchor editAs="oneCell">
    <xdr:from>
      <xdr:col>5</xdr:col>
      <xdr:colOff>792360</xdr:colOff>
      <xdr:row>134</xdr:row>
      <xdr:rowOff>28440</xdr:rowOff>
    </xdr:from>
    <xdr:to>
      <xdr:col>6</xdr:col>
      <xdr:colOff>199800</xdr:colOff>
      <xdr:row>134</xdr:row>
      <xdr:rowOff>352080</xdr:rowOff>
    </xdr:to>
    <xdr:pic>
      <xdr:nvPicPr>
        <xdr:cNvPr id="1182" name="Image 61" descr="Picture"/>
        <xdr:cNvPicPr/>
      </xdr:nvPicPr>
      <xdr:blipFill>
        <a:blip r:embed="rId61"/>
        <a:stretch/>
      </xdr:blipFill>
      <xdr:spPr>
        <a:xfrm>
          <a:off x="4634280" y="43633800"/>
          <a:ext cx="323640" cy="323640"/>
        </a:xfrm>
        <a:prstGeom prst="rect">
          <a:avLst/>
        </a:prstGeom>
        <a:ln w="0">
          <a:noFill/>
        </a:ln>
      </xdr:spPr>
    </xdr:pic>
    <xdr:clientData/>
  </xdr:twoCellAnchor>
  <xdr:twoCellAnchor editAs="oneCell">
    <xdr:from>
      <xdr:col>6</xdr:col>
      <xdr:colOff>542880</xdr:colOff>
      <xdr:row>134</xdr:row>
      <xdr:rowOff>28440</xdr:rowOff>
    </xdr:from>
    <xdr:to>
      <xdr:col>6</xdr:col>
      <xdr:colOff>866520</xdr:colOff>
      <xdr:row>134</xdr:row>
      <xdr:rowOff>352080</xdr:rowOff>
    </xdr:to>
    <xdr:pic>
      <xdr:nvPicPr>
        <xdr:cNvPr id="1183" name="Image 62" descr="Picture"/>
        <xdr:cNvPicPr/>
      </xdr:nvPicPr>
      <xdr:blipFill>
        <a:blip r:embed="rId62"/>
        <a:stretch/>
      </xdr:blipFill>
      <xdr:spPr>
        <a:xfrm>
          <a:off x="5301000" y="43633800"/>
          <a:ext cx="323640" cy="323640"/>
        </a:xfrm>
        <a:prstGeom prst="rect">
          <a:avLst/>
        </a:prstGeom>
        <a:ln w="0">
          <a:noFill/>
        </a:ln>
      </xdr:spPr>
    </xdr:pic>
    <xdr:clientData/>
  </xdr:twoCellAnchor>
  <xdr:twoCellAnchor editAs="oneCell">
    <xdr:from>
      <xdr:col>7</xdr:col>
      <xdr:colOff>293400</xdr:colOff>
      <xdr:row>134</xdr:row>
      <xdr:rowOff>28440</xdr:rowOff>
    </xdr:from>
    <xdr:to>
      <xdr:col>7</xdr:col>
      <xdr:colOff>617040</xdr:colOff>
      <xdr:row>134</xdr:row>
      <xdr:rowOff>352080</xdr:rowOff>
    </xdr:to>
    <xdr:pic>
      <xdr:nvPicPr>
        <xdr:cNvPr id="1184" name="Image 63" descr="Picture"/>
        <xdr:cNvPicPr/>
      </xdr:nvPicPr>
      <xdr:blipFill>
        <a:blip r:embed="rId63"/>
        <a:stretch/>
      </xdr:blipFill>
      <xdr:spPr>
        <a:xfrm>
          <a:off x="5967720" y="43633800"/>
          <a:ext cx="323640" cy="323640"/>
        </a:xfrm>
        <a:prstGeom prst="rect">
          <a:avLst/>
        </a:prstGeom>
        <a:ln w="0">
          <a:noFill/>
        </a:ln>
      </xdr:spPr>
    </xdr:pic>
    <xdr:clientData/>
  </xdr:twoCellAnchor>
  <xdr:twoCellAnchor editAs="oneCell">
    <xdr:from>
      <xdr:col>8</xdr:col>
      <xdr:colOff>43920</xdr:colOff>
      <xdr:row>134</xdr:row>
      <xdr:rowOff>28440</xdr:rowOff>
    </xdr:from>
    <xdr:to>
      <xdr:col>8</xdr:col>
      <xdr:colOff>367560</xdr:colOff>
      <xdr:row>134</xdr:row>
      <xdr:rowOff>352080</xdr:rowOff>
    </xdr:to>
    <xdr:pic>
      <xdr:nvPicPr>
        <xdr:cNvPr id="1185" name="Image 64" descr="Picture"/>
        <xdr:cNvPicPr/>
      </xdr:nvPicPr>
      <xdr:blipFill>
        <a:blip r:embed="rId64"/>
        <a:stretch/>
      </xdr:blipFill>
      <xdr:spPr>
        <a:xfrm>
          <a:off x="6634440" y="43633800"/>
          <a:ext cx="323640" cy="323640"/>
        </a:xfrm>
        <a:prstGeom prst="rect">
          <a:avLst/>
        </a:prstGeom>
        <a:ln w="0">
          <a:noFill/>
        </a:ln>
      </xdr:spPr>
    </xdr:pic>
    <xdr:clientData/>
  </xdr:twoCellAnchor>
  <xdr:twoCellAnchor editAs="oneCell">
    <xdr:from>
      <xdr:col>8</xdr:col>
      <xdr:colOff>710640</xdr:colOff>
      <xdr:row>134</xdr:row>
      <xdr:rowOff>28440</xdr:rowOff>
    </xdr:from>
    <xdr:to>
      <xdr:col>8</xdr:col>
      <xdr:colOff>1034280</xdr:colOff>
      <xdr:row>134</xdr:row>
      <xdr:rowOff>352080</xdr:rowOff>
    </xdr:to>
    <xdr:pic>
      <xdr:nvPicPr>
        <xdr:cNvPr id="1186" name="Image 65" descr="Picture"/>
        <xdr:cNvPicPr/>
      </xdr:nvPicPr>
      <xdr:blipFill>
        <a:blip r:embed="rId65"/>
        <a:stretch/>
      </xdr:blipFill>
      <xdr:spPr>
        <a:xfrm>
          <a:off x="7301160" y="43633800"/>
          <a:ext cx="323640" cy="323640"/>
        </a:xfrm>
        <a:prstGeom prst="rect">
          <a:avLst/>
        </a:prstGeom>
        <a:ln w="0">
          <a:noFill/>
        </a:ln>
      </xdr:spPr>
    </xdr:pic>
    <xdr:clientData/>
  </xdr:twoCellAnchor>
  <xdr:twoCellAnchor editAs="oneCell">
    <xdr:from>
      <xdr:col>8</xdr:col>
      <xdr:colOff>1377360</xdr:colOff>
      <xdr:row>134</xdr:row>
      <xdr:rowOff>28440</xdr:rowOff>
    </xdr:from>
    <xdr:to>
      <xdr:col>8</xdr:col>
      <xdr:colOff>1701000</xdr:colOff>
      <xdr:row>134</xdr:row>
      <xdr:rowOff>352080</xdr:rowOff>
    </xdr:to>
    <xdr:pic>
      <xdr:nvPicPr>
        <xdr:cNvPr id="1187" name="Image 66" descr="Picture"/>
        <xdr:cNvPicPr/>
      </xdr:nvPicPr>
      <xdr:blipFill>
        <a:blip r:embed="rId66"/>
        <a:stretch/>
      </xdr:blipFill>
      <xdr:spPr>
        <a:xfrm>
          <a:off x="7967880" y="43633800"/>
          <a:ext cx="323640" cy="323640"/>
        </a:xfrm>
        <a:prstGeom prst="rect">
          <a:avLst/>
        </a:prstGeom>
        <a:ln w="0">
          <a:noFill/>
        </a:ln>
      </xdr:spPr>
    </xdr:pic>
    <xdr:clientData/>
  </xdr:twoCellAnchor>
  <xdr:twoCellAnchor editAs="oneCell">
    <xdr:from>
      <xdr:col>3</xdr:col>
      <xdr:colOff>171360</xdr:colOff>
      <xdr:row>135</xdr:row>
      <xdr:rowOff>57240</xdr:rowOff>
    </xdr:from>
    <xdr:to>
      <xdr:col>3</xdr:col>
      <xdr:colOff>475920</xdr:colOff>
      <xdr:row>135</xdr:row>
      <xdr:rowOff>361800</xdr:rowOff>
    </xdr:to>
    <xdr:pic>
      <xdr:nvPicPr>
        <xdr:cNvPr id="1188" name="Image 67" descr="Picture"/>
        <xdr:cNvPicPr/>
      </xdr:nvPicPr>
      <xdr:blipFill>
        <a:blip r:embed="rId67"/>
        <a:stretch/>
      </xdr:blipFill>
      <xdr:spPr>
        <a:xfrm>
          <a:off x="2462400" y="44167680"/>
          <a:ext cx="304560" cy="304560"/>
        </a:xfrm>
        <a:prstGeom prst="rect">
          <a:avLst/>
        </a:prstGeom>
        <a:ln w="0">
          <a:noFill/>
        </a:ln>
      </xdr:spPr>
    </xdr:pic>
    <xdr:clientData/>
  </xdr:twoCellAnchor>
  <xdr:twoCellAnchor editAs="oneCell">
    <xdr:from>
      <xdr:col>5</xdr:col>
      <xdr:colOff>304920</xdr:colOff>
      <xdr:row>135</xdr:row>
      <xdr:rowOff>57240</xdr:rowOff>
    </xdr:from>
    <xdr:to>
      <xdr:col>5</xdr:col>
      <xdr:colOff>609480</xdr:colOff>
      <xdr:row>135</xdr:row>
      <xdr:rowOff>361800</xdr:rowOff>
    </xdr:to>
    <xdr:pic>
      <xdr:nvPicPr>
        <xdr:cNvPr id="1189" name="Image 68" descr="Picture"/>
        <xdr:cNvPicPr/>
      </xdr:nvPicPr>
      <xdr:blipFill>
        <a:blip r:embed="rId68"/>
        <a:stretch/>
      </xdr:blipFill>
      <xdr:spPr>
        <a:xfrm>
          <a:off x="4146840" y="44167680"/>
          <a:ext cx="304560" cy="304560"/>
        </a:xfrm>
        <a:prstGeom prst="rect">
          <a:avLst/>
        </a:prstGeom>
        <a:ln w="0">
          <a:noFill/>
        </a:ln>
      </xdr:spPr>
    </xdr:pic>
    <xdr:clientData/>
  </xdr:twoCellAnchor>
  <xdr:twoCellAnchor editAs="oneCell">
    <xdr:from>
      <xdr:col>7</xdr:col>
      <xdr:colOff>304920</xdr:colOff>
      <xdr:row>135</xdr:row>
      <xdr:rowOff>57240</xdr:rowOff>
    </xdr:from>
    <xdr:to>
      <xdr:col>7</xdr:col>
      <xdr:colOff>609480</xdr:colOff>
      <xdr:row>135</xdr:row>
      <xdr:rowOff>361800</xdr:rowOff>
    </xdr:to>
    <xdr:pic>
      <xdr:nvPicPr>
        <xdr:cNvPr id="1190" name="Image 69" descr="Picture"/>
        <xdr:cNvPicPr/>
      </xdr:nvPicPr>
      <xdr:blipFill>
        <a:blip r:embed="rId69"/>
        <a:stretch/>
      </xdr:blipFill>
      <xdr:spPr>
        <a:xfrm>
          <a:off x="5979240" y="44167680"/>
          <a:ext cx="304560" cy="304560"/>
        </a:xfrm>
        <a:prstGeom prst="rect">
          <a:avLst/>
        </a:prstGeom>
        <a:ln w="0">
          <a:noFill/>
        </a:ln>
      </xdr:spPr>
    </xdr:pic>
    <xdr:clientData/>
  </xdr:twoCellAnchor>
  <xdr:twoCellAnchor editAs="oneCell">
    <xdr:from>
      <xdr:col>3</xdr:col>
      <xdr:colOff>171360</xdr:colOff>
      <xdr:row>136</xdr:row>
      <xdr:rowOff>57240</xdr:rowOff>
    </xdr:from>
    <xdr:to>
      <xdr:col>3</xdr:col>
      <xdr:colOff>475920</xdr:colOff>
      <xdr:row>136</xdr:row>
      <xdr:rowOff>361800</xdr:rowOff>
    </xdr:to>
    <xdr:pic>
      <xdr:nvPicPr>
        <xdr:cNvPr id="1191" name="Image 70" descr="Picture"/>
        <xdr:cNvPicPr/>
      </xdr:nvPicPr>
      <xdr:blipFill>
        <a:blip r:embed="rId70"/>
        <a:stretch/>
      </xdr:blipFill>
      <xdr:spPr>
        <a:xfrm>
          <a:off x="2462400" y="44596080"/>
          <a:ext cx="304560" cy="304560"/>
        </a:xfrm>
        <a:prstGeom prst="rect">
          <a:avLst/>
        </a:prstGeom>
        <a:ln w="0">
          <a:noFill/>
        </a:ln>
      </xdr:spPr>
    </xdr:pic>
    <xdr:clientData/>
  </xdr:twoCellAnchor>
  <xdr:twoCellAnchor editAs="oneCell">
    <xdr:from>
      <xdr:col>5</xdr:col>
      <xdr:colOff>304920</xdr:colOff>
      <xdr:row>136</xdr:row>
      <xdr:rowOff>57240</xdr:rowOff>
    </xdr:from>
    <xdr:to>
      <xdr:col>5</xdr:col>
      <xdr:colOff>609480</xdr:colOff>
      <xdr:row>136</xdr:row>
      <xdr:rowOff>361800</xdr:rowOff>
    </xdr:to>
    <xdr:pic>
      <xdr:nvPicPr>
        <xdr:cNvPr id="1192" name="Image 71" descr="Picture"/>
        <xdr:cNvPicPr/>
      </xdr:nvPicPr>
      <xdr:blipFill>
        <a:blip r:embed="rId71"/>
        <a:stretch/>
      </xdr:blipFill>
      <xdr:spPr>
        <a:xfrm>
          <a:off x="4146840" y="44596080"/>
          <a:ext cx="304560" cy="304560"/>
        </a:xfrm>
        <a:prstGeom prst="rect">
          <a:avLst/>
        </a:prstGeom>
        <a:ln w="0">
          <a:noFill/>
        </a:ln>
      </xdr:spPr>
    </xdr:pic>
    <xdr:clientData/>
  </xdr:twoCellAnchor>
  <xdr:twoCellAnchor editAs="oneCell">
    <xdr:from>
      <xdr:col>7</xdr:col>
      <xdr:colOff>304920</xdr:colOff>
      <xdr:row>136</xdr:row>
      <xdr:rowOff>57240</xdr:rowOff>
    </xdr:from>
    <xdr:to>
      <xdr:col>7</xdr:col>
      <xdr:colOff>609480</xdr:colOff>
      <xdr:row>136</xdr:row>
      <xdr:rowOff>361800</xdr:rowOff>
    </xdr:to>
    <xdr:pic>
      <xdr:nvPicPr>
        <xdr:cNvPr id="1193" name="Image 72" descr="Picture"/>
        <xdr:cNvPicPr/>
      </xdr:nvPicPr>
      <xdr:blipFill>
        <a:blip r:embed="rId72"/>
        <a:stretch/>
      </xdr:blipFill>
      <xdr:spPr>
        <a:xfrm>
          <a:off x="5979240" y="44596080"/>
          <a:ext cx="304560" cy="304560"/>
        </a:xfrm>
        <a:prstGeom prst="rect">
          <a:avLst/>
        </a:prstGeom>
        <a:ln w="0">
          <a:noFill/>
        </a:ln>
      </xdr:spPr>
    </xdr:pic>
    <xdr:clientData/>
  </xdr:twoCellAnchor>
  <xdr:twoCellAnchor editAs="oneCell">
    <xdr:from>
      <xdr:col>3</xdr:col>
      <xdr:colOff>409680</xdr:colOff>
      <xdr:row>147</xdr:row>
      <xdr:rowOff>28440</xdr:rowOff>
    </xdr:from>
    <xdr:to>
      <xdr:col>4</xdr:col>
      <xdr:colOff>99000</xdr:colOff>
      <xdr:row>147</xdr:row>
      <xdr:rowOff>352080</xdr:rowOff>
    </xdr:to>
    <xdr:pic>
      <xdr:nvPicPr>
        <xdr:cNvPr id="1194" name="Image 73" descr="Picture"/>
        <xdr:cNvPicPr/>
      </xdr:nvPicPr>
      <xdr:blipFill>
        <a:blip r:embed="rId73"/>
        <a:stretch/>
      </xdr:blipFill>
      <xdr:spPr>
        <a:xfrm>
          <a:off x="2700720" y="48758400"/>
          <a:ext cx="323640" cy="323640"/>
        </a:xfrm>
        <a:prstGeom prst="rect">
          <a:avLst/>
        </a:prstGeom>
        <a:ln w="0">
          <a:noFill/>
        </a:ln>
      </xdr:spPr>
    </xdr:pic>
    <xdr:clientData/>
  </xdr:twoCellAnchor>
  <xdr:twoCellAnchor editAs="oneCell">
    <xdr:from>
      <xdr:col>4</xdr:col>
      <xdr:colOff>508680</xdr:colOff>
      <xdr:row>147</xdr:row>
      <xdr:rowOff>28440</xdr:rowOff>
    </xdr:from>
    <xdr:to>
      <xdr:col>4</xdr:col>
      <xdr:colOff>832320</xdr:colOff>
      <xdr:row>147</xdr:row>
      <xdr:rowOff>352080</xdr:rowOff>
    </xdr:to>
    <xdr:pic>
      <xdr:nvPicPr>
        <xdr:cNvPr id="1195" name="Image 74" descr="Picture"/>
        <xdr:cNvPicPr/>
      </xdr:nvPicPr>
      <xdr:blipFill>
        <a:blip r:embed="rId74"/>
        <a:stretch/>
      </xdr:blipFill>
      <xdr:spPr>
        <a:xfrm>
          <a:off x="3434040" y="48758400"/>
          <a:ext cx="323640" cy="323640"/>
        </a:xfrm>
        <a:prstGeom prst="rect">
          <a:avLst/>
        </a:prstGeom>
        <a:ln w="0">
          <a:noFill/>
        </a:ln>
      </xdr:spPr>
    </xdr:pic>
    <xdr:clientData/>
  </xdr:twoCellAnchor>
  <xdr:twoCellAnchor editAs="oneCell">
    <xdr:from>
      <xdr:col>5</xdr:col>
      <xdr:colOff>325440</xdr:colOff>
      <xdr:row>147</xdr:row>
      <xdr:rowOff>28440</xdr:rowOff>
    </xdr:from>
    <xdr:to>
      <xdr:col>5</xdr:col>
      <xdr:colOff>649080</xdr:colOff>
      <xdr:row>147</xdr:row>
      <xdr:rowOff>352080</xdr:rowOff>
    </xdr:to>
    <xdr:pic>
      <xdr:nvPicPr>
        <xdr:cNvPr id="1196" name="Image 75" descr="Picture"/>
        <xdr:cNvPicPr/>
      </xdr:nvPicPr>
      <xdr:blipFill>
        <a:blip r:embed="rId75"/>
        <a:stretch/>
      </xdr:blipFill>
      <xdr:spPr>
        <a:xfrm>
          <a:off x="4167360" y="48758400"/>
          <a:ext cx="323640" cy="323640"/>
        </a:xfrm>
        <a:prstGeom prst="rect">
          <a:avLst/>
        </a:prstGeom>
        <a:ln w="0">
          <a:noFill/>
        </a:ln>
      </xdr:spPr>
    </xdr:pic>
    <xdr:clientData/>
  </xdr:twoCellAnchor>
  <xdr:twoCellAnchor editAs="oneCell">
    <xdr:from>
      <xdr:col>6</xdr:col>
      <xdr:colOff>142920</xdr:colOff>
      <xdr:row>147</xdr:row>
      <xdr:rowOff>28440</xdr:rowOff>
    </xdr:from>
    <xdr:to>
      <xdr:col>6</xdr:col>
      <xdr:colOff>466560</xdr:colOff>
      <xdr:row>147</xdr:row>
      <xdr:rowOff>352080</xdr:rowOff>
    </xdr:to>
    <xdr:pic>
      <xdr:nvPicPr>
        <xdr:cNvPr id="1197" name="Image 76" descr="Picture"/>
        <xdr:cNvPicPr/>
      </xdr:nvPicPr>
      <xdr:blipFill>
        <a:blip r:embed="rId76"/>
        <a:stretch/>
      </xdr:blipFill>
      <xdr:spPr>
        <a:xfrm>
          <a:off x="4901040" y="48758400"/>
          <a:ext cx="323640" cy="323640"/>
        </a:xfrm>
        <a:prstGeom prst="rect">
          <a:avLst/>
        </a:prstGeom>
        <a:ln w="0">
          <a:noFill/>
        </a:ln>
      </xdr:spPr>
    </xdr:pic>
    <xdr:clientData/>
  </xdr:twoCellAnchor>
  <xdr:twoCellAnchor editAs="oneCell">
    <xdr:from>
      <xdr:col>6</xdr:col>
      <xdr:colOff>876240</xdr:colOff>
      <xdr:row>147</xdr:row>
      <xdr:rowOff>28440</xdr:rowOff>
    </xdr:from>
    <xdr:to>
      <xdr:col>7</xdr:col>
      <xdr:colOff>283680</xdr:colOff>
      <xdr:row>147</xdr:row>
      <xdr:rowOff>352080</xdr:rowOff>
    </xdr:to>
    <xdr:pic>
      <xdr:nvPicPr>
        <xdr:cNvPr id="1198" name="Image 77" descr="Picture"/>
        <xdr:cNvPicPr/>
      </xdr:nvPicPr>
      <xdr:blipFill>
        <a:blip r:embed="rId77"/>
        <a:stretch/>
      </xdr:blipFill>
      <xdr:spPr>
        <a:xfrm>
          <a:off x="5634360" y="48758400"/>
          <a:ext cx="323640" cy="323640"/>
        </a:xfrm>
        <a:prstGeom prst="rect">
          <a:avLst/>
        </a:prstGeom>
        <a:ln w="0">
          <a:noFill/>
        </a:ln>
      </xdr:spPr>
    </xdr:pic>
    <xdr:clientData/>
  </xdr:twoCellAnchor>
  <xdr:twoCellAnchor editAs="oneCell">
    <xdr:from>
      <xdr:col>7</xdr:col>
      <xdr:colOff>693360</xdr:colOff>
      <xdr:row>147</xdr:row>
      <xdr:rowOff>28440</xdr:rowOff>
    </xdr:from>
    <xdr:to>
      <xdr:col>8</xdr:col>
      <xdr:colOff>100800</xdr:colOff>
      <xdr:row>147</xdr:row>
      <xdr:rowOff>352080</xdr:rowOff>
    </xdr:to>
    <xdr:pic>
      <xdr:nvPicPr>
        <xdr:cNvPr id="1199" name="Image 78" descr="Picture"/>
        <xdr:cNvPicPr/>
      </xdr:nvPicPr>
      <xdr:blipFill>
        <a:blip r:embed="rId78"/>
        <a:stretch/>
      </xdr:blipFill>
      <xdr:spPr>
        <a:xfrm>
          <a:off x="6367680" y="48758400"/>
          <a:ext cx="323640" cy="323640"/>
        </a:xfrm>
        <a:prstGeom prst="rect">
          <a:avLst/>
        </a:prstGeom>
        <a:ln w="0">
          <a:noFill/>
        </a:ln>
      </xdr:spPr>
    </xdr:pic>
    <xdr:clientData/>
  </xdr:twoCellAnchor>
  <xdr:twoCellAnchor editAs="oneCell">
    <xdr:from>
      <xdr:col>8</xdr:col>
      <xdr:colOff>510480</xdr:colOff>
      <xdr:row>147</xdr:row>
      <xdr:rowOff>28440</xdr:rowOff>
    </xdr:from>
    <xdr:to>
      <xdr:col>8</xdr:col>
      <xdr:colOff>834120</xdr:colOff>
      <xdr:row>147</xdr:row>
      <xdr:rowOff>352080</xdr:rowOff>
    </xdr:to>
    <xdr:pic>
      <xdr:nvPicPr>
        <xdr:cNvPr id="1200" name="Image 79" descr="Picture"/>
        <xdr:cNvPicPr/>
      </xdr:nvPicPr>
      <xdr:blipFill>
        <a:blip r:embed="rId79"/>
        <a:stretch/>
      </xdr:blipFill>
      <xdr:spPr>
        <a:xfrm>
          <a:off x="7101000" y="48758400"/>
          <a:ext cx="323640" cy="323640"/>
        </a:xfrm>
        <a:prstGeom prst="rect">
          <a:avLst/>
        </a:prstGeom>
        <a:ln w="0">
          <a:noFill/>
        </a:ln>
      </xdr:spPr>
    </xdr:pic>
    <xdr:clientData/>
  </xdr:twoCellAnchor>
  <xdr:twoCellAnchor editAs="oneCell">
    <xdr:from>
      <xdr:col>8</xdr:col>
      <xdr:colOff>1244160</xdr:colOff>
      <xdr:row>147</xdr:row>
      <xdr:rowOff>28440</xdr:rowOff>
    </xdr:from>
    <xdr:to>
      <xdr:col>8</xdr:col>
      <xdr:colOff>1567800</xdr:colOff>
      <xdr:row>147</xdr:row>
      <xdr:rowOff>352080</xdr:rowOff>
    </xdr:to>
    <xdr:pic>
      <xdr:nvPicPr>
        <xdr:cNvPr id="1201" name="Image 80" descr="Picture"/>
        <xdr:cNvPicPr/>
      </xdr:nvPicPr>
      <xdr:blipFill>
        <a:blip r:embed="rId80"/>
        <a:stretch/>
      </xdr:blipFill>
      <xdr:spPr>
        <a:xfrm>
          <a:off x="7834680" y="48758400"/>
          <a:ext cx="323640" cy="323640"/>
        </a:xfrm>
        <a:prstGeom prst="rect">
          <a:avLst/>
        </a:prstGeom>
        <a:ln w="0">
          <a:noFill/>
        </a:ln>
      </xdr:spPr>
    </xdr:pic>
    <xdr:clientData/>
  </xdr:twoCellAnchor>
  <xdr:twoCellAnchor editAs="oneCell">
    <xdr:from>
      <xdr:col>3</xdr:col>
      <xdr:colOff>171360</xdr:colOff>
      <xdr:row>148</xdr:row>
      <xdr:rowOff>57240</xdr:rowOff>
    </xdr:from>
    <xdr:to>
      <xdr:col>3</xdr:col>
      <xdr:colOff>475920</xdr:colOff>
      <xdr:row>148</xdr:row>
      <xdr:rowOff>361800</xdr:rowOff>
    </xdr:to>
    <xdr:pic>
      <xdr:nvPicPr>
        <xdr:cNvPr id="1202" name="Image 81" descr="Picture"/>
        <xdr:cNvPicPr/>
      </xdr:nvPicPr>
      <xdr:blipFill>
        <a:blip r:embed="rId81"/>
        <a:stretch/>
      </xdr:blipFill>
      <xdr:spPr>
        <a:xfrm>
          <a:off x="2462400" y="49291920"/>
          <a:ext cx="304560" cy="304560"/>
        </a:xfrm>
        <a:prstGeom prst="rect">
          <a:avLst/>
        </a:prstGeom>
        <a:ln w="0">
          <a:noFill/>
        </a:ln>
      </xdr:spPr>
    </xdr:pic>
    <xdr:clientData/>
  </xdr:twoCellAnchor>
  <xdr:twoCellAnchor editAs="oneCell">
    <xdr:from>
      <xdr:col>5</xdr:col>
      <xdr:colOff>304920</xdr:colOff>
      <xdr:row>148</xdr:row>
      <xdr:rowOff>57240</xdr:rowOff>
    </xdr:from>
    <xdr:to>
      <xdr:col>5</xdr:col>
      <xdr:colOff>609480</xdr:colOff>
      <xdr:row>148</xdr:row>
      <xdr:rowOff>361800</xdr:rowOff>
    </xdr:to>
    <xdr:pic>
      <xdr:nvPicPr>
        <xdr:cNvPr id="1203" name="Image 82" descr="Picture"/>
        <xdr:cNvPicPr/>
      </xdr:nvPicPr>
      <xdr:blipFill>
        <a:blip r:embed="rId82"/>
        <a:stretch/>
      </xdr:blipFill>
      <xdr:spPr>
        <a:xfrm>
          <a:off x="4146840" y="49291920"/>
          <a:ext cx="304560" cy="304560"/>
        </a:xfrm>
        <a:prstGeom prst="rect">
          <a:avLst/>
        </a:prstGeom>
        <a:ln w="0">
          <a:noFill/>
        </a:ln>
      </xdr:spPr>
    </xdr:pic>
    <xdr:clientData/>
  </xdr:twoCellAnchor>
  <xdr:twoCellAnchor editAs="oneCell">
    <xdr:from>
      <xdr:col>7</xdr:col>
      <xdr:colOff>304920</xdr:colOff>
      <xdr:row>148</xdr:row>
      <xdr:rowOff>57240</xdr:rowOff>
    </xdr:from>
    <xdr:to>
      <xdr:col>7</xdr:col>
      <xdr:colOff>609480</xdr:colOff>
      <xdr:row>148</xdr:row>
      <xdr:rowOff>361800</xdr:rowOff>
    </xdr:to>
    <xdr:pic>
      <xdr:nvPicPr>
        <xdr:cNvPr id="1204" name="Image 83" descr="Picture"/>
        <xdr:cNvPicPr/>
      </xdr:nvPicPr>
      <xdr:blipFill>
        <a:blip r:embed="rId83"/>
        <a:stretch/>
      </xdr:blipFill>
      <xdr:spPr>
        <a:xfrm>
          <a:off x="5979240" y="49291920"/>
          <a:ext cx="304560" cy="304560"/>
        </a:xfrm>
        <a:prstGeom prst="rect">
          <a:avLst/>
        </a:prstGeom>
        <a:ln w="0">
          <a:noFill/>
        </a:ln>
      </xdr:spPr>
    </xdr:pic>
    <xdr:clientData/>
  </xdr:twoCellAnchor>
  <xdr:twoCellAnchor editAs="oneCell">
    <xdr:from>
      <xdr:col>3</xdr:col>
      <xdr:colOff>171360</xdr:colOff>
      <xdr:row>149</xdr:row>
      <xdr:rowOff>57240</xdr:rowOff>
    </xdr:from>
    <xdr:to>
      <xdr:col>3</xdr:col>
      <xdr:colOff>475920</xdr:colOff>
      <xdr:row>149</xdr:row>
      <xdr:rowOff>361800</xdr:rowOff>
    </xdr:to>
    <xdr:pic>
      <xdr:nvPicPr>
        <xdr:cNvPr id="1205" name="Image 84" descr="Picture"/>
        <xdr:cNvPicPr/>
      </xdr:nvPicPr>
      <xdr:blipFill>
        <a:blip r:embed="rId84"/>
        <a:stretch/>
      </xdr:blipFill>
      <xdr:spPr>
        <a:xfrm>
          <a:off x="2462400" y="49720680"/>
          <a:ext cx="304560" cy="304560"/>
        </a:xfrm>
        <a:prstGeom prst="rect">
          <a:avLst/>
        </a:prstGeom>
        <a:ln w="0">
          <a:noFill/>
        </a:ln>
      </xdr:spPr>
    </xdr:pic>
    <xdr:clientData/>
  </xdr:twoCellAnchor>
  <xdr:twoCellAnchor editAs="oneCell">
    <xdr:from>
      <xdr:col>5</xdr:col>
      <xdr:colOff>304920</xdr:colOff>
      <xdr:row>149</xdr:row>
      <xdr:rowOff>57240</xdr:rowOff>
    </xdr:from>
    <xdr:to>
      <xdr:col>5</xdr:col>
      <xdr:colOff>609480</xdr:colOff>
      <xdr:row>149</xdr:row>
      <xdr:rowOff>361800</xdr:rowOff>
    </xdr:to>
    <xdr:pic>
      <xdr:nvPicPr>
        <xdr:cNvPr id="1206" name="Image 85" descr="Picture"/>
        <xdr:cNvPicPr/>
      </xdr:nvPicPr>
      <xdr:blipFill>
        <a:blip r:embed="rId85"/>
        <a:stretch/>
      </xdr:blipFill>
      <xdr:spPr>
        <a:xfrm>
          <a:off x="4146840" y="49720680"/>
          <a:ext cx="304560" cy="304560"/>
        </a:xfrm>
        <a:prstGeom prst="rect">
          <a:avLst/>
        </a:prstGeom>
        <a:ln w="0">
          <a:noFill/>
        </a:ln>
      </xdr:spPr>
    </xdr:pic>
    <xdr:clientData/>
  </xdr:twoCellAnchor>
  <xdr:twoCellAnchor editAs="oneCell">
    <xdr:from>
      <xdr:col>7</xdr:col>
      <xdr:colOff>304920</xdr:colOff>
      <xdr:row>149</xdr:row>
      <xdr:rowOff>57240</xdr:rowOff>
    </xdr:from>
    <xdr:to>
      <xdr:col>7</xdr:col>
      <xdr:colOff>609480</xdr:colOff>
      <xdr:row>149</xdr:row>
      <xdr:rowOff>361800</xdr:rowOff>
    </xdr:to>
    <xdr:pic>
      <xdr:nvPicPr>
        <xdr:cNvPr id="1207" name="Image 86" descr="Picture"/>
        <xdr:cNvPicPr/>
      </xdr:nvPicPr>
      <xdr:blipFill>
        <a:blip r:embed="rId86"/>
        <a:stretch/>
      </xdr:blipFill>
      <xdr:spPr>
        <a:xfrm>
          <a:off x="5979240" y="49720680"/>
          <a:ext cx="304560" cy="3045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16</xdr:row>
      <xdr:rowOff>285840</xdr:rowOff>
    </xdr:from>
    <xdr:to>
      <xdr:col>1</xdr:col>
      <xdr:colOff>533160</xdr:colOff>
      <xdr:row>16</xdr:row>
      <xdr:rowOff>704520</xdr:rowOff>
    </xdr:to>
    <xdr:pic>
      <xdr:nvPicPr>
        <xdr:cNvPr id="1208" name="Image 1" descr="Picture"/>
        <xdr:cNvPicPr/>
      </xdr:nvPicPr>
      <xdr:blipFill>
        <a:blip r:embed="rId1"/>
        <a:stretch/>
      </xdr:blipFill>
      <xdr:spPr>
        <a:xfrm>
          <a:off x="290880" y="4810320"/>
          <a:ext cx="418680" cy="418680"/>
        </a:xfrm>
        <a:prstGeom prst="rect">
          <a:avLst/>
        </a:prstGeom>
        <a:ln w="0">
          <a:noFill/>
        </a:ln>
      </xdr:spPr>
    </xdr:pic>
    <xdr:clientData/>
  </xdr:twoCellAnchor>
  <xdr:twoCellAnchor editAs="oneCell">
    <xdr:from>
      <xdr:col>1</xdr:col>
      <xdr:colOff>114480</xdr:colOff>
      <xdr:row>17</xdr:row>
      <xdr:rowOff>285840</xdr:rowOff>
    </xdr:from>
    <xdr:to>
      <xdr:col>1</xdr:col>
      <xdr:colOff>533160</xdr:colOff>
      <xdr:row>17</xdr:row>
      <xdr:rowOff>704520</xdr:rowOff>
    </xdr:to>
    <xdr:pic>
      <xdr:nvPicPr>
        <xdr:cNvPr id="1209" name="Image 2" descr="Picture"/>
        <xdr:cNvPicPr/>
      </xdr:nvPicPr>
      <xdr:blipFill>
        <a:blip r:embed="rId2"/>
        <a:stretch/>
      </xdr:blipFill>
      <xdr:spPr>
        <a:xfrm>
          <a:off x="290880" y="5800680"/>
          <a:ext cx="418680" cy="418680"/>
        </a:xfrm>
        <a:prstGeom prst="rect">
          <a:avLst/>
        </a:prstGeom>
        <a:ln w="0">
          <a:noFill/>
        </a:ln>
      </xdr:spPr>
    </xdr:pic>
    <xdr:clientData/>
  </xdr:twoCellAnchor>
  <xdr:twoCellAnchor editAs="oneCell">
    <xdr:from>
      <xdr:col>1</xdr:col>
      <xdr:colOff>114480</xdr:colOff>
      <xdr:row>18</xdr:row>
      <xdr:rowOff>285840</xdr:rowOff>
    </xdr:from>
    <xdr:to>
      <xdr:col>1</xdr:col>
      <xdr:colOff>533160</xdr:colOff>
      <xdr:row>18</xdr:row>
      <xdr:rowOff>704520</xdr:rowOff>
    </xdr:to>
    <xdr:pic>
      <xdr:nvPicPr>
        <xdr:cNvPr id="1210" name="Image 3" descr="Picture"/>
        <xdr:cNvPicPr/>
      </xdr:nvPicPr>
      <xdr:blipFill>
        <a:blip r:embed="rId3"/>
        <a:stretch/>
      </xdr:blipFill>
      <xdr:spPr>
        <a:xfrm>
          <a:off x="290880" y="6791400"/>
          <a:ext cx="418680" cy="418680"/>
        </a:xfrm>
        <a:prstGeom prst="rect">
          <a:avLst/>
        </a:prstGeom>
        <a:ln w="0">
          <a:noFill/>
        </a:ln>
      </xdr:spPr>
    </xdr:pic>
    <xdr:clientData/>
  </xdr:twoCellAnchor>
  <xdr:twoCellAnchor editAs="oneCell">
    <xdr:from>
      <xdr:col>1</xdr:col>
      <xdr:colOff>114480</xdr:colOff>
      <xdr:row>19</xdr:row>
      <xdr:rowOff>285840</xdr:rowOff>
    </xdr:from>
    <xdr:to>
      <xdr:col>1</xdr:col>
      <xdr:colOff>533160</xdr:colOff>
      <xdr:row>19</xdr:row>
      <xdr:rowOff>704520</xdr:rowOff>
    </xdr:to>
    <xdr:pic>
      <xdr:nvPicPr>
        <xdr:cNvPr id="1211" name="Image 4" descr="Picture"/>
        <xdr:cNvPicPr/>
      </xdr:nvPicPr>
      <xdr:blipFill>
        <a:blip r:embed="rId4"/>
        <a:stretch/>
      </xdr:blipFill>
      <xdr:spPr>
        <a:xfrm>
          <a:off x="290880" y="7782120"/>
          <a:ext cx="418680" cy="418680"/>
        </a:xfrm>
        <a:prstGeom prst="rect">
          <a:avLst/>
        </a:prstGeom>
        <a:ln w="0">
          <a:noFill/>
        </a:ln>
      </xdr:spPr>
    </xdr:pic>
    <xdr:clientData/>
  </xdr:twoCellAnchor>
  <xdr:twoCellAnchor editAs="oneCell">
    <xdr:from>
      <xdr:col>1</xdr:col>
      <xdr:colOff>114480</xdr:colOff>
      <xdr:row>20</xdr:row>
      <xdr:rowOff>285840</xdr:rowOff>
    </xdr:from>
    <xdr:to>
      <xdr:col>1</xdr:col>
      <xdr:colOff>533160</xdr:colOff>
      <xdr:row>20</xdr:row>
      <xdr:rowOff>704520</xdr:rowOff>
    </xdr:to>
    <xdr:pic>
      <xdr:nvPicPr>
        <xdr:cNvPr id="1212" name="Image 5" descr="Picture"/>
        <xdr:cNvPicPr/>
      </xdr:nvPicPr>
      <xdr:blipFill>
        <a:blip r:embed="rId5"/>
        <a:stretch/>
      </xdr:blipFill>
      <xdr:spPr>
        <a:xfrm>
          <a:off x="290880" y="8772480"/>
          <a:ext cx="418680" cy="418680"/>
        </a:xfrm>
        <a:prstGeom prst="rect">
          <a:avLst/>
        </a:prstGeom>
        <a:ln w="0">
          <a:noFill/>
        </a:ln>
      </xdr:spPr>
    </xdr:pic>
    <xdr:clientData/>
  </xdr:twoCellAnchor>
  <xdr:twoCellAnchor editAs="oneCell">
    <xdr:from>
      <xdr:col>1</xdr:col>
      <xdr:colOff>114480</xdr:colOff>
      <xdr:row>21</xdr:row>
      <xdr:rowOff>285840</xdr:rowOff>
    </xdr:from>
    <xdr:to>
      <xdr:col>1</xdr:col>
      <xdr:colOff>533160</xdr:colOff>
      <xdr:row>21</xdr:row>
      <xdr:rowOff>704520</xdr:rowOff>
    </xdr:to>
    <xdr:pic>
      <xdr:nvPicPr>
        <xdr:cNvPr id="1213" name="Image 6" descr="Picture"/>
        <xdr:cNvPicPr/>
      </xdr:nvPicPr>
      <xdr:blipFill>
        <a:blip r:embed="rId6"/>
        <a:stretch/>
      </xdr:blipFill>
      <xdr:spPr>
        <a:xfrm>
          <a:off x="290880" y="9763200"/>
          <a:ext cx="418680" cy="418680"/>
        </a:xfrm>
        <a:prstGeom prst="rect">
          <a:avLst/>
        </a:prstGeom>
        <a:ln w="0">
          <a:noFill/>
        </a:ln>
      </xdr:spPr>
    </xdr:pic>
    <xdr:clientData/>
  </xdr:twoCellAnchor>
  <xdr:twoCellAnchor editAs="oneCell">
    <xdr:from>
      <xdr:col>1</xdr:col>
      <xdr:colOff>114480</xdr:colOff>
      <xdr:row>22</xdr:row>
      <xdr:rowOff>285840</xdr:rowOff>
    </xdr:from>
    <xdr:to>
      <xdr:col>1</xdr:col>
      <xdr:colOff>533160</xdr:colOff>
      <xdr:row>22</xdr:row>
      <xdr:rowOff>704520</xdr:rowOff>
    </xdr:to>
    <xdr:pic>
      <xdr:nvPicPr>
        <xdr:cNvPr id="1214" name="Image 7" descr="Picture"/>
        <xdr:cNvPicPr/>
      </xdr:nvPicPr>
      <xdr:blipFill>
        <a:blip r:embed="rId7"/>
        <a:stretch/>
      </xdr:blipFill>
      <xdr:spPr>
        <a:xfrm>
          <a:off x="290880" y="10753920"/>
          <a:ext cx="418680" cy="418680"/>
        </a:xfrm>
        <a:prstGeom prst="rect">
          <a:avLst/>
        </a:prstGeom>
        <a:ln w="0">
          <a:noFill/>
        </a:ln>
      </xdr:spPr>
    </xdr:pic>
    <xdr:clientData/>
  </xdr:twoCellAnchor>
  <xdr:twoCellAnchor editAs="oneCell">
    <xdr:from>
      <xdr:col>1</xdr:col>
      <xdr:colOff>114480</xdr:colOff>
      <xdr:row>23</xdr:row>
      <xdr:rowOff>285840</xdr:rowOff>
    </xdr:from>
    <xdr:to>
      <xdr:col>1</xdr:col>
      <xdr:colOff>533160</xdr:colOff>
      <xdr:row>23</xdr:row>
      <xdr:rowOff>704520</xdr:rowOff>
    </xdr:to>
    <xdr:pic>
      <xdr:nvPicPr>
        <xdr:cNvPr id="1215" name="Image 8" descr="Picture"/>
        <xdr:cNvPicPr/>
      </xdr:nvPicPr>
      <xdr:blipFill>
        <a:blip r:embed="rId8"/>
        <a:stretch/>
      </xdr:blipFill>
      <xdr:spPr>
        <a:xfrm>
          <a:off x="290880" y="11744280"/>
          <a:ext cx="418680" cy="418680"/>
        </a:xfrm>
        <a:prstGeom prst="rect">
          <a:avLst/>
        </a:prstGeom>
        <a:ln w="0">
          <a:noFill/>
        </a:ln>
      </xdr:spPr>
    </xdr:pic>
    <xdr:clientData/>
  </xdr:twoCellAnchor>
  <xdr:twoCellAnchor editAs="oneCell">
    <xdr:from>
      <xdr:col>1</xdr:col>
      <xdr:colOff>114480</xdr:colOff>
      <xdr:row>24</xdr:row>
      <xdr:rowOff>285840</xdr:rowOff>
    </xdr:from>
    <xdr:to>
      <xdr:col>1</xdr:col>
      <xdr:colOff>533160</xdr:colOff>
      <xdr:row>24</xdr:row>
      <xdr:rowOff>704520</xdr:rowOff>
    </xdr:to>
    <xdr:pic>
      <xdr:nvPicPr>
        <xdr:cNvPr id="1216" name="Image 9" descr="Picture"/>
        <xdr:cNvPicPr/>
      </xdr:nvPicPr>
      <xdr:blipFill>
        <a:blip r:embed="rId9"/>
        <a:stretch/>
      </xdr:blipFill>
      <xdr:spPr>
        <a:xfrm>
          <a:off x="290880" y="12735000"/>
          <a:ext cx="418680" cy="418680"/>
        </a:xfrm>
        <a:prstGeom prst="rect">
          <a:avLst/>
        </a:prstGeom>
        <a:ln w="0">
          <a:noFill/>
        </a:ln>
      </xdr:spPr>
    </xdr:pic>
    <xdr:clientData/>
  </xdr:twoCellAnchor>
  <xdr:twoCellAnchor editAs="oneCell">
    <xdr:from>
      <xdr:col>1</xdr:col>
      <xdr:colOff>114480</xdr:colOff>
      <xdr:row>25</xdr:row>
      <xdr:rowOff>285840</xdr:rowOff>
    </xdr:from>
    <xdr:to>
      <xdr:col>1</xdr:col>
      <xdr:colOff>533160</xdr:colOff>
      <xdr:row>25</xdr:row>
      <xdr:rowOff>704520</xdr:rowOff>
    </xdr:to>
    <xdr:pic>
      <xdr:nvPicPr>
        <xdr:cNvPr id="1217" name="Image 10" descr="Picture"/>
        <xdr:cNvPicPr/>
      </xdr:nvPicPr>
      <xdr:blipFill>
        <a:blip r:embed="rId10"/>
        <a:stretch/>
      </xdr:blipFill>
      <xdr:spPr>
        <a:xfrm>
          <a:off x="290880" y="13725720"/>
          <a:ext cx="418680" cy="418680"/>
        </a:xfrm>
        <a:prstGeom prst="rect">
          <a:avLst/>
        </a:prstGeom>
        <a:ln w="0">
          <a:noFill/>
        </a:ln>
      </xdr:spPr>
    </xdr:pic>
    <xdr:clientData/>
  </xdr:twoCellAnchor>
  <xdr:twoCellAnchor editAs="oneCell">
    <xdr:from>
      <xdr:col>1</xdr:col>
      <xdr:colOff>114480</xdr:colOff>
      <xdr:row>26</xdr:row>
      <xdr:rowOff>285840</xdr:rowOff>
    </xdr:from>
    <xdr:to>
      <xdr:col>1</xdr:col>
      <xdr:colOff>533160</xdr:colOff>
      <xdr:row>26</xdr:row>
      <xdr:rowOff>704520</xdr:rowOff>
    </xdr:to>
    <xdr:pic>
      <xdr:nvPicPr>
        <xdr:cNvPr id="1218" name="Image 11" descr="Picture"/>
        <xdr:cNvPicPr/>
      </xdr:nvPicPr>
      <xdr:blipFill>
        <a:blip r:embed="rId11"/>
        <a:stretch/>
      </xdr:blipFill>
      <xdr:spPr>
        <a:xfrm>
          <a:off x="290880" y="14716080"/>
          <a:ext cx="418680" cy="418680"/>
        </a:xfrm>
        <a:prstGeom prst="rect">
          <a:avLst/>
        </a:prstGeom>
        <a:ln w="0">
          <a:noFill/>
        </a:ln>
      </xdr:spPr>
    </xdr:pic>
    <xdr:clientData/>
  </xdr:twoCellAnchor>
  <xdr:twoCellAnchor editAs="oneCell">
    <xdr:from>
      <xdr:col>1</xdr:col>
      <xdr:colOff>133200</xdr:colOff>
      <xdr:row>27</xdr:row>
      <xdr:rowOff>304920</xdr:rowOff>
    </xdr:from>
    <xdr:to>
      <xdr:col>1</xdr:col>
      <xdr:colOff>513720</xdr:colOff>
      <xdr:row>27</xdr:row>
      <xdr:rowOff>685440</xdr:rowOff>
    </xdr:to>
    <xdr:pic>
      <xdr:nvPicPr>
        <xdr:cNvPr id="1219" name="Image 12" descr="Picture"/>
        <xdr:cNvPicPr/>
      </xdr:nvPicPr>
      <xdr:blipFill>
        <a:blip r:embed="rId12"/>
        <a:stretch/>
      </xdr:blipFill>
      <xdr:spPr>
        <a:xfrm>
          <a:off x="309600" y="15725880"/>
          <a:ext cx="380520" cy="380520"/>
        </a:xfrm>
        <a:prstGeom prst="rect">
          <a:avLst/>
        </a:prstGeom>
        <a:ln w="0">
          <a:noFill/>
        </a:ln>
      </xdr:spPr>
    </xdr:pic>
    <xdr:clientData/>
  </xdr:twoCellAnchor>
  <xdr:twoCellAnchor editAs="oneCell">
    <xdr:from>
      <xdr:col>1</xdr:col>
      <xdr:colOff>114480</xdr:colOff>
      <xdr:row>28</xdr:row>
      <xdr:rowOff>285840</xdr:rowOff>
    </xdr:from>
    <xdr:to>
      <xdr:col>1</xdr:col>
      <xdr:colOff>533160</xdr:colOff>
      <xdr:row>28</xdr:row>
      <xdr:rowOff>704520</xdr:rowOff>
    </xdr:to>
    <xdr:pic>
      <xdr:nvPicPr>
        <xdr:cNvPr id="1220" name="Image 13" descr="Picture"/>
        <xdr:cNvPicPr/>
      </xdr:nvPicPr>
      <xdr:blipFill>
        <a:blip r:embed="rId13"/>
        <a:stretch/>
      </xdr:blipFill>
      <xdr:spPr>
        <a:xfrm>
          <a:off x="290880" y="16697520"/>
          <a:ext cx="418680" cy="418680"/>
        </a:xfrm>
        <a:prstGeom prst="rect">
          <a:avLst/>
        </a:prstGeom>
        <a:ln w="0">
          <a:noFill/>
        </a:ln>
      </xdr:spPr>
    </xdr:pic>
    <xdr:clientData/>
  </xdr:twoCellAnchor>
  <xdr:twoCellAnchor editAs="oneCell">
    <xdr:from>
      <xdr:col>1</xdr:col>
      <xdr:colOff>114480</xdr:colOff>
      <xdr:row>29</xdr:row>
      <xdr:rowOff>285840</xdr:rowOff>
    </xdr:from>
    <xdr:to>
      <xdr:col>1</xdr:col>
      <xdr:colOff>533160</xdr:colOff>
      <xdr:row>29</xdr:row>
      <xdr:rowOff>704520</xdr:rowOff>
    </xdr:to>
    <xdr:pic>
      <xdr:nvPicPr>
        <xdr:cNvPr id="1221" name="Image 14" descr="Picture"/>
        <xdr:cNvPicPr/>
      </xdr:nvPicPr>
      <xdr:blipFill>
        <a:blip r:embed="rId14"/>
        <a:stretch/>
      </xdr:blipFill>
      <xdr:spPr>
        <a:xfrm>
          <a:off x="290880" y="17687880"/>
          <a:ext cx="418680" cy="418680"/>
        </a:xfrm>
        <a:prstGeom prst="rect">
          <a:avLst/>
        </a:prstGeom>
        <a:ln w="0">
          <a:noFill/>
        </a:ln>
      </xdr:spPr>
    </xdr:pic>
    <xdr:clientData/>
  </xdr:twoCellAnchor>
  <xdr:twoCellAnchor editAs="oneCell">
    <xdr:from>
      <xdr:col>1</xdr:col>
      <xdr:colOff>114480</xdr:colOff>
      <xdr:row>30</xdr:row>
      <xdr:rowOff>285840</xdr:rowOff>
    </xdr:from>
    <xdr:to>
      <xdr:col>1</xdr:col>
      <xdr:colOff>533160</xdr:colOff>
      <xdr:row>30</xdr:row>
      <xdr:rowOff>704520</xdr:rowOff>
    </xdr:to>
    <xdr:pic>
      <xdr:nvPicPr>
        <xdr:cNvPr id="1222" name="Image 15" descr="Picture"/>
        <xdr:cNvPicPr/>
      </xdr:nvPicPr>
      <xdr:blipFill>
        <a:blip r:embed="rId15"/>
        <a:stretch/>
      </xdr:blipFill>
      <xdr:spPr>
        <a:xfrm>
          <a:off x="290880" y="18678600"/>
          <a:ext cx="418680" cy="418680"/>
        </a:xfrm>
        <a:prstGeom prst="rect">
          <a:avLst/>
        </a:prstGeom>
        <a:ln w="0">
          <a:noFill/>
        </a:ln>
      </xdr:spPr>
    </xdr:pic>
    <xdr:clientData/>
  </xdr:twoCellAnchor>
  <xdr:twoCellAnchor editAs="oneCell">
    <xdr:from>
      <xdr:col>1</xdr:col>
      <xdr:colOff>114480</xdr:colOff>
      <xdr:row>31</xdr:row>
      <xdr:rowOff>285840</xdr:rowOff>
    </xdr:from>
    <xdr:to>
      <xdr:col>1</xdr:col>
      <xdr:colOff>533160</xdr:colOff>
      <xdr:row>31</xdr:row>
      <xdr:rowOff>704520</xdr:rowOff>
    </xdr:to>
    <xdr:pic>
      <xdr:nvPicPr>
        <xdr:cNvPr id="1223" name="Image 16" descr="Picture"/>
        <xdr:cNvPicPr/>
      </xdr:nvPicPr>
      <xdr:blipFill>
        <a:blip r:embed="rId16"/>
        <a:stretch/>
      </xdr:blipFill>
      <xdr:spPr>
        <a:xfrm>
          <a:off x="290880" y="19669320"/>
          <a:ext cx="418680" cy="418680"/>
        </a:xfrm>
        <a:prstGeom prst="rect">
          <a:avLst/>
        </a:prstGeom>
        <a:ln w="0">
          <a:noFill/>
        </a:ln>
      </xdr:spPr>
    </xdr:pic>
    <xdr:clientData/>
  </xdr:twoCellAnchor>
  <xdr:twoCellAnchor editAs="oneCell">
    <xdr:from>
      <xdr:col>1</xdr:col>
      <xdr:colOff>114480</xdr:colOff>
      <xdr:row>32</xdr:row>
      <xdr:rowOff>285840</xdr:rowOff>
    </xdr:from>
    <xdr:to>
      <xdr:col>1</xdr:col>
      <xdr:colOff>533160</xdr:colOff>
      <xdr:row>32</xdr:row>
      <xdr:rowOff>704520</xdr:rowOff>
    </xdr:to>
    <xdr:pic>
      <xdr:nvPicPr>
        <xdr:cNvPr id="1224" name="Image 17" descr="Picture"/>
        <xdr:cNvPicPr/>
      </xdr:nvPicPr>
      <xdr:blipFill>
        <a:blip r:embed="rId17"/>
        <a:stretch/>
      </xdr:blipFill>
      <xdr:spPr>
        <a:xfrm>
          <a:off x="290880" y="20659680"/>
          <a:ext cx="418680" cy="418680"/>
        </a:xfrm>
        <a:prstGeom prst="rect">
          <a:avLst/>
        </a:prstGeom>
        <a:ln w="0">
          <a:noFill/>
        </a:ln>
      </xdr:spPr>
    </xdr:pic>
    <xdr:clientData/>
  </xdr:twoCellAnchor>
  <xdr:twoCellAnchor editAs="oneCell">
    <xdr:from>
      <xdr:col>1</xdr:col>
      <xdr:colOff>114480</xdr:colOff>
      <xdr:row>33</xdr:row>
      <xdr:rowOff>285840</xdr:rowOff>
    </xdr:from>
    <xdr:to>
      <xdr:col>1</xdr:col>
      <xdr:colOff>533160</xdr:colOff>
      <xdr:row>33</xdr:row>
      <xdr:rowOff>704520</xdr:rowOff>
    </xdr:to>
    <xdr:pic>
      <xdr:nvPicPr>
        <xdr:cNvPr id="1225" name="Image 18" descr="Picture"/>
        <xdr:cNvPicPr/>
      </xdr:nvPicPr>
      <xdr:blipFill>
        <a:blip r:embed="rId18"/>
        <a:stretch/>
      </xdr:blipFill>
      <xdr:spPr>
        <a:xfrm>
          <a:off x="290880" y="21650400"/>
          <a:ext cx="418680" cy="418680"/>
        </a:xfrm>
        <a:prstGeom prst="rect">
          <a:avLst/>
        </a:prstGeom>
        <a:ln w="0">
          <a:noFill/>
        </a:ln>
      </xdr:spPr>
    </xdr:pic>
    <xdr:clientData/>
  </xdr:twoCellAnchor>
  <xdr:twoCellAnchor editAs="oneCell">
    <xdr:from>
      <xdr:col>1</xdr:col>
      <xdr:colOff>114480</xdr:colOff>
      <xdr:row>34</xdr:row>
      <xdr:rowOff>285840</xdr:rowOff>
    </xdr:from>
    <xdr:to>
      <xdr:col>1</xdr:col>
      <xdr:colOff>533160</xdr:colOff>
      <xdr:row>34</xdr:row>
      <xdr:rowOff>704520</xdr:rowOff>
    </xdr:to>
    <xdr:pic>
      <xdr:nvPicPr>
        <xdr:cNvPr id="1226" name="Image 19" descr="Picture"/>
        <xdr:cNvPicPr/>
      </xdr:nvPicPr>
      <xdr:blipFill>
        <a:blip r:embed="rId19"/>
        <a:stretch/>
      </xdr:blipFill>
      <xdr:spPr>
        <a:xfrm>
          <a:off x="290880" y="22641120"/>
          <a:ext cx="418680" cy="4186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14</xdr:row>
      <xdr:rowOff>38160</xdr:rowOff>
    </xdr:from>
    <xdr:to>
      <xdr:col>1</xdr:col>
      <xdr:colOff>533160</xdr:colOff>
      <xdr:row>14</xdr:row>
      <xdr:rowOff>456840</xdr:rowOff>
    </xdr:to>
    <xdr:pic>
      <xdr:nvPicPr>
        <xdr:cNvPr id="1227" name="Image 1" descr="Picture"/>
        <xdr:cNvPicPr/>
      </xdr:nvPicPr>
      <xdr:blipFill>
        <a:blip r:embed="rId1"/>
        <a:stretch/>
      </xdr:blipFill>
      <xdr:spPr>
        <a:xfrm>
          <a:off x="290880" y="4000680"/>
          <a:ext cx="418680" cy="418680"/>
        </a:xfrm>
        <a:prstGeom prst="rect">
          <a:avLst/>
        </a:prstGeom>
        <a:ln w="0">
          <a:noFill/>
        </a:ln>
      </xdr:spPr>
    </xdr:pic>
    <xdr:clientData/>
  </xdr:twoCellAnchor>
  <xdr:twoCellAnchor editAs="oneCell">
    <xdr:from>
      <xdr:col>1</xdr:col>
      <xdr:colOff>114480</xdr:colOff>
      <xdr:row>15</xdr:row>
      <xdr:rowOff>38160</xdr:rowOff>
    </xdr:from>
    <xdr:to>
      <xdr:col>1</xdr:col>
      <xdr:colOff>533160</xdr:colOff>
      <xdr:row>15</xdr:row>
      <xdr:rowOff>456840</xdr:rowOff>
    </xdr:to>
    <xdr:pic>
      <xdr:nvPicPr>
        <xdr:cNvPr id="1228" name="Image 2" descr="Picture"/>
        <xdr:cNvPicPr/>
      </xdr:nvPicPr>
      <xdr:blipFill>
        <a:blip r:embed="rId2"/>
        <a:stretch/>
      </xdr:blipFill>
      <xdr:spPr>
        <a:xfrm>
          <a:off x="290880" y="4505400"/>
          <a:ext cx="418680" cy="418680"/>
        </a:xfrm>
        <a:prstGeom prst="rect">
          <a:avLst/>
        </a:prstGeom>
        <a:ln w="0">
          <a:noFill/>
        </a:ln>
      </xdr:spPr>
    </xdr:pic>
    <xdr:clientData/>
  </xdr:twoCellAnchor>
  <xdr:twoCellAnchor editAs="oneCell">
    <xdr:from>
      <xdr:col>1</xdr:col>
      <xdr:colOff>114480</xdr:colOff>
      <xdr:row>16</xdr:row>
      <xdr:rowOff>38160</xdr:rowOff>
    </xdr:from>
    <xdr:to>
      <xdr:col>1</xdr:col>
      <xdr:colOff>533160</xdr:colOff>
      <xdr:row>16</xdr:row>
      <xdr:rowOff>456840</xdr:rowOff>
    </xdr:to>
    <xdr:pic>
      <xdr:nvPicPr>
        <xdr:cNvPr id="1229" name="Image 3" descr="Picture"/>
        <xdr:cNvPicPr/>
      </xdr:nvPicPr>
      <xdr:blipFill>
        <a:blip r:embed="rId3"/>
        <a:stretch/>
      </xdr:blipFill>
      <xdr:spPr>
        <a:xfrm>
          <a:off x="290880" y="5010120"/>
          <a:ext cx="418680" cy="418680"/>
        </a:xfrm>
        <a:prstGeom prst="rect">
          <a:avLst/>
        </a:prstGeom>
        <a:ln w="0">
          <a:noFill/>
        </a:ln>
      </xdr:spPr>
    </xdr:pic>
    <xdr:clientData/>
  </xdr:twoCellAnchor>
  <xdr:twoCellAnchor editAs="oneCell">
    <xdr:from>
      <xdr:col>1</xdr:col>
      <xdr:colOff>114480</xdr:colOff>
      <xdr:row>17</xdr:row>
      <xdr:rowOff>38160</xdr:rowOff>
    </xdr:from>
    <xdr:to>
      <xdr:col>1</xdr:col>
      <xdr:colOff>533160</xdr:colOff>
      <xdr:row>17</xdr:row>
      <xdr:rowOff>456840</xdr:rowOff>
    </xdr:to>
    <xdr:pic>
      <xdr:nvPicPr>
        <xdr:cNvPr id="1230" name="Image 4" descr="Picture"/>
        <xdr:cNvPicPr/>
      </xdr:nvPicPr>
      <xdr:blipFill>
        <a:blip r:embed="rId4"/>
        <a:stretch/>
      </xdr:blipFill>
      <xdr:spPr>
        <a:xfrm>
          <a:off x="290880" y="5515200"/>
          <a:ext cx="418680" cy="418680"/>
        </a:xfrm>
        <a:prstGeom prst="rect">
          <a:avLst/>
        </a:prstGeom>
        <a:ln w="0">
          <a:noFill/>
        </a:ln>
      </xdr:spPr>
    </xdr:pic>
    <xdr:clientData/>
  </xdr:twoCellAnchor>
  <xdr:twoCellAnchor editAs="oneCell">
    <xdr:from>
      <xdr:col>1</xdr:col>
      <xdr:colOff>114480</xdr:colOff>
      <xdr:row>18</xdr:row>
      <xdr:rowOff>38160</xdr:rowOff>
    </xdr:from>
    <xdr:to>
      <xdr:col>1</xdr:col>
      <xdr:colOff>533160</xdr:colOff>
      <xdr:row>18</xdr:row>
      <xdr:rowOff>456840</xdr:rowOff>
    </xdr:to>
    <xdr:pic>
      <xdr:nvPicPr>
        <xdr:cNvPr id="1231" name="Image 5" descr="Picture"/>
        <xdr:cNvPicPr/>
      </xdr:nvPicPr>
      <xdr:blipFill>
        <a:blip r:embed="rId5"/>
        <a:stretch/>
      </xdr:blipFill>
      <xdr:spPr>
        <a:xfrm>
          <a:off x="290880" y="6019920"/>
          <a:ext cx="418680" cy="418680"/>
        </a:xfrm>
        <a:prstGeom prst="rect">
          <a:avLst/>
        </a:prstGeom>
        <a:ln w="0">
          <a:noFill/>
        </a:ln>
      </xdr:spPr>
    </xdr:pic>
    <xdr:clientData/>
  </xdr:twoCellAnchor>
  <xdr:twoCellAnchor editAs="oneCell">
    <xdr:from>
      <xdr:col>1</xdr:col>
      <xdr:colOff>114480</xdr:colOff>
      <xdr:row>19</xdr:row>
      <xdr:rowOff>38160</xdr:rowOff>
    </xdr:from>
    <xdr:to>
      <xdr:col>1</xdr:col>
      <xdr:colOff>533160</xdr:colOff>
      <xdr:row>19</xdr:row>
      <xdr:rowOff>456840</xdr:rowOff>
    </xdr:to>
    <xdr:pic>
      <xdr:nvPicPr>
        <xdr:cNvPr id="1232" name="Image 6" descr="Picture"/>
        <xdr:cNvPicPr/>
      </xdr:nvPicPr>
      <xdr:blipFill>
        <a:blip r:embed="rId6"/>
        <a:stretch/>
      </xdr:blipFill>
      <xdr:spPr>
        <a:xfrm>
          <a:off x="290880" y="6524640"/>
          <a:ext cx="418680" cy="418680"/>
        </a:xfrm>
        <a:prstGeom prst="rect">
          <a:avLst/>
        </a:prstGeom>
        <a:ln w="0">
          <a:noFill/>
        </a:ln>
      </xdr:spPr>
    </xdr:pic>
    <xdr:clientData/>
  </xdr:twoCellAnchor>
  <xdr:twoCellAnchor editAs="oneCell">
    <xdr:from>
      <xdr:col>1</xdr:col>
      <xdr:colOff>114480</xdr:colOff>
      <xdr:row>20</xdr:row>
      <xdr:rowOff>38160</xdr:rowOff>
    </xdr:from>
    <xdr:to>
      <xdr:col>1</xdr:col>
      <xdr:colOff>533160</xdr:colOff>
      <xdr:row>20</xdr:row>
      <xdr:rowOff>456840</xdr:rowOff>
    </xdr:to>
    <xdr:pic>
      <xdr:nvPicPr>
        <xdr:cNvPr id="1233" name="Image 7" descr="Picture"/>
        <xdr:cNvPicPr/>
      </xdr:nvPicPr>
      <xdr:blipFill>
        <a:blip r:embed="rId7"/>
        <a:stretch/>
      </xdr:blipFill>
      <xdr:spPr>
        <a:xfrm>
          <a:off x="290880" y="7029360"/>
          <a:ext cx="418680" cy="418680"/>
        </a:xfrm>
        <a:prstGeom prst="rect">
          <a:avLst/>
        </a:prstGeom>
        <a:ln w="0">
          <a:noFill/>
        </a:ln>
      </xdr:spPr>
    </xdr:pic>
    <xdr:clientData/>
  </xdr:twoCellAnchor>
  <xdr:twoCellAnchor editAs="oneCell">
    <xdr:from>
      <xdr:col>1</xdr:col>
      <xdr:colOff>114480</xdr:colOff>
      <xdr:row>21</xdr:row>
      <xdr:rowOff>38160</xdr:rowOff>
    </xdr:from>
    <xdr:to>
      <xdr:col>1</xdr:col>
      <xdr:colOff>533160</xdr:colOff>
      <xdr:row>21</xdr:row>
      <xdr:rowOff>456840</xdr:rowOff>
    </xdr:to>
    <xdr:pic>
      <xdr:nvPicPr>
        <xdr:cNvPr id="1234" name="Image 8" descr="Picture"/>
        <xdr:cNvPicPr/>
      </xdr:nvPicPr>
      <xdr:blipFill>
        <a:blip r:embed="rId8"/>
        <a:stretch/>
      </xdr:blipFill>
      <xdr:spPr>
        <a:xfrm>
          <a:off x="290880" y="7534440"/>
          <a:ext cx="418680" cy="418680"/>
        </a:xfrm>
        <a:prstGeom prst="rect">
          <a:avLst/>
        </a:prstGeom>
        <a:ln w="0">
          <a:noFill/>
        </a:ln>
      </xdr:spPr>
    </xdr:pic>
    <xdr:clientData/>
  </xdr:twoCellAnchor>
  <xdr:twoCellAnchor editAs="oneCell">
    <xdr:from>
      <xdr:col>1</xdr:col>
      <xdr:colOff>114480</xdr:colOff>
      <xdr:row>22</xdr:row>
      <xdr:rowOff>38160</xdr:rowOff>
    </xdr:from>
    <xdr:to>
      <xdr:col>1</xdr:col>
      <xdr:colOff>533160</xdr:colOff>
      <xdr:row>22</xdr:row>
      <xdr:rowOff>456840</xdr:rowOff>
    </xdr:to>
    <xdr:pic>
      <xdr:nvPicPr>
        <xdr:cNvPr id="1235" name="Image 9" descr="Picture"/>
        <xdr:cNvPicPr/>
      </xdr:nvPicPr>
      <xdr:blipFill>
        <a:blip r:embed="rId9"/>
        <a:stretch/>
      </xdr:blipFill>
      <xdr:spPr>
        <a:xfrm>
          <a:off x="290880" y="8039160"/>
          <a:ext cx="418680" cy="418680"/>
        </a:xfrm>
        <a:prstGeom prst="rect">
          <a:avLst/>
        </a:prstGeom>
        <a:ln w="0">
          <a:noFill/>
        </a:ln>
      </xdr:spPr>
    </xdr:pic>
    <xdr:clientData/>
  </xdr:twoCellAnchor>
  <xdr:twoCellAnchor editAs="oneCell">
    <xdr:from>
      <xdr:col>1</xdr:col>
      <xdr:colOff>114480</xdr:colOff>
      <xdr:row>23</xdr:row>
      <xdr:rowOff>38160</xdr:rowOff>
    </xdr:from>
    <xdr:to>
      <xdr:col>1</xdr:col>
      <xdr:colOff>533160</xdr:colOff>
      <xdr:row>23</xdr:row>
      <xdr:rowOff>456840</xdr:rowOff>
    </xdr:to>
    <xdr:pic>
      <xdr:nvPicPr>
        <xdr:cNvPr id="1236" name="Image 10" descr="Picture"/>
        <xdr:cNvPicPr/>
      </xdr:nvPicPr>
      <xdr:blipFill>
        <a:blip r:embed="rId10"/>
        <a:stretch/>
      </xdr:blipFill>
      <xdr:spPr>
        <a:xfrm>
          <a:off x="290880" y="8543880"/>
          <a:ext cx="418680" cy="418680"/>
        </a:xfrm>
        <a:prstGeom prst="rect">
          <a:avLst/>
        </a:prstGeom>
        <a:ln w="0">
          <a:noFill/>
        </a:ln>
      </xdr:spPr>
    </xdr:pic>
    <xdr:clientData/>
  </xdr:twoCellAnchor>
  <xdr:twoCellAnchor editAs="oneCell">
    <xdr:from>
      <xdr:col>1</xdr:col>
      <xdr:colOff>114480</xdr:colOff>
      <xdr:row>24</xdr:row>
      <xdr:rowOff>38160</xdr:rowOff>
    </xdr:from>
    <xdr:to>
      <xdr:col>1</xdr:col>
      <xdr:colOff>533160</xdr:colOff>
      <xdr:row>24</xdr:row>
      <xdr:rowOff>456840</xdr:rowOff>
    </xdr:to>
    <xdr:pic>
      <xdr:nvPicPr>
        <xdr:cNvPr id="1237" name="Image 11" descr="Picture"/>
        <xdr:cNvPicPr/>
      </xdr:nvPicPr>
      <xdr:blipFill>
        <a:blip r:embed="rId11"/>
        <a:stretch/>
      </xdr:blipFill>
      <xdr:spPr>
        <a:xfrm>
          <a:off x="290880" y="9048960"/>
          <a:ext cx="418680" cy="418680"/>
        </a:xfrm>
        <a:prstGeom prst="rect">
          <a:avLst/>
        </a:prstGeom>
        <a:ln w="0">
          <a:noFill/>
        </a:ln>
      </xdr:spPr>
    </xdr:pic>
    <xdr:clientData/>
  </xdr:twoCellAnchor>
  <xdr:twoCellAnchor editAs="oneCell">
    <xdr:from>
      <xdr:col>1</xdr:col>
      <xdr:colOff>114480</xdr:colOff>
      <xdr:row>25</xdr:row>
      <xdr:rowOff>38160</xdr:rowOff>
    </xdr:from>
    <xdr:to>
      <xdr:col>1</xdr:col>
      <xdr:colOff>533160</xdr:colOff>
      <xdr:row>25</xdr:row>
      <xdr:rowOff>456840</xdr:rowOff>
    </xdr:to>
    <xdr:pic>
      <xdr:nvPicPr>
        <xdr:cNvPr id="1238" name="Image 12" descr="Picture"/>
        <xdr:cNvPicPr/>
      </xdr:nvPicPr>
      <xdr:blipFill>
        <a:blip r:embed="rId12"/>
        <a:stretch/>
      </xdr:blipFill>
      <xdr:spPr>
        <a:xfrm>
          <a:off x="290880" y="9553680"/>
          <a:ext cx="418680" cy="418680"/>
        </a:xfrm>
        <a:prstGeom prst="rect">
          <a:avLst/>
        </a:prstGeom>
        <a:ln w="0">
          <a:noFill/>
        </a:ln>
      </xdr:spPr>
    </xdr:pic>
    <xdr:clientData/>
  </xdr:twoCellAnchor>
  <xdr:twoCellAnchor editAs="oneCell">
    <xdr:from>
      <xdr:col>1</xdr:col>
      <xdr:colOff>114480</xdr:colOff>
      <xdr:row>26</xdr:row>
      <xdr:rowOff>38160</xdr:rowOff>
    </xdr:from>
    <xdr:to>
      <xdr:col>1</xdr:col>
      <xdr:colOff>533160</xdr:colOff>
      <xdr:row>26</xdr:row>
      <xdr:rowOff>456840</xdr:rowOff>
    </xdr:to>
    <xdr:pic>
      <xdr:nvPicPr>
        <xdr:cNvPr id="1239" name="Image 13" descr="Picture"/>
        <xdr:cNvPicPr/>
      </xdr:nvPicPr>
      <xdr:blipFill>
        <a:blip r:embed="rId13"/>
        <a:stretch/>
      </xdr:blipFill>
      <xdr:spPr>
        <a:xfrm>
          <a:off x="290880" y="10058400"/>
          <a:ext cx="418680" cy="418680"/>
        </a:xfrm>
        <a:prstGeom prst="rect">
          <a:avLst/>
        </a:prstGeom>
        <a:ln w="0">
          <a:noFill/>
        </a:ln>
      </xdr:spPr>
    </xdr:pic>
    <xdr:clientData/>
  </xdr:twoCellAnchor>
  <xdr:twoCellAnchor editAs="oneCell">
    <xdr:from>
      <xdr:col>1</xdr:col>
      <xdr:colOff>114480</xdr:colOff>
      <xdr:row>27</xdr:row>
      <xdr:rowOff>38160</xdr:rowOff>
    </xdr:from>
    <xdr:to>
      <xdr:col>1</xdr:col>
      <xdr:colOff>533160</xdr:colOff>
      <xdr:row>27</xdr:row>
      <xdr:rowOff>456840</xdr:rowOff>
    </xdr:to>
    <xdr:pic>
      <xdr:nvPicPr>
        <xdr:cNvPr id="1240" name="Image 14" descr="Picture"/>
        <xdr:cNvPicPr/>
      </xdr:nvPicPr>
      <xdr:blipFill>
        <a:blip r:embed="rId14"/>
        <a:stretch/>
      </xdr:blipFill>
      <xdr:spPr>
        <a:xfrm>
          <a:off x="290880" y="10563120"/>
          <a:ext cx="418680" cy="418680"/>
        </a:xfrm>
        <a:prstGeom prst="rect">
          <a:avLst/>
        </a:prstGeom>
        <a:ln w="0">
          <a:noFill/>
        </a:ln>
      </xdr:spPr>
    </xdr:pic>
    <xdr:clientData/>
  </xdr:twoCellAnchor>
  <xdr:twoCellAnchor editAs="oneCell">
    <xdr:from>
      <xdr:col>1</xdr:col>
      <xdr:colOff>114480</xdr:colOff>
      <xdr:row>28</xdr:row>
      <xdr:rowOff>38160</xdr:rowOff>
    </xdr:from>
    <xdr:to>
      <xdr:col>1</xdr:col>
      <xdr:colOff>533160</xdr:colOff>
      <xdr:row>28</xdr:row>
      <xdr:rowOff>456840</xdr:rowOff>
    </xdr:to>
    <xdr:pic>
      <xdr:nvPicPr>
        <xdr:cNvPr id="1241" name="Image 15" descr="Picture"/>
        <xdr:cNvPicPr/>
      </xdr:nvPicPr>
      <xdr:blipFill>
        <a:blip r:embed="rId15"/>
        <a:stretch/>
      </xdr:blipFill>
      <xdr:spPr>
        <a:xfrm>
          <a:off x="290880" y="11068200"/>
          <a:ext cx="418680" cy="418680"/>
        </a:xfrm>
        <a:prstGeom prst="rect">
          <a:avLst/>
        </a:prstGeom>
        <a:ln w="0">
          <a:noFill/>
        </a:ln>
      </xdr:spPr>
    </xdr:pic>
    <xdr:clientData/>
  </xdr:twoCellAnchor>
  <xdr:twoCellAnchor editAs="oneCell">
    <xdr:from>
      <xdr:col>1</xdr:col>
      <xdr:colOff>114480</xdr:colOff>
      <xdr:row>29</xdr:row>
      <xdr:rowOff>38160</xdr:rowOff>
    </xdr:from>
    <xdr:to>
      <xdr:col>1</xdr:col>
      <xdr:colOff>533160</xdr:colOff>
      <xdr:row>29</xdr:row>
      <xdr:rowOff>456840</xdr:rowOff>
    </xdr:to>
    <xdr:pic>
      <xdr:nvPicPr>
        <xdr:cNvPr id="1242" name="Image 16" descr="Picture"/>
        <xdr:cNvPicPr/>
      </xdr:nvPicPr>
      <xdr:blipFill>
        <a:blip r:embed="rId16"/>
        <a:stretch/>
      </xdr:blipFill>
      <xdr:spPr>
        <a:xfrm>
          <a:off x="290880" y="11572920"/>
          <a:ext cx="418680" cy="418680"/>
        </a:xfrm>
        <a:prstGeom prst="rect">
          <a:avLst/>
        </a:prstGeom>
        <a:ln w="0">
          <a:noFill/>
        </a:ln>
      </xdr:spPr>
    </xdr:pic>
    <xdr:clientData/>
  </xdr:twoCellAnchor>
  <xdr:twoCellAnchor editAs="oneCell">
    <xdr:from>
      <xdr:col>1</xdr:col>
      <xdr:colOff>114480</xdr:colOff>
      <xdr:row>30</xdr:row>
      <xdr:rowOff>38160</xdr:rowOff>
    </xdr:from>
    <xdr:to>
      <xdr:col>1</xdr:col>
      <xdr:colOff>533160</xdr:colOff>
      <xdr:row>30</xdr:row>
      <xdr:rowOff>456840</xdr:rowOff>
    </xdr:to>
    <xdr:pic>
      <xdr:nvPicPr>
        <xdr:cNvPr id="1243" name="Image 17" descr="Picture"/>
        <xdr:cNvPicPr/>
      </xdr:nvPicPr>
      <xdr:blipFill>
        <a:blip r:embed="rId17"/>
        <a:stretch/>
      </xdr:blipFill>
      <xdr:spPr>
        <a:xfrm>
          <a:off x="290880" y="12077640"/>
          <a:ext cx="418680" cy="418680"/>
        </a:xfrm>
        <a:prstGeom prst="rect">
          <a:avLst/>
        </a:prstGeom>
        <a:ln w="0">
          <a:noFill/>
        </a:ln>
      </xdr:spPr>
    </xdr:pic>
    <xdr:clientData/>
  </xdr:twoCellAnchor>
  <xdr:twoCellAnchor editAs="oneCell">
    <xdr:from>
      <xdr:col>1</xdr:col>
      <xdr:colOff>114480</xdr:colOff>
      <xdr:row>31</xdr:row>
      <xdr:rowOff>38160</xdr:rowOff>
    </xdr:from>
    <xdr:to>
      <xdr:col>1</xdr:col>
      <xdr:colOff>533160</xdr:colOff>
      <xdr:row>31</xdr:row>
      <xdr:rowOff>456840</xdr:rowOff>
    </xdr:to>
    <xdr:pic>
      <xdr:nvPicPr>
        <xdr:cNvPr id="1244" name="Image 18" descr="Picture"/>
        <xdr:cNvPicPr/>
      </xdr:nvPicPr>
      <xdr:blipFill>
        <a:blip r:embed="rId18"/>
        <a:stretch/>
      </xdr:blipFill>
      <xdr:spPr>
        <a:xfrm>
          <a:off x="290880" y="12582720"/>
          <a:ext cx="418680" cy="418680"/>
        </a:xfrm>
        <a:prstGeom prst="rect">
          <a:avLst/>
        </a:prstGeom>
        <a:ln w="0">
          <a:noFill/>
        </a:ln>
      </xdr:spPr>
    </xdr:pic>
    <xdr:clientData/>
  </xdr:twoCellAnchor>
  <xdr:twoCellAnchor editAs="oneCell">
    <xdr:from>
      <xdr:col>1</xdr:col>
      <xdr:colOff>114480</xdr:colOff>
      <xdr:row>32</xdr:row>
      <xdr:rowOff>38160</xdr:rowOff>
    </xdr:from>
    <xdr:to>
      <xdr:col>1</xdr:col>
      <xdr:colOff>533160</xdr:colOff>
      <xdr:row>32</xdr:row>
      <xdr:rowOff>456840</xdr:rowOff>
    </xdr:to>
    <xdr:pic>
      <xdr:nvPicPr>
        <xdr:cNvPr id="1245" name="Image 19" descr="Picture"/>
        <xdr:cNvPicPr/>
      </xdr:nvPicPr>
      <xdr:blipFill>
        <a:blip r:embed="rId19"/>
        <a:stretch/>
      </xdr:blipFill>
      <xdr:spPr>
        <a:xfrm>
          <a:off x="290880" y="13087440"/>
          <a:ext cx="418680" cy="418680"/>
        </a:xfrm>
        <a:prstGeom prst="rect">
          <a:avLst/>
        </a:prstGeom>
        <a:ln w="0">
          <a:noFill/>
        </a:ln>
      </xdr:spPr>
    </xdr:pic>
    <xdr:clientData/>
  </xdr:twoCellAnchor>
  <xdr:twoCellAnchor editAs="oneCell">
    <xdr:from>
      <xdr:col>1</xdr:col>
      <xdr:colOff>114480</xdr:colOff>
      <xdr:row>33</xdr:row>
      <xdr:rowOff>38160</xdr:rowOff>
    </xdr:from>
    <xdr:to>
      <xdr:col>1</xdr:col>
      <xdr:colOff>533160</xdr:colOff>
      <xdr:row>33</xdr:row>
      <xdr:rowOff>456840</xdr:rowOff>
    </xdr:to>
    <xdr:pic>
      <xdr:nvPicPr>
        <xdr:cNvPr id="1246" name="Image 20" descr="Picture"/>
        <xdr:cNvPicPr/>
      </xdr:nvPicPr>
      <xdr:blipFill>
        <a:blip r:embed="rId20"/>
        <a:stretch/>
      </xdr:blipFill>
      <xdr:spPr>
        <a:xfrm>
          <a:off x="290880" y="13592160"/>
          <a:ext cx="418680" cy="418680"/>
        </a:xfrm>
        <a:prstGeom prst="rect">
          <a:avLst/>
        </a:prstGeom>
        <a:ln w="0">
          <a:noFill/>
        </a:ln>
      </xdr:spPr>
    </xdr:pic>
    <xdr:clientData/>
  </xdr:twoCellAnchor>
  <xdr:twoCellAnchor editAs="oneCell">
    <xdr:from>
      <xdr:col>1</xdr:col>
      <xdr:colOff>114480</xdr:colOff>
      <xdr:row>34</xdr:row>
      <xdr:rowOff>38160</xdr:rowOff>
    </xdr:from>
    <xdr:to>
      <xdr:col>1</xdr:col>
      <xdr:colOff>533160</xdr:colOff>
      <xdr:row>34</xdr:row>
      <xdr:rowOff>456840</xdr:rowOff>
    </xdr:to>
    <xdr:pic>
      <xdr:nvPicPr>
        <xdr:cNvPr id="1247" name="Image 21" descr="Picture"/>
        <xdr:cNvPicPr/>
      </xdr:nvPicPr>
      <xdr:blipFill>
        <a:blip r:embed="rId21"/>
        <a:stretch/>
      </xdr:blipFill>
      <xdr:spPr>
        <a:xfrm>
          <a:off x="290880" y="14097240"/>
          <a:ext cx="418680" cy="418680"/>
        </a:xfrm>
        <a:prstGeom prst="rect">
          <a:avLst/>
        </a:prstGeom>
        <a:ln w="0">
          <a:noFill/>
        </a:ln>
      </xdr:spPr>
    </xdr:pic>
    <xdr:clientData/>
  </xdr:twoCellAnchor>
  <xdr:twoCellAnchor editAs="oneCell">
    <xdr:from>
      <xdr:col>1</xdr:col>
      <xdr:colOff>114480</xdr:colOff>
      <xdr:row>35</xdr:row>
      <xdr:rowOff>38160</xdr:rowOff>
    </xdr:from>
    <xdr:to>
      <xdr:col>1</xdr:col>
      <xdr:colOff>533160</xdr:colOff>
      <xdr:row>35</xdr:row>
      <xdr:rowOff>456840</xdr:rowOff>
    </xdr:to>
    <xdr:pic>
      <xdr:nvPicPr>
        <xdr:cNvPr id="1248" name="Image 22" descr="Picture"/>
        <xdr:cNvPicPr/>
      </xdr:nvPicPr>
      <xdr:blipFill>
        <a:blip r:embed="rId22"/>
        <a:stretch/>
      </xdr:blipFill>
      <xdr:spPr>
        <a:xfrm>
          <a:off x="290880" y="14601960"/>
          <a:ext cx="418680" cy="418680"/>
        </a:xfrm>
        <a:prstGeom prst="rect">
          <a:avLst/>
        </a:prstGeom>
        <a:ln w="0">
          <a:noFill/>
        </a:ln>
      </xdr:spPr>
    </xdr:pic>
    <xdr:clientData/>
  </xdr:twoCellAnchor>
  <xdr:twoCellAnchor editAs="oneCell">
    <xdr:from>
      <xdr:col>1</xdr:col>
      <xdr:colOff>114480</xdr:colOff>
      <xdr:row>36</xdr:row>
      <xdr:rowOff>38160</xdr:rowOff>
    </xdr:from>
    <xdr:to>
      <xdr:col>1</xdr:col>
      <xdr:colOff>533160</xdr:colOff>
      <xdr:row>36</xdr:row>
      <xdr:rowOff>456840</xdr:rowOff>
    </xdr:to>
    <xdr:pic>
      <xdr:nvPicPr>
        <xdr:cNvPr id="1249" name="Image 23" descr="Picture"/>
        <xdr:cNvPicPr/>
      </xdr:nvPicPr>
      <xdr:blipFill>
        <a:blip r:embed="rId23"/>
        <a:stretch/>
      </xdr:blipFill>
      <xdr:spPr>
        <a:xfrm>
          <a:off x="290880" y="15106680"/>
          <a:ext cx="418680" cy="418680"/>
        </a:xfrm>
        <a:prstGeom prst="rect">
          <a:avLst/>
        </a:prstGeom>
        <a:ln w="0">
          <a:noFill/>
        </a:ln>
      </xdr:spPr>
    </xdr:pic>
    <xdr:clientData/>
  </xdr:twoCellAnchor>
  <xdr:twoCellAnchor editAs="oneCell">
    <xdr:from>
      <xdr:col>1</xdr:col>
      <xdr:colOff>114480</xdr:colOff>
      <xdr:row>37</xdr:row>
      <xdr:rowOff>38160</xdr:rowOff>
    </xdr:from>
    <xdr:to>
      <xdr:col>1</xdr:col>
      <xdr:colOff>533160</xdr:colOff>
      <xdr:row>37</xdr:row>
      <xdr:rowOff>456840</xdr:rowOff>
    </xdr:to>
    <xdr:pic>
      <xdr:nvPicPr>
        <xdr:cNvPr id="1250" name="Image 24" descr="Picture"/>
        <xdr:cNvPicPr/>
      </xdr:nvPicPr>
      <xdr:blipFill>
        <a:blip r:embed="rId24"/>
        <a:stretch/>
      </xdr:blipFill>
      <xdr:spPr>
        <a:xfrm>
          <a:off x="290880" y="15611400"/>
          <a:ext cx="418680" cy="418680"/>
        </a:xfrm>
        <a:prstGeom prst="rect">
          <a:avLst/>
        </a:prstGeom>
        <a:ln w="0">
          <a:noFill/>
        </a:ln>
      </xdr:spPr>
    </xdr:pic>
    <xdr:clientData/>
  </xdr:twoCellAnchor>
  <xdr:twoCellAnchor editAs="oneCell">
    <xdr:from>
      <xdr:col>1</xdr:col>
      <xdr:colOff>114480</xdr:colOff>
      <xdr:row>38</xdr:row>
      <xdr:rowOff>38160</xdr:rowOff>
    </xdr:from>
    <xdr:to>
      <xdr:col>1</xdr:col>
      <xdr:colOff>533160</xdr:colOff>
      <xdr:row>38</xdr:row>
      <xdr:rowOff>456840</xdr:rowOff>
    </xdr:to>
    <xdr:pic>
      <xdr:nvPicPr>
        <xdr:cNvPr id="1251" name="Image 25" descr="Picture"/>
        <xdr:cNvPicPr/>
      </xdr:nvPicPr>
      <xdr:blipFill>
        <a:blip r:embed="rId25"/>
        <a:stretch/>
      </xdr:blipFill>
      <xdr:spPr>
        <a:xfrm>
          <a:off x="290880" y="16116480"/>
          <a:ext cx="418680" cy="418680"/>
        </a:xfrm>
        <a:prstGeom prst="rect">
          <a:avLst/>
        </a:prstGeom>
        <a:ln w="0">
          <a:noFill/>
        </a:ln>
      </xdr:spPr>
    </xdr:pic>
    <xdr:clientData/>
  </xdr:twoCellAnchor>
  <xdr:twoCellAnchor editAs="oneCell">
    <xdr:from>
      <xdr:col>1</xdr:col>
      <xdr:colOff>114480</xdr:colOff>
      <xdr:row>39</xdr:row>
      <xdr:rowOff>38160</xdr:rowOff>
    </xdr:from>
    <xdr:to>
      <xdr:col>1</xdr:col>
      <xdr:colOff>533160</xdr:colOff>
      <xdr:row>39</xdr:row>
      <xdr:rowOff>456840</xdr:rowOff>
    </xdr:to>
    <xdr:pic>
      <xdr:nvPicPr>
        <xdr:cNvPr id="1252" name="Image 26" descr="Picture"/>
        <xdr:cNvPicPr/>
      </xdr:nvPicPr>
      <xdr:blipFill>
        <a:blip r:embed="rId26"/>
        <a:stretch/>
      </xdr:blipFill>
      <xdr:spPr>
        <a:xfrm>
          <a:off x="290880" y="16621200"/>
          <a:ext cx="418680" cy="418680"/>
        </a:xfrm>
        <a:prstGeom prst="rect">
          <a:avLst/>
        </a:prstGeom>
        <a:ln w="0">
          <a:noFill/>
        </a:ln>
      </xdr:spPr>
    </xdr:pic>
    <xdr:clientData/>
  </xdr:twoCellAnchor>
  <xdr:twoCellAnchor editAs="oneCell">
    <xdr:from>
      <xdr:col>1</xdr:col>
      <xdr:colOff>114480</xdr:colOff>
      <xdr:row>40</xdr:row>
      <xdr:rowOff>38160</xdr:rowOff>
    </xdr:from>
    <xdr:to>
      <xdr:col>1</xdr:col>
      <xdr:colOff>533160</xdr:colOff>
      <xdr:row>40</xdr:row>
      <xdr:rowOff>456840</xdr:rowOff>
    </xdr:to>
    <xdr:pic>
      <xdr:nvPicPr>
        <xdr:cNvPr id="1253" name="Image 27" descr="Picture"/>
        <xdr:cNvPicPr/>
      </xdr:nvPicPr>
      <xdr:blipFill>
        <a:blip r:embed="rId27"/>
        <a:stretch/>
      </xdr:blipFill>
      <xdr:spPr>
        <a:xfrm>
          <a:off x="290880" y="17125920"/>
          <a:ext cx="418680" cy="418680"/>
        </a:xfrm>
        <a:prstGeom prst="rect">
          <a:avLst/>
        </a:prstGeom>
        <a:ln w="0">
          <a:noFill/>
        </a:ln>
      </xdr:spPr>
    </xdr:pic>
    <xdr:clientData/>
  </xdr:twoCellAnchor>
  <xdr:twoCellAnchor editAs="oneCell">
    <xdr:from>
      <xdr:col>1</xdr:col>
      <xdr:colOff>114480</xdr:colOff>
      <xdr:row>41</xdr:row>
      <xdr:rowOff>38160</xdr:rowOff>
    </xdr:from>
    <xdr:to>
      <xdr:col>1</xdr:col>
      <xdr:colOff>533160</xdr:colOff>
      <xdr:row>41</xdr:row>
      <xdr:rowOff>456840</xdr:rowOff>
    </xdr:to>
    <xdr:pic>
      <xdr:nvPicPr>
        <xdr:cNvPr id="1254" name="Image 28" descr="Picture"/>
        <xdr:cNvPicPr/>
      </xdr:nvPicPr>
      <xdr:blipFill>
        <a:blip r:embed="rId28"/>
        <a:stretch/>
      </xdr:blipFill>
      <xdr:spPr>
        <a:xfrm>
          <a:off x="290880" y="17631000"/>
          <a:ext cx="418680" cy="418680"/>
        </a:xfrm>
        <a:prstGeom prst="rect">
          <a:avLst/>
        </a:prstGeom>
        <a:ln w="0">
          <a:noFill/>
        </a:ln>
      </xdr:spPr>
    </xdr:pic>
    <xdr:clientData/>
  </xdr:twoCellAnchor>
  <xdr:twoCellAnchor editAs="oneCell">
    <xdr:from>
      <xdr:col>1</xdr:col>
      <xdr:colOff>114480</xdr:colOff>
      <xdr:row>42</xdr:row>
      <xdr:rowOff>38160</xdr:rowOff>
    </xdr:from>
    <xdr:to>
      <xdr:col>1</xdr:col>
      <xdr:colOff>533160</xdr:colOff>
      <xdr:row>42</xdr:row>
      <xdr:rowOff>456840</xdr:rowOff>
    </xdr:to>
    <xdr:pic>
      <xdr:nvPicPr>
        <xdr:cNvPr id="1255" name="Image 29" descr="Picture"/>
        <xdr:cNvPicPr/>
      </xdr:nvPicPr>
      <xdr:blipFill>
        <a:blip r:embed="rId29"/>
        <a:stretch/>
      </xdr:blipFill>
      <xdr:spPr>
        <a:xfrm>
          <a:off x="290880" y="18135720"/>
          <a:ext cx="418680" cy="418680"/>
        </a:xfrm>
        <a:prstGeom prst="rect">
          <a:avLst/>
        </a:prstGeom>
        <a:ln w="0">
          <a:noFill/>
        </a:ln>
      </xdr:spPr>
    </xdr:pic>
    <xdr:clientData/>
  </xdr:twoCellAnchor>
  <xdr:twoCellAnchor editAs="oneCell">
    <xdr:from>
      <xdr:col>1</xdr:col>
      <xdr:colOff>114480</xdr:colOff>
      <xdr:row>43</xdr:row>
      <xdr:rowOff>38160</xdr:rowOff>
    </xdr:from>
    <xdr:to>
      <xdr:col>1</xdr:col>
      <xdr:colOff>533160</xdr:colOff>
      <xdr:row>43</xdr:row>
      <xdr:rowOff>456840</xdr:rowOff>
    </xdr:to>
    <xdr:pic>
      <xdr:nvPicPr>
        <xdr:cNvPr id="1256" name="Image 30" descr="Picture"/>
        <xdr:cNvPicPr/>
      </xdr:nvPicPr>
      <xdr:blipFill>
        <a:blip r:embed="rId30"/>
        <a:stretch/>
      </xdr:blipFill>
      <xdr:spPr>
        <a:xfrm>
          <a:off x="290880" y="18640440"/>
          <a:ext cx="418680" cy="418680"/>
        </a:xfrm>
        <a:prstGeom prst="rect">
          <a:avLst/>
        </a:prstGeom>
        <a:ln w="0">
          <a:noFill/>
        </a:ln>
      </xdr:spPr>
    </xdr:pic>
    <xdr:clientData/>
  </xdr:twoCellAnchor>
  <xdr:twoCellAnchor editAs="oneCell">
    <xdr:from>
      <xdr:col>1</xdr:col>
      <xdr:colOff>114480</xdr:colOff>
      <xdr:row>44</xdr:row>
      <xdr:rowOff>38160</xdr:rowOff>
    </xdr:from>
    <xdr:to>
      <xdr:col>1</xdr:col>
      <xdr:colOff>533160</xdr:colOff>
      <xdr:row>44</xdr:row>
      <xdr:rowOff>456840</xdr:rowOff>
    </xdr:to>
    <xdr:pic>
      <xdr:nvPicPr>
        <xdr:cNvPr id="1257" name="Image 31" descr="Picture"/>
        <xdr:cNvPicPr/>
      </xdr:nvPicPr>
      <xdr:blipFill>
        <a:blip r:embed="rId31"/>
        <a:stretch/>
      </xdr:blipFill>
      <xdr:spPr>
        <a:xfrm>
          <a:off x="290880" y="19145160"/>
          <a:ext cx="418680" cy="418680"/>
        </a:xfrm>
        <a:prstGeom prst="rect">
          <a:avLst/>
        </a:prstGeom>
        <a:ln w="0">
          <a:noFill/>
        </a:ln>
      </xdr:spPr>
    </xdr:pic>
    <xdr:clientData/>
  </xdr:twoCellAnchor>
  <xdr:twoCellAnchor editAs="oneCell">
    <xdr:from>
      <xdr:col>1</xdr:col>
      <xdr:colOff>114480</xdr:colOff>
      <xdr:row>45</xdr:row>
      <xdr:rowOff>38160</xdr:rowOff>
    </xdr:from>
    <xdr:to>
      <xdr:col>1</xdr:col>
      <xdr:colOff>533160</xdr:colOff>
      <xdr:row>45</xdr:row>
      <xdr:rowOff>456840</xdr:rowOff>
    </xdr:to>
    <xdr:pic>
      <xdr:nvPicPr>
        <xdr:cNvPr id="1258" name="Image 32" descr="Picture"/>
        <xdr:cNvPicPr/>
      </xdr:nvPicPr>
      <xdr:blipFill>
        <a:blip r:embed="rId32"/>
        <a:stretch/>
      </xdr:blipFill>
      <xdr:spPr>
        <a:xfrm>
          <a:off x="290880" y="19650240"/>
          <a:ext cx="418680" cy="418680"/>
        </a:xfrm>
        <a:prstGeom prst="rect">
          <a:avLst/>
        </a:prstGeom>
        <a:ln w="0">
          <a:noFill/>
        </a:ln>
      </xdr:spPr>
    </xdr:pic>
    <xdr:clientData/>
  </xdr:twoCellAnchor>
  <xdr:twoCellAnchor editAs="oneCell">
    <xdr:from>
      <xdr:col>1</xdr:col>
      <xdr:colOff>114480</xdr:colOff>
      <xdr:row>50</xdr:row>
      <xdr:rowOff>38160</xdr:rowOff>
    </xdr:from>
    <xdr:to>
      <xdr:col>1</xdr:col>
      <xdr:colOff>533160</xdr:colOff>
      <xdr:row>50</xdr:row>
      <xdr:rowOff>456840</xdr:rowOff>
    </xdr:to>
    <xdr:pic>
      <xdr:nvPicPr>
        <xdr:cNvPr id="1259" name="Image 33" descr="Picture"/>
        <xdr:cNvPicPr/>
      </xdr:nvPicPr>
      <xdr:blipFill>
        <a:blip r:embed="rId33"/>
        <a:stretch/>
      </xdr:blipFill>
      <xdr:spPr>
        <a:xfrm>
          <a:off x="290880" y="22174200"/>
          <a:ext cx="418680" cy="418680"/>
        </a:xfrm>
        <a:prstGeom prst="rect">
          <a:avLst/>
        </a:prstGeom>
        <a:ln w="0">
          <a:noFill/>
        </a:ln>
      </xdr:spPr>
    </xdr:pic>
    <xdr:clientData/>
  </xdr:twoCellAnchor>
  <xdr:twoCellAnchor editAs="oneCell">
    <xdr:from>
      <xdr:col>1</xdr:col>
      <xdr:colOff>114480</xdr:colOff>
      <xdr:row>51</xdr:row>
      <xdr:rowOff>38160</xdr:rowOff>
    </xdr:from>
    <xdr:to>
      <xdr:col>1</xdr:col>
      <xdr:colOff>533160</xdr:colOff>
      <xdr:row>51</xdr:row>
      <xdr:rowOff>456840</xdr:rowOff>
    </xdr:to>
    <xdr:pic>
      <xdr:nvPicPr>
        <xdr:cNvPr id="1260" name="Image 34" descr="Picture"/>
        <xdr:cNvPicPr/>
      </xdr:nvPicPr>
      <xdr:blipFill>
        <a:blip r:embed="rId34"/>
        <a:stretch/>
      </xdr:blipFill>
      <xdr:spPr>
        <a:xfrm>
          <a:off x="290880" y="22678920"/>
          <a:ext cx="418680" cy="418680"/>
        </a:xfrm>
        <a:prstGeom prst="rect">
          <a:avLst/>
        </a:prstGeom>
        <a:ln w="0">
          <a:noFill/>
        </a:ln>
      </xdr:spPr>
    </xdr:pic>
    <xdr:clientData/>
  </xdr:twoCellAnchor>
  <xdr:twoCellAnchor editAs="oneCell">
    <xdr:from>
      <xdr:col>1</xdr:col>
      <xdr:colOff>114480</xdr:colOff>
      <xdr:row>52</xdr:row>
      <xdr:rowOff>38160</xdr:rowOff>
    </xdr:from>
    <xdr:to>
      <xdr:col>1</xdr:col>
      <xdr:colOff>533160</xdr:colOff>
      <xdr:row>52</xdr:row>
      <xdr:rowOff>456840</xdr:rowOff>
    </xdr:to>
    <xdr:pic>
      <xdr:nvPicPr>
        <xdr:cNvPr id="1261" name="Image 35" descr="Picture"/>
        <xdr:cNvPicPr/>
      </xdr:nvPicPr>
      <xdr:blipFill>
        <a:blip r:embed="rId35"/>
        <a:stretch/>
      </xdr:blipFill>
      <xdr:spPr>
        <a:xfrm>
          <a:off x="290880" y="23184000"/>
          <a:ext cx="418680" cy="4186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257040</xdr:colOff>
      <xdr:row>12</xdr:row>
      <xdr:rowOff>123840</xdr:rowOff>
    </xdr:from>
    <xdr:to>
      <xdr:col>1</xdr:col>
      <xdr:colOff>618480</xdr:colOff>
      <xdr:row>12</xdr:row>
      <xdr:rowOff>485280</xdr:rowOff>
    </xdr:to>
    <xdr:pic>
      <xdr:nvPicPr>
        <xdr:cNvPr id="1262" name="Image 1" descr="Picture"/>
        <xdr:cNvPicPr/>
      </xdr:nvPicPr>
      <xdr:blipFill>
        <a:blip r:embed="rId1"/>
        <a:stretch/>
      </xdr:blipFill>
      <xdr:spPr>
        <a:xfrm>
          <a:off x="433440" y="3371760"/>
          <a:ext cx="361440" cy="361440"/>
        </a:xfrm>
        <a:prstGeom prst="rect">
          <a:avLst/>
        </a:prstGeom>
        <a:ln w="0">
          <a:noFill/>
        </a:ln>
      </xdr:spPr>
    </xdr:pic>
    <xdr:clientData/>
  </xdr:twoCellAnchor>
  <xdr:twoCellAnchor editAs="oneCell">
    <xdr:from>
      <xdr:col>1</xdr:col>
      <xdr:colOff>257040</xdr:colOff>
      <xdr:row>13</xdr:row>
      <xdr:rowOff>123840</xdr:rowOff>
    </xdr:from>
    <xdr:to>
      <xdr:col>1</xdr:col>
      <xdr:colOff>618480</xdr:colOff>
      <xdr:row>13</xdr:row>
      <xdr:rowOff>485280</xdr:rowOff>
    </xdr:to>
    <xdr:pic>
      <xdr:nvPicPr>
        <xdr:cNvPr id="1263" name="Image 2" descr="Picture"/>
        <xdr:cNvPicPr/>
      </xdr:nvPicPr>
      <xdr:blipFill>
        <a:blip r:embed="rId2"/>
        <a:stretch/>
      </xdr:blipFill>
      <xdr:spPr>
        <a:xfrm>
          <a:off x="433440" y="3981600"/>
          <a:ext cx="361440" cy="361440"/>
        </a:xfrm>
        <a:prstGeom prst="rect">
          <a:avLst/>
        </a:prstGeom>
        <a:ln w="0">
          <a:noFill/>
        </a:ln>
      </xdr:spPr>
    </xdr:pic>
    <xdr:clientData/>
  </xdr:twoCellAnchor>
  <xdr:twoCellAnchor editAs="oneCell">
    <xdr:from>
      <xdr:col>1</xdr:col>
      <xdr:colOff>257040</xdr:colOff>
      <xdr:row>14</xdr:row>
      <xdr:rowOff>47520</xdr:rowOff>
    </xdr:from>
    <xdr:to>
      <xdr:col>1</xdr:col>
      <xdr:colOff>618480</xdr:colOff>
      <xdr:row>14</xdr:row>
      <xdr:rowOff>408960</xdr:rowOff>
    </xdr:to>
    <xdr:pic>
      <xdr:nvPicPr>
        <xdr:cNvPr id="1264" name="Image 3" descr="Picture"/>
        <xdr:cNvPicPr/>
      </xdr:nvPicPr>
      <xdr:blipFill>
        <a:blip r:embed="rId3"/>
        <a:stretch/>
      </xdr:blipFill>
      <xdr:spPr>
        <a:xfrm>
          <a:off x="433440" y="4514760"/>
          <a:ext cx="361440" cy="361440"/>
        </a:xfrm>
        <a:prstGeom prst="rect">
          <a:avLst/>
        </a:prstGeom>
        <a:ln w="0">
          <a:noFill/>
        </a:ln>
      </xdr:spPr>
    </xdr:pic>
    <xdr:clientData/>
  </xdr:twoCellAnchor>
  <xdr:twoCellAnchor editAs="oneCell">
    <xdr:from>
      <xdr:col>1</xdr:col>
      <xdr:colOff>257040</xdr:colOff>
      <xdr:row>15</xdr:row>
      <xdr:rowOff>123840</xdr:rowOff>
    </xdr:from>
    <xdr:to>
      <xdr:col>1</xdr:col>
      <xdr:colOff>618480</xdr:colOff>
      <xdr:row>15</xdr:row>
      <xdr:rowOff>485280</xdr:rowOff>
    </xdr:to>
    <xdr:pic>
      <xdr:nvPicPr>
        <xdr:cNvPr id="1265" name="Image 4" descr="Picture"/>
        <xdr:cNvPicPr/>
      </xdr:nvPicPr>
      <xdr:blipFill>
        <a:blip r:embed="rId4"/>
        <a:stretch/>
      </xdr:blipFill>
      <xdr:spPr>
        <a:xfrm>
          <a:off x="433440" y="5048280"/>
          <a:ext cx="361440" cy="361440"/>
        </a:xfrm>
        <a:prstGeom prst="rect">
          <a:avLst/>
        </a:prstGeom>
        <a:ln w="0">
          <a:noFill/>
        </a:ln>
      </xdr:spPr>
    </xdr:pic>
    <xdr:clientData/>
  </xdr:twoCellAnchor>
  <xdr:twoCellAnchor editAs="oneCell">
    <xdr:from>
      <xdr:col>1</xdr:col>
      <xdr:colOff>257040</xdr:colOff>
      <xdr:row>16</xdr:row>
      <xdr:rowOff>123840</xdr:rowOff>
    </xdr:from>
    <xdr:to>
      <xdr:col>1</xdr:col>
      <xdr:colOff>618480</xdr:colOff>
      <xdr:row>16</xdr:row>
      <xdr:rowOff>485280</xdr:rowOff>
    </xdr:to>
    <xdr:pic>
      <xdr:nvPicPr>
        <xdr:cNvPr id="1266" name="Image 5" descr="Picture"/>
        <xdr:cNvPicPr/>
      </xdr:nvPicPr>
      <xdr:blipFill>
        <a:blip r:embed="rId5"/>
        <a:stretch/>
      </xdr:blipFill>
      <xdr:spPr>
        <a:xfrm>
          <a:off x="433440" y="5657760"/>
          <a:ext cx="361440" cy="361440"/>
        </a:xfrm>
        <a:prstGeom prst="rect">
          <a:avLst/>
        </a:prstGeom>
        <a:ln w="0">
          <a:noFill/>
        </a:ln>
      </xdr:spPr>
    </xdr:pic>
    <xdr:clientData/>
  </xdr:twoCellAnchor>
  <xdr:twoCellAnchor editAs="oneCell">
    <xdr:from>
      <xdr:col>1</xdr:col>
      <xdr:colOff>257040</xdr:colOff>
      <xdr:row>17</xdr:row>
      <xdr:rowOff>123840</xdr:rowOff>
    </xdr:from>
    <xdr:to>
      <xdr:col>1</xdr:col>
      <xdr:colOff>618480</xdr:colOff>
      <xdr:row>17</xdr:row>
      <xdr:rowOff>485280</xdr:rowOff>
    </xdr:to>
    <xdr:pic>
      <xdr:nvPicPr>
        <xdr:cNvPr id="1267" name="Image 6" descr="Picture"/>
        <xdr:cNvPicPr/>
      </xdr:nvPicPr>
      <xdr:blipFill>
        <a:blip r:embed="rId6"/>
        <a:stretch/>
      </xdr:blipFill>
      <xdr:spPr>
        <a:xfrm>
          <a:off x="433440" y="6267600"/>
          <a:ext cx="361440" cy="361440"/>
        </a:xfrm>
        <a:prstGeom prst="rect">
          <a:avLst/>
        </a:prstGeom>
        <a:ln w="0">
          <a:noFill/>
        </a:ln>
      </xdr:spPr>
    </xdr:pic>
    <xdr:clientData/>
  </xdr:twoCellAnchor>
  <xdr:twoCellAnchor editAs="oneCell">
    <xdr:from>
      <xdr:col>1</xdr:col>
      <xdr:colOff>257040</xdr:colOff>
      <xdr:row>18</xdr:row>
      <xdr:rowOff>47520</xdr:rowOff>
    </xdr:from>
    <xdr:to>
      <xdr:col>1</xdr:col>
      <xdr:colOff>618480</xdr:colOff>
      <xdr:row>18</xdr:row>
      <xdr:rowOff>408960</xdr:rowOff>
    </xdr:to>
    <xdr:pic>
      <xdr:nvPicPr>
        <xdr:cNvPr id="1268" name="Image 7" descr="Picture"/>
        <xdr:cNvPicPr/>
      </xdr:nvPicPr>
      <xdr:blipFill>
        <a:blip r:embed="rId7"/>
        <a:stretch/>
      </xdr:blipFill>
      <xdr:spPr>
        <a:xfrm>
          <a:off x="433440" y="6800760"/>
          <a:ext cx="361440" cy="361440"/>
        </a:xfrm>
        <a:prstGeom prst="rect">
          <a:avLst/>
        </a:prstGeom>
        <a:ln w="0">
          <a:noFill/>
        </a:ln>
      </xdr:spPr>
    </xdr:pic>
    <xdr:clientData/>
  </xdr:twoCellAnchor>
  <xdr:twoCellAnchor editAs="oneCell">
    <xdr:from>
      <xdr:col>1</xdr:col>
      <xdr:colOff>257040</xdr:colOff>
      <xdr:row>19</xdr:row>
      <xdr:rowOff>123840</xdr:rowOff>
    </xdr:from>
    <xdr:to>
      <xdr:col>1</xdr:col>
      <xdr:colOff>618480</xdr:colOff>
      <xdr:row>19</xdr:row>
      <xdr:rowOff>485280</xdr:rowOff>
    </xdr:to>
    <xdr:pic>
      <xdr:nvPicPr>
        <xdr:cNvPr id="1269" name="Image 8" descr="Picture"/>
        <xdr:cNvPicPr/>
      </xdr:nvPicPr>
      <xdr:blipFill>
        <a:blip r:embed="rId8"/>
        <a:stretch/>
      </xdr:blipFill>
      <xdr:spPr>
        <a:xfrm>
          <a:off x="433440" y="7334280"/>
          <a:ext cx="361440" cy="361440"/>
        </a:xfrm>
        <a:prstGeom prst="rect">
          <a:avLst/>
        </a:prstGeom>
        <a:ln w="0">
          <a:noFill/>
        </a:ln>
      </xdr:spPr>
    </xdr:pic>
    <xdr:clientData/>
  </xdr:twoCellAnchor>
  <xdr:twoCellAnchor editAs="oneCell">
    <xdr:from>
      <xdr:col>1</xdr:col>
      <xdr:colOff>257040</xdr:colOff>
      <xdr:row>20</xdr:row>
      <xdr:rowOff>47520</xdr:rowOff>
    </xdr:from>
    <xdr:to>
      <xdr:col>1</xdr:col>
      <xdr:colOff>618480</xdr:colOff>
      <xdr:row>20</xdr:row>
      <xdr:rowOff>408960</xdr:rowOff>
    </xdr:to>
    <xdr:pic>
      <xdr:nvPicPr>
        <xdr:cNvPr id="1270" name="Image 9" descr="Picture"/>
        <xdr:cNvPicPr/>
      </xdr:nvPicPr>
      <xdr:blipFill>
        <a:blip r:embed="rId9"/>
        <a:stretch/>
      </xdr:blipFill>
      <xdr:spPr>
        <a:xfrm>
          <a:off x="433440" y="7867440"/>
          <a:ext cx="361440" cy="361440"/>
        </a:xfrm>
        <a:prstGeom prst="rect">
          <a:avLst/>
        </a:prstGeom>
        <a:ln w="0">
          <a:noFill/>
        </a:ln>
      </xdr:spPr>
    </xdr:pic>
    <xdr:clientData/>
  </xdr:twoCellAnchor>
  <xdr:twoCellAnchor editAs="oneCell">
    <xdr:from>
      <xdr:col>1</xdr:col>
      <xdr:colOff>257040</xdr:colOff>
      <xdr:row>21</xdr:row>
      <xdr:rowOff>47520</xdr:rowOff>
    </xdr:from>
    <xdr:to>
      <xdr:col>1</xdr:col>
      <xdr:colOff>618480</xdr:colOff>
      <xdr:row>21</xdr:row>
      <xdr:rowOff>408960</xdr:rowOff>
    </xdr:to>
    <xdr:pic>
      <xdr:nvPicPr>
        <xdr:cNvPr id="1271" name="Image 10" descr="Picture"/>
        <xdr:cNvPicPr/>
      </xdr:nvPicPr>
      <xdr:blipFill>
        <a:blip r:embed="rId10"/>
        <a:stretch/>
      </xdr:blipFill>
      <xdr:spPr>
        <a:xfrm>
          <a:off x="433440" y="8324640"/>
          <a:ext cx="361440" cy="361440"/>
        </a:xfrm>
        <a:prstGeom prst="rect">
          <a:avLst/>
        </a:prstGeom>
        <a:ln w="0">
          <a:noFill/>
        </a:ln>
      </xdr:spPr>
    </xdr:pic>
    <xdr:clientData/>
  </xdr:twoCellAnchor>
  <xdr:twoCellAnchor editAs="oneCell">
    <xdr:from>
      <xdr:col>1</xdr:col>
      <xdr:colOff>257040</xdr:colOff>
      <xdr:row>22</xdr:row>
      <xdr:rowOff>123840</xdr:rowOff>
    </xdr:from>
    <xdr:to>
      <xdr:col>1</xdr:col>
      <xdr:colOff>618480</xdr:colOff>
      <xdr:row>22</xdr:row>
      <xdr:rowOff>485280</xdr:rowOff>
    </xdr:to>
    <xdr:pic>
      <xdr:nvPicPr>
        <xdr:cNvPr id="1272" name="Image 11" descr="Picture"/>
        <xdr:cNvPicPr/>
      </xdr:nvPicPr>
      <xdr:blipFill>
        <a:blip r:embed="rId11"/>
        <a:stretch/>
      </xdr:blipFill>
      <xdr:spPr>
        <a:xfrm>
          <a:off x="433440" y="8858160"/>
          <a:ext cx="361440" cy="361440"/>
        </a:xfrm>
        <a:prstGeom prst="rect">
          <a:avLst/>
        </a:prstGeom>
        <a:ln w="0">
          <a:noFill/>
        </a:ln>
      </xdr:spPr>
    </xdr:pic>
    <xdr:clientData/>
  </xdr:twoCellAnchor>
  <xdr:twoCellAnchor editAs="oneCell">
    <xdr:from>
      <xdr:col>1</xdr:col>
      <xdr:colOff>257040</xdr:colOff>
      <xdr:row>23</xdr:row>
      <xdr:rowOff>47520</xdr:rowOff>
    </xdr:from>
    <xdr:to>
      <xdr:col>1</xdr:col>
      <xdr:colOff>618480</xdr:colOff>
      <xdr:row>23</xdr:row>
      <xdr:rowOff>408960</xdr:rowOff>
    </xdr:to>
    <xdr:pic>
      <xdr:nvPicPr>
        <xdr:cNvPr id="1273" name="Image 12" descr="Picture"/>
        <xdr:cNvPicPr/>
      </xdr:nvPicPr>
      <xdr:blipFill>
        <a:blip r:embed="rId12"/>
        <a:stretch/>
      </xdr:blipFill>
      <xdr:spPr>
        <a:xfrm>
          <a:off x="433440" y="9391680"/>
          <a:ext cx="361440" cy="361440"/>
        </a:xfrm>
        <a:prstGeom prst="rect">
          <a:avLst/>
        </a:prstGeom>
        <a:ln w="0">
          <a:noFill/>
        </a:ln>
      </xdr:spPr>
    </xdr:pic>
    <xdr:clientData/>
  </xdr:twoCellAnchor>
  <xdr:twoCellAnchor editAs="oneCell">
    <xdr:from>
      <xdr:col>1</xdr:col>
      <xdr:colOff>257040</xdr:colOff>
      <xdr:row>24</xdr:row>
      <xdr:rowOff>123840</xdr:rowOff>
    </xdr:from>
    <xdr:to>
      <xdr:col>1</xdr:col>
      <xdr:colOff>618480</xdr:colOff>
      <xdr:row>24</xdr:row>
      <xdr:rowOff>485280</xdr:rowOff>
    </xdr:to>
    <xdr:pic>
      <xdr:nvPicPr>
        <xdr:cNvPr id="1274" name="Image 13" descr="Picture"/>
        <xdr:cNvPicPr/>
      </xdr:nvPicPr>
      <xdr:blipFill>
        <a:blip r:embed="rId13"/>
        <a:stretch/>
      </xdr:blipFill>
      <xdr:spPr>
        <a:xfrm>
          <a:off x="433440" y="9925200"/>
          <a:ext cx="361440" cy="361440"/>
        </a:xfrm>
        <a:prstGeom prst="rect">
          <a:avLst/>
        </a:prstGeom>
        <a:ln w="0">
          <a:noFill/>
        </a:ln>
      </xdr:spPr>
    </xdr:pic>
    <xdr:clientData/>
  </xdr:twoCellAnchor>
  <xdr:twoCellAnchor editAs="oneCell">
    <xdr:from>
      <xdr:col>1</xdr:col>
      <xdr:colOff>257040</xdr:colOff>
      <xdr:row>26</xdr:row>
      <xdr:rowOff>47520</xdr:rowOff>
    </xdr:from>
    <xdr:to>
      <xdr:col>1</xdr:col>
      <xdr:colOff>618480</xdr:colOff>
      <xdr:row>26</xdr:row>
      <xdr:rowOff>408960</xdr:rowOff>
    </xdr:to>
    <xdr:pic>
      <xdr:nvPicPr>
        <xdr:cNvPr id="1275" name="Image 14" descr="Picture"/>
        <xdr:cNvPicPr/>
      </xdr:nvPicPr>
      <xdr:blipFill>
        <a:blip r:embed="rId14"/>
        <a:stretch/>
      </xdr:blipFill>
      <xdr:spPr>
        <a:xfrm>
          <a:off x="433440" y="10915560"/>
          <a:ext cx="361440" cy="361440"/>
        </a:xfrm>
        <a:prstGeom prst="rect">
          <a:avLst/>
        </a:prstGeom>
        <a:ln w="0">
          <a:noFill/>
        </a:ln>
      </xdr:spPr>
    </xdr:pic>
    <xdr:clientData/>
  </xdr:twoCellAnchor>
  <xdr:twoCellAnchor editAs="oneCell">
    <xdr:from>
      <xdr:col>1</xdr:col>
      <xdr:colOff>257040</xdr:colOff>
      <xdr:row>27</xdr:row>
      <xdr:rowOff>47520</xdr:rowOff>
    </xdr:from>
    <xdr:to>
      <xdr:col>1</xdr:col>
      <xdr:colOff>618480</xdr:colOff>
      <xdr:row>27</xdr:row>
      <xdr:rowOff>408960</xdr:rowOff>
    </xdr:to>
    <xdr:pic>
      <xdr:nvPicPr>
        <xdr:cNvPr id="1276" name="Image 15" descr="Picture"/>
        <xdr:cNvPicPr/>
      </xdr:nvPicPr>
      <xdr:blipFill>
        <a:blip r:embed="rId15"/>
        <a:stretch/>
      </xdr:blipFill>
      <xdr:spPr>
        <a:xfrm>
          <a:off x="433440" y="11372760"/>
          <a:ext cx="361440" cy="361440"/>
        </a:xfrm>
        <a:prstGeom prst="rect">
          <a:avLst/>
        </a:prstGeom>
        <a:ln w="0">
          <a:noFill/>
        </a:ln>
      </xdr:spPr>
    </xdr:pic>
    <xdr:clientData/>
  </xdr:twoCellAnchor>
  <xdr:twoCellAnchor editAs="oneCell">
    <xdr:from>
      <xdr:col>1</xdr:col>
      <xdr:colOff>257040</xdr:colOff>
      <xdr:row>28</xdr:row>
      <xdr:rowOff>47520</xdr:rowOff>
    </xdr:from>
    <xdr:to>
      <xdr:col>1</xdr:col>
      <xdr:colOff>618480</xdr:colOff>
      <xdr:row>28</xdr:row>
      <xdr:rowOff>408960</xdr:rowOff>
    </xdr:to>
    <xdr:pic>
      <xdr:nvPicPr>
        <xdr:cNvPr id="1277" name="Image 16" descr="Picture"/>
        <xdr:cNvPicPr/>
      </xdr:nvPicPr>
      <xdr:blipFill>
        <a:blip r:embed="rId16"/>
        <a:stretch/>
      </xdr:blipFill>
      <xdr:spPr>
        <a:xfrm>
          <a:off x="433440" y="11829960"/>
          <a:ext cx="361440" cy="361440"/>
        </a:xfrm>
        <a:prstGeom prst="rect">
          <a:avLst/>
        </a:prstGeom>
        <a:ln w="0">
          <a:noFill/>
        </a:ln>
      </xdr:spPr>
    </xdr:pic>
    <xdr:clientData/>
  </xdr:twoCellAnchor>
  <xdr:twoCellAnchor editAs="oneCell">
    <xdr:from>
      <xdr:col>1</xdr:col>
      <xdr:colOff>257040</xdr:colOff>
      <xdr:row>29</xdr:row>
      <xdr:rowOff>47520</xdr:rowOff>
    </xdr:from>
    <xdr:to>
      <xdr:col>1</xdr:col>
      <xdr:colOff>618480</xdr:colOff>
      <xdr:row>29</xdr:row>
      <xdr:rowOff>408960</xdr:rowOff>
    </xdr:to>
    <xdr:pic>
      <xdr:nvPicPr>
        <xdr:cNvPr id="1278" name="Image 17" descr="Picture"/>
        <xdr:cNvPicPr/>
      </xdr:nvPicPr>
      <xdr:blipFill>
        <a:blip r:embed="rId17"/>
        <a:stretch/>
      </xdr:blipFill>
      <xdr:spPr>
        <a:xfrm>
          <a:off x="433440" y="12287160"/>
          <a:ext cx="361440" cy="361440"/>
        </a:xfrm>
        <a:prstGeom prst="rect">
          <a:avLst/>
        </a:prstGeom>
        <a:ln w="0">
          <a:noFill/>
        </a:ln>
      </xdr:spPr>
    </xdr:pic>
    <xdr:clientData/>
  </xdr:twoCellAnchor>
  <xdr:twoCellAnchor editAs="oneCell">
    <xdr:from>
      <xdr:col>1</xdr:col>
      <xdr:colOff>257040</xdr:colOff>
      <xdr:row>30</xdr:row>
      <xdr:rowOff>47520</xdr:rowOff>
    </xdr:from>
    <xdr:to>
      <xdr:col>1</xdr:col>
      <xdr:colOff>618480</xdr:colOff>
      <xdr:row>30</xdr:row>
      <xdr:rowOff>408960</xdr:rowOff>
    </xdr:to>
    <xdr:pic>
      <xdr:nvPicPr>
        <xdr:cNvPr id="1279" name="Image 18" descr="Picture"/>
        <xdr:cNvPicPr/>
      </xdr:nvPicPr>
      <xdr:blipFill>
        <a:blip r:embed="rId18"/>
        <a:stretch/>
      </xdr:blipFill>
      <xdr:spPr>
        <a:xfrm>
          <a:off x="433440" y="12744360"/>
          <a:ext cx="361440" cy="361440"/>
        </a:xfrm>
        <a:prstGeom prst="rect">
          <a:avLst/>
        </a:prstGeom>
        <a:ln w="0">
          <a:noFill/>
        </a:ln>
      </xdr:spPr>
    </xdr:pic>
    <xdr:clientData/>
  </xdr:twoCellAnchor>
  <xdr:twoCellAnchor editAs="oneCell">
    <xdr:from>
      <xdr:col>1</xdr:col>
      <xdr:colOff>257040</xdr:colOff>
      <xdr:row>31</xdr:row>
      <xdr:rowOff>47520</xdr:rowOff>
    </xdr:from>
    <xdr:to>
      <xdr:col>1</xdr:col>
      <xdr:colOff>618480</xdr:colOff>
      <xdr:row>31</xdr:row>
      <xdr:rowOff>408960</xdr:rowOff>
    </xdr:to>
    <xdr:pic>
      <xdr:nvPicPr>
        <xdr:cNvPr id="1280" name="Image 19" descr="Picture"/>
        <xdr:cNvPicPr/>
      </xdr:nvPicPr>
      <xdr:blipFill>
        <a:blip r:embed="rId19"/>
        <a:stretch/>
      </xdr:blipFill>
      <xdr:spPr>
        <a:xfrm>
          <a:off x="433440" y="13201560"/>
          <a:ext cx="361440" cy="361440"/>
        </a:xfrm>
        <a:prstGeom prst="rect">
          <a:avLst/>
        </a:prstGeom>
        <a:ln w="0">
          <a:noFill/>
        </a:ln>
      </xdr:spPr>
    </xdr:pic>
    <xdr:clientData/>
  </xdr:twoCellAnchor>
  <xdr:twoCellAnchor editAs="oneCell">
    <xdr:from>
      <xdr:col>1</xdr:col>
      <xdr:colOff>257040</xdr:colOff>
      <xdr:row>32</xdr:row>
      <xdr:rowOff>47520</xdr:rowOff>
    </xdr:from>
    <xdr:to>
      <xdr:col>1</xdr:col>
      <xdr:colOff>618480</xdr:colOff>
      <xdr:row>32</xdr:row>
      <xdr:rowOff>408960</xdr:rowOff>
    </xdr:to>
    <xdr:pic>
      <xdr:nvPicPr>
        <xdr:cNvPr id="1281" name="Image 20" descr="Picture"/>
        <xdr:cNvPicPr/>
      </xdr:nvPicPr>
      <xdr:blipFill>
        <a:blip r:embed="rId20"/>
        <a:stretch/>
      </xdr:blipFill>
      <xdr:spPr>
        <a:xfrm>
          <a:off x="433440" y="13658760"/>
          <a:ext cx="361440" cy="361440"/>
        </a:xfrm>
        <a:prstGeom prst="rect">
          <a:avLst/>
        </a:prstGeom>
        <a:ln w="0">
          <a:noFill/>
        </a:ln>
      </xdr:spPr>
    </xdr:pic>
    <xdr:clientData/>
  </xdr:twoCellAnchor>
  <xdr:twoCellAnchor editAs="oneCell">
    <xdr:from>
      <xdr:col>1</xdr:col>
      <xdr:colOff>257040</xdr:colOff>
      <xdr:row>33</xdr:row>
      <xdr:rowOff>47520</xdr:rowOff>
    </xdr:from>
    <xdr:to>
      <xdr:col>1</xdr:col>
      <xdr:colOff>618480</xdr:colOff>
      <xdr:row>33</xdr:row>
      <xdr:rowOff>408960</xdr:rowOff>
    </xdr:to>
    <xdr:pic>
      <xdr:nvPicPr>
        <xdr:cNvPr id="1282" name="Image 21" descr="Picture"/>
        <xdr:cNvPicPr/>
      </xdr:nvPicPr>
      <xdr:blipFill>
        <a:blip r:embed="rId21"/>
        <a:stretch/>
      </xdr:blipFill>
      <xdr:spPr>
        <a:xfrm>
          <a:off x="433440" y="14115960"/>
          <a:ext cx="361440" cy="361440"/>
        </a:xfrm>
        <a:prstGeom prst="rect">
          <a:avLst/>
        </a:prstGeom>
        <a:ln w="0">
          <a:noFill/>
        </a:ln>
      </xdr:spPr>
    </xdr:pic>
    <xdr:clientData/>
  </xdr:twoCellAnchor>
  <xdr:twoCellAnchor editAs="oneCell">
    <xdr:from>
      <xdr:col>1</xdr:col>
      <xdr:colOff>257040</xdr:colOff>
      <xdr:row>34</xdr:row>
      <xdr:rowOff>47520</xdr:rowOff>
    </xdr:from>
    <xdr:to>
      <xdr:col>1</xdr:col>
      <xdr:colOff>618480</xdr:colOff>
      <xdr:row>34</xdr:row>
      <xdr:rowOff>408960</xdr:rowOff>
    </xdr:to>
    <xdr:pic>
      <xdr:nvPicPr>
        <xdr:cNvPr id="1283" name="Image 22" descr="Picture"/>
        <xdr:cNvPicPr/>
      </xdr:nvPicPr>
      <xdr:blipFill>
        <a:blip r:embed="rId22"/>
        <a:stretch/>
      </xdr:blipFill>
      <xdr:spPr>
        <a:xfrm>
          <a:off x="433440" y="14573160"/>
          <a:ext cx="361440" cy="361440"/>
        </a:xfrm>
        <a:prstGeom prst="rect">
          <a:avLst/>
        </a:prstGeom>
        <a:ln w="0">
          <a:noFill/>
        </a:ln>
      </xdr:spPr>
    </xdr:pic>
    <xdr:clientData/>
  </xdr:twoCellAnchor>
  <xdr:twoCellAnchor editAs="oneCell">
    <xdr:from>
      <xdr:col>1</xdr:col>
      <xdr:colOff>257040</xdr:colOff>
      <xdr:row>35</xdr:row>
      <xdr:rowOff>47520</xdr:rowOff>
    </xdr:from>
    <xdr:to>
      <xdr:col>1</xdr:col>
      <xdr:colOff>618480</xdr:colOff>
      <xdr:row>35</xdr:row>
      <xdr:rowOff>408960</xdr:rowOff>
    </xdr:to>
    <xdr:pic>
      <xdr:nvPicPr>
        <xdr:cNvPr id="1284" name="Image 23" descr="Picture"/>
        <xdr:cNvPicPr/>
      </xdr:nvPicPr>
      <xdr:blipFill>
        <a:blip r:embed="rId23"/>
        <a:stretch/>
      </xdr:blipFill>
      <xdr:spPr>
        <a:xfrm>
          <a:off x="433440" y="15030360"/>
          <a:ext cx="361440" cy="361440"/>
        </a:xfrm>
        <a:prstGeom prst="rect">
          <a:avLst/>
        </a:prstGeom>
        <a:ln w="0">
          <a:noFill/>
        </a:ln>
      </xdr:spPr>
    </xdr:pic>
    <xdr:clientData/>
  </xdr:twoCellAnchor>
  <xdr:twoCellAnchor editAs="oneCell">
    <xdr:from>
      <xdr:col>1</xdr:col>
      <xdr:colOff>257040</xdr:colOff>
      <xdr:row>36</xdr:row>
      <xdr:rowOff>47520</xdr:rowOff>
    </xdr:from>
    <xdr:to>
      <xdr:col>1</xdr:col>
      <xdr:colOff>618480</xdr:colOff>
      <xdr:row>36</xdr:row>
      <xdr:rowOff>408960</xdr:rowOff>
    </xdr:to>
    <xdr:pic>
      <xdr:nvPicPr>
        <xdr:cNvPr id="1285" name="Image 24" descr="Picture"/>
        <xdr:cNvPicPr/>
      </xdr:nvPicPr>
      <xdr:blipFill>
        <a:blip r:embed="rId24"/>
        <a:stretch/>
      </xdr:blipFill>
      <xdr:spPr>
        <a:xfrm>
          <a:off x="433440" y="15487560"/>
          <a:ext cx="361440" cy="361440"/>
        </a:xfrm>
        <a:prstGeom prst="rect">
          <a:avLst/>
        </a:prstGeom>
        <a:ln w="0">
          <a:noFill/>
        </a:ln>
      </xdr:spPr>
    </xdr:pic>
    <xdr:clientData/>
  </xdr:twoCellAnchor>
  <xdr:twoCellAnchor editAs="oneCell">
    <xdr:from>
      <xdr:col>1</xdr:col>
      <xdr:colOff>257040</xdr:colOff>
      <xdr:row>37</xdr:row>
      <xdr:rowOff>47520</xdr:rowOff>
    </xdr:from>
    <xdr:to>
      <xdr:col>1</xdr:col>
      <xdr:colOff>618480</xdr:colOff>
      <xdr:row>37</xdr:row>
      <xdr:rowOff>408960</xdr:rowOff>
    </xdr:to>
    <xdr:pic>
      <xdr:nvPicPr>
        <xdr:cNvPr id="1286" name="Image 25" descr="Picture"/>
        <xdr:cNvPicPr/>
      </xdr:nvPicPr>
      <xdr:blipFill>
        <a:blip r:embed="rId25"/>
        <a:stretch/>
      </xdr:blipFill>
      <xdr:spPr>
        <a:xfrm>
          <a:off x="433440" y="15944760"/>
          <a:ext cx="361440" cy="361440"/>
        </a:xfrm>
        <a:prstGeom prst="rect">
          <a:avLst/>
        </a:prstGeom>
        <a:ln w="0">
          <a:noFill/>
        </a:ln>
      </xdr:spPr>
    </xdr:pic>
    <xdr:clientData/>
  </xdr:twoCellAnchor>
  <xdr:twoCellAnchor editAs="oneCell">
    <xdr:from>
      <xdr:col>1</xdr:col>
      <xdr:colOff>257040</xdr:colOff>
      <xdr:row>38</xdr:row>
      <xdr:rowOff>47520</xdr:rowOff>
    </xdr:from>
    <xdr:to>
      <xdr:col>1</xdr:col>
      <xdr:colOff>618480</xdr:colOff>
      <xdr:row>38</xdr:row>
      <xdr:rowOff>408960</xdr:rowOff>
    </xdr:to>
    <xdr:pic>
      <xdr:nvPicPr>
        <xdr:cNvPr id="1287" name="Image 26" descr="Picture"/>
        <xdr:cNvPicPr/>
      </xdr:nvPicPr>
      <xdr:blipFill>
        <a:blip r:embed="rId26"/>
        <a:stretch/>
      </xdr:blipFill>
      <xdr:spPr>
        <a:xfrm>
          <a:off x="433440" y="16401960"/>
          <a:ext cx="361440" cy="361440"/>
        </a:xfrm>
        <a:prstGeom prst="rect">
          <a:avLst/>
        </a:prstGeom>
        <a:ln w="0">
          <a:noFill/>
        </a:ln>
      </xdr:spPr>
    </xdr:pic>
    <xdr:clientData/>
  </xdr:twoCellAnchor>
  <xdr:twoCellAnchor editAs="oneCell">
    <xdr:from>
      <xdr:col>1</xdr:col>
      <xdr:colOff>257040</xdr:colOff>
      <xdr:row>39</xdr:row>
      <xdr:rowOff>47520</xdr:rowOff>
    </xdr:from>
    <xdr:to>
      <xdr:col>1</xdr:col>
      <xdr:colOff>618480</xdr:colOff>
      <xdr:row>39</xdr:row>
      <xdr:rowOff>408960</xdr:rowOff>
    </xdr:to>
    <xdr:pic>
      <xdr:nvPicPr>
        <xdr:cNvPr id="1288" name="Image 27" descr="Picture"/>
        <xdr:cNvPicPr/>
      </xdr:nvPicPr>
      <xdr:blipFill>
        <a:blip r:embed="rId27"/>
        <a:stretch/>
      </xdr:blipFill>
      <xdr:spPr>
        <a:xfrm>
          <a:off x="433440" y="16859160"/>
          <a:ext cx="361440" cy="361440"/>
        </a:xfrm>
        <a:prstGeom prst="rect">
          <a:avLst/>
        </a:prstGeom>
        <a:ln w="0">
          <a:noFill/>
        </a:ln>
      </xdr:spPr>
    </xdr:pic>
    <xdr:clientData/>
  </xdr:twoCellAnchor>
  <xdr:twoCellAnchor editAs="oneCell">
    <xdr:from>
      <xdr:col>1</xdr:col>
      <xdr:colOff>257040</xdr:colOff>
      <xdr:row>40</xdr:row>
      <xdr:rowOff>47520</xdr:rowOff>
    </xdr:from>
    <xdr:to>
      <xdr:col>1</xdr:col>
      <xdr:colOff>618480</xdr:colOff>
      <xdr:row>40</xdr:row>
      <xdr:rowOff>408960</xdr:rowOff>
    </xdr:to>
    <xdr:pic>
      <xdr:nvPicPr>
        <xdr:cNvPr id="1289" name="Image 28" descr="Picture"/>
        <xdr:cNvPicPr/>
      </xdr:nvPicPr>
      <xdr:blipFill>
        <a:blip r:embed="rId28"/>
        <a:stretch/>
      </xdr:blipFill>
      <xdr:spPr>
        <a:xfrm>
          <a:off x="433440" y="17316360"/>
          <a:ext cx="361440" cy="361440"/>
        </a:xfrm>
        <a:prstGeom prst="rect">
          <a:avLst/>
        </a:prstGeom>
        <a:ln w="0">
          <a:noFill/>
        </a:ln>
      </xdr:spPr>
    </xdr:pic>
    <xdr:clientData/>
  </xdr:twoCellAnchor>
  <xdr:twoCellAnchor editAs="oneCell">
    <xdr:from>
      <xdr:col>1</xdr:col>
      <xdr:colOff>257040</xdr:colOff>
      <xdr:row>41</xdr:row>
      <xdr:rowOff>47520</xdr:rowOff>
    </xdr:from>
    <xdr:to>
      <xdr:col>1</xdr:col>
      <xdr:colOff>618480</xdr:colOff>
      <xdr:row>41</xdr:row>
      <xdr:rowOff>408960</xdr:rowOff>
    </xdr:to>
    <xdr:pic>
      <xdr:nvPicPr>
        <xdr:cNvPr id="1290" name="Image 29" descr="Picture"/>
        <xdr:cNvPicPr/>
      </xdr:nvPicPr>
      <xdr:blipFill>
        <a:blip r:embed="rId29"/>
        <a:stretch/>
      </xdr:blipFill>
      <xdr:spPr>
        <a:xfrm>
          <a:off x="433440" y="17773560"/>
          <a:ext cx="361440" cy="361440"/>
        </a:xfrm>
        <a:prstGeom prst="rect">
          <a:avLst/>
        </a:prstGeom>
        <a:ln w="0">
          <a:noFill/>
        </a:ln>
      </xdr:spPr>
    </xdr:pic>
    <xdr:clientData/>
  </xdr:twoCellAnchor>
  <xdr:twoCellAnchor editAs="oneCell">
    <xdr:from>
      <xdr:col>1</xdr:col>
      <xdr:colOff>257040</xdr:colOff>
      <xdr:row>42</xdr:row>
      <xdr:rowOff>47520</xdr:rowOff>
    </xdr:from>
    <xdr:to>
      <xdr:col>1</xdr:col>
      <xdr:colOff>618480</xdr:colOff>
      <xdr:row>42</xdr:row>
      <xdr:rowOff>408960</xdr:rowOff>
    </xdr:to>
    <xdr:pic>
      <xdr:nvPicPr>
        <xdr:cNvPr id="1291" name="Image 30" descr="Picture"/>
        <xdr:cNvPicPr/>
      </xdr:nvPicPr>
      <xdr:blipFill>
        <a:blip r:embed="rId30"/>
        <a:stretch/>
      </xdr:blipFill>
      <xdr:spPr>
        <a:xfrm>
          <a:off x="433440" y="18230760"/>
          <a:ext cx="361440" cy="361440"/>
        </a:xfrm>
        <a:prstGeom prst="rect">
          <a:avLst/>
        </a:prstGeom>
        <a:ln w="0">
          <a:noFill/>
        </a:ln>
      </xdr:spPr>
    </xdr:pic>
    <xdr:clientData/>
  </xdr:twoCellAnchor>
  <xdr:twoCellAnchor editAs="oneCell">
    <xdr:from>
      <xdr:col>1</xdr:col>
      <xdr:colOff>257040</xdr:colOff>
      <xdr:row>43</xdr:row>
      <xdr:rowOff>47520</xdr:rowOff>
    </xdr:from>
    <xdr:to>
      <xdr:col>1</xdr:col>
      <xdr:colOff>618480</xdr:colOff>
      <xdr:row>43</xdr:row>
      <xdr:rowOff>408960</xdr:rowOff>
    </xdr:to>
    <xdr:pic>
      <xdr:nvPicPr>
        <xdr:cNvPr id="1292" name="Image 31" descr="Picture"/>
        <xdr:cNvPicPr/>
      </xdr:nvPicPr>
      <xdr:blipFill>
        <a:blip r:embed="rId31"/>
        <a:stretch/>
      </xdr:blipFill>
      <xdr:spPr>
        <a:xfrm>
          <a:off x="433440" y="18687960"/>
          <a:ext cx="361440" cy="361440"/>
        </a:xfrm>
        <a:prstGeom prst="rect">
          <a:avLst/>
        </a:prstGeom>
        <a:ln w="0">
          <a:noFill/>
        </a:ln>
      </xdr:spPr>
    </xdr:pic>
    <xdr:clientData/>
  </xdr:twoCellAnchor>
  <xdr:twoCellAnchor editAs="oneCell">
    <xdr:from>
      <xdr:col>1</xdr:col>
      <xdr:colOff>257040</xdr:colOff>
      <xdr:row>44</xdr:row>
      <xdr:rowOff>47520</xdr:rowOff>
    </xdr:from>
    <xdr:to>
      <xdr:col>1</xdr:col>
      <xdr:colOff>618480</xdr:colOff>
      <xdr:row>44</xdr:row>
      <xdr:rowOff>408960</xdr:rowOff>
    </xdr:to>
    <xdr:pic>
      <xdr:nvPicPr>
        <xdr:cNvPr id="1293" name="Image 32" descr="Picture"/>
        <xdr:cNvPicPr/>
      </xdr:nvPicPr>
      <xdr:blipFill>
        <a:blip r:embed="rId32"/>
        <a:stretch/>
      </xdr:blipFill>
      <xdr:spPr>
        <a:xfrm>
          <a:off x="433440" y="19145160"/>
          <a:ext cx="361440" cy="361440"/>
        </a:xfrm>
        <a:prstGeom prst="rect">
          <a:avLst/>
        </a:prstGeom>
        <a:ln w="0">
          <a:noFill/>
        </a:ln>
      </xdr:spPr>
    </xdr:pic>
    <xdr:clientData/>
  </xdr:twoCellAnchor>
  <xdr:twoCellAnchor editAs="oneCell">
    <xdr:from>
      <xdr:col>1</xdr:col>
      <xdr:colOff>257040</xdr:colOff>
      <xdr:row>45</xdr:row>
      <xdr:rowOff>47520</xdr:rowOff>
    </xdr:from>
    <xdr:to>
      <xdr:col>1</xdr:col>
      <xdr:colOff>618480</xdr:colOff>
      <xdr:row>45</xdr:row>
      <xdr:rowOff>408960</xdr:rowOff>
    </xdr:to>
    <xdr:pic>
      <xdr:nvPicPr>
        <xdr:cNvPr id="1294" name="Image 33" descr="Picture"/>
        <xdr:cNvPicPr/>
      </xdr:nvPicPr>
      <xdr:blipFill>
        <a:blip r:embed="rId33"/>
        <a:stretch/>
      </xdr:blipFill>
      <xdr:spPr>
        <a:xfrm>
          <a:off x="433440" y="19602360"/>
          <a:ext cx="361440" cy="361440"/>
        </a:xfrm>
        <a:prstGeom prst="rect">
          <a:avLst/>
        </a:prstGeom>
        <a:ln w="0">
          <a:noFill/>
        </a:ln>
      </xdr:spPr>
    </xdr:pic>
    <xdr:clientData/>
  </xdr:twoCellAnchor>
  <xdr:twoCellAnchor editAs="oneCell">
    <xdr:from>
      <xdr:col>1</xdr:col>
      <xdr:colOff>257040</xdr:colOff>
      <xdr:row>46</xdr:row>
      <xdr:rowOff>47520</xdr:rowOff>
    </xdr:from>
    <xdr:to>
      <xdr:col>1</xdr:col>
      <xdr:colOff>618480</xdr:colOff>
      <xdr:row>46</xdr:row>
      <xdr:rowOff>408960</xdr:rowOff>
    </xdr:to>
    <xdr:pic>
      <xdr:nvPicPr>
        <xdr:cNvPr id="1295" name="Image 34" descr="Picture"/>
        <xdr:cNvPicPr/>
      </xdr:nvPicPr>
      <xdr:blipFill>
        <a:blip r:embed="rId34"/>
        <a:stretch/>
      </xdr:blipFill>
      <xdr:spPr>
        <a:xfrm>
          <a:off x="433440" y="20059560"/>
          <a:ext cx="361440" cy="361440"/>
        </a:xfrm>
        <a:prstGeom prst="rect">
          <a:avLst/>
        </a:prstGeom>
        <a:ln w="0">
          <a:noFill/>
        </a:ln>
      </xdr:spPr>
    </xdr:pic>
    <xdr:clientData/>
  </xdr:twoCellAnchor>
  <xdr:twoCellAnchor editAs="oneCell">
    <xdr:from>
      <xdr:col>1</xdr:col>
      <xdr:colOff>190440</xdr:colOff>
      <xdr:row>50</xdr:row>
      <xdr:rowOff>28440</xdr:rowOff>
    </xdr:from>
    <xdr:to>
      <xdr:col>1</xdr:col>
      <xdr:colOff>685440</xdr:colOff>
      <xdr:row>50</xdr:row>
      <xdr:rowOff>523440</xdr:rowOff>
    </xdr:to>
    <xdr:pic>
      <xdr:nvPicPr>
        <xdr:cNvPr id="1296" name="Image 35" descr="Picture"/>
        <xdr:cNvPicPr/>
      </xdr:nvPicPr>
      <xdr:blipFill>
        <a:blip r:embed="rId35"/>
        <a:stretch/>
      </xdr:blipFill>
      <xdr:spPr>
        <a:xfrm>
          <a:off x="366840" y="21155040"/>
          <a:ext cx="495000" cy="495000"/>
        </a:xfrm>
        <a:prstGeom prst="rect">
          <a:avLst/>
        </a:prstGeom>
        <a:ln w="0">
          <a:noFill/>
        </a:ln>
      </xdr:spPr>
    </xdr:pic>
    <xdr:clientData/>
  </xdr:twoCellAnchor>
  <xdr:twoCellAnchor editAs="oneCell">
    <xdr:from>
      <xdr:col>1</xdr:col>
      <xdr:colOff>190440</xdr:colOff>
      <xdr:row>51</xdr:row>
      <xdr:rowOff>28440</xdr:rowOff>
    </xdr:from>
    <xdr:to>
      <xdr:col>1</xdr:col>
      <xdr:colOff>685440</xdr:colOff>
      <xdr:row>51</xdr:row>
      <xdr:rowOff>523440</xdr:rowOff>
    </xdr:to>
    <xdr:pic>
      <xdr:nvPicPr>
        <xdr:cNvPr id="1297" name="Image 36" descr="Picture"/>
        <xdr:cNvPicPr/>
      </xdr:nvPicPr>
      <xdr:blipFill>
        <a:blip r:embed="rId36"/>
        <a:stretch/>
      </xdr:blipFill>
      <xdr:spPr>
        <a:xfrm>
          <a:off x="366840" y="21707280"/>
          <a:ext cx="495000" cy="495000"/>
        </a:xfrm>
        <a:prstGeom prst="rect">
          <a:avLst/>
        </a:prstGeom>
        <a:ln w="0">
          <a:noFill/>
        </a:ln>
      </xdr:spPr>
    </xdr:pic>
    <xdr:clientData/>
  </xdr:twoCellAnchor>
  <xdr:twoCellAnchor editAs="oneCell">
    <xdr:from>
      <xdr:col>1</xdr:col>
      <xdr:colOff>190440</xdr:colOff>
      <xdr:row>52</xdr:row>
      <xdr:rowOff>28440</xdr:rowOff>
    </xdr:from>
    <xdr:to>
      <xdr:col>1</xdr:col>
      <xdr:colOff>685440</xdr:colOff>
      <xdr:row>52</xdr:row>
      <xdr:rowOff>523440</xdr:rowOff>
    </xdr:to>
    <xdr:pic>
      <xdr:nvPicPr>
        <xdr:cNvPr id="1298" name="Image 37" descr="Picture"/>
        <xdr:cNvPicPr/>
      </xdr:nvPicPr>
      <xdr:blipFill>
        <a:blip r:embed="rId37"/>
        <a:stretch/>
      </xdr:blipFill>
      <xdr:spPr>
        <a:xfrm>
          <a:off x="366840" y="22259880"/>
          <a:ext cx="495000" cy="495000"/>
        </a:xfrm>
        <a:prstGeom prst="rect">
          <a:avLst/>
        </a:prstGeom>
        <a:ln w="0">
          <a:noFill/>
        </a:ln>
      </xdr:spPr>
    </xdr:pic>
    <xdr:clientData/>
  </xdr:twoCellAnchor>
  <xdr:twoCellAnchor editAs="oneCell">
    <xdr:from>
      <xdr:col>1</xdr:col>
      <xdr:colOff>190440</xdr:colOff>
      <xdr:row>53</xdr:row>
      <xdr:rowOff>28440</xdr:rowOff>
    </xdr:from>
    <xdr:to>
      <xdr:col>1</xdr:col>
      <xdr:colOff>685440</xdr:colOff>
      <xdr:row>53</xdr:row>
      <xdr:rowOff>523440</xdr:rowOff>
    </xdr:to>
    <xdr:pic>
      <xdr:nvPicPr>
        <xdr:cNvPr id="1299" name="Image 38" descr="Picture"/>
        <xdr:cNvPicPr/>
      </xdr:nvPicPr>
      <xdr:blipFill>
        <a:blip r:embed="rId38"/>
        <a:stretch/>
      </xdr:blipFill>
      <xdr:spPr>
        <a:xfrm>
          <a:off x="366840" y="22812120"/>
          <a:ext cx="495000" cy="495000"/>
        </a:xfrm>
        <a:prstGeom prst="rect">
          <a:avLst/>
        </a:prstGeom>
        <a:ln w="0">
          <a:noFill/>
        </a:ln>
      </xdr:spPr>
    </xdr:pic>
    <xdr:clientData/>
  </xdr:twoCellAnchor>
  <xdr:twoCellAnchor editAs="oneCell">
    <xdr:from>
      <xdr:col>1</xdr:col>
      <xdr:colOff>190440</xdr:colOff>
      <xdr:row>54</xdr:row>
      <xdr:rowOff>28440</xdr:rowOff>
    </xdr:from>
    <xdr:to>
      <xdr:col>1</xdr:col>
      <xdr:colOff>685440</xdr:colOff>
      <xdr:row>54</xdr:row>
      <xdr:rowOff>523440</xdr:rowOff>
    </xdr:to>
    <xdr:pic>
      <xdr:nvPicPr>
        <xdr:cNvPr id="1300" name="Image 39" descr="Picture"/>
        <xdr:cNvPicPr/>
      </xdr:nvPicPr>
      <xdr:blipFill>
        <a:blip r:embed="rId39"/>
        <a:stretch/>
      </xdr:blipFill>
      <xdr:spPr>
        <a:xfrm>
          <a:off x="366840" y="23364720"/>
          <a:ext cx="495000" cy="495000"/>
        </a:xfrm>
        <a:prstGeom prst="rect">
          <a:avLst/>
        </a:prstGeom>
        <a:ln w="0">
          <a:noFill/>
        </a:ln>
      </xdr:spPr>
    </xdr:pic>
    <xdr:clientData/>
  </xdr:twoCellAnchor>
  <xdr:twoCellAnchor editAs="oneCell">
    <xdr:from>
      <xdr:col>1</xdr:col>
      <xdr:colOff>190440</xdr:colOff>
      <xdr:row>55</xdr:row>
      <xdr:rowOff>28440</xdr:rowOff>
    </xdr:from>
    <xdr:to>
      <xdr:col>1</xdr:col>
      <xdr:colOff>685440</xdr:colOff>
      <xdr:row>55</xdr:row>
      <xdr:rowOff>523440</xdr:rowOff>
    </xdr:to>
    <xdr:pic>
      <xdr:nvPicPr>
        <xdr:cNvPr id="1301" name="Image 40" descr="Picture"/>
        <xdr:cNvPicPr/>
      </xdr:nvPicPr>
      <xdr:blipFill>
        <a:blip r:embed="rId40"/>
        <a:stretch/>
      </xdr:blipFill>
      <xdr:spPr>
        <a:xfrm>
          <a:off x="366840" y="23917320"/>
          <a:ext cx="495000" cy="495000"/>
        </a:xfrm>
        <a:prstGeom prst="rect">
          <a:avLst/>
        </a:prstGeom>
        <a:ln w="0">
          <a:noFill/>
        </a:ln>
      </xdr:spPr>
    </xdr:pic>
    <xdr:clientData/>
  </xdr:twoCellAnchor>
  <xdr:twoCellAnchor editAs="oneCell">
    <xdr:from>
      <xdr:col>1</xdr:col>
      <xdr:colOff>190440</xdr:colOff>
      <xdr:row>56</xdr:row>
      <xdr:rowOff>28440</xdr:rowOff>
    </xdr:from>
    <xdr:to>
      <xdr:col>1</xdr:col>
      <xdr:colOff>685440</xdr:colOff>
      <xdr:row>56</xdr:row>
      <xdr:rowOff>523440</xdr:rowOff>
    </xdr:to>
    <xdr:pic>
      <xdr:nvPicPr>
        <xdr:cNvPr id="1302" name="Image 41" descr="Picture"/>
        <xdr:cNvPicPr/>
      </xdr:nvPicPr>
      <xdr:blipFill>
        <a:blip r:embed="rId41"/>
        <a:stretch/>
      </xdr:blipFill>
      <xdr:spPr>
        <a:xfrm>
          <a:off x="366840" y="24469560"/>
          <a:ext cx="495000" cy="495000"/>
        </a:xfrm>
        <a:prstGeom prst="rect">
          <a:avLst/>
        </a:prstGeom>
        <a:ln w="0">
          <a:noFill/>
        </a:ln>
      </xdr:spPr>
    </xdr:pic>
    <xdr:clientData/>
  </xdr:twoCellAnchor>
  <xdr:twoCellAnchor editAs="oneCell">
    <xdr:from>
      <xdr:col>1</xdr:col>
      <xdr:colOff>190440</xdr:colOff>
      <xdr:row>57</xdr:row>
      <xdr:rowOff>28440</xdr:rowOff>
    </xdr:from>
    <xdr:to>
      <xdr:col>1</xdr:col>
      <xdr:colOff>685440</xdr:colOff>
      <xdr:row>57</xdr:row>
      <xdr:rowOff>523440</xdr:rowOff>
    </xdr:to>
    <xdr:pic>
      <xdr:nvPicPr>
        <xdr:cNvPr id="1303" name="Image 42" descr="Picture"/>
        <xdr:cNvPicPr/>
      </xdr:nvPicPr>
      <xdr:blipFill>
        <a:blip r:embed="rId42"/>
        <a:stretch/>
      </xdr:blipFill>
      <xdr:spPr>
        <a:xfrm>
          <a:off x="366840" y="25022160"/>
          <a:ext cx="495000" cy="495000"/>
        </a:xfrm>
        <a:prstGeom prst="rect">
          <a:avLst/>
        </a:prstGeom>
        <a:ln w="0">
          <a:noFill/>
        </a:ln>
      </xdr:spPr>
    </xdr:pic>
    <xdr:clientData/>
  </xdr:twoCellAnchor>
  <xdr:twoCellAnchor editAs="oneCell">
    <xdr:from>
      <xdr:col>1</xdr:col>
      <xdr:colOff>190440</xdr:colOff>
      <xdr:row>58</xdr:row>
      <xdr:rowOff>28440</xdr:rowOff>
    </xdr:from>
    <xdr:to>
      <xdr:col>1</xdr:col>
      <xdr:colOff>685440</xdr:colOff>
      <xdr:row>58</xdr:row>
      <xdr:rowOff>523440</xdr:rowOff>
    </xdr:to>
    <xdr:pic>
      <xdr:nvPicPr>
        <xdr:cNvPr id="1304" name="Image 43" descr="Picture"/>
        <xdr:cNvPicPr/>
      </xdr:nvPicPr>
      <xdr:blipFill>
        <a:blip r:embed="rId43"/>
        <a:stretch/>
      </xdr:blipFill>
      <xdr:spPr>
        <a:xfrm>
          <a:off x="366840" y="25574400"/>
          <a:ext cx="495000" cy="495000"/>
        </a:xfrm>
        <a:prstGeom prst="rect">
          <a:avLst/>
        </a:prstGeom>
        <a:ln w="0">
          <a:noFill/>
        </a:ln>
      </xdr:spPr>
    </xdr:pic>
    <xdr:clientData/>
  </xdr:twoCellAnchor>
  <xdr:twoCellAnchor editAs="oneCell">
    <xdr:from>
      <xdr:col>1</xdr:col>
      <xdr:colOff>190440</xdr:colOff>
      <xdr:row>59</xdr:row>
      <xdr:rowOff>28440</xdr:rowOff>
    </xdr:from>
    <xdr:to>
      <xdr:col>1</xdr:col>
      <xdr:colOff>685440</xdr:colOff>
      <xdr:row>59</xdr:row>
      <xdr:rowOff>523440</xdr:rowOff>
    </xdr:to>
    <xdr:pic>
      <xdr:nvPicPr>
        <xdr:cNvPr id="1305" name="Image 44" descr="Picture"/>
        <xdr:cNvPicPr/>
      </xdr:nvPicPr>
      <xdr:blipFill>
        <a:blip r:embed="rId44"/>
        <a:stretch/>
      </xdr:blipFill>
      <xdr:spPr>
        <a:xfrm>
          <a:off x="366840" y="26127000"/>
          <a:ext cx="495000" cy="495000"/>
        </a:xfrm>
        <a:prstGeom prst="rect">
          <a:avLst/>
        </a:prstGeom>
        <a:ln w="0">
          <a:noFill/>
        </a:ln>
      </xdr:spPr>
    </xdr:pic>
    <xdr:clientData/>
  </xdr:twoCellAnchor>
  <xdr:twoCellAnchor editAs="oneCell">
    <xdr:from>
      <xdr:col>1</xdr:col>
      <xdr:colOff>190440</xdr:colOff>
      <xdr:row>60</xdr:row>
      <xdr:rowOff>28440</xdr:rowOff>
    </xdr:from>
    <xdr:to>
      <xdr:col>1</xdr:col>
      <xdr:colOff>685440</xdr:colOff>
      <xdr:row>60</xdr:row>
      <xdr:rowOff>523440</xdr:rowOff>
    </xdr:to>
    <xdr:pic>
      <xdr:nvPicPr>
        <xdr:cNvPr id="1306" name="Image 45" descr="Picture"/>
        <xdr:cNvPicPr/>
      </xdr:nvPicPr>
      <xdr:blipFill>
        <a:blip r:embed="rId45"/>
        <a:stretch/>
      </xdr:blipFill>
      <xdr:spPr>
        <a:xfrm>
          <a:off x="366840" y="26679240"/>
          <a:ext cx="495000" cy="495000"/>
        </a:xfrm>
        <a:prstGeom prst="rect">
          <a:avLst/>
        </a:prstGeom>
        <a:ln w="0">
          <a:noFill/>
        </a:ln>
      </xdr:spPr>
    </xdr:pic>
    <xdr:clientData/>
  </xdr:twoCellAnchor>
  <xdr:twoCellAnchor editAs="oneCell">
    <xdr:from>
      <xdr:col>1</xdr:col>
      <xdr:colOff>190440</xdr:colOff>
      <xdr:row>61</xdr:row>
      <xdr:rowOff>28440</xdr:rowOff>
    </xdr:from>
    <xdr:to>
      <xdr:col>1</xdr:col>
      <xdr:colOff>685440</xdr:colOff>
      <xdr:row>61</xdr:row>
      <xdr:rowOff>523440</xdr:rowOff>
    </xdr:to>
    <xdr:pic>
      <xdr:nvPicPr>
        <xdr:cNvPr id="1307" name="Image 46" descr="Picture"/>
        <xdr:cNvPicPr/>
      </xdr:nvPicPr>
      <xdr:blipFill>
        <a:blip r:embed="rId46"/>
        <a:stretch/>
      </xdr:blipFill>
      <xdr:spPr>
        <a:xfrm>
          <a:off x="366840" y="27231840"/>
          <a:ext cx="495000" cy="495000"/>
        </a:xfrm>
        <a:prstGeom prst="rect">
          <a:avLst/>
        </a:prstGeom>
        <a:ln w="0">
          <a:noFill/>
        </a:ln>
      </xdr:spPr>
    </xdr:pic>
    <xdr:clientData/>
  </xdr:twoCellAnchor>
  <xdr:twoCellAnchor editAs="oneCell">
    <xdr:from>
      <xdr:col>1</xdr:col>
      <xdr:colOff>190440</xdr:colOff>
      <xdr:row>62</xdr:row>
      <xdr:rowOff>28440</xdr:rowOff>
    </xdr:from>
    <xdr:to>
      <xdr:col>1</xdr:col>
      <xdr:colOff>685440</xdr:colOff>
      <xdr:row>62</xdr:row>
      <xdr:rowOff>523440</xdr:rowOff>
    </xdr:to>
    <xdr:pic>
      <xdr:nvPicPr>
        <xdr:cNvPr id="1308" name="Image 47" descr="Picture"/>
        <xdr:cNvPicPr/>
      </xdr:nvPicPr>
      <xdr:blipFill>
        <a:blip r:embed="rId47"/>
        <a:stretch/>
      </xdr:blipFill>
      <xdr:spPr>
        <a:xfrm>
          <a:off x="366840" y="27784440"/>
          <a:ext cx="495000" cy="495000"/>
        </a:xfrm>
        <a:prstGeom prst="rect">
          <a:avLst/>
        </a:prstGeom>
        <a:ln w="0">
          <a:noFill/>
        </a:ln>
      </xdr:spPr>
    </xdr:pic>
    <xdr:clientData/>
  </xdr:twoCellAnchor>
  <xdr:twoCellAnchor editAs="oneCell">
    <xdr:from>
      <xdr:col>1</xdr:col>
      <xdr:colOff>190440</xdr:colOff>
      <xdr:row>63</xdr:row>
      <xdr:rowOff>28440</xdr:rowOff>
    </xdr:from>
    <xdr:to>
      <xdr:col>1</xdr:col>
      <xdr:colOff>685440</xdr:colOff>
      <xdr:row>63</xdr:row>
      <xdr:rowOff>523440</xdr:rowOff>
    </xdr:to>
    <xdr:pic>
      <xdr:nvPicPr>
        <xdr:cNvPr id="1309" name="Image 48" descr="Picture"/>
        <xdr:cNvPicPr/>
      </xdr:nvPicPr>
      <xdr:blipFill>
        <a:blip r:embed="rId48"/>
        <a:stretch/>
      </xdr:blipFill>
      <xdr:spPr>
        <a:xfrm>
          <a:off x="366840" y="28336680"/>
          <a:ext cx="495000" cy="495000"/>
        </a:xfrm>
        <a:prstGeom prst="rect">
          <a:avLst/>
        </a:prstGeom>
        <a:ln w="0">
          <a:noFill/>
        </a:ln>
      </xdr:spPr>
    </xdr:pic>
    <xdr:clientData/>
  </xdr:twoCellAnchor>
  <xdr:twoCellAnchor editAs="oneCell">
    <xdr:from>
      <xdr:col>1</xdr:col>
      <xdr:colOff>190440</xdr:colOff>
      <xdr:row>64</xdr:row>
      <xdr:rowOff>28440</xdr:rowOff>
    </xdr:from>
    <xdr:to>
      <xdr:col>1</xdr:col>
      <xdr:colOff>685440</xdr:colOff>
      <xdr:row>64</xdr:row>
      <xdr:rowOff>523440</xdr:rowOff>
    </xdr:to>
    <xdr:pic>
      <xdr:nvPicPr>
        <xdr:cNvPr id="1310" name="Image 49" descr="Picture"/>
        <xdr:cNvPicPr/>
      </xdr:nvPicPr>
      <xdr:blipFill>
        <a:blip r:embed="rId49"/>
        <a:stretch/>
      </xdr:blipFill>
      <xdr:spPr>
        <a:xfrm>
          <a:off x="366840" y="28889280"/>
          <a:ext cx="495000" cy="495000"/>
        </a:xfrm>
        <a:prstGeom prst="rect">
          <a:avLst/>
        </a:prstGeom>
        <a:ln w="0">
          <a:noFill/>
        </a:ln>
      </xdr:spPr>
    </xdr:pic>
    <xdr:clientData/>
  </xdr:twoCellAnchor>
  <xdr:twoCellAnchor editAs="oneCell">
    <xdr:from>
      <xdr:col>1</xdr:col>
      <xdr:colOff>190440</xdr:colOff>
      <xdr:row>65</xdr:row>
      <xdr:rowOff>28440</xdr:rowOff>
    </xdr:from>
    <xdr:to>
      <xdr:col>1</xdr:col>
      <xdr:colOff>685440</xdr:colOff>
      <xdr:row>65</xdr:row>
      <xdr:rowOff>523440</xdr:rowOff>
    </xdr:to>
    <xdr:pic>
      <xdr:nvPicPr>
        <xdr:cNvPr id="1311" name="Image 50" descr="Picture"/>
        <xdr:cNvPicPr/>
      </xdr:nvPicPr>
      <xdr:blipFill>
        <a:blip r:embed="rId50"/>
        <a:stretch/>
      </xdr:blipFill>
      <xdr:spPr>
        <a:xfrm>
          <a:off x="366840" y="29441520"/>
          <a:ext cx="495000" cy="495000"/>
        </a:xfrm>
        <a:prstGeom prst="rect">
          <a:avLst/>
        </a:prstGeom>
        <a:ln w="0">
          <a:noFill/>
        </a:ln>
      </xdr:spPr>
    </xdr:pic>
    <xdr:clientData/>
  </xdr:twoCellAnchor>
  <xdr:twoCellAnchor editAs="oneCell">
    <xdr:from>
      <xdr:col>1</xdr:col>
      <xdr:colOff>190440</xdr:colOff>
      <xdr:row>66</xdr:row>
      <xdr:rowOff>28440</xdr:rowOff>
    </xdr:from>
    <xdr:to>
      <xdr:col>1</xdr:col>
      <xdr:colOff>685440</xdr:colOff>
      <xdr:row>66</xdr:row>
      <xdr:rowOff>523440</xdr:rowOff>
    </xdr:to>
    <xdr:pic>
      <xdr:nvPicPr>
        <xdr:cNvPr id="1312" name="Image 51" descr="Picture"/>
        <xdr:cNvPicPr/>
      </xdr:nvPicPr>
      <xdr:blipFill>
        <a:blip r:embed="rId51"/>
        <a:stretch/>
      </xdr:blipFill>
      <xdr:spPr>
        <a:xfrm>
          <a:off x="366840" y="29994120"/>
          <a:ext cx="495000" cy="495000"/>
        </a:xfrm>
        <a:prstGeom prst="rect">
          <a:avLst/>
        </a:prstGeom>
        <a:ln w="0">
          <a:noFill/>
        </a:ln>
      </xdr:spPr>
    </xdr:pic>
    <xdr:clientData/>
  </xdr:twoCellAnchor>
  <xdr:twoCellAnchor editAs="oneCell">
    <xdr:from>
      <xdr:col>1</xdr:col>
      <xdr:colOff>190440</xdr:colOff>
      <xdr:row>67</xdr:row>
      <xdr:rowOff>28440</xdr:rowOff>
    </xdr:from>
    <xdr:to>
      <xdr:col>1</xdr:col>
      <xdr:colOff>685440</xdr:colOff>
      <xdr:row>67</xdr:row>
      <xdr:rowOff>523440</xdr:rowOff>
    </xdr:to>
    <xdr:pic>
      <xdr:nvPicPr>
        <xdr:cNvPr id="1313" name="Image 52" descr="Picture"/>
        <xdr:cNvPicPr/>
      </xdr:nvPicPr>
      <xdr:blipFill>
        <a:blip r:embed="rId52"/>
        <a:stretch/>
      </xdr:blipFill>
      <xdr:spPr>
        <a:xfrm>
          <a:off x="366840" y="30546720"/>
          <a:ext cx="495000" cy="495000"/>
        </a:xfrm>
        <a:prstGeom prst="rect">
          <a:avLst/>
        </a:prstGeom>
        <a:ln w="0">
          <a:noFill/>
        </a:ln>
      </xdr:spPr>
    </xdr:pic>
    <xdr:clientData/>
  </xdr:twoCellAnchor>
  <xdr:twoCellAnchor editAs="oneCell">
    <xdr:from>
      <xdr:col>1</xdr:col>
      <xdr:colOff>190440</xdr:colOff>
      <xdr:row>68</xdr:row>
      <xdr:rowOff>28440</xdr:rowOff>
    </xdr:from>
    <xdr:to>
      <xdr:col>1</xdr:col>
      <xdr:colOff>685440</xdr:colOff>
      <xdr:row>68</xdr:row>
      <xdr:rowOff>523440</xdr:rowOff>
    </xdr:to>
    <xdr:pic>
      <xdr:nvPicPr>
        <xdr:cNvPr id="1314" name="Image 53" descr="Picture"/>
        <xdr:cNvPicPr/>
      </xdr:nvPicPr>
      <xdr:blipFill>
        <a:blip r:embed="rId53"/>
        <a:stretch/>
      </xdr:blipFill>
      <xdr:spPr>
        <a:xfrm>
          <a:off x="366840" y="31098960"/>
          <a:ext cx="495000" cy="495000"/>
        </a:xfrm>
        <a:prstGeom prst="rect">
          <a:avLst/>
        </a:prstGeom>
        <a:ln w="0">
          <a:noFill/>
        </a:ln>
      </xdr:spPr>
    </xdr:pic>
    <xdr:clientData/>
  </xdr:twoCellAnchor>
  <xdr:twoCellAnchor editAs="oneCell">
    <xdr:from>
      <xdr:col>1</xdr:col>
      <xdr:colOff>190440</xdr:colOff>
      <xdr:row>69</xdr:row>
      <xdr:rowOff>28440</xdr:rowOff>
    </xdr:from>
    <xdr:to>
      <xdr:col>1</xdr:col>
      <xdr:colOff>685440</xdr:colOff>
      <xdr:row>69</xdr:row>
      <xdr:rowOff>523440</xdr:rowOff>
    </xdr:to>
    <xdr:pic>
      <xdr:nvPicPr>
        <xdr:cNvPr id="1315" name="Image 54" descr="Picture"/>
        <xdr:cNvPicPr/>
      </xdr:nvPicPr>
      <xdr:blipFill>
        <a:blip r:embed="rId54"/>
        <a:stretch/>
      </xdr:blipFill>
      <xdr:spPr>
        <a:xfrm>
          <a:off x="366840" y="31651560"/>
          <a:ext cx="495000" cy="495000"/>
        </a:xfrm>
        <a:prstGeom prst="rect">
          <a:avLst/>
        </a:prstGeom>
        <a:ln w="0">
          <a:noFill/>
        </a:ln>
      </xdr:spPr>
    </xdr:pic>
    <xdr:clientData/>
  </xdr:twoCellAnchor>
  <xdr:twoCellAnchor editAs="oneCell">
    <xdr:from>
      <xdr:col>1</xdr:col>
      <xdr:colOff>190440</xdr:colOff>
      <xdr:row>70</xdr:row>
      <xdr:rowOff>28440</xdr:rowOff>
    </xdr:from>
    <xdr:to>
      <xdr:col>1</xdr:col>
      <xdr:colOff>685440</xdr:colOff>
      <xdr:row>70</xdr:row>
      <xdr:rowOff>523440</xdr:rowOff>
    </xdr:to>
    <xdr:pic>
      <xdr:nvPicPr>
        <xdr:cNvPr id="1316" name="Image 55" descr="Picture"/>
        <xdr:cNvPicPr/>
      </xdr:nvPicPr>
      <xdr:blipFill>
        <a:blip r:embed="rId55"/>
        <a:stretch/>
      </xdr:blipFill>
      <xdr:spPr>
        <a:xfrm>
          <a:off x="366840" y="32203800"/>
          <a:ext cx="495000" cy="495000"/>
        </a:xfrm>
        <a:prstGeom prst="rect">
          <a:avLst/>
        </a:prstGeom>
        <a:ln w="0">
          <a:noFill/>
        </a:ln>
      </xdr:spPr>
    </xdr:pic>
    <xdr:clientData/>
  </xdr:twoCellAnchor>
  <xdr:twoCellAnchor editAs="oneCell">
    <xdr:from>
      <xdr:col>1</xdr:col>
      <xdr:colOff>190440</xdr:colOff>
      <xdr:row>71</xdr:row>
      <xdr:rowOff>28440</xdr:rowOff>
    </xdr:from>
    <xdr:to>
      <xdr:col>1</xdr:col>
      <xdr:colOff>685440</xdr:colOff>
      <xdr:row>71</xdr:row>
      <xdr:rowOff>523440</xdr:rowOff>
    </xdr:to>
    <xdr:pic>
      <xdr:nvPicPr>
        <xdr:cNvPr id="1317" name="Image 56" descr="Picture"/>
        <xdr:cNvPicPr/>
      </xdr:nvPicPr>
      <xdr:blipFill>
        <a:blip r:embed="rId56"/>
        <a:stretch/>
      </xdr:blipFill>
      <xdr:spPr>
        <a:xfrm>
          <a:off x="366840" y="32756400"/>
          <a:ext cx="495000" cy="495000"/>
        </a:xfrm>
        <a:prstGeom prst="rect">
          <a:avLst/>
        </a:prstGeom>
        <a:ln w="0">
          <a:noFill/>
        </a:ln>
      </xdr:spPr>
    </xdr:pic>
    <xdr:clientData/>
  </xdr:twoCellAnchor>
  <xdr:twoCellAnchor editAs="oneCell">
    <xdr:from>
      <xdr:col>1</xdr:col>
      <xdr:colOff>190440</xdr:colOff>
      <xdr:row>72</xdr:row>
      <xdr:rowOff>28440</xdr:rowOff>
    </xdr:from>
    <xdr:to>
      <xdr:col>1</xdr:col>
      <xdr:colOff>685440</xdr:colOff>
      <xdr:row>72</xdr:row>
      <xdr:rowOff>523440</xdr:rowOff>
    </xdr:to>
    <xdr:pic>
      <xdr:nvPicPr>
        <xdr:cNvPr id="1318" name="Image 57" descr="Picture"/>
        <xdr:cNvPicPr/>
      </xdr:nvPicPr>
      <xdr:blipFill>
        <a:blip r:embed="rId57"/>
        <a:stretch/>
      </xdr:blipFill>
      <xdr:spPr>
        <a:xfrm>
          <a:off x="366840" y="33308640"/>
          <a:ext cx="495000" cy="495000"/>
        </a:xfrm>
        <a:prstGeom prst="rect">
          <a:avLst/>
        </a:prstGeom>
        <a:ln w="0">
          <a:noFill/>
        </a:ln>
      </xdr:spPr>
    </xdr:pic>
    <xdr:clientData/>
  </xdr:twoCellAnchor>
  <xdr:twoCellAnchor editAs="oneCell">
    <xdr:from>
      <xdr:col>1</xdr:col>
      <xdr:colOff>190440</xdr:colOff>
      <xdr:row>73</xdr:row>
      <xdr:rowOff>28440</xdr:rowOff>
    </xdr:from>
    <xdr:to>
      <xdr:col>1</xdr:col>
      <xdr:colOff>685440</xdr:colOff>
      <xdr:row>73</xdr:row>
      <xdr:rowOff>523440</xdr:rowOff>
    </xdr:to>
    <xdr:pic>
      <xdr:nvPicPr>
        <xdr:cNvPr id="1319" name="Image 58" descr="Picture"/>
        <xdr:cNvPicPr/>
      </xdr:nvPicPr>
      <xdr:blipFill>
        <a:blip r:embed="rId58"/>
        <a:stretch/>
      </xdr:blipFill>
      <xdr:spPr>
        <a:xfrm>
          <a:off x="366840" y="33861240"/>
          <a:ext cx="495000" cy="495000"/>
        </a:xfrm>
        <a:prstGeom prst="rect">
          <a:avLst/>
        </a:prstGeom>
        <a:ln w="0">
          <a:noFill/>
        </a:ln>
      </xdr:spPr>
    </xdr:pic>
    <xdr:clientData/>
  </xdr:twoCellAnchor>
  <xdr:twoCellAnchor editAs="oneCell">
    <xdr:from>
      <xdr:col>1</xdr:col>
      <xdr:colOff>190440</xdr:colOff>
      <xdr:row>74</xdr:row>
      <xdr:rowOff>28440</xdr:rowOff>
    </xdr:from>
    <xdr:to>
      <xdr:col>1</xdr:col>
      <xdr:colOff>685440</xdr:colOff>
      <xdr:row>74</xdr:row>
      <xdr:rowOff>523440</xdr:rowOff>
    </xdr:to>
    <xdr:pic>
      <xdr:nvPicPr>
        <xdr:cNvPr id="1320" name="Image 59" descr="Picture"/>
        <xdr:cNvPicPr/>
      </xdr:nvPicPr>
      <xdr:blipFill>
        <a:blip r:embed="rId59"/>
        <a:stretch/>
      </xdr:blipFill>
      <xdr:spPr>
        <a:xfrm>
          <a:off x="366840" y="34413840"/>
          <a:ext cx="495000" cy="495000"/>
        </a:xfrm>
        <a:prstGeom prst="rect">
          <a:avLst/>
        </a:prstGeom>
        <a:ln w="0">
          <a:noFill/>
        </a:ln>
      </xdr:spPr>
    </xdr:pic>
    <xdr:clientData/>
  </xdr:twoCellAnchor>
  <xdr:twoCellAnchor editAs="oneCell">
    <xdr:from>
      <xdr:col>1</xdr:col>
      <xdr:colOff>190440</xdr:colOff>
      <xdr:row>75</xdr:row>
      <xdr:rowOff>28440</xdr:rowOff>
    </xdr:from>
    <xdr:to>
      <xdr:col>1</xdr:col>
      <xdr:colOff>685440</xdr:colOff>
      <xdr:row>75</xdr:row>
      <xdr:rowOff>523440</xdr:rowOff>
    </xdr:to>
    <xdr:pic>
      <xdr:nvPicPr>
        <xdr:cNvPr id="1321" name="Image 60" descr="Picture"/>
        <xdr:cNvPicPr/>
      </xdr:nvPicPr>
      <xdr:blipFill>
        <a:blip r:embed="rId60"/>
        <a:stretch/>
      </xdr:blipFill>
      <xdr:spPr>
        <a:xfrm>
          <a:off x="366840" y="34966080"/>
          <a:ext cx="495000" cy="495000"/>
        </a:xfrm>
        <a:prstGeom prst="rect">
          <a:avLst/>
        </a:prstGeom>
        <a:ln w="0">
          <a:noFill/>
        </a:ln>
      </xdr:spPr>
    </xdr:pic>
    <xdr:clientData/>
  </xdr:twoCellAnchor>
  <xdr:twoCellAnchor editAs="oneCell">
    <xdr:from>
      <xdr:col>1</xdr:col>
      <xdr:colOff>190440</xdr:colOff>
      <xdr:row>76</xdr:row>
      <xdr:rowOff>28440</xdr:rowOff>
    </xdr:from>
    <xdr:to>
      <xdr:col>1</xdr:col>
      <xdr:colOff>685440</xdr:colOff>
      <xdr:row>76</xdr:row>
      <xdr:rowOff>523440</xdr:rowOff>
    </xdr:to>
    <xdr:pic>
      <xdr:nvPicPr>
        <xdr:cNvPr id="1322" name="Image 61" descr="Picture"/>
        <xdr:cNvPicPr/>
      </xdr:nvPicPr>
      <xdr:blipFill>
        <a:blip r:embed="rId61"/>
        <a:stretch/>
      </xdr:blipFill>
      <xdr:spPr>
        <a:xfrm>
          <a:off x="366840" y="35518680"/>
          <a:ext cx="495000" cy="495000"/>
        </a:xfrm>
        <a:prstGeom prst="rect">
          <a:avLst/>
        </a:prstGeom>
        <a:ln w="0">
          <a:noFill/>
        </a:ln>
      </xdr:spPr>
    </xdr:pic>
    <xdr:clientData/>
  </xdr:twoCellAnchor>
  <xdr:twoCellAnchor editAs="oneCell">
    <xdr:from>
      <xdr:col>1</xdr:col>
      <xdr:colOff>190440</xdr:colOff>
      <xdr:row>77</xdr:row>
      <xdr:rowOff>28440</xdr:rowOff>
    </xdr:from>
    <xdr:to>
      <xdr:col>1</xdr:col>
      <xdr:colOff>685440</xdr:colOff>
      <xdr:row>77</xdr:row>
      <xdr:rowOff>523440</xdr:rowOff>
    </xdr:to>
    <xdr:pic>
      <xdr:nvPicPr>
        <xdr:cNvPr id="1323" name="Image 62" descr="Picture"/>
        <xdr:cNvPicPr/>
      </xdr:nvPicPr>
      <xdr:blipFill>
        <a:blip r:embed="rId62"/>
        <a:stretch/>
      </xdr:blipFill>
      <xdr:spPr>
        <a:xfrm>
          <a:off x="366840" y="36070920"/>
          <a:ext cx="495000" cy="495000"/>
        </a:xfrm>
        <a:prstGeom prst="rect">
          <a:avLst/>
        </a:prstGeom>
        <a:ln w="0">
          <a:noFill/>
        </a:ln>
      </xdr:spPr>
    </xdr:pic>
    <xdr:clientData/>
  </xdr:twoCellAnchor>
  <xdr:twoCellAnchor editAs="oneCell">
    <xdr:from>
      <xdr:col>1</xdr:col>
      <xdr:colOff>190440</xdr:colOff>
      <xdr:row>78</xdr:row>
      <xdr:rowOff>28440</xdr:rowOff>
    </xdr:from>
    <xdr:to>
      <xdr:col>1</xdr:col>
      <xdr:colOff>685440</xdr:colOff>
      <xdr:row>78</xdr:row>
      <xdr:rowOff>523440</xdr:rowOff>
    </xdr:to>
    <xdr:pic>
      <xdr:nvPicPr>
        <xdr:cNvPr id="1324" name="Image 63" descr="Picture"/>
        <xdr:cNvPicPr/>
      </xdr:nvPicPr>
      <xdr:blipFill>
        <a:blip r:embed="rId63"/>
        <a:stretch/>
      </xdr:blipFill>
      <xdr:spPr>
        <a:xfrm>
          <a:off x="366840" y="36623520"/>
          <a:ext cx="495000" cy="495000"/>
        </a:xfrm>
        <a:prstGeom prst="rect">
          <a:avLst/>
        </a:prstGeom>
        <a:ln w="0">
          <a:noFill/>
        </a:ln>
      </xdr:spPr>
    </xdr:pic>
    <xdr:clientData/>
  </xdr:twoCellAnchor>
  <xdr:twoCellAnchor editAs="oneCell">
    <xdr:from>
      <xdr:col>1</xdr:col>
      <xdr:colOff>190440</xdr:colOff>
      <xdr:row>79</xdr:row>
      <xdr:rowOff>28440</xdr:rowOff>
    </xdr:from>
    <xdr:to>
      <xdr:col>1</xdr:col>
      <xdr:colOff>685440</xdr:colOff>
      <xdr:row>79</xdr:row>
      <xdr:rowOff>523440</xdr:rowOff>
    </xdr:to>
    <xdr:pic>
      <xdr:nvPicPr>
        <xdr:cNvPr id="1325" name="Image 64" descr="Picture"/>
        <xdr:cNvPicPr/>
      </xdr:nvPicPr>
      <xdr:blipFill>
        <a:blip r:embed="rId64"/>
        <a:stretch/>
      </xdr:blipFill>
      <xdr:spPr>
        <a:xfrm>
          <a:off x="366840" y="37176120"/>
          <a:ext cx="495000" cy="495000"/>
        </a:xfrm>
        <a:prstGeom prst="rect">
          <a:avLst/>
        </a:prstGeom>
        <a:ln w="0">
          <a:noFill/>
        </a:ln>
      </xdr:spPr>
    </xdr:pic>
    <xdr:clientData/>
  </xdr:twoCellAnchor>
  <xdr:twoCellAnchor editAs="oneCell">
    <xdr:from>
      <xdr:col>1</xdr:col>
      <xdr:colOff>190440</xdr:colOff>
      <xdr:row>80</xdr:row>
      <xdr:rowOff>28440</xdr:rowOff>
    </xdr:from>
    <xdr:to>
      <xdr:col>1</xdr:col>
      <xdr:colOff>685440</xdr:colOff>
      <xdr:row>80</xdr:row>
      <xdr:rowOff>523440</xdr:rowOff>
    </xdr:to>
    <xdr:pic>
      <xdr:nvPicPr>
        <xdr:cNvPr id="1326" name="Image 65" descr="Picture"/>
        <xdr:cNvPicPr/>
      </xdr:nvPicPr>
      <xdr:blipFill>
        <a:blip r:embed="rId65"/>
        <a:stretch/>
      </xdr:blipFill>
      <xdr:spPr>
        <a:xfrm>
          <a:off x="366840" y="37728360"/>
          <a:ext cx="495000" cy="495000"/>
        </a:xfrm>
        <a:prstGeom prst="rect">
          <a:avLst/>
        </a:prstGeom>
        <a:ln w="0">
          <a:noFill/>
        </a:ln>
      </xdr:spPr>
    </xdr:pic>
    <xdr:clientData/>
  </xdr:twoCellAnchor>
  <xdr:twoCellAnchor editAs="oneCell">
    <xdr:from>
      <xdr:col>1</xdr:col>
      <xdr:colOff>190440</xdr:colOff>
      <xdr:row>81</xdr:row>
      <xdr:rowOff>28440</xdr:rowOff>
    </xdr:from>
    <xdr:to>
      <xdr:col>1</xdr:col>
      <xdr:colOff>685440</xdr:colOff>
      <xdr:row>81</xdr:row>
      <xdr:rowOff>523440</xdr:rowOff>
    </xdr:to>
    <xdr:pic>
      <xdr:nvPicPr>
        <xdr:cNvPr id="1327" name="Image 66" descr="Picture"/>
        <xdr:cNvPicPr/>
      </xdr:nvPicPr>
      <xdr:blipFill>
        <a:blip r:embed="rId66"/>
        <a:stretch/>
      </xdr:blipFill>
      <xdr:spPr>
        <a:xfrm>
          <a:off x="366840" y="38280960"/>
          <a:ext cx="495000" cy="495000"/>
        </a:xfrm>
        <a:prstGeom prst="rect">
          <a:avLst/>
        </a:prstGeom>
        <a:ln w="0">
          <a:noFill/>
        </a:ln>
      </xdr:spPr>
    </xdr:pic>
    <xdr:clientData/>
  </xdr:twoCellAnchor>
  <xdr:twoCellAnchor editAs="oneCell">
    <xdr:from>
      <xdr:col>1</xdr:col>
      <xdr:colOff>190440</xdr:colOff>
      <xdr:row>82</xdr:row>
      <xdr:rowOff>28440</xdr:rowOff>
    </xdr:from>
    <xdr:to>
      <xdr:col>1</xdr:col>
      <xdr:colOff>685440</xdr:colOff>
      <xdr:row>82</xdr:row>
      <xdr:rowOff>523440</xdr:rowOff>
    </xdr:to>
    <xdr:pic>
      <xdr:nvPicPr>
        <xdr:cNvPr id="1328" name="Image 67" descr="Picture"/>
        <xdr:cNvPicPr/>
      </xdr:nvPicPr>
      <xdr:blipFill>
        <a:blip r:embed="rId67"/>
        <a:stretch/>
      </xdr:blipFill>
      <xdr:spPr>
        <a:xfrm>
          <a:off x="366840" y="38833200"/>
          <a:ext cx="495000" cy="495000"/>
        </a:xfrm>
        <a:prstGeom prst="rect">
          <a:avLst/>
        </a:prstGeom>
        <a:ln w="0">
          <a:noFill/>
        </a:ln>
      </xdr:spPr>
    </xdr:pic>
    <xdr:clientData/>
  </xdr:twoCellAnchor>
  <xdr:twoCellAnchor editAs="oneCell">
    <xdr:from>
      <xdr:col>1</xdr:col>
      <xdr:colOff>190440</xdr:colOff>
      <xdr:row>83</xdr:row>
      <xdr:rowOff>28440</xdr:rowOff>
    </xdr:from>
    <xdr:to>
      <xdr:col>1</xdr:col>
      <xdr:colOff>685440</xdr:colOff>
      <xdr:row>83</xdr:row>
      <xdr:rowOff>523440</xdr:rowOff>
    </xdr:to>
    <xdr:pic>
      <xdr:nvPicPr>
        <xdr:cNvPr id="1329" name="Image 68" descr="Picture"/>
        <xdr:cNvPicPr/>
      </xdr:nvPicPr>
      <xdr:blipFill>
        <a:blip r:embed="rId68"/>
        <a:stretch/>
      </xdr:blipFill>
      <xdr:spPr>
        <a:xfrm>
          <a:off x="366840" y="39385800"/>
          <a:ext cx="495000" cy="495000"/>
        </a:xfrm>
        <a:prstGeom prst="rect">
          <a:avLst/>
        </a:prstGeom>
        <a:ln w="0">
          <a:noFill/>
        </a:ln>
      </xdr:spPr>
    </xdr:pic>
    <xdr:clientData/>
  </xdr:twoCellAnchor>
  <xdr:twoCellAnchor editAs="oneCell">
    <xdr:from>
      <xdr:col>1</xdr:col>
      <xdr:colOff>190440</xdr:colOff>
      <xdr:row>84</xdr:row>
      <xdr:rowOff>28440</xdr:rowOff>
    </xdr:from>
    <xdr:to>
      <xdr:col>1</xdr:col>
      <xdr:colOff>685440</xdr:colOff>
      <xdr:row>84</xdr:row>
      <xdr:rowOff>523440</xdr:rowOff>
    </xdr:to>
    <xdr:pic>
      <xdr:nvPicPr>
        <xdr:cNvPr id="1330" name="Image 69" descr="Picture"/>
        <xdr:cNvPicPr/>
      </xdr:nvPicPr>
      <xdr:blipFill>
        <a:blip r:embed="rId69"/>
        <a:stretch/>
      </xdr:blipFill>
      <xdr:spPr>
        <a:xfrm>
          <a:off x="366840" y="39938040"/>
          <a:ext cx="495000" cy="495000"/>
        </a:xfrm>
        <a:prstGeom prst="rect">
          <a:avLst/>
        </a:prstGeom>
        <a:ln w="0">
          <a:noFill/>
        </a:ln>
      </xdr:spPr>
    </xdr:pic>
    <xdr:clientData/>
  </xdr:twoCellAnchor>
  <xdr:twoCellAnchor editAs="oneCell">
    <xdr:from>
      <xdr:col>1</xdr:col>
      <xdr:colOff>190440</xdr:colOff>
      <xdr:row>85</xdr:row>
      <xdr:rowOff>28440</xdr:rowOff>
    </xdr:from>
    <xdr:to>
      <xdr:col>1</xdr:col>
      <xdr:colOff>685440</xdr:colOff>
      <xdr:row>85</xdr:row>
      <xdr:rowOff>523440</xdr:rowOff>
    </xdr:to>
    <xdr:pic>
      <xdr:nvPicPr>
        <xdr:cNvPr id="1331" name="Image 70" descr="Picture"/>
        <xdr:cNvPicPr/>
      </xdr:nvPicPr>
      <xdr:blipFill>
        <a:blip r:embed="rId70"/>
        <a:stretch/>
      </xdr:blipFill>
      <xdr:spPr>
        <a:xfrm>
          <a:off x="366840" y="40490640"/>
          <a:ext cx="495000" cy="495000"/>
        </a:xfrm>
        <a:prstGeom prst="rect">
          <a:avLst/>
        </a:prstGeom>
        <a:ln w="0">
          <a:noFill/>
        </a:ln>
      </xdr:spPr>
    </xdr:pic>
    <xdr:clientData/>
  </xdr:twoCellAnchor>
  <xdr:twoCellAnchor editAs="oneCell">
    <xdr:from>
      <xdr:col>1</xdr:col>
      <xdr:colOff>190440</xdr:colOff>
      <xdr:row>86</xdr:row>
      <xdr:rowOff>28440</xdr:rowOff>
    </xdr:from>
    <xdr:to>
      <xdr:col>1</xdr:col>
      <xdr:colOff>685440</xdr:colOff>
      <xdr:row>86</xdr:row>
      <xdr:rowOff>523440</xdr:rowOff>
    </xdr:to>
    <xdr:pic>
      <xdr:nvPicPr>
        <xdr:cNvPr id="1332" name="Image 71" descr="Picture"/>
        <xdr:cNvPicPr/>
      </xdr:nvPicPr>
      <xdr:blipFill>
        <a:blip r:embed="rId71"/>
        <a:stretch/>
      </xdr:blipFill>
      <xdr:spPr>
        <a:xfrm>
          <a:off x="366840" y="41043240"/>
          <a:ext cx="495000" cy="495000"/>
        </a:xfrm>
        <a:prstGeom prst="rect">
          <a:avLst/>
        </a:prstGeom>
        <a:ln w="0">
          <a:noFill/>
        </a:ln>
      </xdr:spPr>
    </xdr:pic>
    <xdr:clientData/>
  </xdr:twoCellAnchor>
  <xdr:twoCellAnchor editAs="oneCell">
    <xdr:from>
      <xdr:col>1</xdr:col>
      <xdr:colOff>190440</xdr:colOff>
      <xdr:row>87</xdr:row>
      <xdr:rowOff>28440</xdr:rowOff>
    </xdr:from>
    <xdr:to>
      <xdr:col>1</xdr:col>
      <xdr:colOff>685440</xdr:colOff>
      <xdr:row>87</xdr:row>
      <xdr:rowOff>523440</xdr:rowOff>
    </xdr:to>
    <xdr:pic>
      <xdr:nvPicPr>
        <xdr:cNvPr id="1333" name="Image 72" descr="Picture"/>
        <xdr:cNvPicPr/>
      </xdr:nvPicPr>
      <xdr:blipFill>
        <a:blip r:embed="rId72"/>
        <a:stretch/>
      </xdr:blipFill>
      <xdr:spPr>
        <a:xfrm>
          <a:off x="366840" y="41595480"/>
          <a:ext cx="495000" cy="495000"/>
        </a:xfrm>
        <a:prstGeom prst="rect">
          <a:avLst/>
        </a:prstGeom>
        <a:ln w="0">
          <a:noFill/>
        </a:ln>
      </xdr:spPr>
    </xdr:pic>
    <xdr:clientData/>
  </xdr:twoCellAnchor>
  <xdr:twoCellAnchor editAs="oneCell">
    <xdr:from>
      <xdr:col>1</xdr:col>
      <xdr:colOff>190440</xdr:colOff>
      <xdr:row>88</xdr:row>
      <xdr:rowOff>28440</xdr:rowOff>
    </xdr:from>
    <xdr:to>
      <xdr:col>1</xdr:col>
      <xdr:colOff>685440</xdr:colOff>
      <xdr:row>88</xdr:row>
      <xdr:rowOff>523440</xdr:rowOff>
    </xdr:to>
    <xdr:pic>
      <xdr:nvPicPr>
        <xdr:cNvPr id="1334" name="Image 73" descr="Picture"/>
        <xdr:cNvPicPr/>
      </xdr:nvPicPr>
      <xdr:blipFill>
        <a:blip r:embed="rId73"/>
        <a:stretch/>
      </xdr:blipFill>
      <xdr:spPr>
        <a:xfrm>
          <a:off x="366840" y="42148080"/>
          <a:ext cx="495000" cy="495000"/>
        </a:xfrm>
        <a:prstGeom prst="rect">
          <a:avLst/>
        </a:prstGeom>
        <a:ln w="0">
          <a:noFill/>
        </a:ln>
      </xdr:spPr>
    </xdr:pic>
    <xdr:clientData/>
  </xdr:twoCellAnchor>
  <xdr:twoCellAnchor editAs="oneCell">
    <xdr:from>
      <xdr:col>1</xdr:col>
      <xdr:colOff>190440</xdr:colOff>
      <xdr:row>89</xdr:row>
      <xdr:rowOff>28440</xdr:rowOff>
    </xdr:from>
    <xdr:to>
      <xdr:col>1</xdr:col>
      <xdr:colOff>685440</xdr:colOff>
      <xdr:row>89</xdr:row>
      <xdr:rowOff>523440</xdr:rowOff>
    </xdr:to>
    <xdr:pic>
      <xdr:nvPicPr>
        <xdr:cNvPr id="1335" name="Image 74" descr="Picture"/>
        <xdr:cNvPicPr/>
      </xdr:nvPicPr>
      <xdr:blipFill>
        <a:blip r:embed="rId74"/>
        <a:stretch/>
      </xdr:blipFill>
      <xdr:spPr>
        <a:xfrm>
          <a:off x="366840" y="42700320"/>
          <a:ext cx="495000" cy="495000"/>
        </a:xfrm>
        <a:prstGeom prst="rect">
          <a:avLst/>
        </a:prstGeom>
        <a:ln w="0">
          <a:noFill/>
        </a:ln>
      </xdr:spPr>
    </xdr:pic>
    <xdr:clientData/>
  </xdr:twoCellAnchor>
  <xdr:twoCellAnchor editAs="oneCell">
    <xdr:from>
      <xdr:col>1</xdr:col>
      <xdr:colOff>190440</xdr:colOff>
      <xdr:row>90</xdr:row>
      <xdr:rowOff>28440</xdr:rowOff>
    </xdr:from>
    <xdr:to>
      <xdr:col>1</xdr:col>
      <xdr:colOff>685440</xdr:colOff>
      <xdr:row>90</xdr:row>
      <xdr:rowOff>523440</xdr:rowOff>
    </xdr:to>
    <xdr:pic>
      <xdr:nvPicPr>
        <xdr:cNvPr id="1336" name="Image 75" descr="Picture"/>
        <xdr:cNvPicPr/>
      </xdr:nvPicPr>
      <xdr:blipFill>
        <a:blip r:embed="rId75"/>
        <a:stretch/>
      </xdr:blipFill>
      <xdr:spPr>
        <a:xfrm>
          <a:off x="366840" y="43252920"/>
          <a:ext cx="495000" cy="495000"/>
        </a:xfrm>
        <a:prstGeom prst="rect">
          <a:avLst/>
        </a:prstGeom>
        <a:ln w="0">
          <a:noFill/>
        </a:ln>
      </xdr:spPr>
    </xdr:pic>
    <xdr:clientData/>
  </xdr:twoCellAnchor>
  <xdr:twoCellAnchor editAs="oneCell">
    <xdr:from>
      <xdr:col>1</xdr:col>
      <xdr:colOff>190440</xdr:colOff>
      <xdr:row>91</xdr:row>
      <xdr:rowOff>28440</xdr:rowOff>
    </xdr:from>
    <xdr:to>
      <xdr:col>1</xdr:col>
      <xdr:colOff>685440</xdr:colOff>
      <xdr:row>91</xdr:row>
      <xdr:rowOff>523440</xdr:rowOff>
    </xdr:to>
    <xdr:pic>
      <xdr:nvPicPr>
        <xdr:cNvPr id="1337" name="Image 76" descr="Picture"/>
        <xdr:cNvPicPr/>
      </xdr:nvPicPr>
      <xdr:blipFill>
        <a:blip r:embed="rId76"/>
        <a:stretch/>
      </xdr:blipFill>
      <xdr:spPr>
        <a:xfrm>
          <a:off x="366840" y="43805520"/>
          <a:ext cx="495000" cy="495000"/>
        </a:xfrm>
        <a:prstGeom prst="rect">
          <a:avLst/>
        </a:prstGeom>
        <a:ln w="0">
          <a:noFill/>
        </a:ln>
      </xdr:spPr>
    </xdr:pic>
    <xdr:clientData/>
  </xdr:twoCellAnchor>
  <xdr:twoCellAnchor editAs="oneCell">
    <xdr:from>
      <xdr:col>1</xdr:col>
      <xdr:colOff>190440</xdr:colOff>
      <xdr:row>92</xdr:row>
      <xdr:rowOff>28440</xdr:rowOff>
    </xdr:from>
    <xdr:to>
      <xdr:col>1</xdr:col>
      <xdr:colOff>685440</xdr:colOff>
      <xdr:row>92</xdr:row>
      <xdr:rowOff>523440</xdr:rowOff>
    </xdr:to>
    <xdr:pic>
      <xdr:nvPicPr>
        <xdr:cNvPr id="1338" name="Image 77" descr="Picture"/>
        <xdr:cNvPicPr/>
      </xdr:nvPicPr>
      <xdr:blipFill>
        <a:blip r:embed="rId77"/>
        <a:stretch/>
      </xdr:blipFill>
      <xdr:spPr>
        <a:xfrm>
          <a:off x="366840" y="44357760"/>
          <a:ext cx="495000" cy="495000"/>
        </a:xfrm>
        <a:prstGeom prst="rect">
          <a:avLst/>
        </a:prstGeom>
        <a:ln w="0">
          <a:noFill/>
        </a:ln>
      </xdr:spPr>
    </xdr:pic>
    <xdr:clientData/>
  </xdr:twoCellAnchor>
  <xdr:twoCellAnchor editAs="oneCell">
    <xdr:from>
      <xdr:col>1</xdr:col>
      <xdr:colOff>190440</xdr:colOff>
      <xdr:row>93</xdr:row>
      <xdr:rowOff>28440</xdr:rowOff>
    </xdr:from>
    <xdr:to>
      <xdr:col>1</xdr:col>
      <xdr:colOff>685440</xdr:colOff>
      <xdr:row>93</xdr:row>
      <xdr:rowOff>523440</xdr:rowOff>
    </xdr:to>
    <xdr:pic>
      <xdr:nvPicPr>
        <xdr:cNvPr id="1339" name="Image 78" descr="Picture"/>
        <xdr:cNvPicPr/>
      </xdr:nvPicPr>
      <xdr:blipFill>
        <a:blip r:embed="rId78"/>
        <a:stretch/>
      </xdr:blipFill>
      <xdr:spPr>
        <a:xfrm>
          <a:off x="366840" y="44910360"/>
          <a:ext cx="495000" cy="495000"/>
        </a:xfrm>
        <a:prstGeom prst="rect">
          <a:avLst/>
        </a:prstGeom>
        <a:ln w="0">
          <a:noFill/>
        </a:ln>
      </xdr:spPr>
    </xdr:pic>
    <xdr:clientData/>
  </xdr:twoCellAnchor>
  <xdr:twoCellAnchor editAs="oneCell">
    <xdr:from>
      <xdr:col>1</xdr:col>
      <xdr:colOff>190440</xdr:colOff>
      <xdr:row>94</xdr:row>
      <xdr:rowOff>28440</xdr:rowOff>
    </xdr:from>
    <xdr:to>
      <xdr:col>1</xdr:col>
      <xdr:colOff>685440</xdr:colOff>
      <xdr:row>94</xdr:row>
      <xdr:rowOff>523440</xdr:rowOff>
    </xdr:to>
    <xdr:pic>
      <xdr:nvPicPr>
        <xdr:cNvPr id="1340" name="Image 79" descr="Picture"/>
        <xdr:cNvPicPr/>
      </xdr:nvPicPr>
      <xdr:blipFill>
        <a:blip r:embed="rId79"/>
        <a:stretch/>
      </xdr:blipFill>
      <xdr:spPr>
        <a:xfrm>
          <a:off x="366840" y="45462600"/>
          <a:ext cx="495000" cy="495000"/>
        </a:xfrm>
        <a:prstGeom prst="rect">
          <a:avLst/>
        </a:prstGeom>
        <a:ln w="0">
          <a:noFill/>
        </a:ln>
      </xdr:spPr>
    </xdr:pic>
    <xdr:clientData/>
  </xdr:twoCellAnchor>
  <xdr:twoCellAnchor editAs="oneCell">
    <xdr:from>
      <xdr:col>1</xdr:col>
      <xdr:colOff>190440</xdr:colOff>
      <xdr:row>95</xdr:row>
      <xdr:rowOff>28440</xdr:rowOff>
    </xdr:from>
    <xdr:to>
      <xdr:col>1</xdr:col>
      <xdr:colOff>685440</xdr:colOff>
      <xdr:row>95</xdr:row>
      <xdr:rowOff>523440</xdr:rowOff>
    </xdr:to>
    <xdr:pic>
      <xdr:nvPicPr>
        <xdr:cNvPr id="1341" name="Image 80" descr="Picture"/>
        <xdr:cNvPicPr/>
      </xdr:nvPicPr>
      <xdr:blipFill>
        <a:blip r:embed="rId80"/>
        <a:stretch/>
      </xdr:blipFill>
      <xdr:spPr>
        <a:xfrm>
          <a:off x="366840" y="46015200"/>
          <a:ext cx="495000" cy="495000"/>
        </a:xfrm>
        <a:prstGeom prst="rect">
          <a:avLst/>
        </a:prstGeom>
        <a:ln w="0">
          <a:noFill/>
        </a:ln>
      </xdr:spPr>
    </xdr:pic>
    <xdr:clientData/>
  </xdr:twoCellAnchor>
  <xdr:twoCellAnchor editAs="oneCell">
    <xdr:from>
      <xdr:col>1</xdr:col>
      <xdr:colOff>190440</xdr:colOff>
      <xdr:row>96</xdr:row>
      <xdr:rowOff>28440</xdr:rowOff>
    </xdr:from>
    <xdr:to>
      <xdr:col>1</xdr:col>
      <xdr:colOff>685440</xdr:colOff>
      <xdr:row>96</xdr:row>
      <xdr:rowOff>523440</xdr:rowOff>
    </xdr:to>
    <xdr:pic>
      <xdr:nvPicPr>
        <xdr:cNvPr id="1342" name="Image 81" descr="Picture"/>
        <xdr:cNvPicPr/>
      </xdr:nvPicPr>
      <xdr:blipFill>
        <a:blip r:embed="rId81"/>
        <a:stretch/>
      </xdr:blipFill>
      <xdr:spPr>
        <a:xfrm>
          <a:off x="366840" y="46567440"/>
          <a:ext cx="495000" cy="495000"/>
        </a:xfrm>
        <a:prstGeom prst="rect">
          <a:avLst/>
        </a:prstGeom>
        <a:ln w="0">
          <a:noFill/>
        </a:ln>
      </xdr:spPr>
    </xdr:pic>
    <xdr:clientData/>
  </xdr:twoCellAnchor>
  <xdr:twoCellAnchor editAs="oneCell">
    <xdr:from>
      <xdr:col>1</xdr:col>
      <xdr:colOff>190440</xdr:colOff>
      <xdr:row>97</xdr:row>
      <xdr:rowOff>28440</xdr:rowOff>
    </xdr:from>
    <xdr:to>
      <xdr:col>1</xdr:col>
      <xdr:colOff>685440</xdr:colOff>
      <xdr:row>97</xdr:row>
      <xdr:rowOff>523440</xdr:rowOff>
    </xdr:to>
    <xdr:pic>
      <xdr:nvPicPr>
        <xdr:cNvPr id="1343" name="Image 82" descr="Picture"/>
        <xdr:cNvPicPr/>
      </xdr:nvPicPr>
      <xdr:blipFill>
        <a:blip r:embed="rId82"/>
        <a:stretch/>
      </xdr:blipFill>
      <xdr:spPr>
        <a:xfrm>
          <a:off x="366840" y="47120040"/>
          <a:ext cx="495000" cy="495000"/>
        </a:xfrm>
        <a:prstGeom prst="rect">
          <a:avLst/>
        </a:prstGeom>
        <a:ln w="0">
          <a:noFill/>
        </a:ln>
      </xdr:spPr>
    </xdr:pic>
    <xdr:clientData/>
  </xdr:twoCellAnchor>
  <xdr:twoCellAnchor editAs="oneCell">
    <xdr:from>
      <xdr:col>1</xdr:col>
      <xdr:colOff>190440</xdr:colOff>
      <xdr:row>98</xdr:row>
      <xdr:rowOff>28440</xdr:rowOff>
    </xdr:from>
    <xdr:to>
      <xdr:col>1</xdr:col>
      <xdr:colOff>685440</xdr:colOff>
      <xdr:row>98</xdr:row>
      <xdr:rowOff>523440</xdr:rowOff>
    </xdr:to>
    <xdr:pic>
      <xdr:nvPicPr>
        <xdr:cNvPr id="1344" name="Image 83" descr="Picture"/>
        <xdr:cNvPicPr/>
      </xdr:nvPicPr>
      <xdr:blipFill>
        <a:blip r:embed="rId83"/>
        <a:stretch/>
      </xdr:blipFill>
      <xdr:spPr>
        <a:xfrm>
          <a:off x="366840" y="47672640"/>
          <a:ext cx="495000" cy="495000"/>
        </a:xfrm>
        <a:prstGeom prst="rect">
          <a:avLst/>
        </a:prstGeom>
        <a:ln w="0">
          <a:noFill/>
        </a:ln>
      </xdr:spPr>
    </xdr:pic>
    <xdr:clientData/>
  </xdr:twoCellAnchor>
  <xdr:twoCellAnchor editAs="oneCell">
    <xdr:from>
      <xdr:col>1</xdr:col>
      <xdr:colOff>190440</xdr:colOff>
      <xdr:row>99</xdr:row>
      <xdr:rowOff>28440</xdr:rowOff>
    </xdr:from>
    <xdr:to>
      <xdr:col>1</xdr:col>
      <xdr:colOff>685440</xdr:colOff>
      <xdr:row>99</xdr:row>
      <xdr:rowOff>523440</xdr:rowOff>
    </xdr:to>
    <xdr:pic>
      <xdr:nvPicPr>
        <xdr:cNvPr id="1345" name="Image 84" descr="Picture"/>
        <xdr:cNvPicPr/>
      </xdr:nvPicPr>
      <xdr:blipFill>
        <a:blip r:embed="rId84"/>
        <a:stretch/>
      </xdr:blipFill>
      <xdr:spPr>
        <a:xfrm>
          <a:off x="366840" y="48224880"/>
          <a:ext cx="495000" cy="495000"/>
        </a:xfrm>
        <a:prstGeom prst="rect">
          <a:avLst/>
        </a:prstGeom>
        <a:ln w="0">
          <a:noFill/>
        </a:ln>
      </xdr:spPr>
    </xdr:pic>
    <xdr:clientData/>
  </xdr:twoCellAnchor>
  <xdr:twoCellAnchor editAs="oneCell">
    <xdr:from>
      <xdr:col>1</xdr:col>
      <xdr:colOff>190440</xdr:colOff>
      <xdr:row>100</xdr:row>
      <xdr:rowOff>28440</xdr:rowOff>
    </xdr:from>
    <xdr:to>
      <xdr:col>1</xdr:col>
      <xdr:colOff>685440</xdr:colOff>
      <xdr:row>100</xdr:row>
      <xdr:rowOff>523440</xdr:rowOff>
    </xdr:to>
    <xdr:pic>
      <xdr:nvPicPr>
        <xdr:cNvPr id="1346" name="Image 85" descr="Picture"/>
        <xdr:cNvPicPr/>
      </xdr:nvPicPr>
      <xdr:blipFill>
        <a:blip r:embed="rId85"/>
        <a:stretch/>
      </xdr:blipFill>
      <xdr:spPr>
        <a:xfrm>
          <a:off x="366840" y="48777480"/>
          <a:ext cx="495000" cy="495000"/>
        </a:xfrm>
        <a:prstGeom prst="rect">
          <a:avLst/>
        </a:prstGeom>
        <a:ln w="0">
          <a:noFill/>
        </a:ln>
      </xdr:spPr>
    </xdr:pic>
    <xdr:clientData/>
  </xdr:twoCellAnchor>
  <xdr:twoCellAnchor editAs="oneCell">
    <xdr:from>
      <xdr:col>1</xdr:col>
      <xdr:colOff>190440</xdr:colOff>
      <xdr:row>101</xdr:row>
      <xdr:rowOff>28440</xdr:rowOff>
    </xdr:from>
    <xdr:to>
      <xdr:col>1</xdr:col>
      <xdr:colOff>685440</xdr:colOff>
      <xdr:row>101</xdr:row>
      <xdr:rowOff>523440</xdr:rowOff>
    </xdr:to>
    <xdr:pic>
      <xdr:nvPicPr>
        <xdr:cNvPr id="1347" name="Image 86" descr="Picture"/>
        <xdr:cNvPicPr/>
      </xdr:nvPicPr>
      <xdr:blipFill>
        <a:blip r:embed="rId86"/>
        <a:stretch/>
      </xdr:blipFill>
      <xdr:spPr>
        <a:xfrm>
          <a:off x="366840" y="49329720"/>
          <a:ext cx="495000" cy="495000"/>
        </a:xfrm>
        <a:prstGeom prst="rect">
          <a:avLst/>
        </a:prstGeom>
        <a:ln w="0">
          <a:noFill/>
        </a:ln>
      </xdr:spPr>
    </xdr:pic>
    <xdr:clientData/>
  </xdr:twoCellAnchor>
  <xdr:twoCellAnchor editAs="oneCell">
    <xdr:from>
      <xdr:col>1</xdr:col>
      <xdr:colOff>190440</xdr:colOff>
      <xdr:row>102</xdr:row>
      <xdr:rowOff>28440</xdr:rowOff>
    </xdr:from>
    <xdr:to>
      <xdr:col>1</xdr:col>
      <xdr:colOff>685440</xdr:colOff>
      <xdr:row>102</xdr:row>
      <xdr:rowOff>523440</xdr:rowOff>
    </xdr:to>
    <xdr:pic>
      <xdr:nvPicPr>
        <xdr:cNvPr id="1348" name="Image 87" descr="Picture"/>
        <xdr:cNvPicPr/>
      </xdr:nvPicPr>
      <xdr:blipFill>
        <a:blip r:embed="rId87"/>
        <a:stretch/>
      </xdr:blipFill>
      <xdr:spPr>
        <a:xfrm>
          <a:off x="366840" y="49882320"/>
          <a:ext cx="495000" cy="495000"/>
        </a:xfrm>
        <a:prstGeom prst="rect">
          <a:avLst/>
        </a:prstGeom>
        <a:ln w="0">
          <a:noFill/>
        </a:ln>
      </xdr:spPr>
    </xdr:pic>
    <xdr:clientData/>
  </xdr:twoCellAnchor>
  <xdr:twoCellAnchor editAs="oneCell">
    <xdr:from>
      <xdr:col>1</xdr:col>
      <xdr:colOff>190440</xdr:colOff>
      <xdr:row>103</xdr:row>
      <xdr:rowOff>28440</xdr:rowOff>
    </xdr:from>
    <xdr:to>
      <xdr:col>1</xdr:col>
      <xdr:colOff>685440</xdr:colOff>
      <xdr:row>103</xdr:row>
      <xdr:rowOff>523440</xdr:rowOff>
    </xdr:to>
    <xdr:pic>
      <xdr:nvPicPr>
        <xdr:cNvPr id="1349" name="Image 88" descr="Picture"/>
        <xdr:cNvPicPr/>
      </xdr:nvPicPr>
      <xdr:blipFill>
        <a:blip r:embed="rId88"/>
        <a:stretch/>
      </xdr:blipFill>
      <xdr:spPr>
        <a:xfrm>
          <a:off x="366840" y="50434920"/>
          <a:ext cx="495000" cy="495000"/>
        </a:xfrm>
        <a:prstGeom prst="rect">
          <a:avLst/>
        </a:prstGeom>
        <a:ln w="0">
          <a:noFill/>
        </a:ln>
      </xdr:spPr>
    </xdr:pic>
    <xdr:clientData/>
  </xdr:twoCellAnchor>
  <xdr:twoCellAnchor editAs="oneCell">
    <xdr:from>
      <xdr:col>1</xdr:col>
      <xdr:colOff>190440</xdr:colOff>
      <xdr:row>104</xdr:row>
      <xdr:rowOff>28440</xdr:rowOff>
    </xdr:from>
    <xdr:to>
      <xdr:col>1</xdr:col>
      <xdr:colOff>685440</xdr:colOff>
      <xdr:row>104</xdr:row>
      <xdr:rowOff>523440</xdr:rowOff>
    </xdr:to>
    <xdr:pic>
      <xdr:nvPicPr>
        <xdr:cNvPr id="1350" name="Image 89" descr="Picture"/>
        <xdr:cNvPicPr/>
      </xdr:nvPicPr>
      <xdr:blipFill>
        <a:blip r:embed="rId89"/>
        <a:stretch/>
      </xdr:blipFill>
      <xdr:spPr>
        <a:xfrm>
          <a:off x="366840" y="50987160"/>
          <a:ext cx="495000" cy="495000"/>
        </a:xfrm>
        <a:prstGeom prst="rect">
          <a:avLst/>
        </a:prstGeom>
        <a:ln w="0">
          <a:noFill/>
        </a:ln>
      </xdr:spPr>
    </xdr:pic>
    <xdr:clientData/>
  </xdr:twoCellAnchor>
  <xdr:twoCellAnchor editAs="oneCell">
    <xdr:from>
      <xdr:col>1</xdr:col>
      <xdr:colOff>190440</xdr:colOff>
      <xdr:row>105</xdr:row>
      <xdr:rowOff>28440</xdr:rowOff>
    </xdr:from>
    <xdr:to>
      <xdr:col>1</xdr:col>
      <xdr:colOff>685440</xdr:colOff>
      <xdr:row>105</xdr:row>
      <xdr:rowOff>523440</xdr:rowOff>
    </xdr:to>
    <xdr:pic>
      <xdr:nvPicPr>
        <xdr:cNvPr id="1351" name="Image 90" descr="Picture"/>
        <xdr:cNvPicPr/>
      </xdr:nvPicPr>
      <xdr:blipFill>
        <a:blip r:embed="rId90"/>
        <a:stretch/>
      </xdr:blipFill>
      <xdr:spPr>
        <a:xfrm>
          <a:off x="366840" y="51539760"/>
          <a:ext cx="495000" cy="495000"/>
        </a:xfrm>
        <a:prstGeom prst="rect">
          <a:avLst/>
        </a:prstGeom>
        <a:ln w="0">
          <a:noFill/>
        </a:ln>
      </xdr:spPr>
    </xdr:pic>
    <xdr:clientData/>
  </xdr:twoCellAnchor>
  <xdr:twoCellAnchor editAs="oneCell">
    <xdr:from>
      <xdr:col>1</xdr:col>
      <xdr:colOff>190440</xdr:colOff>
      <xdr:row>106</xdr:row>
      <xdr:rowOff>28440</xdr:rowOff>
    </xdr:from>
    <xdr:to>
      <xdr:col>1</xdr:col>
      <xdr:colOff>685440</xdr:colOff>
      <xdr:row>106</xdr:row>
      <xdr:rowOff>523440</xdr:rowOff>
    </xdr:to>
    <xdr:pic>
      <xdr:nvPicPr>
        <xdr:cNvPr id="1352" name="Image 91" descr="Picture"/>
        <xdr:cNvPicPr/>
      </xdr:nvPicPr>
      <xdr:blipFill>
        <a:blip r:embed="rId91"/>
        <a:stretch/>
      </xdr:blipFill>
      <xdr:spPr>
        <a:xfrm>
          <a:off x="366840" y="52092000"/>
          <a:ext cx="495000" cy="495000"/>
        </a:xfrm>
        <a:prstGeom prst="rect">
          <a:avLst/>
        </a:prstGeom>
        <a:ln w="0">
          <a:noFill/>
        </a:ln>
      </xdr:spPr>
    </xdr:pic>
    <xdr:clientData/>
  </xdr:twoCellAnchor>
  <xdr:twoCellAnchor editAs="oneCell">
    <xdr:from>
      <xdr:col>1</xdr:col>
      <xdr:colOff>190440</xdr:colOff>
      <xdr:row>107</xdr:row>
      <xdr:rowOff>28440</xdr:rowOff>
    </xdr:from>
    <xdr:to>
      <xdr:col>1</xdr:col>
      <xdr:colOff>685440</xdr:colOff>
      <xdr:row>107</xdr:row>
      <xdr:rowOff>523440</xdr:rowOff>
    </xdr:to>
    <xdr:pic>
      <xdr:nvPicPr>
        <xdr:cNvPr id="1353" name="Image 92" descr="Picture"/>
        <xdr:cNvPicPr/>
      </xdr:nvPicPr>
      <xdr:blipFill>
        <a:blip r:embed="rId92"/>
        <a:stretch/>
      </xdr:blipFill>
      <xdr:spPr>
        <a:xfrm>
          <a:off x="366840" y="52644600"/>
          <a:ext cx="495000" cy="495000"/>
        </a:xfrm>
        <a:prstGeom prst="rect">
          <a:avLst/>
        </a:prstGeom>
        <a:ln w="0">
          <a:noFill/>
        </a:ln>
      </xdr:spPr>
    </xdr:pic>
    <xdr:clientData/>
  </xdr:twoCellAnchor>
  <xdr:twoCellAnchor editAs="oneCell">
    <xdr:from>
      <xdr:col>1</xdr:col>
      <xdr:colOff>190440</xdr:colOff>
      <xdr:row>108</xdr:row>
      <xdr:rowOff>28440</xdr:rowOff>
    </xdr:from>
    <xdr:to>
      <xdr:col>1</xdr:col>
      <xdr:colOff>685440</xdr:colOff>
      <xdr:row>108</xdr:row>
      <xdr:rowOff>523440</xdr:rowOff>
    </xdr:to>
    <xdr:pic>
      <xdr:nvPicPr>
        <xdr:cNvPr id="1354" name="Image 93" descr="Picture"/>
        <xdr:cNvPicPr/>
      </xdr:nvPicPr>
      <xdr:blipFill>
        <a:blip r:embed="rId93"/>
        <a:stretch/>
      </xdr:blipFill>
      <xdr:spPr>
        <a:xfrm>
          <a:off x="366840" y="53196840"/>
          <a:ext cx="495000" cy="495000"/>
        </a:xfrm>
        <a:prstGeom prst="rect">
          <a:avLst/>
        </a:prstGeom>
        <a:ln w="0">
          <a:noFill/>
        </a:ln>
      </xdr:spPr>
    </xdr:pic>
    <xdr:clientData/>
  </xdr:twoCellAnchor>
  <xdr:twoCellAnchor editAs="oneCell">
    <xdr:from>
      <xdr:col>1</xdr:col>
      <xdr:colOff>190440</xdr:colOff>
      <xdr:row>109</xdr:row>
      <xdr:rowOff>28440</xdr:rowOff>
    </xdr:from>
    <xdr:to>
      <xdr:col>1</xdr:col>
      <xdr:colOff>685440</xdr:colOff>
      <xdr:row>109</xdr:row>
      <xdr:rowOff>523440</xdr:rowOff>
    </xdr:to>
    <xdr:pic>
      <xdr:nvPicPr>
        <xdr:cNvPr id="1355" name="Image 94" descr="Picture"/>
        <xdr:cNvPicPr/>
      </xdr:nvPicPr>
      <xdr:blipFill>
        <a:blip r:embed="rId94"/>
        <a:stretch/>
      </xdr:blipFill>
      <xdr:spPr>
        <a:xfrm>
          <a:off x="366840" y="53749440"/>
          <a:ext cx="495000" cy="495000"/>
        </a:xfrm>
        <a:prstGeom prst="rect">
          <a:avLst/>
        </a:prstGeom>
        <a:ln w="0">
          <a:noFill/>
        </a:ln>
      </xdr:spPr>
    </xdr:pic>
    <xdr:clientData/>
  </xdr:twoCellAnchor>
  <xdr:twoCellAnchor editAs="oneCell">
    <xdr:from>
      <xdr:col>1</xdr:col>
      <xdr:colOff>190440</xdr:colOff>
      <xdr:row>110</xdr:row>
      <xdr:rowOff>28440</xdr:rowOff>
    </xdr:from>
    <xdr:to>
      <xdr:col>1</xdr:col>
      <xdr:colOff>685440</xdr:colOff>
      <xdr:row>110</xdr:row>
      <xdr:rowOff>523440</xdr:rowOff>
    </xdr:to>
    <xdr:pic>
      <xdr:nvPicPr>
        <xdr:cNvPr id="1356" name="Image 95" descr="Picture"/>
        <xdr:cNvPicPr/>
      </xdr:nvPicPr>
      <xdr:blipFill>
        <a:blip r:embed="rId95"/>
        <a:stretch/>
      </xdr:blipFill>
      <xdr:spPr>
        <a:xfrm>
          <a:off x="366840" y="54302040"/>
          <a:ext cx="495000" cy="495000"/>
        </a:xfrm>
        <a:prstGeom prst="rect">
          <a:avLst/>
        </a:prstGeom>
        <a:ln w="0">
          <a:noFill/>
        </a:ln>
      </xdr:spPr>
    </xdr:pic>
    <xdr:clientData/>
  </xdr:twoCellAnchor>
  <xdr:twoCellAnchor editAs="oneCell">
    <xdr:from>
      <xdr:col>1</xdr:col>
      <xdr:colOff>190440</xdr:colOff>
      <xdr:row>111</xdr:row>
      <xdr:rowOff>28440</xdr:rowOff>
    </xdr:from>
    <xdr:to>
      <xdr:col>1</xdr:col>
      <xdr:colOff>685440</xdr:colOff>
      <xdr:row>111</xdr:row>
      <xdr:rowOff>523440</xdr:rowOff>
    </xdr:to>
    <xdr:pic>
      <xdr:nvPicPr>
        <xdr:cNvPr id="1357" name="Image 96" descr="Picture"/>
        <xdr:cNvPicPr/>
      </xdr:nvPicPr>
      <xdr:blipFill>
        <a:blip r:embed="rId96"/>
        <a:stretch/>
      </xdr:blipFill>
      <xdr:spPr>
        <a:xfrm>
          <a:off x="366840" y="54854280"/>
          <a:ext cx="495000" cy="495000"/>
        </a:xfrm>
        <a:prstGeom prst="rect">
          <a:avLst/>
        </a:prstGeom>
        <a:ln w="0">
          <a:noFill/>
        </a:ln>
      </xdr:spPr>
    </xdr:pic>
    <xdr:clientData/>
  </xdr:twoCellAnchor>
  <xdr:twoCellAnchor editAs="oneCell">
    <xdr:from>
      <xdr:col>1</xdr:col>
      <xdr:colOff>190440</xdr:colOff>
      <xdr:row>112</xdr:row>
      <xdr:rowOff>28440</xdr:rowOff>
    </xdr:from>
    <xdr:to>
      <xdr:col>1</xdr:col>
      <xdr:colOff>685440</xdr:colOff>
      <xdr:row>112</xdr:row>
      <xdr:rowOff>523440</xdr:rowOff>
    </xdr:to>
    <xdr:pic>
      <xdr:nvPicPr>
        <xdr:cNvPr id="1358" name="Image 97" descr="Picture"/>
        <xdr:cNvPicPr/>
      </xdr:nvPicPr>
      <xdr:blipFill>
        <a:blip r:embed="rId97"/>
        <a:stretch/>
      </xdr:blipFill>
      <xdr:spPr>
        <a:xfrm>
          <a:off x="366840" y="55406880"/>
          <a:ext cx="495000" cy="495000"/>
        </a:xfrm>
        <a:prstGeom prst="rect">
          <a:avLst/>
        </a:prstGeom>
        <a:ln w="0">
          <a:noFill/>
        </a:ln>
      </xdr:spPr>
    </xdr:pic>
    <xdr:clientData/>
  </xdr:twoCellAnchor>
  <xdr:twoCellAnchor editAs="oneCell">
    <xdr:from>
      <xdr:col>1</xdr:col>
      <xdr:colOff>190440</xdr:colOff>
      <xdr:row>113</xdr:row>
      <xdr:rowOff>28440</xdr:rowOff>
    </xdr:from>
    <xdr:to>
      <xdr:col>1</xdr:col>
      <xdr:colOff>685440</xdr:colOff>
      <xdr:row>113</xdr:row>
      <xdr:rowOff>523440</xdr:rowOff>
    </xdr:to>
    <xdr:pic>
      <xdr:nvPicPr>
        <xdr:cNvPr id="1359" name="Image 98" descr="Picture"/>
        <xdr:cNvPicPr/>
      </xdr:nvPicPr>
      <xdr:blipFill>
        <a:blip r:embed="rId98"/>
        <a:stretch/>
      </xdr:blipFill>
      <xdr:spPr>
        <a:xfrm>
          <a:off x="366840" y="55959120"/>
          <a:ext cx="495000" cy="495000"/>
        </a:xfrm>
        <a:prstGeom prst="rect">
          <a:avLst/>
        </a:prstGeom>
        <a:ln w="0">
          <a:noFill/>
        </a:ln>
      </xdr:spPr>
    </xdr:pic>
    <xdr:clientData/>
  </xdr:twoCellAnchor>
  <xdr:twoCellAnchor editAs="oneCell">
    <xdr:from>
      <xdr:col>1</xdr:col>
      <xdr:colOff>190440</xdr:colOff>
      <xdr:row>114</xdr:row>
      <xdr:rowOff>28440</xdr:rowOff>
    </xdr:from>
    <xdr:to>
      <xdr:col>1</xdr:col>
      <xdr:colOff>685440</xdr:colOff>
      <xdr:row>114</xdr:row>
      <xdr:rowOff>523440</xdr:rowOff>
    </xdr:to>
    <xdr:pic>
      <xdr:nvPicPr>
        <xdr:cNvPr id="1360" name="Image 99" descr="Picture"/>
        <xdr:cNvPicPr/>
      </xdr:nvPicPr>
      <xdr:blipFill>
        <a:blip r:embed="rId99"/>
        <a:stretch/>
      </xdr:blipFill>
      <xdr:spPr>
        <a:xfrm>
          <a:off x="366840" y="56511720"/>
          <a:ext cx="495000" cy="4950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27" Type="http://schemas.openxmlformats.org/officeDocument/2006/relationships/drawing" Target="../drawings/drawing1.xml"/>
</Relationships>
</file>

<file path=xl/worksheets/_rels/sheet2.xml.rels><?xml version="1.0" encoding="UTF-8"?>
<Relationships xmlns="http://schemas.openxmlformats.org/package/2006/relationships"><Relationship Id="rId21" Type="http://schemas.openxmlformats.org/officeDocument/2006/relationships/drawing" Target="../drawings/drawing2.xml"/>
</Relationships>
</file>

<file path=xl/worksheets/_rels/sheet3.xml.rels><?xml version="1.0" encoding="UTF-8"?>
<Relationships xmlns="http://schemas.openxmlformats.org/package/2006/relationships"><Relationship Id="rId3" Type="http://schemas.openxmlformats.org/officeDocument/2006/relationships/drawing" Target="../drawings/drawing3.xml"/>
</Relationships>
</file>

<file path=xl/worksheets/_rels/sheet4.xml.rels><?xml version="1.0" encoding="UTF-8"?>
<Relationships xmlns="http://schemas.openxmlformats.org/package/2006/relationships">
</Relationships>
</file>

<file path=xl/worksheets/_rels/sheet5.xml.rels><?xml version="1.0" encoding="UTF-8"?>
<Relationships xmlns="http://schemas.openxmlformats.org/package/2006/relationships"><Relationship Id="rId2" Type="http://schemas.openxmlformats.org/officeDocument/2006/relationships/drawing" Target="../drawings/drawing4.xml"/>
</Relationships>
</file>

<file path=xl/worksheets/_rels/sheet6.xml.rels><?xml version="1.0" encoding="UTF-8"?>
<Relationships xmlns="http://schemas.openxmlformats.org/package/2006/relationships">
</Relationships>
</file>

<file path=xl/worksheets/_rels/sheet7.xml.rels><?xml version="1.0" encoding="UTF-8"?>
<Relationships xmlns="http://schemas.openxmlformats.org/package/2006/relationships"><Relationship Id="rId2" Type="http://schemas.openxmlformats.org/officeDocument/2006/relationships/drawing" Target="../drawings/drawing5.xml"/>
</Relationships>
</file>

<file path=xl/worksheets/_rels/sheet8.xml.rels><?xml version="1.0" encoding="UTF-8"?>
<Relationships xmlns="http://schemas.openxmlformats.org/package/2006/relationships"><Relationship Id="rId21" Type="http://schemas.openxmlformats.org/officeDocument/2006/relationships/drawing" Target="../drawings/drawing6.xml"/>
</Relationships>
</file>

<file path=xl/worksheets/_rels/sheet9.xml.rels><?xml version="1.0" encoding="UTF-8"?>
<Relationships xmlns="http://schemas.openxmlformats.org/package/2006/relationships"><Relationship Id="rId2" Type="http://schemas.openxmlformats.org/officeDocument/2006/relationships/drawing" Target="../drawings/drawing7.xml"/>
</Relationships>
</file>

<file path=xl/worksheets/_rels/sheet10.xml.rels><?xml version="1.0" encoding="UTF-8"?>
<Relationships xmlns="http://schemas.openxmlformats.org/package/2006/relationships"><Relationship Id="rId2" Type="http://schemas.openxmlformats.org/officeDocument/2006/relationships/drawing" Target="../drawings/drawing8.xml"/>
</Relationships>
</file>

<file path=xl/worksheets/_rels/sheet11.xml.rels><?xml version="1.0" encoding="UTF-8"?>
<Relationships xmlns="http://schemas.openxmlformats.org/package/2006/relationships"><Relationship Id="rId2" Type="http://schemas.openxmlformats.org/officeDocument/2006/relationships/drawing" Target="../drawings/drawing9.xml"/>
</Relationships>
</file>

<file path=xl/worksheets/_rels/sheet12.xml.rels><?xml version="1.0" encoding="UTF-8"?>
<Relationships xmlns="http://schemas.openxmlformats.org/package/2006/relationships"><Relationship Id="rId2" Type="http://schemas.openxmlformats.org/officeDocument/2006/relationships/drawing" Target="../drawings/drawing10.xml"/>
</Relationships>
</file>

<file path=xl/worksheets/_rels/sheet13.xml.rels><?xml version="1.0" encoding="UTF-8"?>
<Relationships xmlns="http://schemas.openxmlformats.org/package/2006/relationships"><Relationship Id="rId2" Type="http://schemas.openxmlformats.org/officeDocument/2006/relationships/drawing" Target="../drawings/drawing11.xml"/>
</Relationships>
</file>

<file path=xl/worksheets/_rels/sheet14.xml.rels><?xml version="1.0" encoding="UTF-8"?>
<Relationships xmlns="http://schemas.openxmlformats.org/package/2006/relationships">
</Relationships>
</file>

<file path=xl/worksheets/_rels/sheet15.xml.rels><?xml version="1.0" encoding="UTF-8"?>
<Relationships xmlns="http://schemas.openxmlformats.org/package/2006/relationships">
</Relationships>
</file>

<file path=xl/worksheets/_rels/sheet16.xml.rels><?xml version="1.0" encoding="UTF-8"?>
<Relationships xmlns="http://schemas.openxmlformats.org/package/2006/relationships">
</Relationships>
</file>

<file path=xl/worksheets/_rels/sheet17.xml.rels><?xml version="1.0" encoding="UTF-8"?>
<Relationships xmlns="http://schemas.openxmlformats.org/package/2006/relationships">
</Relationships>
</file>

<file path=xl/worksheets/_rels/sheet18.xml.rels><?xml version="1.0" encoding="UTF-8"?>
<Relationships xmlns="http://schemas.openxmlformats.org/package/2006/relationships"><Relationship Id="rId2" Type="http://schemas.openxmlformats.org/officeDocument/2006/relationships/hyperlink" Target="https://ggmeo.com/he-toc-dtcl" TargetMode="External"/><Relationship Id="rId3" Type="http://schemas.openxmlformats.org/officeDocument/2006/relationships/hyperlink" Target="https://ggmeo.com/trang-bi-dtcl" TargetMode="External"/><Relationship Id="rId4" Type="http://schemas.openxmlformats.org/officeDocument/2006/relationships/hyperlink" Target="https://ggmeo.com/loi-tft" TargetMode="External"/><Relationship Id="rId5" Type="http://schemas.openxmlformats.org/officeDocument/2006/relationships/hyperlink" Target="https://cellphones.com.vn/sforum/toc-he-dtcl-mua-18" TargetMode="External"/><Relationship Id="rId6" Type="http://schemas.openxmlformats.org/officeDocument/2006/relationships/hyperlink" Target="https://vnm.ldplayer.net/blog/tinh-linh-dtcl-mua-18.html" TargetMode="External"/><Relationship Id="rId7" Type="http://schemas.openxmlformats.org/officeDocument/2006/relationships/hyperlink" Target="https://metatft.gg/tinh-linh/" TargetMode="External"/><Relationship Id="rId8" Type="http://schemas.openxmlformats.org/officeDocument/2006/relationships/hyperlink" Target="https://tftacademy.com/tierlist/comps" TargetMode="External"/><Relationship Id="rId9" Type="http://schemas.openxmlformats.org/officeDocument/2006/relationships/hyperlink" Target="https://bunnymuffins.lol/meta/" TargetMode="External"/><Relationship Id="rId10" Type="http://schemas.openxmlformats.org/officeDocument/2006/relationships/hyperlink" Target="https://bunnymuffins.lol/tft-leveling-guide/" TargetMode="External"/><Relationship Id="rId11" Type="http://schemas.openxmlformats.org/officeDocument/2006/relationships/hyperlink" Target="https://tftflow.com/tier-list" TargetMode="External"/><Relationship Id="rId12" Type="http://schemas.openxmlformats.org/officeDocument/2006/relationships/hyperlink" Target="https://tftactics.gg/tierlist/team-comps/" TargetMode="External"/><Relationship Id="rId13" Type="http://schemas.openxmlformats.org/officeDocument/2006/relationships/hyperlink" Target="https://mobalytics.gg/tft/tier-list/augments" TargetMode="External"/><Relationship Id="rId14" Type="http://schemas.openxmlformats.org/officeDocument/2006/relationships/hyperlink" Target="https://tftraits.com/traits/primal/" TargetMode="External"/><Relationship Id="rId15" Type="http://schemas.openxmlformats.org/officeDocument/2006/relationships/hyperlink" Target="https://teamfighttactics.leagueoflegends.com/en-us/news/game-updates/teamfight-tactics-patch-18-3/" TargetMode="External"/><Relationship Id="rId16" Type="http://schemas.openxmlformats.org/officeDocument/2006/relationships/hyperlink" Target="https://esports.gg/news/teamfight-tactics/teamfight-tactics-patch-18-3-notes-augment-buffs-wisp-nerfs-and-more/" TargetMode="External"/><Relationship Id="rId17" Type="http://schemas.openxmlformats.org/officeDocument/2006/relationships/hyperlink" Target="https://www.hotspawn.com/league-of-legends/news/tft-patch-18-3" TargetMode="External"/><Relationship Id="rId18" Type="http://schemas.openxmlformats.org/officeDocument/2006/relationships/hyperlink" Target="https://op.gg/vi/tft/meta-trends/comps?region=vn" TargetMode="External"/><Relationship Id="rId19" Type="http://schemas.openxmlformats.org/officeDocument/2006/relationships/hyperlink" Target="https://op.gg/vi/tft/meta-trends/item?region=vn" TargetMode="External"/><Relationship Id="rId20" Type="http://schemas.openxmlformats.org/officeDocument/2006/relationships/hyperlink" Target="https://seemeta.com/vi/tft/pbe/patch-notes" TargetMode="External"/><Relationship Id="rId21" Type="http://schemas.openxmlformats.org/officeDocument/2006/relationships/hyperlink" Target="https://seemeta.com/en/tft/set-18/items/EmblemLunar" TargetMode="External"/><Relationship Id="rId22" Type="http://schemas.openxmlformats.org/officeDocument/2006/relationships/hyperlink" Target="https://metabot.gg/en/TFT/18/items/cheat-shee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2A1F"/>
    <pageSetUpPr fitToPage="true"/>
  </sheetPr>
  <dimension ref="B1:N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2.5"/>
  </cols>
  <sheetData>
    <row r="1" customFormat="false" ht="9.75" hidden="false" customHeight="true" outlineLevel="0" collapsed="false">
      <c r="B1" s="1"/>
      <c r="C1" s="1"/>
      <c r="D1" s="1"/>
      <c r="E1" s="1"/>
      <c r="F1" s="1"/>
      <c r="G1" s="1"/>
      <c r="H1" s="1"/>
      <c r="I1" s="1"/>
      <c r="J1" s="1"/>
      <c r="K1" s="1"/>
      <c r="L1" s="1"/>
      <c r="M1" s="1"/>
      <c r="N1" s="1"/>
    </row>
    <row r="2" customFormat="false" ht="15" hidden="false" customHeight="true" outlineLevel="0" collapsed="false">
      <c r="B2" s="2" t="s">
        <v>0</v>
      </c>
      <c r="C2" s="2"/>
      <c r="D2" s="2"/>
      <c r="E2" s="2"/>
      <c r="F2" s="2"/>
      <c r="G2" s="2"/>
      <c r="H2" s="2"/>
      <c r="I2" s="2"/>
      <c r="J2" s="2"/>
      <c r="K2" s="2"/>
      <c r="L2" s="2"/>
      <c r="M2" s="2"/>
      <c r="N2" s="2"/>
    </row>
    <row r="3" customFormat="false" ht="24" hidden="false" customHeight="true" outlineLevel="0" collapsed="false">
      <c r="B3" s="3" t="s">
        <v>1</v>
      </c>
      <c r="C3" s="3"/>
      <c r="D3" s="3"/>
      <c r="E3" s="3"/>
      <c r="F3" s="3"/>
      <c r="G3" s="3"/>
      <c r="H3" s="3"/>
      <c r="I3" s="3"/>
      <c r="J3" s="3"/>
      <c r="K3" s="3"/>
      <c r="L3" s="3"/>
      <c r="M3" s="3"/>
      <c r="N3" s="3"/>
    </row>
    <row r="4" customFormat="false" ht="24" hidden="false" customHeight="true" outlineLevel="0" collapsed="false">
      <c r="B4" s="3"/>
      <c r="C4" s="3"/>
      <c r="D4" s="3"/>
      <c r="E4" s="3"/>
      <c r="F4" s="3"/>
      <c r="G4" s="3"/>
      <c r="H4" s="3"/>
      <c r="I4" s="3"/>
      <c r="J4" s="3"/>
      <c r="K4" s="3"/>
      <c r="L4" s="3"/>
      <c r="M4" s="3"/>
      <c r="N4" s="3"/>
    </row>
    <row r="5" customFormat="false" ht="15" hidden="false" customHeight="true" outlineLevel="0" collapsed="false">
      <c r="B5" s="4" t="s">
        <v>2</v>
      </c>
      <c r="C5" s="4"/>
      <c r="D5" s="4"/>
      <c r="E5" s="4"/>
      <c r="F5" s="4"/>
      <c r="G5" s="4"/>
      <c r="H5" s="4"/>
      <c r="I5" s="4"/>
      <c r="J5" s="4"/>
      <c r="K5" s="4"/>
      <c r="L5" s="4"/>
      <c r="M5" s="4"/>
      <c r="N5" s="4"/>
    </row>
    <row r="6" customFormat="false" ht="15" hidden="false" customHeight="false" outlineLevel="0" collapsed="false">
      <c r="B6" s="1"/>
      <c r="C6" s="1"/>
      <c r="D6" s="1"/>
      <c r="E6" s="1"/>
      <c r="F6" s="1"/>
      <c r="G6" s="1"/>
      <c r="H6" s="1"/>
      <c r="I6" s="1"/>
      <c r="J6" s="1"/>
      <c r="K6" s="1"/>
      <c r="L6" s="1"/>
      <c r="M6" s="1"/>
      <c r="N6" s="1"/>
    </row>
    <row r="7" customFormat="false" ht="21.75" hidden="false" customHeight="true" outlineLevel="0" collapsed="false">
      <c r="B7" s="1"/>
      <c r="C7" s="1"/>
      <c r="D7" s="1"/>
      <c r="E7" s="1"/>
      <c r="F7" s="5" t="s">
        <v>3</v>
      </c>
      <c r="G7" s="5"/>
      <c r="H7" s="5"/>
      <c r="I7" s="5"/>
      <c r="J7" s="5"/>
      <c r="K7" s="1"/>
      <c r="L7" s="1"/>
      <c r="M7" s="1"/>
      <c r="N7" s="1"/>
    </row>
    <row r="8" customFormat="false" ht="15" hidden="false" customHeight="false" outlineLevel="0" collapsed="false">
      <c r="B8" s="1"/>
      <c r="C8" s="1"/>
      <c r="D8" s="1"/>
      <c r="E8" s="1"/>
      <c r="F8" s="1"/>
      <c r="G8" s="1"/>
      <c r="H8" s="1"/>
      <c r="I8" s="1"/>
      <c r="J8" s="1"/>
      <c r="K8" s="1"/>
      <c r="L8" s="1"/>
      <c r="M8" s="1"/>
      <c r="N8" s="1"/>
    </row>
    <row r="9" customFormat="false" ht="15" hidden="false" customHeight="false" outlineLevel="0" collapsed="false">
      <c r="B9" s="1"/>
      <c r="C9" s="1"/>
      <c r="D9" s="1"/>
      <c r="E9" s="1"/>
      <c r="F9" s="1"/>
      <c r="G9" s="1"/>
      <c r="H9" s="1"/>
      <c r="I9" s="1"/>
      <c r="J9" s="1"/>
      <c r="K9" s="1"/>
      <c r="L9" s="1"/>
      <c r="M9" s="1"/>
      <c r="N9" s="1"/>
    </row>
    <row r="11" customFormat="false" ht="21.75" hidden="false" customHeight="true" outlineLevel="0" collapsed="false">
      <c r="B11" s="6" t="s">
        <v>4</v>
      </c>
      <c r="C11" s="6"/>
      <c r="D11" s="6"/>
      <c r="E11" s="6"/>
      <c r="F11" s="6"/>
      <c r="G11" s="6"/>
      <c r="H11" s="6"/>
      <c r="I11" s="6"/>
      <c r="J11" s="6"/>
      <c r="K11" s="6"/>
      <c r="L11" s="6"/>
      <c r="M11" s="6"/>
      <c r="N11" s="6"/>
    </row>
    <row r="12" customFormat="false" ht="15" hidden="false" customHeight="true" outlineLevel="0" collapsed="false">
      <c r="B12" s="7" t="s">
        <v>5</v>
      </c>
      <c r="C12" s="7"/>
      <c r="D12" s="7"/>
      <c r="E12" s="7"/>
      <c r="F12" s="7" t="s">
        <v>6</v>
      </c>
      <c r="G12" s="7"/>
      <c r="H12" s="7"/>
      <c r="I12" s="7"/>
      <c r="J12" s="7" t="s">
        <v>7</v>
      </c>
      <c r="K12" s="7"/>
      <c r="L12" s="7"/>
      <c r="M12" s="7"/>
    </row>
    <row r="13" customFormat="false" ht="24" hidden="false" customHeight="true" outlineLevel="0" collapsed="false">
      <c r="B13" s="8" t="s">
        <v>8</v>
      </c>
      <c r="C13" s="8"/>
      <c r="D13" s="8"/>
      <c r="E13" s="8"/>
      <c r="F13" s="8" t="s">
        <v>9</v>
      </c>
      <c r="G13" s="8"/>
      <c r="H13" s="8"/>
      <c r="I13" s="8"/>
      <c r="J13" s="8" t="s">
        <v>10</v>
      </c>
      <c r="K13" s="8"/>
      <c r="L13" s="8"/>
      <c r="M13" s="8"/>
    </row>
    <row r="14" customFormat="false" ht="19.5" hidden="false" customHeight="true" outlineLevel="0" collapsed="false">
      <c r="B14" s="9" t="s">
        <v>11</v>
      </c>
      <c r="C14" s="9"/>
      <c r="D14" s="9"/>
      <c r="E14" s="9"/>
      <c r="F14" s="9" t="s">
        <v>12</v>
      </c>
      <c r="G14" s="9"/>
      <c r="H14" s="9"/>
      <c r="I14" s="9"/>
      <c r="J14" s="9" t="s">
        <v>13</v>
      </c>
      <c r="K14" s="9"/>
      <c r="L14" s="9"/>
      <c r="M14" s="9"/>
    </row>
    <row r="15" customFormat="false" ht="19.5" hidden="false" customHeight="true" outlineLevel="0" collapsed="false">
      <c r="B15" s="9"/>
      <c r="C15" s="9"/>
      <c r="D15" s="9"/>
      <c r="E15" s="9"/>
      <c r="F15" s="9"/>
      <c r="G15" s="9"/>
      <c r="H15" s="9"/>
      <c r="I15" s="9"/>
      <c r="J15" s="9"/>
      <c r="K15" s="9"/>
      <c r="L15" s="9"/>
      <c r="M15" s="9"/>
    </row>
    <row r="17" customFormat="false" ht="21.75" hidden="false" customHeight="true" outlineLevel="0" collapsed="false">
      <c r="B17" s="6" t="s">
        <v>14</v>
      </c>
      <c r="C17" s="6"/>
      <c r="D17" s="6"/>
      <c r="E17" s="6"/>
      <c r="F17" s="6"/>
      <c r="G17" s="6"/>
      <c r="H17" s="6"/>
      <c r="I17" s="6"/>
      <c r="J17" s="6"/>
      <c r="K17" s="6"/>
      <c r="L17" s="6"/>
      <c r="M17" s="6"/>
      <c r="N17" s="6"/>
    </row>
    <row r="18" customFormat="false" ht="30" hidden="false" customHeight="true" outlineLevel="0" collapsed="false">
      <c r="B18" s="10" t="s">
        <v>15</v>
      </c>
      <c r="C18" s="10"/>
      <c r="D18" s="10"/>
      <c r="E18" s="11" t="s">
        <v>16</v>
      </c>
      <c r="F18" s="11"/>
      <c r="G18" s="11"/>
      <c r="H18" s="11"/>
      <c r="I18" s="10" t="s">
        <v>17</v>
      </c>
      <c r="J18" s="10"/>
      <c r="K18" s="10"/>
      <c r="L18" s="11" t="s">
        <v>18</v>
      </c>
      <c r="M18" s="11"/>
      <c r="N18" s="11"/>
    </row>
    <row r="19" customFormat="false" ht="30" hidden="false" customHeight="true" outlineLevel="0" collapsed="false">
      <c r="B19" s="10" t="s">
        <v>19</v>
      </c>
      <c r="C19" s="10"/>
      <c r="D19" s="10"/>
      <c r="E19" s="11" t="s">
        <v>20</v>
      </c>
      <c r="F19" s="11"/>
      <c r="G19" s="11"/>
      <c r="H19" s="11"/>
      <c r="I19" s="10" t="s">
        <v>21</v>
      </c>
      <c r="J19" s="10"/>
      <c r="K19" s="10"/>
      <c r="L19" s="11" t="s">
        <v>22</v>
      </c>
      <c r="M19" s="11"/>
      <c r="N19" s="11"/>
    </row>
    <row r="20" customFormat="false" ht="30" hidden="false" customHeight="true" outlineLevel="0" collapsed="false">
      <c r="B20" s="10" t="s">
        <v>23</v>
      </c>
      <c r="C20" s="10"/>
      <c r="D20" s="10"/>
      <c r="E20" s="11" t="s">
        <v>24</v>
      </c>
      <c r="F20" s="11"/>
      <c r="G20" s="11"/>
      <c r="H20" s="11"/>
      <c r="I20" s="10" t="s">
        <v>25</v>
      </c>
      <c r="J20" s="10"/>
      <c r="K20" s="10"/>
      <c r="L20" s="11" t="s">
        <v>26</v>
      </c>
      <c r="M20" s="11"/>
      <c r="N20" s="11"/>
    </row>
    <row r="21" customFormat="false" ht="30" hidden="false" customHeight="true" outlineLevel="0" collapsed="false">
      <c r="B21" s="10" t="s">
        <v>27</v>
      </c>
      <c r="C21" s="10"/>
      <c r="D21" s="10"/>
      <c r="E21" s="11" t="s">
        <v>28</v>
      </c>
      <c r="F21" s="11"/>
      <c r="G21" s="11"/>
      <c r="H21" s="11"/>
      <c r="I21" s="10" t="s">
        <v>29</v>
      </c>
      <c r="J21" s="10"/>
      <c r="K21" s="10"/>
      <c r="L21" s="11" t="s">
        <v>30</v>
      </c>
      <c r="M21" s="11"/>
      <c r="N21" s="11"/>
    </row>
    <row r="22" customFormat="false" ht="30" hidden="false" customHeight="true" outlineLevel="0" collapsed="false">
      <c r="B22" s="10" t="s">
        <v>31</v>
      </c>
      <c r="C22" s="10"/>
      <c r="D22" s="10"/>
      <c r="E22" s="11" t="s">
        <v>32</v>
      </c>
      <c r="F22" s="11"/>
      <c r="G22" s="11"/>
      <c r="H22" s="11"/>
      <c r="I22" s="10" t="s">
        <v>33</v>
      </c>
      <c r="J22" s="10"/>
      <c r="K22" s="10"/>
      <c r="L22" s="11" t="s">
        <v>34</v>
      </c>
      <c r="M22" s="11"/>
      <c r="N22" s="11"/>
    </row>
    <row r="23" customFormat="false" ht="30" hidden="false" customHeight="true" outlineLevel="0" collapsed="false">
      <c r="B23" s="10" t="s">
        <v>35</v>
      </c>
      <c r="C23" s="10"/>
      <c r="D23" s="10"/>
      <c r="E23" s="11" t="s">
        <v>36</v>
      </c>
      <c r="F23" s="11"/>
      <c r="G23" s="11"/>
      <c r="H23" s="11"/>
      <c r="I23" s="10" t="s">
        <v>37</v>
      </c>
      <c r="J23" s="10"/>
      <c r="K23" s="10"/>
      <c r="L23" s="11" t="s">
        <v>38</v>
      </c>
      <c r="M23" s="11"/>
      <c r="N23" s="11"/>
    </row>
    <row r="24" customFormat="false" ht="30" hidden="false" customHeight="true" outlineLevel="0" collapsed="false">
      <c r="B24" s="10" t="s">
        <v>39</v>
      </c>
      <c r="C24" s="10"/>
      <c r="D24" s="10"/>
      <c r="E24" s="11" t="s">
        <v>40</v>
      </c>
      <c r="F24" s="11"/>
      <c r="G24" s="11"/>
      <c r="H24" s="11"/>
      <c r="I24" s="10" t="s">
        <v>41</v>
      </c>
      <c r="J24" s="10"/>
      <c r="K24" s="10"/>
      <c r="L24" s="11" t="s">
        <v>42</v>
      </c>
      <c r="M24" s="11"/>
      <c r="N24" s="11"/>
    </row>
    <row r="25" customFormat="false" ht="30" hidden="false" customHeight="true" outlineLevel="0" collapsed="false">
      <c r="B25" s="10" t="s">
        <v>43</v>
      </c>
      <c r="C25" s="10"/>
      <c r="D25" s="10"/>
      <c r="E25" s="11" t="s">
        <v>44</v>
      </c>
      <c r="F25" s="11"/>
      <c r="G25" s="11"/>
      <c r="H25" s="11"/>
      <c r="I25" s="10" t="s">
        <v>45</v>
      </c>
      <c r="J25" s="10"/>
      <c r="K25" s="10"/>
      <c r="L25" s="11" t="s">
        <v>46</v>
      </c>
      <c r="M25" s="11"/>
      <c r="N25" s="11"/>
    </row>
    <row r="26" customFormat="false" ht="30" hidden="false" customHeight="true" outlineLevel="0" collapsed="false">
      <c r="B26" s="10" t="s">
        <v>47</v>
      </c>
      <c r="C26" s="10"/>
      <c r="D26" s="10"/>
      <c r="E26" s="11" t="s">
        <v>48</v>
      </c>
      <c r="F26" s="11"/>
      <c r="G26" s="11"/>
      <c r="H26" s="11"/>
    </row>
    <row r="28" customFormat="false" ht="21.75" hidden="false" customHeight="true" outlineLevel="0" collapsed="false">
      <c r="B28" s="6" t="s">
        <v>49</v>
      </c>
      <c r="C28" s="6"/>
      <c r="D28" s="6"/>
      <c r="E28" s="6"/>
      <c r="F28" s="6"/>
      <c r="G28" s="6"/>
      <c r="H28" s="6"/>
      <c r="I28" s="6"/>
      <c r="J28" s="6"/>
      <c r="K28" s="6"/>
      <c r="L28" s="6"/>
      <c r="M28" s="6"/>
      <c r="N28" s="6"/>
    </row>
    <row r="29" customFormat="false" ht="15" hidden="false" customHeight="true" outlineLevel="0" collapsed="false">
      <c r="B29" s="12" t="s">
        <v>50</v>
      </c>
      <c r="C29" s="12" t="s">
        <v>51</v>
      </c>
      <c r="D29" s="13" t="s">
        <v>52</v>
      </c>
      <c r="E29" s="13"/>
      <c r="F29" s="13"/>
      <c r="G29" s="13"/>
      <c r="H29" s="13" t="s">
        <v>53</v>
      </c>
      <c r="I29" s="13"/>
      <c r="J29" s="13" t="s">
        <v>54</v>
      </c>
      <c r="K29" s="13"/>
      <c r="L29" s="13" t="s">
        <v>55</v>
      </c>
      <c r="M29" s="13"/>
      <c r="N29" s="13"/>
    </row>
    <row r="30" customFormat="false" ht="30" hidden="false" customHeight="true" outlineLevel="0" collapsed="false">
      <c r="B30" s="14" t="n">
        <v>1</v>
      </c>
      <c r="C30" s="15" t="s">
        <v>56</v>
      </c>
      <c r="D30" s="16" t="s">
        <v>57</v>
      </c>
      <c r="E30" s="16"/>
      <c r="F30" s="16"/>
      <c r="G30" s="16"/>
      <c r="H30" s="17" t="s">
        <v>58</v>
      </c>
      <c r="I30" s="17"/>
      <c r="J30" s="18" t="s">
        <v>59</v>
      </c>
      <c r="K30" s="18"/>
      <c r="L30" s="19" t="s">
        <v>60</v>
      </c>
      <c r="M30" s="19"/>
      <c r="N30" s="19"/>
    </row>
    <row r="31" customFormat="false" ht="30" hidden="false" customHeight="true" outlineLevel="0" collapsed="false">
      <c r="B31" s="14" t="n">
        <v>2</v>
      </c>
      <c r="C31" s="15" t="s">
        <v>56</v>
      </c>
      <c r="D31" s="16" t="s">
        <v>61</v>
      </c>
      <c r="E31" s="16"/>
      <c r="F31" s="16"/>
      <c r="G31" s="16"/>
      <c r="H31" s="17" t="s">
        <v>58</v>
      </c>
      <c r="I31" s="17"/>
      <c r="J31" s="18" t="s">
        <v>62</v>
      </c>
      <c r="K31" s="18"/>
      <c r="L31" s="19" t="s">
        <v>63</v>
      </c>
      <c r="M31" s="19"/>
      <c r="N31" s="19"/>
    </row>
    <row r="32" customFormat="false" ht="30" hidden="false" customHeight="true" outlineLevel="0" collapsed="false">
      <c r="B32" s="14" t="n">
        <v>3</v>
      </c>
      <c r="C32" s="15" t="s">
        <v>56</v>
      </c>
      <c r="D32" s="16" t="s">
        <v>64</v>
      </c>
      <c r="E32" s="16"/>
      <c r="F32" s="16"/>
      <c r="G32" s="16"/>
      <c r="H32" s="17" t="s">
        <v>58</v>
      </c>
      <c r="I32" s="17"/>
      <c r="J32" s="18" t="s">
        <v>65</v>
      </c>
      <c r="K32" s="18"/>
      <c r="L32" s="19" t="s">
        <v>63</v>
      </c>
      <c r="M32" s="19"/>
      <c r="N32" s="19"/>
    </row>
    <row r="33" customFormat="false" ht="30" hidden="false" customHeight="true" outlineLevel="0" collapsed="false">
      <c r="B33" s="14" t="n">
        <v>4</v>
      </c>
      <c r="C33" s="15" t="s">
        <v>66</v>
      </c>
      <c r="D33" s="16" t="s">
        <v>67</v>
      </c>
      <c r="E33" s="16"/>
      <c r="F33" s="16"/>
      <c r="G33" s="16"/>
      <c r="H33" s="17" t="s">
        <v>68</v>
      </c>
      <c r="I33" s="17"/>
      <c r="J33" s="18" t="s">
        <v>69</v>
      </c>
      <c r="K33" s="18"/>
      <c r="L33" s="19" t="s">
        <v>70</v>
      </c>
      <c r="M33" s="19"/>
      <c r="N33" s="19"/>
    </row>
    <row r="34" customFormat="false" ht="30" hidden="false" customHeight="true" outlineLevel="0" collapsed="false">
      <c r="B34" s="14" t="n">
        <v>5</v>
      </c>
      <c r="C34" s="15" t="s">
        <v>66</v>
      </c>
      <c r="D34" s="16" t="s">
        <v>71</v>
      </c>
      <c r="E34" s="16"/>
      <c r="F34" s="16"/>
      <c r="G34" s="16"/>
      <c r="H34" s="17" t="s">
        <v>58</v>
      </c>
      <c r="I34" s="17"/>
      <c r="J34" s="18" t="s">
        <v>72</v>
      </c>
      <c r="K34" s="18"/>
      <c r="L34" s="19" t="s">
        <v>73</v>
      </c>
      <c r="M34" s="19"/>
      <c r="N34" s="19"/>
    </row>
    <row r="35" customFormat="false" ht="30" hidden="false" customHeight="true" outlineLevel="0" collapsed="false">
      <c r="B35" s="14" t="n">
        <v>6</v>
      </c>
      <c r="C35" s="15" t="s">
        <v>66</v>
      </c>
      <c r="D35" s="16" t="s">
        <v>74</v>
      </c>
      <c r="E35" s="16"/>
      <c r="F35" s="16"/>
      <c r="G35" s="16"/>
      <c r="H35" s="17" t="s">
        <v>75</v>
      </c>
      <c r="I35" s="17"/>
      <c r="J35" s="18" t="s">
        <v>76</v>
      </c>
      <c r="K35" s="18"/>
      <c r="L35" s="19" t="s">
        <v>77</v>
      </c>
      <c r="M35" s="19"/>
      <c r="N35" s="19"/>
    </row>
    <row r="36" customFormat="false" ht="30" hidden="false" customHeight="true" outlineLevel="0" collapsed="false">
      <c r="B36" s="14" t="n">
        <v>7</v>
      </c>
      <c r="C36" s="15" t="s">
        <v>66</v>
      </c>
      <c r="D36" s="16" t="s">
        <v>78</v>
      </c>
      <c r="E36" s="16"/>
      <c r="F36" s="16"/>
      <c r="G36" s="16"/>
      <c r="H36" s="17" t="s">
        <v>75</v>
      </c>
      <c r="I36" s="17"/>
      <c r="J36" s="18" t="s">
        <v>79</v>
      </c>
      <c r="K36" s="18"/>
      <c r="L36" s="19" t="s">
        <v>80</v>
      </c>
      <c r="M36" s="19"/>
      <c r="N36" s="19"/>
    </row>
    <row r="37" customFormat="false" ht="30" hidden="false" customHeight="true" outlineLevel="0" collapsed="false">
      <c r="B37" s="14" t="n">
        <v>8</v>
      </c>
      <c r="C37" s="15" t="s">
        <v>66</v>
      </c>
      <c r="D37" s="16" t="s">
        <v>81</v>
      </c>
      <c r="E37" s="16"/>
      <c r="F37" s="16"/>
      <c r="G37" s="16"/>
      <c r="H37" s="17" t="s">
        <v>75</v>
      </c>
      <c r="I37" s="17"/>
      <c r="J37" s="18" t="s">
        <v>82</v>
      </c>
      <c r="K37" s="18"/>
      <c r="L37" s="19" t="s">
        <v>83</v>
      </c>
      <c r="M37" s="19"/>
      <c r="N37" s="19"/>
    </row>
    <row r="38" customFormat="false" ht="30" hidden="false" customHeight="true" outlineLevel="0" collapsed="false">
      <c r="B38" s="14" t="n">
        <v>9</v>
      </c>
      <c r="C38" s="15" t="s">
        <v>84</v>
      </c>
      <c r="D38" s="16" t="s">
        <v>85</v>
      </c>
      <c r="E38" s="16"/>
      <c r="F38" s="16"/>
      <c r="G38" s="16"/>
      <c r="H38" s="17" t="s">
        <v>86</v>
      </c>
      <c r="I38" s="17"/>
      <c r="J38" s="18" t="s">
        <v>87</v>
      </c>
      <c r="K38" s="18"/>
      <c r="L38" s="19" t="s">
        <v>88</v>
      </c>
      <c r="M38" s="19"/>
      <c r="N38" s="19"/>
    </row>
    <row r="40" customFormat="false" ht="21.75" hidden="false" customHeight="true" outlineLevel="0" collapsed="false">
      <c r="B40" s="6" t="s">
        <v>89</v>
      </c>
      <c r="C40" s="6"/>
      <c r="D40" s="6"/>
      <c r="E40" s="6"/>
      <c r="F40" s="6"/>
      <c r="G40" s="6"/>
      <c r="H40" s="6"/>
      <c r="I40" s="6"/>
      <c r="J40" s="6"/>
      <c r="K40" s="6"/>
      <c r="L40" s="6"/>
      <c r="M40" s="6"/>
      <c r="N40" s="6"/>
    </row>
    <row r="41" customFormat="false" ht="21.75" hidden="false" customHeight="true" outlineLevel="0" collapsed="false">
      <c r="B41" s="20" t="s">
        <v>90</v>
      </c>
      <c r="C41" s="20"/>
      <c r="D41" s="20"/>
      <c r="E41" s="20"/>
      <c r="F41" s="20"/>
      <c r="G41" s="20"/>
      <c r="H41" s="20"/>
      <c r="I41" s="20" t="s">
        <v>91</v>
      </c>
      <c r="J41" s="20"/>
      <c r="K41" s="20"/>
      <c r="L41" s="20"/>
      <c r="M41" s="20"/>
      <c r="N41" s="20"/>
    </row>
    <row r="42" customFormat="false" ht="21.75" hidden="false" customHeight="true" outlineLevel="0" collapsed="false">
      <c r="B42" s="21" t="s">
        <v>92</v>
      </c>
      <c r="C42" s="21"/>
      <c r="D42" s="21"/>
      <c r="E42" s="21"/>
      <c r="F42" s="21"/>
      <c r="G42" s="21"/>
      <c r="H42" s="21"/>
      <c r="I42" s="21" t="s">
        <v>93</v>
      </c>
      <c r="J42" s="21"/>
      <c r="K42" s="21"/>
      <c r="L42" s="21"/>
      <c r="M42" s="21"/>
      <c r="N42" s="21"/>
    </row>
    <row r="43" customFormat="false" ht="21.75" hidden="false" customHeight="true" outlineLevel="0" collapsed="false">
      <c r="B43" s="22" t="s">
        <v>94</v>
      </c>
      <c r="C43" s="22"/>
      <c r="D43" s="22"/>
      <c r="E43" s="22"/>
      <c r="F43" s="22"/>
      <c r="G43" s="22"/>
      <c r="H43" s="22"/>
      <c r="I43" s="22" t="s">
        <v>95</v>
      </c>
      <c r="J43" s="22"/>
      <c r="K43" s="22"/>
      <c r="L43" s="22"/>
      <c r="M43" s="22"/>
      <c r="N43" s="22"/>
    </row>
    <row r="44" customFormat="false" ht="21.75" hidden="false" customHeight="true" outlineLevel="0" collapsed="false">
      <c r="B44" s="21" t="s">
        <v>96</v>
      </c>
      <c r="C44" s="21"/>
      <c r="D44" s="21"/>
      <c r="E44" s="21"/>
      <c r="F44" s="21"/>
      <c r="G44" s="21"/>
      <c r="H44" s="21"/>
      <c r="I44" s="21" t="s">
        <v>97</v>
      </c>
      <c r="J44" s="21"/>
      <c r="K44" s="21"/>
      <c r="L44" s="21"/>
      <c r="M44" s="21"/>
      <c r="N44" s="21"/>
    </row>
    <row r="45" customFormat="false" ht="21.75" hidden="false" customHeight="true" outlineLevel="0" collapsed="false">
      <c r="B45" s="22" t="s">
        <v>98</v>
      </c>
      <c r="C45" s="22"/>
      <c r="D45" s="22"/>
      <c r="E45" s="22"/>
      <c r="F45" s="22"/>
      <c r="G45" s="22"/>
      <c r="H45" s="22"/>
      <c r="I45" s="22" t="s">
        <v>99</v>
      </c>
      <c r="J45" s="22"/>
      <c r="K45" s="22"/>
      <c r="L45" s="22"/>
      <c r="M45" s="22"/>
      <c r="N45" s="22"/>
    </row>
    <row r="47" customFormat="false" ht="21.75" hidden="false" customHeight="true" outlineLevel="0" collapsed="false">
      <c r="B47" s="6" t="s">
        <v>100</v>
      </c>
      <c r="C47" s="6"/>
      <c r="D47" s="6"/>
      <c r="E47" s="6"/>
      <c r="F47" s="6"/>
      <c r="G47" s="6"/>
      <c r="H47" s="6"/>
      <c r="I47" s="6"/>
      <c r="J47" s="6"/>
      <c r="K47" s="6"/>
      <c r="L47" s="6"/>
      <c r="M47" s="6"/>
      <c r="N47" s="6"/>
    </row>
    <row r="48" customFormat="false" ht="36" hidden="false" customHeight="true" outlineLevel="0" collapsed="false">
      <c r="B48" s="23" t="s">
        <v>101</v>
      </c>
      <c r="C48" s="23"/>
      <c r="D48" s="23"/>
      <c r="E48" s="17" t="s">
        <v>102</v>
      </c>
      <c r="F48" s="17"/>
      <c r="G48" s="17"/>
      <c r="H48" s="17"/>
      <c r="I48" s="17"/>
      <c r="J48" s="17"/>
      <c r="K48" s="17"/>
      <c r="L48" s="17"/>
      <c r="M48" s="17"/>
      <c r="N48" s="17"/>
    </row>
    <row r="49" customFormat="false" ht="36" hidden="false" customHeight="true" outlineLevel="0" collapsed="false">
      <c r="B49" s="23" t="s">
        <v>103</v>
      </c>
      <c r="C49" s="23"/>
      <c r="D49" s="23"/>
      <c r="E49" s="17" t="s">
        <v>104</v>
      </c>
      <c r="F49" s="17"/>
      <c r="G49" s="17"/>
      <c r="H49" s="17"/>
      <c r="I49" s="17"/>
      <c r="J49" s="17"/>
      <c r="K49" s="17"/>
      <c r="L49" s="17"/>
      <c r="M49" s="17"/>
      <c r="N49" s="17"/>
    </row>
    <row r="50" customFormat="false" ht="36" hidden="false" customHeight="true" outlineLevel="0" collapsed="false">
      <c r="B50" s="23" t="s">
        <v>105</v>
      </c>
      <c r="C50" s="23"/>
      <c r="D50" s="23"/>
      <c r="E50" s="17" t="s">
        <v>106</v>
      </c>
      <c r="F50" s="17"/>
      <c r="G50" s="17"/>
      <c r="H50" s="17"/>
      <c r="I50" s="17"/>
      <c r="J50" s="17"/>
      <c r="K50" s="17"/>
      <c r="L50" s="17"/>
      <c r="M50" s="17"/>
      <c r="N50" s="17"/>
    </row>
    <row r="51" customFormat="false" ht="36" hidden="false" customHeight="true" outlineLevel="0" collapsed="false">
      <c r="B51" s="23" t="s">
        <v>107</v>
      </c>
      <c r="C51" s="23"/>
      <c r="D51" s="23"/>
      <c r="E51" s="17" t="s">
        <v>108</v>
      </c>
      <c r="F51" s="17"/>
      <c r="G51" s="17"/>
      <c r="H51" s="17"/>
      <c r="I51" s="17"/>
      <c r="J51" s="17"/>
      <c r="K51" s="17"/>
      <c r="L51" s="17"/>
      <c r="M51" s="17"/>
      <c r="N51" s="17"/>
    </row>
    <row r="52" customFormat="false" ht="36" hidden="false" customHeight="true" outlineLevel="0" collapsed="false">
      <c r="B52" s="23" t="s">
        <v>109</v>
      </c>
      <c r="C52" s="23"/>
      <c r="D52" s="23"/>
      <c r="E52" s="17" t="s">
        <v>110</v>
      </c>
      <c r="F52" s="17"/>
      <c r="G52" s="17"/>
      <c r="H52" s="17"/>
      <c r="I52" s="17"/>
      <c r="J52" s="17"/>
      <c r="K52" s="17"/>
      <c r="L52" s="17"/>
      <c r="M52" s="17"/>
      <c r="N52" s="17"/>
    </row>
    <row r="53" customFormat="false" ht="36" hidden="false" customHeight="true" outlineLevel="0" collapsed="false">
      <c r="B53" s="23" t="s">
        <v>111</v>
      </c>
      <c r="C53" s="23"/>
      <c r="D53" s="23"/>
      <c r="E53" s="17" t="s">
        <v>112</v>
      </c>
      <c r="F53" s="17"/>
      <c r="G53" s="17"/>
      <c r="H53" s="17"/>
      <c r="I53" s="17"/>
      <c r="J53" s="17"/>
      <c r="K53" s="17"/>
      <c r="L53" s="17"/>
      <c r="M53" s="17"/>
      <c r="N53" s="17"/>
    </row>
    <row r="54" customFormat="false" ht="36" hidden="false" customHeight="true" outlineLevel="0" collapsed="false">
      <c r="B54" s="23" t="s">
        <v>113</v>
      </c>
      <c r="C54" s="23"/>
      <c r="D54" s="23"/>
      <c r="E54" s="17" t="s">
        <v>114</v>
      </c>
      <c r="F54" s="17"/>
      <c r="G54" s="17"/>
      <c r="H54" s="17"/>
      <c r="I54" s="17"/>
      <c r="J54" s="17"/>
      <c r="K54" s="17"/>
      <c r="L54" s="17"/>
      <c r="M54" s="17"/>
      <c r="N54" s="17"/>
    </row>
    <row r="55" customFormat="false" ht="36" hidden="false" customHeight="true" outlineLevel="0" collapsed="false">
      <c r="B55" s="23" t="s">
        <v>115</v>
      </c>
      <c r="C55" s="23"/>
      <c r="D55" s="23"/>
      <c r="E55" s="17" t="s">
        <v>116</v>
      </c>
      <c r="F55" s="17"/>
      <c r="G55" s="17"/>
      <c r="H55" s="17"/>
      <c r="I55" s="17"/>
      <c r="J55" s="17"/>
      <c r="K55" s="17"/>
      <c r="L55" s="17"/>
      <c r="M55" s="17"/>
      <c r="N55" s="17"/>
    </row>
    <row r="56" customFormat="false" ht="36" hidden="false" customHeight="true" outlineLevel="0" collapsed="false">
      <c r="B56" s="23" t="s">
        <v>117</v>
      </c>
      <c r="C56" s="23"/>
      <c r="D56" s="23"/>
      <c r="E56" s="17" t="s">
        <v>118</v>
      </c>
      <c r="F56" s="17"/>
      <c r="G56" s="17"/>
      <c r="H56" s="17"/>
      <c r="I56" s="17"/>
      <c r="J56" s="17"/>
      <c r="K56" s="17"/>
      <c r="L56" s="17"/>
      <c r="M56" s="17"/>
      <c r="N56" s="17"/>
    </row>
    <row r="58" customFormat="false" ht="15" hidden="false" customHeight="true" outlineLevel="0" collapsed="false">
      <c r="B58" s="24" t="s">
        <v>119</v>
      </c>
      <c r="C58" s="24"/>
      <c r="D58" s="24"/>
      <c r="E58" s="24"/>
      <c r="F58" s="24"/>
      <c r="G58" s="24"/>
      <c r="H58" s="24"/>
      <c r="I58" s="24"/>
      <c r="J58" s="24"/>
      <c r="K58" s="24"/>
      <c r="L58" s="24"/>
      <c r="M58" s="24"/>
      <c r="N58" s="24"/>
    </row>
  </sheetData>
  <mergeCells count="121">
    <mergeCell ref="B2:N2"/>
    <mergeCell ref="B3:N4"/>
    <mergeCell ref="B5:N5"/>
    <mergeCell ref="F7:J7"/>
    <mergeCell ref="B11:N11"/>
    <mergeCell ref="B12:E12"/>
    <mergeCell ref="F12:I12"/>
    <mergeCell ref="J12:M12"/>
    <mergeCell ref="B13:E13"/>
    <mergeCell ref="F13:I13"/>
    <mergeCell ref="J13:M13"/>
    <mergeCell ref="B14:E15"/>
    <mergeCell ref="F14:I15"/>
    <mergeCell ref="J14:M15"/>
    <mergeCell ref="B17:N17"/>
    <mergeCell ref="B18:D18"/>
    <mergeCell ref="E18:H18"/>
    <mergeCell ref="I18:K18"/>
    <mergeCell ref="L18:N18"/>
    <mergeCell ref="B19:D19"/>
    <mergeCell ref="E19:H19"/>
    <mergeCell ref="I19:K19"/>
    <mergeCell ref="L19:N19"/>
    <mergeCell ref="B20:D20"/>
    <mergeCell ref="E20:H20"/>
    <mergeCell ref="I20:K20"/>
    <mergeCell ref="L20:N20"/>
    <mergeCell ref="B21:D21"/>
    <mergeCell ref="E21:H21"/>
    <mergeCell ref="I21:K21"/>
    <mergeCell ref="L21:N21"/>
    <mergeCell ref="B22:D22"/>
    <mergeCell ref="E22:H22"/>
    <mergeCell ref="I22:K22"/>
    <mergeCell ref="L22:N22"/>
    <mergeCell ref="B23:D23"/>
    <mergeCell ref="E23:H23"/>
    <mergeCell ref="I23:K23"/>
    <mergeCell ref="L23:N23"/>
    <mergeCell ref="B24:D24"/>
    <mergeCell ref="E24:H24"/>
    <mergeCell ref="I24:K24"/>
    <mergeCell ref="L24:N24"/>
    <mergeCell ref="B25:D25"/>
    <mergeCell ref="E25:H25"/>
    <mergeCell ref="I25:K25"/>
    <mergeCell ref="L25:N25"/>
    <mergeCell ref="B26:D26"/>
    <mergeCell ref="E26:H26"/>
    <mergeCell ref="B28:N28"/>
    <mergeCell ref="D29:G29"/>
    <mergeCell ref="H29:I29"/>
    <mergeCell ref="J29:K29"/>
    <mergeCell ref="L29:N29"/>
    <mergeCell ref="D30:G30"/>
    <mergeCell ref="H30:I30"/>
    <mergeCell ref="J30:K30"/>
    <mergeCell ref="L30:N30"/>
    <mergeCell ref="D31:G31"/>
    <mergeCell ref="H31:I31"/>
    <mergeCell ref="J31:K31"/>
    <mergeCell ref="L31:N31"/>
    <mergeCell ref="D32:G32"/>
    <mergeCell ref="H32:I32"/>
    <mergeCell ref="J32:K32"/>
    <mergeCell ref="L32:N32"/>
    <mergeCell ref="D33:G33"/>
    <mergeCell ref="H33:I33"/>
    <mergeCell ref="J33:K33"/>
    <mergeCell ref="L33:N33"/>
    <mergeCell ref="D34:G34"/>
    <mergeCell ref="H34:I34"/>
    <mergeCell ref="J34:K34"/>
    <mergeCell ref="L34:N34"/>
    <mergeCell ref="D35:G35"/>
    <mergeCell ref="H35:I35"/>
    <mergeCell ref="J35:K35"/>
    <mergeCell ref="L35:N35"/>
    <mergeCell ref="D36:G36"/>
    <mergeCell ref="H36:I36"/>
    <mergeCell ref="J36:K36"/>
    <mergeCell ref="L36:N36"/>
    <mergeCell ref="D37:G37"/>
    <mergeCell ref="H37:I37"/>
    <mergeCell ref="J37:K37"/>
    <mergeCell ref="L37:N37"/>
    <mergeCell ref="D38:G38"/>
    <mergeCell ref="H38:I38"/>
    <mergeCell ref="J38:K38"/>
    <mergeCell ref="L38:N38"/>
    <mergeCell ref="B40:N40"/>
    <mergeCell ref="B41:H41"/>
    <mergeCell ref="I41:N41"/>
    <mergeCell ref="B42:H42"/>
    <mergeCell ref="I42:N42"/>
    <mergeCell ref="B43:H43"/>
    <mergeCell ref="I43:N43"/>
    <mergeCell ref="B44:H44"/>
    <mergeCell ref="I44:N44"/>
    <mergeCell ref="B45:H45"/>
    <mergeCell ref="I45:N45"/>
    <mergeCell ref="B47:N47"/>
    <mergeCell ref="B48:D48"/>
    <mergeCell ref="E48:N48"/>
    <mergeCell ref="B49:D49"/>
    <mergeCell ref="E49:N49"/>
    <mergeCell ref="B50:D50"/>
    <mergeCell ref="E50:N50"/>
    <mergeCell ref="B51:D51"/>
    <mergeCell ref="E51:N51"/>
    <mergeCell ref="B52:D52"/>
    <mergeCell ref="E52:N52"/>
    <mergeCell ref="B53:D53"/>
    <mergeCell ref="E53:N53"/>
    <mergeCell ref="B54:D54"/>
    <mergeCell ref="E54:N54"/>
    <mergeCell ref="B55:D55"/>
    <mergeCell ref="E55:N55"/>
    <mergeCell ref="B56:D56"/>
    <mergeCell ref="E56:N56"/>
    <mergeCell ref="B58:N58"/>
  </mergeCells>
  <conditionalFormatting sqref="C30:C38">
    <cfRule type="cellIs" priority="2" operator="equal" aboveAverage="0" equalAverage="0" bottom="0" percent="0" rank="0" text="" dxfId="0">
      <formula>"S"</formula>
    </cfRule>
    <cfRule type="cellIs" priority="3" operator="equal" aboveAverage="0" equalAverage="0" bottom="0" percent="0" rank="0" text="" dxfId="1">
      <formula>"A"</formula>
    </cfRule>
    <cfRule type="cellIs" priority="4" operator="equal" aboveAverage="0" equalAverage="0" bottom="0" percent="0" rank="0" text="" dxfId="2">
      <formula>"B"</formula>
    </cfRule>
    <cfRule type="cellIs" priority="5" operator="equal" aboveAverage="0" equalAverage="0" bottom="0" percent="0" rank="0" text="" dxfId="3">
      <formula>"C"</formula>
    </cfRule>
  </conditionalFormatting>
  <hyperlinks>
    <hyperlink ref="B18" location="'CHỌN ẤN → ĐỘI HÌNH'!A1" display="🏳  CHỌN ẤN → ĐỘI HÌNH"/>
    <hyperlink ref="I18" location="'LÕI → CÁCH ĐÁNH'!A1" display="🧠  LÕI → CÁCH ĐÁNH"/>
    <hyperlink ref="B19" location="'HÌNH ẢNH ĐỘI HÌNH'!A1" display="🖼  HÌNH ẢNH ĐỘI HÌNH"/>
    <hyperlink ref="I19" location="'CHỌN ĐỘI HÌNH'!A1" display="🎯  CHỌN ĐỘI HÌNH"/>
    <hyperlink ref="B20" location="'TRỢ LÝ VÁN ĐẤU'!A1" display="🧭  TRỢ LÝ VÁN ĐẤU"/>
    <hyperlink ref="I20" location="'LÊN ĐỒ'!A1" display="⚔️  LÊN ĐỒ"/>
    <hyperlink ref="B21" location="'XẾP HẠNG ĐỘI HÌNH'!A1" display="🏆  XẾP HẠNG ĐỘI HÌNH"/>
    <hyperlink ref="I21" location="'MÁY CHỦ VN - TRUNG - HÀN'!A1" display="🇻🇳  MÁY CHỦ VN - TRUNG - HÀN"/>
    <hyperlink ref="B22" location="'LÕI ĂN TOP 1'!A1" display="🏆  LÕI ĂN TOP 1"/>
    <hyperlink ref="I22" location="'LÕI NÂNG CẤP'!A1" display="✨  LÕI NÂNG CẤP"/>
    <hyperlink ref="B23" location="'TỘC HỆ &amp; TƯỚNG'!A1" display="🌿  TỘC HỆ &amp; TƯỚNG"/>
    <hyperlink ref="I23" location="'TINH LINH &amp; VÒNG ĐẤU'!A1" display="🔮  TINH LINH &amp; VÒNG ĐẤU"/>
    <hyperlink ref="B24" location="'KINH TẾ &amp; CẤP'!A1" display="💰  KINH TẾ &amp; CẤP"/>
    <hyperlink ref="I24" location="'XẾP VỊ TRÍ'!A1" display="🗺️  XẾP VỊ TRÍ"/>
    <hyperlink ref="B25" location="'LỘ TRÌNH THÁCH ĐẤU'!A1" display="🚀  LỘ TRÌNH THÁCH ĐẤU"/>
    <hyperlink ref="I25" location="'TỪ ĐIỂN THUẬT NGỮ'!A1" display="📖  TỪ ĐIỂN THUẬT NGỮ"/>
    <hyperlink ref="B26" location="'NGUỒN &amp; PHIÊN BẢN'!A1" display="📚  NGUỒN &amp; PHIÊN BẢN"/>
    <hyperlink ref="D30" location="'CHỌN ĐỘI HÌNH'!E6" display="Đao Phủ Azir – Soraka &amp; Zyra (Thực Vật)"/>
    <hyperlink ref="D31" location="'CHỌN ĐỘI HÌNH'!E6" display="Nidalee &amp; Aphelios Mặt Trăng"/>
    <hyperlink ref="D32" location="'CHỌN ĐỘI HÌNH'!E6" display="Sivir &amp; Nidalee Nguyên Sinh"/>
    <hyperlink ref="D33" location="'CHỌN ĐỘI HÌNH'!E6" display="Kha'Zix Khắc Tinh (Thần Rừng Đao Phủ)"/>
    <hyperlink ref="D34" location="'CHỌN ĐỘI HÌNH'!E6" display="Ahri &amp; Morgana Thuật Sĩ"/>
    <hyperlink ref="D35" location="'CHỌN ĐỘI HÌNH'!E6" display="Ashe Hoa Linh Lên 9"/>
    <hyperlink ref="D36" location="'CHỌN ĐỘI HÌNH'!E6" display="Rồng Ngàn Tuổi Quái Rừng"/>
    <hyperlink ref="D37" location="'CHỌN ĐỘI HÌNH'!E6" display="Draven Lên 9 (Thần Rừng Đao Phủ)"/>
    <hyperlink ref="D38" location="'CHỌN ĐỘI HÌNH'!E6" display="Caitlyn Dũng Sĩ Thợ Săn"/>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true"/>
  </sheetPr>
  <dimension ref="B1:N2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
    <col collapsed="false" customWidth="true" hidden="false" outlineLevel="0" max="3" min="3" style="0" width="14"/>
    <col collapsed="false" customWidth="true" hidden="false" outlineLevel="0" max="14" min="4"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120</v>
      </c>
      <c r="C2" s="25"/>
      <c r="D2" s="25"/>
      <c r="E2" s="25"/>
      <c r="F2" s="25"/>
      <c r="G2" s="25"/>
      <c r="H2" s="25"/>
      <c r="I2" s="25"/>
      <c r="J2" s="25"/>
      <c r="K2" s="25"/>
      <c r="L2" s="5" t="s">
        <v>121</v>
      </c>
      <c r="M2" s="5"/>
      <c r="N2" s="5"/>
    </row>
    <row r="3" customFormat="false" ht="19.5" hidden="false" customHeight="true" outlineLevel="0" collapsed="false">
      <c r="B3" s="26" t="s">
        <v>122</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1.75" hidden="false" customHeight="true" outlineLevel="0" collapsed="false">
      <c r="B6" s="6" t="s">
        <v>125</v>
      </c>
      <c r="C6" s="6"/>
      <c r="D6" s="6"/>
      <c r="E6" s="6"/>
      <c r="F6" s="6"/>
      <c r="G6" s="6"/>
      <c r="H6" s="6"/>
      <c r="I6" s="6"/>
      <c r="J6" s="6"/>
      <c r="K6" s="6"/>
      <c r="L6" s="6"/>
      <c r="M6" s="6"/>
      <c r="N6" s="6"/>
    </row>
    <row r="7" customFormat="false" ht="15" hidden="false" customHeight="true" outlineLevel="0" collapsed="false">
      <c r="B7" s="29" t="s">
        <v>126</v>
      </c>
      <c r="C7" s="29"/>
      <c r="D7" s="29"/>
      <c r="E7" s="29"/>
      <c r="F7" s="29"/>
      <c r="G7" s="29"/>
      <c r="H7" s="29"/>
      <c r="I7" s="29"/>
      <c r="J7" s="29"/>
      <c r="K7" s="29"/>
      <c r="L7" s="29"/>
      <c r="M7" s="29"/>
      <c r="N7" s="29"/>
    </row>
    <row r="8" customFormat="false" ht="27.75" hidden="false" customHeight="true" outlineLevel="0" collapsed="false">
      <c r="B8" s="23" t="s">
        <v>127</v>
      </c>
      <c r="C8" s="23"/>
      <c r="D8" s="23"/>
      <c r="E8" s="30" t="s">
        <v>128</v>
      </c>
      <c r="F8" s="30"/>
      <c r="G8" s="30"/>
      <c r="H8" s="30"/>
      <c r="I8" s="19" t="str">
        <f aca="false">IF(DATA_AN!$B$166=0,"",INDEX(DATA_AN!$C$2:$C$22,DATA_AN!$B$166)&amp;"  ·  "&amp;INDEX(DATA_AN!$D$2:$D$22,DATA_AN!$B$166))</f>
        <v>Chảo Vàng + Găng Đấu Tập  ·  +20% Tỉ Lệ Chí Mạng, +8% Sát Thương Chí Mạng; kết liễu kẻ dưới 8% Máu</v>
      </c>
      <c r="J8" s="19"/>
      <c r="K8" s="19"/>
      <c r="L8" s="19"/>
      <c r="M8" s="19"/>
      <c r="N8" s="19"/>
    </row>
    <row r="9" customFormat="false" ht="27.75" hidden="false" customHeight="true" outlineLevel="0" collapsed="false">
      <c r="B9" s="23" t="s">
        <v>129</v>
      </c>
      <c r="C9" s="23"/>
      <c r="D9" s="23"/>
      <c r="E9" s="30" t="s">
        <v>130</v>
      </c>
      <c r="F9" s="30"/>
      <c r="G9" s="30"/>
      <c r="H9" s="30"/>
      <c r="I9" s="19" t="str">
        <f aca="false">IF(DATA_AN!$B$167=0,"",INDEX(DATA_AN!$C$2:$C$22,DATA_AN!$B$167)&amp;"  ·  "&amp;INDEX(DATA_AN!$D$2:$D$22,DATA_AN!$B$167))</f>
        <v>Xẻng Vàng + Nước Mắt Nữ Thần  ·  +20% Tốc Độ Đánh, +3 Năng Lượng mỗi giây</v>
      </c>
      <c r="J9" s="19"/>
      <c r="K9" s="19"/>
      <c r="L9" s="19"/>
      <c r="M9" s="19"/>
      <c r="N9" s="19"/>
    </row>
    <row r="10" customFormat="false" ht="27.75" hidden="false" customHeight="true" outlineLevel="0" collapsed="false">
      <c r="B10" s="23" t="s">
        <v>131</v>
      </c>
      <c r="C10" s="23"/>
      <c r="D10" s="23"/>
      <c r="E10" s="30" t="s">
        <v>132</v>
      </c>
      <c r="F10" s="30"/>
      <c r="G10" s="30"/>
      <c r="H10" s="30"/>
      <c r="I10" s="19" t="str">
        <f aca="false">IF(DATA_AN!$B$168=0,"",INDEX(DATA_AN!$C$2:$C$22,DATA_AN!$B$168)&amp;"  ·  "&amp;INDEX(DATA_AN!$D$2:$D$22,DATA_AN!$B$168))</f>
        <v/>
      </c>
      <c r="J10" s="19"/>
      <c r="K10" s="19"/>
      <c r="L10" s="19"/>
      <c r="M10" s="19"/>
      <c r="N10" s="19"/>
    </row>
    <row r="11" customFormat="false" ht="27.75" hidden="false" customHeight="true" outlineLevel="0" collapsed="false">
      <c r="B11" s="23" t="s">
        <v>133</v>
      </c>
      <c r="C11" s="23"/>
      <c r="D11" s="23"/>
      <c r="E11" s="30" t="s">
        <v>134</v>
      </c>
      <c r="F11" s="30"/>
      <c r="G11" s="30"/>
      <c r="H11" s="30"/>
      <c r="I11" s="31" t="s">
        <v>135</v>
      </c>
      <c r="J11" s="31"/>
      <c r="K11" s="31"/>
      <c r="L11" s="31"/>
      <c r="M11" s="31"/>
      <c r="N11" s="31"/>
    </row>
    <row r="13" customFormat="false" ht="21.75" hidden="false" customHeight="true" outlineLevel="0" collapsed="false">
      <c r="B13" s="6" t="s">
        <v>136</v>
      </c>
      <c r="C13" s="6"/>
      <c r="D13" s="6"/>
      <c r="E13" s="6"/>
      <c r="F13" s="6"/>
      <c r="G13" s="6"/>
      <c r="H13" s="6"/>
      <c r="I13" s="6"/>
      <c r="J13" s="6"/>
      <c r="K13" s="6"/>
      <c r="L13" s="6"/>
      <c r="M13" s="6"/>
      <c r="N13" s="6"/>
    </row>
    <row r="14" customFormat="false" ht="30" hidden="false" customHeight="true" outlineLevel="0" collapsed="false">
      <c r="B14" s="32" t="s">
        <v>137</v>
      </c>
      <c r="C14" s="32"/>
      <c r="D14" s="33" t="str">
        <f aca="false">INDEX(DATA_AN!$M$2:$M$20,DATA_AN!$B$172)</f>
        <v>Đao Phủ Azir (Thực Vật · Tinh Nghịch)</v>
      </c>
      <c r="E14" s="33"/>
      <c r="F14" s="33"/>
      <c r="G14" s="33"/>
      <c r="H14" s="33"/>
      <c r="I14" s="33"/>
      <c r="J14" s="33"/>
      <c r="K14" s="33"/>
      <c r="L14" s="34" t="str">
        <f aca="false">"Điểm: "&amp;TEXT(INDEX(DATA_AN!$AG$2:$AG$20,DATA_AN!$B$172),"0.0")&amp;"  (ấn +"&amp;TEXT(INDEX(DATA_AN!$AH$2:$AH$20,DATA_AN!$B$172),"0.0")&amp;")"</f>
        <v>Điểm: 12.9  (ấn +7.4)</v>
      </c>
      <c r="M14" s="34"/>
      <c r="N14" s="34"/>
    </row>
    <row r="15" customFormat="false" ht="30" hidden="false" customHeight="true" outlineLevel="0" collapsed="false">
      <c r="B15" s="32"/>
      <c r="C15" s="32"/>
      <c r="D15" s="23" t="s">
        <v>138</v>
      </c>
      <c r="E15" s="23"/>
      <c r="F15" s="17" t="str">
        <f aca="false">INDEX(DATA_AN!$Y$2:$Y$20,DATA_AN!$B$172)&amp;"   ·   "&amp;INDEX(DATA_AN!$Z$2:$Z$20,DATA_AN!$B$172)</f>
        <v>VN 18.3b: hạng TB 2.69 · top 4 84,8% · 1,15% người chơi   ·   ↘ 18.4: Đao Phủ chảy máu giảm (40% → 35%) – giảm NHẸ, vẫn là đội tốt nhất VN</v>
      </c>
      <c r="G15" s="17"/>
      <c r="H15" s="17"/>
      <c r="I15" s="17"/>
      <c r="J15" s="17"/>
      <c r="K15" s="17"/>
      <c r="L15" s="17"/>
      <c r="M15" s="17"/>
      <c r="N15" s="17"/>
    </row>
    <row r="16" customFormat="false" ht="21.75" hidden="false" customHeight="true" outlineLevel="0" collapsed="false">
      <c r="B16" s="32"/>
      <c r="C16" s="32"/>
      <c r="D16" s="23" t="s">
        <v>139</v>
      </c>
      <c r="E16" s="23"/>
      <c r="F16" s="35" t="str">
        <f aca="false">INDEX(DATA_AN!$W$2:$W$20,DATA_AN!$B$172)</f>
        <v>Veigar, Teemo, Azir, Fiddlesticks, Rammus, Soraka, Zyra, Kennen</v>
      </c>
      <c r="G16" s="35"/>
      <c r="H16" s="35"/>
      <c r="I16" s="35"/>
      <c r="J16" s="35"/>
      <c r="K16" s="35"/>
      <c r="L16" s="35"/>
      <c r="M16" s="35"/>
      <c r="N16" s="35"/>
    </row>
    <row r="17" customFormat="false" ht="21.75" hidden="false" customHeight="true" outlineLevel="0" collapsed="false">
      <c r="B17" s="32"/>
      <c r="C17" s="32"/>
      <c r="D17" s="23" t="s">
        <v>140</v>
      </c>
      <c r="E17" s="23"/>
      <c r="F17" s="17" t="str">
        <f aca="false">INDEX(DATA_AN!$X$2:$X$20,DATA_AN!$B$172)</f>
        <v>3 Tinh Nghịch · 3 Đao Phủ · 2 Gai Đen · 2 Thuật Sư · 2 Triệu Hồi · 2 Thực Vật · 2 Vệ Quân · 1 Vườn Gai</v>
      </c>
      <c r="G17" s="17"/>
      <c r="H17" s="17"/>
      <c r="I17" s="17"/>
      <c r="J17" s="17"/>
      <c r="K17" s="17"/>
      <c r="L17" s="17"/>
      <c r="M17" s="17"/>
      <c r="N17" s="17"/>
    </row>
    <row r="18" customFormat="false" ht="21.75" hidden="false" customHeight="true" outlineLevel="0" collapsed="false">
      <c r="B18" s="32"/>
      <c r="C18" s="32"/>
      <c r="D18" s="23" t="s">
        <v>141</v>
      </c>
      <c r="E18" s="23"/>
      <c r="F18" s="36" t="str">
        <f aca="false">INDEX(DATA_AN!$O$2:$O$20,DATA_AN!$B$172)&amp;"  ·  "&amp;INDEX(DATA_AN!$P$2:$P$20,DATA_AN!$B$172)&amp;"   →   "&amp;INDEX(DATA_AN!$Q$2:$Q$20,DATA_AN!$B$172)</f>
        <v>Soraka  ·  PHÉP   →   Găng Bảo Thạch · Nanh Nashor · Mũ Phù Thủy Rabadon</v>
      </c>
      <c r="G18" s="36"/>
      <c r="H18" s="36"/>
      <c r="I18" s="36"/>
      <c r="J18" s="36"/>
      <c r="K18" s="36"/>
      <c r="L18" s="36"/>
      <c r="M18" s="36"/>
      <c r="N18" s="36"/>
    </row>
    <row r="19" customFormat="false" ht="21.75" hidden="false" customHeight="true" outlineLevel="0" collapsed="false">
      <c r="B19" s="32"/>
      <c r="C19" s="32"/>
      <c r="D19" s="23" t="s">
        <v>142</v>
      </c>
      <c r="E19" s="23"/>
      <c r="F19" s="37" t="str">
        <f aca="false">INDEX(DATA_AN!$R$2:$R$20,DATA_AN!$B$172)&amp;"  ·  "&amp;INDEX(DATA_AN!$S$2:$S$20,DATA_AN!$B$172)&amp;"   →   "&amp;INDEX(DATA_AN!$T$2:$T$20,DATA_AN!$B$172)</f>
        <v>Zyra  ·  PHÉP   →   Găng Bảo Thạch · Trượng Hư Vô · Ngọn Giáo Shojin</v>
      </c>
      <c r="G19" s="37"/>
      <c r="H19" s="37"/>
      <c r="I19" s="37"/>
      <c r="J19" s="37"/>
      <c r="K19" s="37"/>
      <c r="L19" s="37"/>
      <c r="M19" s="37"/>
      <c r="N19" s="37"/>
    </row>
    <row r="20" customFormat="false" ht="21.75" hidden="false" customHeight="true" outlineLevel="0" collapsed="false">
      <c r="B20" s="32"/>
      <c r="C20" s="32"/>
      <c r="D20" s="23" t="s">
        <v>143</v>
      </c>
      <c r="E20" s="23"/>
      <c r="F20" s="38" t="str">
        <f aca="false">INDEX(DATA_AN!$U$2:$U$20,DATA_AN!$B$172)&amp;"   →   "&amp;INDEX(DATA_AN!$V$2:$V$20,DATA_AN!$B$172)</f>
        <v>Rammus   →   Thú Tượng Thạch Giáp · Vương Miện Hoàng Gia · Áo Choàng Gai</v>
      </c>
      <c r="G20" s="38"/>
      <c r="H20" s="38"/>
      <c r="I20" s="38"/>
      <c r="J20" s="38"/>
      <c r="K20" s="38"/>
      <c r="L20" s="38"/>
      <c r="M20" s="38"/>
      <c r="N20" s="38"/>
    </row>
    <row r="21" customFormat="false" ht="30" hidden="false" customHeight="true" outlineLevel="0" collapsed="false">
      <c r="B21" s="32"/>
      <c r="C21" s="32"/>
      <c r="D21" s="23" t="s">
        <v>144</v>
      </c>
      <c r="E21" s="23"/>
      <c r="F21" s="39" t="str">
        <f aca="false">IF(DATA_AN!$B$166=0,"— (không có ấn)",CHOOSE(DATA_AN!$C$166,INDEX(DATA_AN!$B$98:$V$116,DATA_AN!$B$172,DATA_AN!$B$166),INDEX(DATA_AN!$B$120:$V$138,DATA_AN!$B$172,DATA_AN!$B$166),INDEX(DATA_AN!$B$142:$V$160,DATA_AN!$B$172,DATA_AN!$B$166))&amp;"   ·  +"&amp;TEXT(CHOOSE(DATA_AN!$C$166,INDEX(DATA_AN!$B$32:$V$50,DATA_AN!$B$172,DATA_AN!$B$166),INDEX(DATA_AN!$B$54:$V$72,DATA_AN!$B$172,DATA_AN!$B$166),INDEX(DATA_AN!$B$76:$V$94,DATA_AN!$B$172,DATA_AN!$B$166)),"0.0")&amp;" điểm")</f>
        <v>Đeo cho Zyra · Đao Phủ 3 → 4 ✅ mở mốc 4   ·  +6.5 điểm</v>
      </c>
      <c r="G21" s="39"/>
      <c r="H21" s="39"/>
      <c r="I21" s="39"/>
      <c r="J21" s="39"/>
      <c r="K21" s="39"/>
      <c r="L21" s="39"/>
      <c r="M21" s="39"/>
      <c r="N21" s="39"/>
    </row>
    <row r="22" customFormat="false" ht="30" hidden="false" customHeight="true" outlineLevel="0" collapsed="false">
      <c r="B22" s="32"/>
      <c r="C22" s="32"/>
      <c r="D22" s="23" t="s">
        <v>145</v>
      </c>
      <c r="E22" s="23"/>
      <c r="F22" s="39" t="str">
        <f aca="false">IF(AND(DATA_AN!$B$167&gt;0,('CHỌN ẤN → ĐỘI HÌNH'!$E$8='CHỌN ẤN → ĐỘI HÌNH'!$E$9)&gt;0),"↑ Cùng loại với ấn phía trên – đã tính chung, xem người đeo ở dòng trên",IF(DATA_AN!$B$167=0,"— (không có ấn)",CHOOSE(DATA_AN!$C$167,INDEX(DATA_AN!$B$98:$V$116,DATA_AN!$B$172,DATA_AN!$B$167),INDEX(DATA_AN!$B$120:$V$138,DATA_AN!$B$172,DATA_AN!$B$167),INDEX(DATA_AN!$B$142:$V$160,DATA_AN!$B$172,DATA_AN!$B$167))&amp;"   ·  +"&amp;TEXT(CHOOSE(DATA_AN!$C$167,INDEX(DATA_AN!$B$32:$V$50,DATA_AN!$B$172,DATA_AN!$B$167),INDEX(DATA_AN!$B$54:$V$72,DATA_AN!$B$172,DATA_AN!$B$167),INDEX(DATA_AN!$B$76:$V$94,DATA_AN!$B$172,DATA_AN!$B$167)),"0.0")&amp;" điểm"))</f>
        <v>Đeo cho Soraka · chưa có Mặt Trăng – chỉ lấy chỉ số của ấn (cần 1 Mặt Trăng nữa để mở mốc 2)   ·  +0.9 điểm</v>
      </c>
      <c r="G22" s="39"/>
      <c r="H22" s="39"/>
      <c r="I22" s="39"/>
      <c r="J22" s="39"/>
      <c r="K22" s="39"/>
      <c r="L22" s="39"/>
      <c r="M22" s="39"/>
      <c r="N22" s="39"/>
    </row>
    <row r="23" customFormat="false" ht="30" hidden="false" customHeight="true" outlineLevel="0" collapsed="false">
      <c r="B23" s="32"/>
      <c r="C23" s="32"/>
      <c r="D23" s="23" t="s">
        <v>146</v>
      </c>
      <c r="E23" s="23"/>
      <c r="F23" s="39" t="str">
        <f aca="false">IF(AND(DATA_AN!$B$168&gt;0,('CHỌN ẤN → ĐỘI HÌNH'!$E$8='CHỌN ẤN → ĐỘI HÌNH'!$E$10)+('CHỌN ẤN → ĐỘI HÌNH'!$E$9='CHỌN ẤN → ĐỘI HÌNH'!$E$10)&gt;0),"↑ Cùng loại với ấn phía trên – đã tính chung, xem người đeo ở dòng trên",IF(DATA_AN!$B$168=0,"— (không có ấn)",CHOOSE(DATA_AN!$C$168,INDEX(DATA_AN!$B$98:$V$116,DATA_AN!$B$172,DATA_AN!$B$168),INDEX(DATA_AN!$B$120:$V$138,DATA_AN!$B$172,DATA_AN!$B$168),INDEX(DATA_AN!$B$142:$V$160,DATA_AN!$B$172,DATA_AN!$B$168))&amp;"   ·  +"&amp;TEXT(CHOOSE(DATA_AN!$C$168,INDEX(DATA_AN!$B$32:$V$50,DATA_AN!$B$172,DATA_AN!$B$168),INDEX(DATA_AN!$B$54:$V$72,DATA_AN!$B$172,DATA_AN!$B$168),INDEX(DATA_AN!$B$76:$V$94,DATA_AN!$B$172,DATA_AN!$B$168)),"0.0")&amp;" điểm"))</f>
        <v>— (không có ấn)</v>
      </c>
      <c r="G23" s="39"/>
      <c r="H23" s="39"/>
      <c r="I23" s="39"/>
      <c r="J23" s="39"/>
      <c r="K23" s="39"/>
      <c r="L23" s="39"/>
      <c r="M23" s="39"/>
      <c r="N23" s="39"/>
    </row>
    <row r="24" customFormat="false" ht="24" hidden="false" customHeight="true" outlineLevel="0" collapsed="false">
      <c r="B24" s="32"/>
      <c r="C24" s="32"/>
      <c r="D24" s="23" t="s">
        <v>147</v>
      </c>
      <c r="E24" s="23"/>
      <c r="F24" s="17" t="str">
        <f aca="false">INDEX(DATA_AN!$AA$2:$AA$20,DATA_AN!$B$172)</f>
        <v>Cấp 7 ở 3-5 → lên 8 ở 4-2 đổi tướng tìm Soraka + Zyra 2 sao → 9 thêm Malphite</v>
      </c>
      <c r="G24" s="17"/>
      <c r="H24" s="17"/>
      <c r="I24" s="17"/>
      <c r="J24" s="17"/>
      <c r="K24" s="17"/>
      <c r="L24" s="17"/>
      <c r="M24" s="17"/>
      <c r="N24" s="17"/>
    </row>
    <row r="25" customFormat="false" ht="15" hidden="false" customHeight="false" outlineLevel="0" collapsed="false">
      <c r="B25" s="32"/>
      <c r="C25" s="32"/>
      <c r="D25" s="40" t="str">
        <f aca="false">HYPERLINK("#'CHỌN ẤN → ĐỘI HÌNH'!B"&amp;INDEX(DATA_AN!$AB$2:$AB$20,DATA_AN!$B$172),"🖼  Xem hình tướng + đồ của đội này ▶")</f>
        <v>🖼  Xem hình tướng + đồ của đội này ▶</v>
      </c>
      <c r="E25" s="40"/>
      <c r="F25" s="40"/>
      <c r="G25" s="40"/>
      <c r="H25" s="40"/>
      <c r="I25" s="40"/>
      <c r="J25" s="40"/>
      <c r="K25" s="40"/>
      <c r="L25" s="40"/>
      <c r="M25" s="40"/>
      <c r="N25" s="40"/>
    </row>
    <row r="27" customFormat="false" ht="24" hidden="false" customHeight="true" outlineLevel="0" collapsed="false">
      <c r="B27" s="41" t="s">
        <v>148</v>
      </c>
      <c r="C27" s="41"/>
      <c r="D27" s="42" t="str">
        <f aca="false">INDEX(DATA_AN!$M$2:$M$20,DATA_AN!$B$173)</f>
        <v>Thần Rừng Kha'Zix</v>
      </c>
      <c r="E27" s="42"/>
      <c r="F27" s="42"/>
      <c r="G27" s="42"/>
      <c r="H27" s="42"/>
      <c r="I27" s="42"/>
      <c r="J27" s="42"/>
      <c r="K27" s="42"/>
      <c r="L27" s="34" t="str">
        <f aca="false">"Điểm: "&amp;TEXT(INDEX(DATA_AN!$AG$2:$AG$20,DATA_AN!$B$173),"0.0")&amp;"  (ấn +"&amp;TEXT(INDEX(DATA_AN!$AH$2:$AH$20,DATA_AN!$B$173),"0.0")&amp;")"</f>
        <v>Điểm: 12.5  (ấn +8.8)</v>
      </c>
      <c r="M27" s="34"/>
      <c r="N27" s="34"/>
    </row>
    <row r="28" customFormat="false" ht="30" hidden="false" customHeight="true" outlineLevel="0" collapsed="false">
      <c r="B28" s="41"/>
      <c r="C28" s="41"/>
      <c r="D28" s="23" t="s">
        <v>138</v>
      </c>
      <c r="E28" s="23"/>
      <c r="F28" s="17" t="str">
        <f aca="false">INDEX(DATA_AN!$Y$2:$Y$20,DATA_AN!$B$173)&amp;"   ·   "&amp;INDEX(DATA_AN!$Z$2:$Z$20,DATA_AN!$B$173)</f>
        <v>VN 18.3b: hạng TB 3.09 · top 4 78,0% · 0,33% người chơi   ·   → 18.4: Diana chậm hơn chút, Mặt Trăng (Aphelios) tăng – cân bằng</v>
      </c>
      <c r="G28" s="17"/>
      <c r="H28" s="17"/>
      <c r="I28" s="17"/>
      <c r="J28" s="17"/>
      <c r="K28" s="17"/>
      <c r="L28" s="17"/>
      <c r="M28" s="17"/>
      <c r="N28" s="17"/>
    </row>
    <row r="29" customFormat="false" ht="21.75" hidden="false" customHeight="true" outlineLevel="0" collapsed="false">
      <c r="B29" s="41"/>
      <c r="C29" s="41"/>
      <c r="D29" s="23" t="s">
        <v>139</v>
      </c>
      <c r="E29" s="23"/>
      <c r="F29" s="35" t="str">
        <f aca="false">INDEX(DATA_AN!$W$2:$W$20,DATA_AN!$B$173)</f>
        <v>Ornn, Diana, Fiddlesticks, Hecarim, Kha'Zix, Aphelios, Ezreal, Soraka</v>
      </c>
      <c r="G29" s="35"/>
      <c r="H29" s="35"/>
      <c r="I29" s="35"/>
      <c r="J29" s="35"/>
      <c r="K29" s="35"/>
      <c r="L29" s="35"/>
      <c r="M29" s="35"/>
      <c r="N29" s="35"/>
    </row>
    <row r="30" customFormat="false" ht="21.75" hidden="false" customHeight="true" outlineLevel="0" collapsed="false">
      <c r="B30" s="41"/>
      <c r="C30" s="41"/>
      <c r="D30" s="23" t="s">
        <v>141</v>
      </c>
      <c r="E30" s="23"/>
      <c r="F30" s="36" t="str">
        <f aca="false">INDEX(DATA_AN!$O$2:$O$20,DATA_AN!$B$173)&amp;"  ·  "&amp;INDEX(DATA_AN!$P$2:$P$20,DATA_AN!$B$173)&amp;"   →   "&amp;INDEX(DATA_AN!$Q$2:$Q$20,DATA_AN!$B$173)</f>
        <v>Kha'Zix  ·  LAI (vật lý + phép)   →   Áo Choàng Bóng Tối · Bàn Tay Công Lý · Mũ Phù Thủy Rabadon</v>
      </c>
      <c r="G30" s="36"/>
      <c r="H30" s="36"/>
      <c r="I30" s="36"/>
      <c r="J30" s="36"/>
      <c r="K30" s="36"/>
      <c r="L30" s="36"/>
      <c r="M30" s="36"/>
      <c r="N30" s="36"/>
    </row>
    <row r="31" customFormat="false" ht="21.75" hidden="false" customHeight="true" outlineLevel="0" collapsed="false">
      <c r="B31" s="41"/>
      <c r="C31" s="41"/>
      <c r="D31" s="23" t="s">
        <v>142</v>
      </c>
      <c r="E31" s="23"/>
      <c r="F31" s="43" t="str">
        <f aca="false">INDEX(DATA_AN!$R$2:$R$20,DATA_AN!$B$173)&amp;"  ·  "&amp;INDEX(DATA_AN!$S$2:$S$20,DATA_AN!$B$173)&amp;"   →   "&amp;INDEX(DATA_AN!$T$2:$T$20,DATA_AN!$B$173)</f>
        <v>Aphelios  ·  VẬT LÝ   →   Cuồng Đao Guinsoo · Vô Cực Kiếm · Thịnh Nộ Thủy Quái</v>
      </c>
      <c r="G31" s="43"/>
      <c r="H31" s="43"/>
      <c r="I31" s="43"/>
      <c r="J31" s="43"/>
      <c r="K31" s="43"/>
      <c r="L31" s="43"/>
      <c r="M31" s="43"/>
      <c r="N31" s="43"/>
    </row>
    <row r="32" customFormat="false" ht="21.75" hidden="false" customHeight="true" outlineLevel="0" collapsed="false">
      <c r="B32" s="41"/>
      <c r="C32" s="41"/>
      <c r="D32" s="23" t="s">
        <v>143</v>
      </c>
      <c r="E32" s="23"/>
      <c r="F32" s="44" t="str">
        <f aca="false">INDEX(DATA_AN!$U$2:$U$20,DATA_AN!$B$173)&amp;"   →   "&amp;INDEX(DATA_AN!$V$2:$V$20,DATA_AN!$B$173)</f>
        <v>Hecarim   →   Thú Tượng Thạch Giáp · Áo Choàng Lửa · Giáp Máu Warmog</v>
      </c>
      <c r="G32" s="44"/>
      <c r="H32" s="44"/>
      <c r="I32" s="44"/>
      <c r="J32" s="44"/>
      <c r="K32" s="44"/>
      <c r="L32" s="44"/>
      <c r="M32" s="44"/>
      <c r="N32" s="44"/>
    </row>
    <row r="33" customFormat="false" ht="30" hidden="false" customHeight="true" outlineLevel="0" collapsed="false">
      <c r="B33" s="41"/>
      <c r="C33" s="41"/>
      <c r="D33" s="23" t="s">
        <v>149</v>
      </c>
      <c r="E33" s="23"/>
      <c r="F33" s="45" t="str">
        <f aca="false">IF(DATA_AN!$B$166=0,"","① "&amp;IF(DATA_AN!$B$166=0,"— (không có ấn)",CHOOSE(DATA_AN!$C$166,INDEX(DATA_AN!$B$98:$V$116,DATA_AN!$B$173,DATA_AN!$B$166),INDEX(DATA_AN!$B$120:$V$138,DATA_AN!$B$173,DATA_AN!$B$166),INDEX(DATA_AN!$B$142:$V$160,DATA_AN!$B$173,DATA_AN!$B$166))&amp;"   ·  +"&amp;TEXT(CHOOSE(DATA_AN!$C$166,INDEX(DATA_AN!$B$32:$V$50,DATA_AN!$B$173,DATA_AN!$B$166),INDEX(DATA_AN!$B$54:$V$72,DATA_AN!$B$173,DATA_AN!$B$166),INDEX(DATA_AN!$B$76:$V$94,DATA_AN!$B$173,DATA_AN!$B$166)),"0.0")&amp;" điểm")&amp;"     ")&amp;IF(DATA_AN!$B$167=0,"","② "&amp;IF(AND(DATA_AN!$B$167&gt;0,('CHỌN ẤN → ĐỘI HÌNH'!$E$8='CHỌN ẤN → ĐỘI HÌNH'!$E$9)&gt;0),"↑ Cùng loại với ấn phía trên – đã tính chung, xem người đeo ở dòng trên",IF(DATA_AN!$B$167=0,"— (không có ấn)",CHOOSE(DATA_AN!$C$167,INDEX(DATA_AN!$B$98:$V$116,DATA_AN!$B$173,DATA_AN!$B$167),INDEX(DATA_AN!$B$120:$V$138,DATA_AN!$B$173,DATA_AN!$B$167),INDEX(DATA_AN!$B$142:$V$160,DATA_AN!$B$173,DATA_AN!$B$167))&amp;"   ·  +"&amp;TEXT(CHOOSE(DATA_AN!$C$167,INDEX(DATA_AN!$B$32:$V$50,DATA_AN!$B$173,DATA_AN!$B$167),INDEX(DATA_AN!$B$54:$V$72,DATA_AN!$B$173,DATA_AN!$B$167),INDEX(DATA_AN!$B$76:$V$94,DATA_AN!$B$173,DATA_AN!$B$167)),"0.0")&amp;" điểm"))&amp;"     ")&amp;IF(DATA_AN!$B$168=0,"","③ "&amp;IF(AND(DATA_AN!$B$168&gt;0,('CHỌN ẤN → ĐỘI HÌNH'!$E$8='CHỌN ẤN → ĐỘI HÌNH'!$E$10)+('CHỌN ẤN → ĐỘI HÌNH'!$E$9='CHỌN ẤN → ĐỘI HÌNH'!$E$10)&gt;0),"↑ Cùng loại với ấn phía trên – đã tính chung, xem người đeo ở dòng trên",IF(DATA_AN!$B$168=0,"— (không có ấn)",CHOOSE(DATA_AN!$C$168,INDEX(DATA_AN!$B$98:$V$116,DATA_AN!$B$173,DATA_AN!$B$168),INDEX(DATA_AN!$B$120:$V$138,DATA_AN!$B$173,DATA_AN!$B$168),INDEX(DATA_AN!$B$142:$V$160,DATA_AN!$B$173,DATA_AN!$B$168))&amp;"   ·  +"&amp;TEXT(CHOOSE(DATA_AN!$C$168,INDEX(DATA_AN!$B$32:$V$50,DATA_AN!$B$173,DATA_AN!$B$168),INDEX(DATA_AN!$B$54:$V$72,DATA_AN!$B$173,DATA_AN!$B$168),INDEX(DATA_AN!$B$76:$V$94,DATA_AN!$B$173,DATA_AN!$B$168)),"0.0")&amp;" điểm"))&amp;"     ")</f>
        <v>① Đeo cho Kha'Zix · Đao Phủ 2 → 3 ✅ mở mốc 3   ·  +4.4 điểm     ② Đeo cho Kha'Zix · Mặt Trăng 2 → 3 ✅ mở mốc 3   ·  +4.4 điểm     </v>
      </c>
      <c r="G33" s="45"/>
      <c r="H33" s="45"/>
      <c r="I33" s="45"/>
      <c r="J33" s="45"/>
      <c r="K33" s="45"/>
      <c r="L33" s="45"/>
      <c r="M33" s="45"/>
      <c r="N33" s="45"/>
    </row>
    <row r="34" customFormat="false" ht="15" hidden="false" customHeight="false" outlineLevel="0" collapsed="false">
      <c r="B34" s="41"/>
      <c r="C34" s="41"/>
      <c r="D34" s="40" t="str">
        <f aca="false">HYPERLINK("#'CHỌN ẤN → ĐỘI HÌNH'!B"&amp;INDEX(DATA_AN!$AB$2:$AB$20,DATA_AN!$B$173),"🖼  Xem hình tướng + đồ của đội này ▶")</f>
        <v>🖼  Xem hình tướng + đồ của đội này ▶</v>
      </c>
      <c r="E34" s="40"/>
      <c r="F34" s="40"/>
      <c r="G34" s="40"/>
      <c r="H34" s="40"/>
      <c r="I34" s="40"/>
      <c r="J34" s="40"/>
      <c r="K34" s="40"/>
      <c r="L34" s="40"/>
      <c r="M34" s="40"/>
      <c r="N34" s="40"/>
    </row>
    <row r="36" customFormat="false" ht="24" hidden="false" customHeight="true" outlineLevel="0" collapsed="false">
      <c r="B36" s="41" t="s">
        <v>150</v>
      </c>
      <c r="C36" s="41"/>
      <c r="D36" s="42" t="str">
        <f aca="false">INDEX(DATA_AN!$M$2:$M$20,DATA_AN!$B$174)</f>
        <v>Mặt Trăng Kayle (Mặt Trời)</v>
      </c>
      <c r="E36" s="42"/>
      <c r="F36" s="42"/>
      <c r="G36" s="42"/>
      <c r="H36" s="42"/>
      <c r="I36" s="42"/>
      <c r="J36" s="42"/>
      <c r="K36" s="42"/>
      <c r="L36" s="34" t="str">
        <f aca="false">"Điểm: "&amp;TEXT(INDEX(DATA_AN!$AG$2:$AG$20,DATA_AN!$B$174),"0.0")&amp;"  (ấn +"&amp;TEXT(INDEX(DATA_AN!$AH$2:$AH$20,DATA_AN!$B$174),"0.0")&amp;")"</f>
        <v>Điểm: 9.9  (ấn +6.4)</v>
      </c>
      <c r="M36" s="34"/>
      <c r="N36" s="34"/>
    </row>
    <row r="37" customFormat="false" ht="30" hidden="false" customHeight="true" outlineLevel="0" collapsed="false">
      <c r="B37" s="41"/>
      <c r="C37" s="41"/>
      <c r="D37" s="23" t="s">
        <v>138</v>
      </c>
      <c r="E37" s="23"/>
      <c r="F37" s="17" t="str">
        <f aca="false">INDEX(DATA_AN!$Y$2:$Y$20,DATA_AN!$B$174)&amp;"   ·   "&amp;INDEX(DATA_AN!$Z$2:$Z$20,DATA_AN!$B$174)</f>
        <v>VN 18.3b: hạng TB 2.67 · top 4 84,9% · 0,12% người chơi   ·   ↗ 18.4: Mặt Trăng tăng, Mặt Trời dễ lên bậc 4 hơn (8 → 7) – MẠNH LÊN · mẫu số liệu nhỏ</v>
      </c>
      <c r="G37" s="17"/>
      <c r="H37" s="17"/>
      <c r="I37" s="17"/>
      <c r="J37" s="17"/>
      <c r="K37" s="17"/>
      <c r="L37" s="17"/>
      <c r="M37" s="17"/>
      <c r="N37" s="17"/>
    </row>
    <row r="38" customFormat="false" ht="21.75" hidden="false" customHeight="true" outlineLevel="0" collapsed="false">
      <c r="B38" s="41"/>
      <c r="C38" s="41"/>
      <c r="D38" s="23" t="s">
        <v>139</v>
      </c>
      <c r="E38" s="23"/>
      <c r="F38" s="35" t="str">
        <f aca="false">INDEX(DATA_AN!$W$2:$W$20,DATA_AN!$B$174)</f>
        <v>Leona, Varus, Kayle, Sejuani, Shen, Diana, Aphelios, Alune</v>
      </c>
      <c r="G38" s="35"/>
      <c r="H38" s="35"/>
      <c r="I38" s="35"/>
      <c r="J38" s="35"/>
      <c r="K38" s="35"/>
      <c r="L38" s="35"/>
      <c r="M38" s="35"/>
      <c r="N38" s="35"/>
    </row>
    <row r="39" customFormat="false" ht="21.75" hidden="false" customHeight="true" outlineLevel="0" collapsed="false">
      <c r="B39" s="41"/>
      <c r="C39" s="41"/>
      <c r="D39" s="23" t="s">
        <v>141</v>
      </c>
      <c r="E39" s="23"/>
      <c r="F39" s="36" t="str">
        <f aca="false">INDEX(DATA_AN!$O$2:$O$20,DATA_AN!$B$174)&amp;"  ·  "&amp;INDEX(DATA_AN!$P$2:$P$20,DATA_AN!$B$174)&amp;"   →   "&amp;INDEX(DATA_AN!$Q$2:$Q$20,DATA_AN!$B$174)</f>
        <v>Kayle  ·  PHÉP   →   Cuồng Đao Guinsoo · Găng Bảo Thạch · Mũ Phù Thủy Rabadon</v>
      </c>
      <c r="G39" s="36"/>
      <c r="H39" s="36"/>
      <c r="I39" s="36"/>
      <c r="J39" s="36"/>
      <c r="K39" s="36"/>
      <c r="L39" s="36"/>
      <c r="M39" s="36"/>
      <c r="N39" s="36"/>
    </row>
    <row r="40" customFormat="false" ht="21.75" hidden="false" customHeight="true" outlineLevel="0" collapsed="false">
      <c r="B40" s="41"/>
      <c r="C40" s="41"/>
      <c r="D40" s="23" t="s">
        <v>142</v>
      </c>
      <c r="E40" s="23"/>
      <c r="F40" s="43" t="str">
        <f aca="false">INDEX(DATA_AN!$R$2:$R$20,DATA_AN!$B$174)&amp;"  ·  "&amp;INDEX(DATA_AN!$S$2:$S$20,DATA_AN!$B$174)&amp;"   →   "&amp;INDEX(DATA_AN!$T$2:$T$20,DATA_AN!$B$174)</f>
        <v>Aphelios  ·  VẬT LÝ   →   Cuồng Đao Guinsoo · Vô Cực Kiếm · Kiếm Tử Thần</v>
      </c>
      <c r="G40" s="43"/>
      <c r="H40" s="43"/>
      <c r="I40" s="43"/>
      <c r="J40" s="43"/>
      <c r="K40" s="43"/>
      <c r="L40" s="43"/>
      <c r="M40" s="43"/>
      <c r="N40" s="43"/>
    </row>
    <row r="41" customFormat="false" ht="21.75" hidden="false" customHeight="true" outlineLevel="0" collapsed="false">
      <c r="B41" s="41"/>
      <c r="C41" s="41"/>
      <c r="D41" s="23" t="s">
        <v>143</v>
      </c>
      <c r="E41" s="23"/>
      <c r="F41" s="44" t="str">
        <f aca="false">INDEX(DATA_AN!$U$2:$U$20,DATA_AN!$B$174)&amp;"   →   "&amp;INDEX(DATA_AN!$V$2:$V$20,DATA_AN!$B$174)</f>
        <v>Sejuani   →   Thú Tượng Thạch Giáp · Giáp Tâm Linh · Giáp Máu Warmog</v>
      </c>
      <c r="G41" s="44"/>
      <c r="H41" s="44"/>
      <c r="I41" s="44"/>
      <c r="J41" s="44"/>
      <c r="K41" s="44"/>
      <c r="L41" s="44"/>
      <c r="M41" s="44"/>
      <c r="N41" s="44"/>
    </row>
    <row r="42" customFormat="false" ht="30" hidden="false" customHeight="true" outlineLevel="0" collapsed="false">
      <c r="B42" s="41"/>
      <c r="C42" s="41"/>
      <c r="D42" s="23" t="s">
        <v>149</v>
      </c>
      <c r="E42" s="23"/>
      <c r="F42" s="45" t="str">
        <f aca="false">IF(DATA_AN!$B$166=0,"","① "&amp;IF(DATA_AN!$B$166=0,"— (không có ấn)",CHOOSE(DATA_AN!$C$166,INDEX(DATA_AN!$B$98:$V$116,DATA_AN!$B$174,DATA_AN!$B$166),INDEX(DATA_AN!$B$120:$V$138,DATA_AN!$B$174,DATA_AN!$B$166),INDEX(DATA_AN!$B$142:$V$160,DATA_AN!$B$174,DATA_AN!$B$166))&amp;"   ·  +"&amp;TEXT(CHOOSE(DATA_AN!$C$166,INDEX(DATA_AN!$B$32:$V$50,DATA_AN!$B$174,DATA_AN!$B$166),INDEX(DATA_AN!$B$54:$V$72,DATA_AN!$B$174,DATA_AN!$B$166),INDEX(DATA_AN!$B$76:$V$94,DATA_AN!$B$174,DATA_AN!$B$166)),"0.0")&amp;" điểm")&amp;"     ")&amp;IF(DATA_AN!$B$167=0,"","② "&amp;IF(AND(DATA_AN!$B$167&gt;0,('CHỌN ẤN → ĐỘI HÌNH'!$E$8='CHỌN ẤN → ĐỘI HÌNH'!$E$9)&gt;0),"↑ Cùng loại với ấn phía trên – đã tính chung, xem người đeo ở dòng trên",IF(DATA_AN!$B$167=0,"— (không có ấn)",CHOOSE(DATA_AN!$C$167,INDEX(DATA_AN!$B$98:$V$116,DATA_AN!$B$174,DATA_AN!$B$167),INDEX(DATA_AN!$B$120:$V$138,DATA_AN!$B$174,DATA_AN!$B$167),INDEX(DATA_AN!$B$142:$V$160,DATA_AN!$B$174,DATA_AN!$B$167))&amp;"   ·  +"&amp;TEXT(CHOOSE(DATA_AN!$C$167,INDEX(DATA_AN!$B$32:$V$50,DATA_AN!$B$174,DATA_AN!$B$167),INDEX(DATA_AN!$B$54:$V$72,DATA_AN!$B$174,DATA_AN!$B$167),INDEX(DATA_AN!$B$76:$V$94,DATA_AN!$B$174,DATA_AN!$B$167)),"0.0")&amp;" điểm"))&amp;"     ")&amp;IF(DATA_AN!$B$168=0,"","③ "&amp;IF(AND(DATA_AN!$B$168&gt;0,('CHỌN ẤN → ĐỘI HÌNH'!$E$8='CHỌN ẤN → ĐỘI HÌNH'!$E$10)+('CHỌN ẤN → ĐỘI HÌNH'!$E$9='CHỌN ẤN → ĐỘI HÌNH'!$E$10)&gt;0),"↑ Cùng loại với ấn phía trên – đã tính chung, xem người đeo ở dòng trên",IF(DATA_AN!$B$168=0,"— (không có ấn)",CHOOSE(DATA_AN!$C$168,INDEX(DATA_AN!$B$98:$V$116,DATA_AN!$B$174,DATA_AN!$B$168),INDEX(DATA_AN!$B$120:$V$138,DATA_AN!$B$174,DATA_AN!$B$168),INDEX(DATA_AN!$B$142:$V$160,DATA_AN!$B$174,DATA_AN!$B$168))&amp;"   ·  +"&amp;TEXT(CHOOSE(DATA_AN!$C$168,INDEX(DATA_AN!$B$32:$V$50,DATA_AN!$B$174,DATA_AN!$B$168),INDEX(DATA_AN!$B$54:$V$72,DATA_AN!$B$174,DATA_AN!$B$168),INDEX(DATA_AN!$B$76:$V$94,DATA_AN!$B$174,DATA_AN!$B$168)),"0.0")&amp;" điểm"))&amp;"     ")</f>
        <v>① Đeo cho Kayle · chưa có Đao Phủ – chỉ lấy chỉ số của ấn (cần 1 Đao Phủ nữa để mở mốc 2)   ·  +0.9 điểm     ② Đeo cho Kayle · Mặt Trăng 3 → 4 ✅ mở mốc 4   ·  +5.5 điểm     </v>
      </c>
      <c r="G42" s="45"/>
      <c r="H42" s="45"/>
      <c r="I42" s="45"/>
      <c r="J42" s="45"/>
      <c r="K42" s="45"/>
      <c r="L42" s="45"/>
      <c r="M42" s="45"/>
      <c r="N42" s="45"/>
    </row>
    <row r="43" customFormat="false" ht="15" hidden="false" customHeight="false" outlineLevel="0" collapsed="false">
      <c r="B43" s="41"/>
      <c r="C43" s="41"/>
      <c r="D43" s="40" t="str">
        <f aca="false">HYPERLINK("#'CHỌN ẤN → ĐỘI HÌNH'!B"&amp;INDEX(DATA_AN!$AB$2:$AB$20,DATA_AN!$B$174),"🖼  Xem hình tướng + đồ của đội này ▶")</f>
        <v>🖼  Xem hình tướng + đồ của đội này ▶</v>
      </c>
      <c r="E43" s="40"/>
      <c r="F43" s="40"/>
      <c r="G43" s="40"/>
      <c r="H43" s="40"/>
      <c r="I43" s="40"/>
      <c r="J43" s="40"/>
      <c r="K43" s="40"/>
      <c r="L43" s="40"/>
      <c r="M43" s="40"/>
      <c r="N43" s="40"/>
    </row>
    <row r="45" customFormat="false" ht="15" hidden="false" customHeight="true" outlineLevel="0" collapsed="false">
      <c r="B45" s="46" t="s">
        <v>151</v>
      </c>
      <c r="C45" s="46"/>
      <c r="D45" s="46"/>
      <c r="E45" s="46"/>
      <c r="F45" s="46"/>
      <c r="G45" s="46"/>
      <c r="H45" s="46"/>
      <c r="I45" s="46"/>
      <c r="J45" s="46"/>
      <c r="K45" s="46"/>
      <c r="L45" s="46"/>
      <c r="M45" s="46"/>
      <c r="N45" s="46"/>
    </row>
    <row r="46" customFormat="false" ht="15" hidden="false" customHeight="false" outlineLevel="0" collapsed="false">
      <c r="B46" s="46"/>
      <c r="C46" s="46"/>
      <c r="D46" s="46"/>
      <c r="E46" s="46"/>
      <c r="F46" s="46"/>
      <c r="G46" s="46"/>
      <c r="H46" s="46"/>
      <c r="I46" s="46"/>
      <c r="J46" s="46"/>
      <c r="K46" s="46"/>
      <c r="L46" s="46"/>
      <c r="M46" s="46"/>
      <c r="N46" s="46"/>
    </row>
    <row r="48" customFormat="false" ht="21.75" hidden="false" customHeight="true" outlineLevel="0" collapsed="false">
      <c r="B48" s="6" t="s">
        <v>152</v>
      </c>
      <c r="C48" s="6"/>
      <c r="D48" s="6"/>
      <c r="E48" s="6"/>
      <c r="F48" s="6"/>
      <c r="G48" s="6"/>
      <c r="H48" s="6"/>
      <c r="I48" s="6"/>
      <c r="J48" s="6"/>
      <c r="K48" s="6"/>
      <c r="L48" s="6"/>
      <c r="M48" s="6"/>
      <c r="N48" s="6"/>
    </row>
    <row r="49" customFormat="false" ht="15" hidden="false" customHeight="true" outlineLevel="0" collapsed="false">
      <c r="B49" s="47" t="s">
        <v>50</v>
      </c>
      <c r="C49" s="48" t="s">
        <v>52</v>
      </c>
      <c r="D49" s="48"/>
      <c r="E49" s="48"/>
      <c r="F49" s="48"/>
      <c r="G49" s="48"/>
      <c r="H49" s="47" t="s">
        <v>153</v>
      </c>
      <c r="I49" s="47" t="s">
        <v>154</v>
      </c>
      <c r="J49" s="48" t="s">
        <v>54</v>
      </c>
      <c r="K49" s="48"/>
      <c r="L49" s="48" t="s">
        <v>155</v>
      </c>
      <c r="M49" s="48"/>
      <c r="N49" s="48"/>
    </row>
    <row r="50" customFormat="false" ht="19.5" hidden="false" customHeight="true" outlineLevel="0" collapsed="false">
      <c r="B50" s="49" t="n">
        <v>1</v>
      </c>
      <c r="C50" s="50" t="str">
        <f aca="false">HYPERLINK("#'CHỌN ẤN → ĐỘI HÌNH'!B"&amp;INDEX(DATA_AN!$AB$2:$AB$20,DATA_AN!$B$172),INDEX(DATA_AN!$M$2:$M$20,DATA_AN!$B$172))</f>
        <v>Đao Phủ Azir (Thực Vật · Tinh Nghịch)</v>
      </c>
      <c r="D50" s="50"/>
      <c r="E50" s="50"/>
      <c r="F50" s="50"/>
      <c r="G50" s="50"/>
      <c r="H50" s="51" t="n">
        <f aca="false">ROUND(INDEX(DATA_AN!$AG$2:$AG$20,DATA_AN!$B$172),1)</f>
        <v>12.9</v>
      </c>
      <c r="I50" s="52" t="n">
        <f aca="false">ROUND(INDEX(DATA_AN!$AH$2:$AH$20,DATA_AN!$B$172),1)</f>
        <v>7.4</v>
      </c>
      <c r="J50" s="53" t="str">
        <f aca="false">INDEX(DATA_AN!$O$2:$O$20,DATA_AN!$B$172)&amp;" ("&amp;INDEX(DATA_AN!$P$2:$P$20,DATA_AN!$B$172)&amp;")"</f>
        <v>Soraka (PHÉP)</v>
      </c>
      <c r="K50" s="53"/>
      <c r="L50" s="54" t="str">
        <f aca="false">LEFT(INDEX(DATA_AN!$Z$2:$Z$20,DATA_AN!$B$172),60)</f>
        <v>↘ 18.4: Đao Phủ chảy máu giảm (40% → 35%) – giảm NHẸ, vẫn là</v>
      </c>
      <c r="M50" s="54"/>
      <c r="N50" s="54"/>
    </row>
    <row r="51" customFormat="false" ht="19.5" hidden="false" customHeight="true" outlineLevel="0" collapsed="false">
      <c r="B51" s="49" t="n">
        <v>2</v>
      </c>
      <c r="C51" s="50" t="str">
        <f aca="false">HYPERLINK("#'CHỌN ẤN → ĐỘI HÌNH'!B"&amp;INDEX(DATA_AN!$AB$2:$AB$20,DATA_AN!$B$173),INDEX(DATA_AN!$M$2:$M$20,DATA_AN!$B$173))</f>
        <v>Thần Rừng Kha'Zix</v>
      </c>
      <c r="D51" s="50"/>
      <c r="E51" s="50"/>
      <c r="F51" s="50"/>
      <c r="G51" s="50"/>
      <c r="H51" s="51" t="n">
        <f aca="false">ROUND(INDEX(DATA_AN!$AG$2:$AG$20,DATA_AN!$B$173),1)</f>
        <v>12.5</v>
      </c>
      <c r="I51" s="52" t="n">
        <f aca="false">ROUND(INDEX(DATA_AN!$AH$2:$AH$20,DATA_AN!$B$173),1)</f>
        <v>8.8</v>
      </c>
      <c r="J51" s="53" t="str">
        <f aca="false">INDEX(DATA_AN!$O$2:$O$20,DATA_AN!$B$173)&amp;" ("&amp;INDEX(DATA_AN!$P$2:$P$20,DATA_AN!$B$173)&amp;")"</f>
        <v>Kha'Zix (LAI (vật lý + phép))</v>
      </c>
      <c r="K51" s="53"/>
      <c r="L51" s="54" t="str">
        <f aca="false">LEFT(INDEX(DATA_AN!$Z$2:$Z$20,DATA_AN!$B$173),60)</f>
        <v>→ 18.4: Diana chậm hơn chút, Mặt Trăng (Aphelios) tăng – cân</v>
      </c>
      <c r="M51" s="54"/>
      <c r="N51" s="54"/>
    </row>
    <row r="52" customFormat="false" ht="19.5" hidden="false" customHeight="true" outlineLevel="0" collapsed="false">
      <c r="B52" s="49" t="n">
        <v>3</v>
      </c>
      <c r="C52" s="50" t="str">
        <f aca="false">HYPERLINK("#'CHỌN ẤN → ĐỘI HÌNH'!B"&amp;INDEX(DATA_AN!$AB$2:$AB$20,DATA_AN!$B$174),INDEX(DATA_AN!$M$2:$M$20,DATA_AN!$B$174))</f>
        <v>Mặt Trăng Kayle (Mặt Trời)</v>
      </c>
      <c r="D52" s="50"/>
      <c r="E52" s="50"/>
      <c r="F52" s="50"/>
      <c r="G52" s="50"/>
      <c r="H52" s="51" t="n">
        <f aca="false">ROUND(INDEX(DATA_AN!$AG$2:$AG$20,DATA_AN!$B$174),1)</f>
        <v>9.9</v>
      </c>
      <c r="I52" s="52" t="n">
        <f aca="false">ROUND(INDEX(DATA_AN!$AH$2:$AH$20,DATA_AN!$B$174),1)</f>
        <v>6.4</v>
      </c>
      <c r="J52" s="53" t="str">
        <f aca="false">INDEX(DATA_AN!$O$2:$O$20,DATA_AN!$B$174)&amp;" ("&amp;INDEX(DATA_AN!$P$2:$P$20,DATA_AN!$B$174)&amp;")"</f>
        <v>Kayle (PHÉP)</v>
      </c>
      <c r="K52" s="53"/>
      <c r="L52" s="54" t="str">
        <f aca="false">LEFT(INDEX(DATA_AN!$Z$2:$Z$20,DATA_AN!$B$174),60)</f>
        <v>↗ 18.4: Mặt Trăng tăng, Mặt Trời dễ lên bậc 4 hơn (8 → 7) – </v>
      </c>
      <c r="M52" s="54"/>
      <c r="N52" s="54"/>
    </row>
    <row r="53" customFormat="false" ht="19.5" hidden="false" customHeight="true" outlineLevel="0" collapsed="false">
      <c r="B53" s="49" t="n">
        <v>4</v>
      </c>
      <c r="C53" s="55" t="str">
        <f aca="false">HYPERLINK("#'CHỌN ẤN → ĐỘI HÌNH'!B"&amp;INDEX(DATA_AN!$AB$2:$AB$20,DATA_AN!$B$175),INDEX(DATA_AN!$M$2:$M$20,DATA_AN!$B$175))</f>
        <v>Mặt Trăng Nidalee &amp; Aphelios</v>
      </c>
      <c r="D53" s="55"/>
      <c r="E53" s="55"/>
      <c r="F53" s="55"/>
      <c r="G53" s="55"/>
      <c r="H53" s="51" t="n">
        <f aca="false">ROUND(INDEX(DATA_AN!$AG$2:$AG$20,DATA_AN!$B$175),1)</f>
        <v>9.9</v>
      </c>
      <c r="I53" s="52" t="n">
        <f aca="false">ROUND(INDEX(DATA_AN!$AH$2:$AH$20,DATA_AN!$B$175),1)</f>
        <v>7.1</v>
      </c>
      <c r="J53" s="53" t="str">
        <f aca="false">INDEX(DATA_AN!$O$2:$O$20,DATA_AN!$B$175)&amp;" ("&amp;INDEX(DATA_AN!$P$2:$P$20,DATA_AN!$B$175)&amp;")"</f>
        <v>Aphelios (VẬT LÝ)</v>
      </c>
      <c r="K53" s="53"/>
      <c r="L53" s="54" t="str">
        <f aca="false">LEFT(INDEX(DATA_AN!$Z$2:$Z$20,DATA_AN!$B$175),60)</f>
        <v>↗ 18.4: Mặt Trăng tăng Tốc Độ Đánh mọi mốc – MẠNH LÊN (nhưng</v>
      </c>
      <c r="M53" s="54"/>
      <c r="N53" s="54"/>
    </row>
    <row r="54" customFormat="false" ht="19.5" hidden="false" customHeight="true" outlineLevel="0" collapsed="false">
      <c r="B54" s="49" t="n">
        <v>5</v>
      </c>
      <c r="C54" s="55" t="str">
        <f aca="false">HYPERLINK("#'CHỌN ẤN → ĐỘI HÌNH'!B"&amp;INDEX(DATA_AN!$AB$2:$AB$20,DATA_AN!$B$176),INDEX(DATA_AN!$M$2:$M$20,DATA_AN!$B$176))</f>
        <v>Triệu Hồi Vi / Azir</v>
      </c>
      <c r="D54" s="55"/>
      <c r="E54" s="55"/>
      <c r="F54" s="55"/>
      <c r="G54" s="55"/>
      <c r="H54" s="51" t="n">
        <f aca="false">ROUND(INDEX(DATA_AN!$AG$2:$AG$20,DATA_AN!$B$176),1)</f>
        <v>9.4</v>
      </c>
      <c r="I54" s="52" t="n">
        <f aca="false">ROUND(INDEX(DATA_AN!$AH$2:$AH$20,DATA_AN!$B$176),1)</f>
        <v>5.3</v>
      </c>
      <c r="J54" s="53" t="str">
        <f aca="false">INDEX(DATA_AN!$O$2:$O$20,DATA_AN!$B$176)&amp;" ("&amp;INDEX(DATA_AN!$P$2:$P$20,DATA_AN!$B$176)&amp;")"</f>
        <v>Azir (PHÉP)</v>
      </c>
      <c r="K54" s="53"/>
      <c r="L54" s="54" t="str">
        <f aca="false">LEFT(INDEX(DATA_AN!$Z$2:$Z$20,DATA_AN!$B$176),60)</f>
        <v>→ 18.4: không bị đụng tới → TƯƠNG ĐỐI MẠNH LÊN</v>
      </c>
      <c r="M54" s="54"/>
      <c r="N54" s="54"/>
    </row>
    <row r="55" customFormat="false" ht="19.5" hidden="false" customHeight="true" outlineLevel="0" collapsed="false">
      <c r="B55" s="49" t="n">
        <v>6</v>
      </c>
      <c r="C55" s="55" t="str">
        <f aca="false">HYPERLINK("#'CHỌN ẤN → ĐỘI HÌNH'!B"&amp;INDEX(DATA_AN!$AB$2:$AB$20,DATA_AN!$B$177),INDEX(DATA_AN!$M$2:$M$20,DATA_AN!$B$177))</f>
        <v>Draven Dũng Sĩ Thần Rừng (lên 9)</v>
      </c>
      <c r="D55" s="55"/>
      <c r="E55" s="55"/>
      <c r="F55" s="55"/>
      <c r="G55" s="55"/>
      <c r="H55" s="51" t="n">
        <f aca="false">ROUND(INDEX(DATA_AN!$AG$2:$AG$20,DATA_AN!$B$177),1)</f>
        <v>8.9</v>
      </c>
      <c r="I55" s="52" t="n">
        <f aca="false">ROUND(INDEX(DATA_AN!$AH$2:$AH$20,DATA_AN!$B$177),1)</f>
        <v>5.3</v>
      </c>
      <c r="J55" s="53" t="str">
        <f aca="false">INDEX(DATA_AN!$O$2:$O$20,DATA_AN!$B$177)&amp;" ("&amp;INDEX(DATA_AN!$P$2:$P$20,DATA_AN!$B$177)&amp;")"</f>
        <v>Draven (VẬT LÝ)</v>
      </c>
      <c r="K55" s="53"/>
      <c r="L55" s="54" t="str">
        <f aca="false">LEFT(INDEX(DATA_AN!$Z$2:$Z$20,DATA_AN!$B$177),60)</f>
        <v>↓ 18.4: Maokai chậm hơn, Dũng Sĩ 3 giảm – GIẢM</v>
      </c>
      <c r="M55" s="54"/>
      <c r="N55" s="54"/>
    </row>
    <row r="56" customFormat="false" ht="19.5" hidden="false" customHeight="true" outlineLevel="0" collapsed="false">
      <c r="B56" s="49" t="n">
        <v>7</v>
      </c>
      <c r="C56" s="55" t="str">
        <f aca="false">HYPERLINK("#'CHỌN ẤN → ĐỘI HÌNH'!B"&amp;INDEX(DATA_AN!$AB$2:$AB$20,DATA_AN!$B$178),INDEX(DATA_AN!$M$2:$M$20,DATA_AN!$B$178))</f>
        <v>Gai Đen Warwick (săn 3 sao)</v>
      </c>
      <c r="D56" s="55"/>
      <c r="E56" s="55"/>
      <c r="F56" s="55"/>
      <c r="G56" s="55"/>
      <c r="H56" s="51" t="n">
        <f aca="false">ROUND(INDEX(DATA_AN!$AG$2:$AG$20,DATA_AN!$B$178),1)</f>
        <v>8.6</v>
      </c>
      <c r="I56" s="52" t="n">
        <f aca="false">ROUND(INDEX(DATA_AN!$AH$2:$AH$20,DATA_AN!$B$178),1)</f>
        <v>6</v>
      </c>
      <c r="J56" s="53" t="str">
        <f aca="false">INDEX(DATA_AN!$O$2:$O$20,DATA_AN!$B$178)&amp;" ("&amp;INDEX(DATA_AN!$P$2:$P$20,DATA_AN!$B$178)&amp;")"</f>
        <v>Warwick (VẬT LÝ)</v>
      </c>
      <c r="K56" s="53"/>
      <c r="L56" s="54" t="str">
        <f aca="false">LEFT(INDEX(DATA_AN!$Z$2:$Z$20,DATA_AN!$B$178),60)</f>
        <v>→ 18.4: không đổi</v>
      </c>
      <c r="M56" s="54"/>
      <c r="N56" s="54"/>
    </row>
    <row r="57" customFormat="false" ht="19.5" hidden="false" customHeight="true" outlineLevel="0" collapsed="false">
      <c r="B57" s="49" t="n">
        <v>8</v>
      </c>
      <c r="C57" s="55" t="str">
        <f aca="false">HYPERLINK("#'CHỌN ẤN → ĐỘI HÌNH'!B"&amp;INDEX(DATA_AN!$AB$2:$AB$20,DATA_AN!$B$179),INDEX(DATA_AN!$M$2:$M$20,DATA_AN!$B$179))</f>
        <v>Thuật Sư Veigar (săn 3 sao)</v>
      </c>
      <c r="D57" s="55"/>
      <c r="E57" s="55"/>
      <c r="F57" s="55"/>
      <c r="G57" s="55"/>
      <c r="H57" s="51" t="n">
        <f aca="false">ROUND(INDEX(DATA_AN!$AG$2:$AG$20,DATA_AN!$B$179),1)</f>
        <v>8.6</v>
      </c>
      <c r="I57" s="52" t="n">
        <f aca="false">ROUND(INDEX(DATA_AN!$AH$2:$AH$20,DATA_AN!$B$179),1)</f>
        <v>3.9</v>
      </c>
      <c r="J57" s="53" t="str">
        <f aca="false">INDEX(DATA_AN!$O$2:$O$20,DATA_AN!$B$179)&amp;" ("&amp;INDEX(DATA_AN!$P$2:$P$20,DATA_AN!$B$179)&amp;")"</f>
        <v>Veigar (PHÉP)</v>
      </c>
      <c r="K57" s="53"/>
      <c r="L57" s="54" t="str">
        <f aca="false">LEFT(INDEX(DATA_AN!$Z$2:$Z$20,DATA_AN!$B$179),60)</f>
        <v>→ 18.4: không bị đụng tới, các đội khác bị giảm → TƯƠNG ĐỐI </v>
      </c>
      <c r="M57" s="54"/>
      <c r="N57" s="54"/>
    </row>
    <row r="58" customFormat="false" ht="19.5" hidden="false" customHeight="true" outlineLevel="0" collapsed="false">
      <c r="B58" s="49" t="n">
        <v>9</v>
      </c>
      <c r="C58" s="55" t="str">
        <f aca="false">HYPERLINK("#'CHỌN ẤN → ĐỘI HÌNH'!B"&amp;INDEX(DATA_AN!$AB$2:$AB$20,DATA_AN!$B$180),INDEX(DATA_AN!$M$2:$M$20,DATA_AN!$B$180))</f>
        <v>Tiên Phong Alune</v>
      </c>
      <c r="D58" s="55"/>
      <c r="E58" s="55"/>
      <c r="F58" s="55"/>
      <c r="G58" s="55"/>
      <c r="H58" s="51" t="n">
        <f aca="false">ROUND(INDEX(DATA_AN!$AG$2:$AG$20,DATA_AN!$B$180),1)</f>
        <v>8.5</v>
      </c>
      <c r="I58" s="52" t="n">
        <f aca="false">ROUND(INDEX(DATA_AN!$AH$2:$AH$20,DATA_AN!$B$180),1)</f>
        <v>5.3</v>
      </c>
      <c r="J58" s="53" t="str">
        <f aca="false">INDEX(DATA_AN!$O$2:$O$20,DATA_AN!$B$180)&amp;" ("&amp;INDEX(DATA_AN!$P$2:$P$20,DATA_AN!$B$180)&amp;")"</f>
        <v>Alune (PHÉP)</v>
      </c>
      <c r="K58" s="53"/>
      <c r="L58" s="54" t="str">
        <f aca="false">LEFT(INDEX(DATA_AN!$Z$2:$Z$20,DATA_AN!$B$180),60)</f>
        <v>↗ 18.4: Mặt Trăng + Tiên Hắc Ám + Thuật Sĩ (ấn cho Alune) tă</v>
      </c>
      <c r="M58" s="54"/>
      <c r="N58" s="54"/>
    </row>
    <row r="59" customFormat="false" ht="19.5" hidden="false" customHeight="true" outlineLevel="0" collapsed="false">
      <c r="B59" s="49" t="n">
        <v>10</v>
      </c>
      <c r="C59" s="55" t="str">
        <f aca="false">HYPERLINK("#'CHỌN ẤN → ĐỘI HÌNH'!B"&amp;INDEX(DATA_AN!$AB$2:$AB$20,DATA_AN!$B$181),INDEX(DATA_AN!$M$2:$M$20,DATA_AN!$B$181))</f>
        <v>Thần Rừng Ezreal</v>
      </c>
      <c r="D59" s="55"/>
      <c r="E59" s="55"/>
      <c r="F59" s="55"/>
      <c r="G59" s="55"/>
      <c r="H59" s="51" t="n">
        <f aca="false">ROUND(INDEX(DATA_AN!$AG$2:$AG$20,DATA_AN!$B$181),1)</f>
        <v>8</v>
      </c>
      <c r="I59" s="52" t="n">
        <f aca="false">ROUND(INDEX(DATA_AN!$AH$2:$AH$20,DATA_AN!$B$181),1)</f>
        <v>5.3</v>
      </c>
      <c r="J59" s="53" t="str">
        <f aca="false">INDEX(DATA_AN!$O$2:$O$20,DATA_AN!$B$181)&amp;" ("&amp;INDEX(DATA_AN!$P$2:$P$20,DATA_AN!$B$181)&amp;")"</f>
        <v>Ezreal (VẬT LÝ)</v>
      </c>
      <c r="K59" s="53"/>
      <c r="L59" s="54" t="str">
        <f aca="false">LEFT(INDEX(DATA_AN!$Z$2:$Z$20,DATA_AN!$B$181),60)</f>
        <v>→ 18.4: không đổi</v>
      </c>
      <c r="M59" s="54"/>
      <c r="N59" s="54"/>
    </row>
    <row r="60" customFormat="false" ht="19.5" hidden="false" customHeight="true" outlineLevel="0" collapsed="false">
      <c r="B60" s="49" t="n">
        <v>11</v>
      </c>
      <c r="C60" s="55" t="str">
        <f aca="false">HYPERLINK("#'CHỌN ẤN → ĐỘI HÌNH'!B"&amp;INDEX(DATA_AN!$AB$2:$AB$20,DATA_AN!$B$182),INDEX(DATA_AN!$M$2:$M$20,DATA_AN!$B$182))</f>
        <v>Quái Rừng Draven &amp; Rồng (Maokai)</v>
      </c>
      <c r="D60" s="55"/>
      <c r="E60" s="55"/>
      <c r="F60" s="55"/>
      <c r="G60" s="55"/>
      <c r="H60" s="51" t="n">
        <f aca="false">ROUND(INDEX(DATA_AN!$AG$2:$AG$20,DATA_AN!$B$182),1)</f>
        <v>7.9</v>
      </c>
      <c r="I60" s="52" t="n">
        <f aca="false">ROUND(INDEX(DATA_AN!$AH$2:$AH$20,DATA_AN!$B$182),1)</f>
        <v>3.9</v>
      </c>
      <c r="J60" s="53" t="str">
        <f aca="false">INDEX(DATA_AN!$O$2:$O$20,DATA_AN!$B$182)&amp;" ("&amp;INDEX(DATA_AN!$P$2:$P$20,DATA_AN!$B$182)&amp;")"</f>
        <v>Draven (VẬT LÝ)</v>
      </c>
      <c r="K60" s="53"/>
      <c r="L60" s="54" t="str">
        <f aca="false">LEFT(INDEX(DATA_AN!$Z$2:$Z$20,DATA_AN!$B$182),60)</f>
        <v>↓ 18.4: Maokai + Hỏa Ngục giảm (Quái Rừng 3 tăng nhẹ) – GIẢM</v>
      </c>
      <c r="M60" s="54"/>
      <c r="N60" s="54"/>
    </row>
    <row r="61" customFormat="false" ht="19.5" hidden="false" customHeight="true" outlineLevel="0" collapsed="false">
      <c r="B61" s="49" t="n">
        <v>12</v>
      </c>
      <c r="C61" s="55" t="str">
        <f aca="false">HYPERLINK("#'CHỌN ẤN → ĐỘI HÌNH'!B"&amp;INDEX(DATA_AN!$AB$2:$AB$20,DATA_AN!$B$183),INDEX(DATA_AN!$M$2:$M$20,DATA_AN!$B$183))</f>
        <v>Dũng Sĩ Ashe (Thần Rừng · lên 9)</v>
      </c>
      <c r="D61" s="55"/>
      <c r="E61" s="55"/>
      <c r="F61" s="55"/>
      <c r="G61" s="55"/>
      <c r="H61" s="51" t="n">
        <f aca="false">ROUND(INDEX(DATA_AN!$AG$2:$AG$20,DATA_AN!$B$183),1)</f>
        <v>7.4</v>
      </c>
      <c r="I61" s="52" t="n">
        <f aca="false">ROUND(INDEX(DATA_AN!$AH$2:$AH$20,DATA_AN!$B$183),1)</f>
        <v>3.9</v>
      </c>
      <c r="J61" s="53" t="str">
        <f aca="false">INDEX(DATA_AN!$O$2:$O$20,DATA_AN!$B$183)&amp;" ("&amp;INDEX(DATA_AN!$P$2:$P$20,DATA_AN!$B$183)&amp;")"</f>
        <v>Ashe (VẬT LÝ)</v>
      </c>
      <c r="K61" s="53"/>
      <c r="L61" s="54" t="str">
        <f aca="false">LEFT(INDEX(DATA_AN!$Z$2:$Z$20,DATA_AN!$B$183),60)</f>
        <v>↓ 18.4: Ashe mất 20 Năng Lượng khởi đầu, Maokai +10 Năng Lượ</v>
      </c>
      <c r="M61" s="54"/>
      <c r="N61" s="54"/>
    </row>
    <row r="62" customFormat="false" ht="19.5" hidden="false" customHeight="true" outlineLevel="0" collapsed="false">
      <c r="B62" s="49" t="n">
        <v>13</v>
      </c>
      <c r="C62" s="55" t="str">
        <f aca="false">HYPERLINK("#'CHỌN ẤN → ĐỘI HÌNH'!B"&amp;INDEX(DATA_AN!$AB$2:$AB$20,DATA_AN!$B$184),INDEX(DATA_AN!$M$2:$M$20,DATA_AN!$B$184))</f>
        <v>Vệ Quân Cassiopeia</v>
      </c>
      <c r="D62" s="55"/>
      <c r="E62" s="55"/>
      <c r="F62" s="55"/>
      <c r="G62" s="55"/>
      <c r="H62" s="51" t="n">
        <f aca="false">ROUND(INDEX(DATA_AN!$AG$2:$AG$20,DATA_AN!$B$184),1)</f>
        <v>6.7</v>
      </c>
      <c r="I62" s="52" t="n">
        <f aca="false">ROUND(INDEX(DATA_AN!$AH$2:$AH$20,DATA_AN!$B$184),1)</f>
        <v>3.9</v>
      </c>
      <c r="J62" s="53" t="str">
        <f aca="false">INDEX(DATA_AN!$O$2:$O$20,DATA_AN!$B$184)&amp;" ("&amp;INDEX(DATA_AN!$P$2:$P$20,DATA_AN!$B$184)&amp;")"</f>
        <v>Cassiopeia (PHÉP)</v>
      </c>
      <c r="K62" s="53"/>
      <c r="L62" s="54" t="str">
        <f aca="false">LEFT(INDEX(DATA_AN!$Z$2:$Z$20,DATA_AN!$B$184),60)</f>
        <v>↘ 18.4: Vệ Quân 6 giảm nhẹ (120 → 115) – gần như không đổi</v>
      </c>
      <c r="M62" s="54"/>
      <c r="N62" s="54"/>
    </row>
    <row r="63" customFormat="false" ht="19.5" hidden="false" customHeight="true" outlineLevel="0" collapsed="false">
      <c r="B63" s="49" t="n">
        <v>14</v>
      </c>
      <c r="C63" s="55" t="str">
        <f aca="false">HYPERLINK("#'CHỌN ẤN → ĐỘI HÌNH'!B"&amp;INDEX(DATA_AN!$AB$2:$AB$20,DATA_AN!$B$185),INDEX(DATA_AN!$M$2:$M$20,DATA_AN!$B$185))</f>
        <v>Thợ Săn Sivir &amp; Ashe</v>
      </c>
      <c r="D63" s="55"/>
      <c r="E63" s="55"/>
      <c r="F63" s="55"/>
      <c r="G63" s="55"/>
      <c r="H63" s="51" t="n">
        <f aca="false">ROUND(INDEX(DATA_AN!$AG$2:$AG$20,DATA_AN!$B$185),1)</f>
        <v>5.9</v>
      </c>
      <c r="I63" s="52" t="n">
        <f aca="false">ROUND(INDEX(DATA_AN!$AH$2:$AH$20,DATA_AN!$B$185),1)</f>
        <v>3.9</v>
      </c>
      <c r="J63" s="53" t="str">
        <f aca="false">INDEX(DATA_AN!$O$2:$O$20,DATA_AN!$B$185)&amp;" ("&amp;INDEX(DATA_AN!$P$2:$P$20,DATA_AN!$B$185)&amp;")"</f>
        <v>Sivir (VẬT LÝ)</v>
      </c>
      <c r="K63" s="53"/>
      <c r="L63" s="54" t="str">
        <f aca="false">LEFT(INDEX(DATA_AN!$Z$2:$Z$20,DATA_AN!$B$185),60)</f>
        <v>↓ 18.4: Thợ Săn 4 giảm (65% → 60%) + Ashe giảm – GIẢM</v>
      </c>
      <c r="M63" s="54"/>
      <c r="N63" s="54"/>
    </row>
    <row r="64" customFormat="false" ht="19.5" hidden="false" customHeight="true" outlineLevel="0" collapsed="false">
      <c r="B64" s="49" t="n">
        <v>15</v>
      </c>
      <c r="C64" s="55" t="str">
        <f aca="false">HYPERLINK("#'CHỌN ẤN → ĐỘI HÌNH'!B"&amp;INDEX(DATA_AN!$AB$2:$AB$20,DATA_AN!$B$186),INDEX(DATA_AN!$M$2:$M$20,DATA_AN!$B$186))</f>
        <v>Quái Rừng thuần (Rồng Ngàn Tuổi)</v>
      </c>
      <c r="D64" s="55"/>
      <c r="E64" s="55"/>
      <c r="F64" s="55"/>
      <c r="G64" s="55"/>
      <c r="H64" s="51" t="n">
        <f aca="false">ROUND(INDEX(DATA_AN!$AG$2:$AG$20,DATA_AN!$B$186),1)</f>
        <v>4.8</v>
      </c>
      <c r="I64" s="52" t="n">
        <f aca="false">ROUND(INDEX(DATA_AN!$AH$2:$AH$20,DATA_AN!$B$186),1)</f>
        <v>1.8</v>
      </c>
      <c r="J64" s="53" t="str">
        <f aca="false">INDEX(DATA_AN!$O$2:$O$20,DATA_AN!$B$186)&amp;" ("&amp;INDEX(DATA_AN!$P$2:$P$20,DATA_AN!$B$186)&amp;")"</f>
        <v>Rồng Ngàn Tuổi (VẬT LÝ)</v>
      </c>
      <c r="K64" s="53"/>
      <c r="L64" s="54" t="str">
        <f aca="false">LEFT(INDEX(DATA_AN!$Z$2:$Z$20,DATA_AN!$B$186),60)</f>
        <v>↗ 18.4: Quái Rừng 3 + lõi Quái Rừng Omega tăng – MẠNH LÊN · </v>
      </c>
      <c r="M64" s="54"/>
      <c r="N64" s="54"/>
    </row>
    <row r="65" customFormat="false" ht="19.5" hidden="false" customHeight="true" outlineLevel="0" collapsed="false">
      <c r="B65" s="49" t="n">
        <v>16</v>
      </c>
      <c r="C65" s="55" t="str">
        <f aca="false">HYPERLINK("#'CHỌN ẤN → ĐỘI HÌNH'!B"&amp;INDEX(DATA_AN!$AB$2:$AB$20,DATA_AN!$B$187),INDEX(DATA_AN!$M$2:$M$20,DATA_AN!$B$187))</f>
        <v>Tiên Hắc Ám Cassiopeia / Elise</v>
      </c>
      <c r="D65" s="55"/>
      <c r="E65" s="55"/>
      <c r="F65" s="55"/>
      <c r="G65" s="55"/>
      <c r="H65" s="51" t="n">
        <f aca="false">ROUND(INDEX(DATA_AN!$AG$2:$AG$20,DATA_AN!$B$187),1)</f>
        <v>4.8</v>
      </c>
      <c r="I65" s="52" t="n">
        <f aca="false">ROUND(INDEX(DATA_AN!$AH$2:$AH$20,DATA_AN!$B$187),1)</f>
        <v>3.9</v>
      </c>
      <c r="J65" s="53" t="str">
        <f aca="false">INDEX(DATA_AN!$O$2:$O$20,DATA_AN!$B$187)&amp;" ("&amp;INDEX(DATA_AN!$P$2:$P$20,DATA_AN!$B$187)&amp;")"</f>
        <v>Cassiopeia (PHÉP)</v>
      </c>
      <c r="K65" s="53"/>
      <c r="L65" s="54" t="str">
        <f aca="false">LEFT(INDEX(DATA_AN!$Z$2:$Z$20,DATA_AN!$B$187),60)</f>
        <v>↗ 18.4: Tiên Hắc Ám nhận nhiều Tinh Chất hơn – có tăng nhưng</v>
      </c>
      <c r="M65" s="54"/>
      <c r="N65" s="54"/>
    </row>
    <row r="66" customFormat="false" ht="19.5" hidden="false" customHeight="true" outlineLevel="0" collapsed="false">
      <c r="B66" s="49" t="n">
        <v>17</v>
      </c>
      <c r="C66" s="55" t="str">
        <f aca="false">HYPERLINK("#'CHỌN ẤN → ĐỘI HÌNH'!B"&amp;INDEX(DATA_AN!$AB$2:$AB$20,DATA_AN!$B$188),INDEX(DATA_AN!$M$2:$M$20,DATA_AN!$B$188))</f>
        <v>Hoa Linh Ahri &amp; Ashe (lên 9)</v>
      </c>
      <c r="D66" s="55"/>
      <c r="E66" s="55"/>
      <c r="F66" s="55"/>
      <c r="G66" s="55"/>
      <c r="H66" s="51" t="n">
        <f aca="false">ROUND(INDEX(DATA_AN!$AG$2:$AG$20,DATA_AN!$B$188),1)</f>
        <v>4.4</v>
      </c>
      <c r="I66" s="52" t="n">
        <f aca="false">ROUND(INDEX(DATA_AN!$AH$2:$AH$20,DATA_AN!$B$188),1)</f>
        <v>1.8</v>
      </c>
      <c r="J66" s="53" t="str">
        <f aca="false">INDEX(DATA_AN!$O$2:$O$20,DATA_AN!$B$188)&amp;" ("&amp;INDEX(DATA_AN!$P$2:$P$20,DATA_AN!$B$188)&amp;")"</f>
        <v>Ahri (PHÉP)</v>
      </c>
      <c r="K66" s="53"/>
      <c r="L66" s="54" t="str">
        <f aca="false">LEFT(INDEX(DATA_AN!$Z$2:$Z$20,DATA_AN!$B$188),60)</f>
        <v>↗ 18.4: Hoa Linh 3/4 tăng (45% → 50%/55%), Ashe giảm – nhỉnh</v>
      </c>
      <c r="M66" s="54"/>
      <c r="N66" s="54"/>
    </row>
    <row r="67" customFormat="false" ht="19.5" hidden="false" customHeight="true" outlineLevel="0" collapsed="false">
      <c r="B67" s="49" t="n">
        <v>18</v>
      </c>
      <c r="C67" s="55" t="str">
        <f aca="false">HYPERLINK("#'CHỌN ẤN → ĐỘI HÌNH'!B"&amp;INDEX(DATA_AN!$AB$2:$AB$20,DATA_AN!$B$189),INDEX(DATA_AN!$M$2:$M$20,DATA_AN!$B$189))</f>
        <v>Thích Ứng Rengar &amp; Master Yi</v>
      </c>
      <c r="D67" s="55"/>
      <c r="E67" s="55"/>
      <c r="F67" s="55"/>
      <c r="G67" s="55"/>
      <c r="H67" s="51" t="n">
        <f aca="false">ROUND(INDEX(DATA_AN!$AG$2:$AG$20,DATA_AN!$B$189),1)</f>
        <v>4.1</v>
      </c>
      <c r="I67" s="52" t="n">
        <f aca="false">ROUND(INDEX(DATA_AN!$AH$2:$AH$20,DATA_AN!$B$189),1)</f>
        <v>1.8</v>
      </c>
      <c r="J67" s="53" t="str">
        <f aca="false">INDEX(DATA_AN!$O$2:$O$20,DATA_AN!$B$189)&amp;" ("&amp;INDEX(DATA_AN!$P$2:$P$20,DATA_AN!$B$189)&amp;")"</f>
        <v>Rengar (VẬT LÝ)</v>
      </c>
      <c r="K67" s="53"/>
      <c r="L67" s="54" t="str">
        <f aca="false">LEFT(INDEX(DATA_AN!$Z$2:$Z$20,DATA_AN!$B$189),60)</f>
        <v>↘ 18.4: Master Yi giảm SMCK (62 → 60) – giảm nhẹ</v>
      </c>
      <c r="M67" s="54"/>
      <c r="N67" s="54"/>
    </row>
    <row r="68" customFormat="false" ht="19.5" hidden="false" customHeight="true" outlineLevel="0" collapsed="false">
      <c r="B68" s="49" t="n">
        <v>19</v>
      </c>
      <c r="C68" s="55" t="str">
        <f aca="false">HYPERLINK("#'CHỌN ẤN → ĐỘI HÌNH'!B"&amp;INDEX(DATA_AN!$AB$2:$AB$20,DATA_AN!$B$190),INDEX(DATA_AN!$M$2:$M$20,DATA_AN!$B$190))</f>
        <v>Thuật Sĩ Ahri &amp; Morgana</v>
      </c>
      <c r="D68" s="55"/>
      <c r="E68" s="55"/>
      <c r="F68" s="55"/>
      <c r="G68" s="55"/>
      <c r="H68" s="51" t="n">
        <f aca="false">ROUND(INDEX(DATA_AN!$AG$2:$AG$20,DATA_AN!$B$190),1)</f>
        <v>3.7</v>
      </c>
      <c r="I68" s="52" t="n">
        <f aca="false">ROUND(INDEX(DATA_AN!$AH$2:$AH$20,DATA_AN!$B$190),1)</f>
        <v>1.8</v>
      </c>
      <c r="J68" s="53" t="str">
        <f aca="false">INDEX(DATA_AN!$O$2:$O$20,DATA_AN!$B$190)&amp;" ("&amp;INDEX(DATA_AN!$P$2:$P$20,DATA_AN!$B$190)&amp;")"</f>
        <v>Ahri (PHÉP)</v>
      </c>
      <c r="K68" s="53"/>
      <c r="L68" s="54" t="str">
        <f aca="false">LEFT(INDEX(DATA_AN!$Z$2:$Z$20,DATA_AN!$B$190),60)</f>
        <v>↑ 18.4: Thuật Sĩ hồi Năng Lượng tăng MỌI mốc (2/3/5 → 3/4/6)</v>
      </c>
      <c r="M68" s="54"/>
      <c r="N68" s="54"/>
    </row>
    <row r="70" customFormat="false" ht="21.75" hidden="false" customHeight="true" outlineLevel="0" collapsed="false">
      <c r="B70" s="6" t="s">
        <v>156</v>
      </c>
      <c r="C70" s="6"/>
      <c r="D70" s="6"/>
      <c r="E70" s="6"/>
      <c r="F70" s="6"/>
      <c r="G70" s="6"/>
      <c r="H70" s="6"/>
      <c r="I70" s="6"/>
      <c r="J70" s="6"/>
      <c r="K70" s="6"/>
      <c r="L70" s="6"/>
      <c r="M70" s="6"/>
      <c r="N70" s="6"/>
    </row>
    <row r="71" customFormat="false" ht="15" hidden="false" customHeight="true" outlineLevel="0" collapsed="false">
      <c r="B71" s="47"/>
      <c r="C71" s="48" t="s">
        <v>157</v>
      </c>
      <c r="D71" s="48"/>
      <c r="E71" s="48" t="s">
        <v>158</v>
      </c>
      <c r="F71" s="48"/>
      <c r="G71" s="48" t="s">
        <v>159</v>
      </c>
      <c r="H71" s="48"/>
      <c r="I71" s="48"/>
      <c r="J71" s="48"/>
      <c r="K71" s="48" t="s">
        <v>160</v>
      </c>
      <c r="L71" s="48"/>
      <c r="M71" s="47" t="s">
        <v>161</v>
      </c>
      <c r="N71" s="47" t="s">
        <v>162</v>
      </c>
    </row>
    <row r="72" customFormat="false" ht="33.75" hidden="false" customHeight="true" outlineLevel="0" collapsed="false">
      <c r="B72" s="56"/>
      <c r="C72" s="57" t="s">
        <v>128</v>
      </c>
      <c r="D72" s="57"/>
      <c r="E72" s="58" t="s">
        <v>163</v>
      </c>
      <c r="F72" s="58"/>
      <c r="G72" s="19" t="s">
        <v>164</v>
      </c>
      <c r="H72" s="19"/>
      <c r="I72" s="19"/>
      <c r="J72" s="19"/>
      <c r="K72" s="19" t="s">
        <v>165</v>
      </c>
      <c r="L72" s="19"/>
      <c r="M72" s="59" t="n">
        <v>4.05</v>
      </c>
      <c r="N72" s="60" t="s">
        <v>166</v>
      </c>
    </row>
    <row r="73" customFormat="false" ht="33.75" hidden="false" customHeight="true" outlineLevel="0" collapsed="false">
      <c r="B73" s="56"/>
      <c r="C73" s="57" t="s">
        <v>167</v>
      </c>
      <c r="D73" s="57"/>
      <c r="E73" s="58" t="s">
        <v>168</v>
      </c>
      <c r="F73" s="58"/>
      <c r="G73" s="19" t="s">
        <v>169</v>
      </c>
      <c r="H73" s="19"/>
      <c r="I73" s="19"/>
      <c r="J73" s="19"/>
      <c r="K73" s="19" t="s">
        <v>170</v>
      </c>
      <c r="L73" s="19"/>
      <c r="M73" s="59" t="n">
        <v>4.04</v>
      </c>
      <c r="N73" s="60" t="s">
        <v>171</v>
      </c>
    </row>
    <row r="74" customFormat="false" ht="33.75" hidden="false" customHeight="true" outlineLevel="0" collapsed="false">
      <c r="B74" s="56"/>
      <c r="C74" s="57" t="s">
        <v>172</v>
      </c>
      <c r="D74" s="57"/>
      <c r="E74" s="58" t="s">
        <v>173</v>
      </c>
      <c r="F74" s="58"/>
      <c r="G74" s="19" t="s">
        <v>174</v>
      </c>
      <c r="H74" s="19"/>
      <c r="I74" s="19"/>
      <c r="J74" s="19"/>
      <c r="K74" s="19" t="s">
        <v>175</v>
      </c>
      <c r="L74" s="19"/>
      <c r="M74" s="59" t="n">
        <v>4.06</v>
      </c>
      <c r="N74" s="60" t="s">
        <v>166</v>
      </c>
    </row>
    <row r="75" customFormat="false" ht="33.75" hidden="false" customHeight="true" outlineLevel="0" collapsed="false">
      <c r="B75" s="56"/>
      <c r="C75" s="57" t="s">
        <v>176</v>
      </c>
      <c r="D75" s="57"/>
      <c r="E75" s="61" t="s">
        <v>177</v>
      </c>
      <c r="F75" s="61"/>
      <c r="G75" s="19" t="s">
        <v>178</v>
      </c>
      <c r="H75" s="19"/>
      <c r="I75" s="19"/>
      <c r="J75" s="19"/>
      <c r="K75" s="19" t="s">
        <v>179</v>
      </c>
      <c r="L75" s="19"/>
      <c r="M75" s="59" t="n">
        <v>4.09</v>
      </c>
      <c r="N75" s="60" t="s">
        <v>171</v>
      </c>
    </row>
    <row r="76" customFormat="false" ht="33.75" hidden="false" customHeight="true" outlineLevel="0" collapsed="false">
      <c r="B76" s="56"/>
      <c r="C76" s="57" t="s">
        <v>180</v>
      </c>
      <c r="D76" s="57"/>
      <c r="E76" s="58" t="s">
        <v>181</v>
      </c>
      <c r="F76" s="58"/>
      <c r="G76" s="19" t="s">
        <v>182</v>
      </c>
      <c r="H76" s="19"/>
      <c r="I76" s="19"/>
      <c r="J76" s="19"/>
      <c r="K76" s="19" t="s">
        <v>183</v>
      </c>
      <c r="L76" s="19"/>
      <c r="M76" s="59" t="n">
        <v>4.14</v>
      </c>
      <c r="N76" s="60" t="s">
        <v>184</v>
      </c>
    </row>
    <row r="77" customFormat="false" ht="33.75" hidden="false" customHeight="true" outlineLevel="0" collapsed="false">
      <c r="B77" s="56"/>
      <c r="C77" s="57" t="s">
        <v>185</v>
      </c>
      <c r="D77" s="57"/>
      <c r="E77" s="58" t="s">
        <v>186</v>
      </c>
      <c r="F77" s="58"/>
      <c r="G77" s="19" t="s">
        <v>187</v>
      </c>
      <c r="H77" s="19"/>
      <c r="I77" s="19"/>
      <c r="J77" s="19"/>
      <c r="K77" s="19" t="s">
        <v>188</v>
      </c>
      <c r="L77" s="19"/>
      <c r="M77" s="59" t="n">
        <v>4.16</v>
      </c>
      <c r="N77" s="60" t="s">
        <v>166</v>
      </c>
    </row>
    <row r="78" customFormat="false" ht="33.75" hidden="false" customHeight="true" outlineLevel="0" collapsed="false">
      <c r="B78" s="56"/>
      <c r="C78" s="57" t="s">
        <v>189</v>
      </c>
      <c r="D78" s="57"/>
      <c r="E78" s="61" t="s">
        <v>177</v>
      </c>
      <c r="F78" s="61"/>
      <c r="G78" s="19" t="s">
        <v>190</v>
      </c>
      <c r="H78" s="19"/>
      <c r="I78" s="19"/>
      <c r="J78" s="19"/>
      <c r="K78" s="19" t="s">
        <v>191</v>
      </c>
      <c r="L78" s="19"/>
      <c r="M78" s="59" t="n">
        <v>4.22</v>
      </c>
      <c r="N78" s="60" t="s">
        <v>192</v>
      </c>
    </row>
    <row r="79" customFormat="false" ht="33.75" hidden="false" customHeight="true" outlineLevel="0" collapsed="false">
      <c r="B79" s="56"/>
      <c r="C79" s="57" t="s">
        <v>193</v>
      </c>
      <c r="D79" s="57"/>
      <c r="E79" s="58" t="s">
        <v>194</v>
      </c>
      <c r="F79" s="58"/>
      <c r="G79" s="19" t="s">
        <v>195</v>
      </c>
      <c r="H79" s="19"/>
      <c r="I79" s="19"/>
      <c r="J79" s="19"/>
      <c r="K79" s="19" t="s">
        <v>196</v>
      </c>
      <c r="L79" s="19"/>
      <c r="M79" s="59" t="n">
        <v>4.23</v>
      </c>
      <c r="N79" s="60" t="s">
        <v>197</v>
      </c>
    </row>
    <row r="80" customFormat="false" ht="33.75" hidden="false" customHeight="true" outlineLevel="0" collapsed="false">
      <c r="B80" s="56"/>
      <c r="C80" s="57" t="s">
        <v>198</v>
      </c>
      <c r="D80" s="57"/>
      <c r="E80" s="58" t="s">
        <v>199</v>
      </c>
      <c r="F80" s="58"/>
      <c r="G80" s="19" t="s">
        <v>200</v>
      </c>
      <c r="H80" s="19"/>
      <c r="I80" s="19"/>
      <c r="J80" s="19"/>
      <c r="K80" s="19" t="s">
        <v>201</v>
      </c>
      <c r="L80" s="19"/>
      <c r="M80" s="59" t="n">
        <v>4.24</v>
      </c>
      <c r="N80" s="60" t="s">
        <v>202</v>
      </c>
    </row>
    <row r="81" customFormat="false" ht="33.75" hidden="false" customHeight="true" outlineLevel="0" collapsed="false">
      <c r="B81" s="56"/>
      <c r="C81" s="57" t="s">
        <v>130</v>
      </c>
      <c r="D81" s="57"/>
      <c r="E81" s="58" t="s">
        <v>203</v>
      </c>
      <c r="F81" s="58"/>
      <c r="G81" s="19" t="s">
        <v>204</v>
      </c>
      <c r="H81" s="19"/>
      <c r="I81" s="19"/>
      <c r="J81" s="19"/>
      <c r="K81" s="19" t="s">
        <v>205</v>
      </c>
      <c r="L81" s="19"/>
      <c r="M81" s="59" t="n">
        <v>4.26</v>
      </c>
      <c r="N81" s="60" t="s">
        <v>206</v>
      </c>
    </row>
    <row r="82" customFormat="false" ht="33.75" hidden="false" customHeight="true" outlineLevel="0" collapsed="false">
      <c r="B82" s="56"/>
      <c r="C82" s="57" t="s">
        <v>207</v>
      </c>
      <c r="D82" s="57"/>
      <c r="E82" s="61" t="s">
        <v>177</v>
      </c>
      <c r="F82" s="61"/>
      <c r="G82" s="19" t="s">
        <v>208</v>
      </c>
      <c r="H82" s="19"/>
      <c r="I82" s="19"/>
      <c r="J82" s="19"/>
      <c r="K82" s="19" t="s">
        <v>209</v>
      </c>
      <c r="L82" s="19"/>
      <c r="M82" s="59" t="n">
        <v>4.27</v>
      </c>
      <c r="N82" s="60" t="s">
        <v>166</v>
      </c>
    </row>
    <row r="83" customFormat="false" ht="33.75" hidden="false" customHeight="true" outlineLevel="0" collapsed="false">
      <c r="B83" s="56"/>
      <c r="C83" s="57" t="s">
        <v>210</v>
      </c>
      <c r="D83" s="57"/>
      <c r="E83" s="58" t="s">
        <v>211</v>
      </c>
      <c r="F83" s="58"/>
      <c r="G83" s="19" t="s">
        <v>212</v>
      </c>
      <c r="H83" s="19"/>
      <c r="I83" s="19"/>
      <c r="J83" s="19"/>
      <c r="K83" s="19" t="s">
        <v>213</v>
      </c>
      <c r="L83" s="19"/>
      <c r="M83" s="59" t="n">
        <v>4.3</v>
      </c>
      <c r="N83" s="60" t="s">
        <v>214</v>
      </c>
    </row>
    <row r="84" customFormat="false" ht="33.75" hidden="false" customHeight="true" outlineLevel="0" collapsed="false">
      <c r="B84" s="56"/>
      <c r="C84" s="57" t="s">
        <v>215</v>
      </c>
      <c r="D84" s="57"/>
      <c r="E84" s="58" t="s">
        <v>216</v>
      </c>
      <c r="F84" s="58"/>
      <c r="G84" s="19" t="s">
        <v>217</v>
      </c>
      <c r="H84" s="19"/>
      <c r="I84" s="19"/>
      <c r="J84" s="19"/>
      <c r="K84" s="19" t="s">
        <v>218</v>
      </c>
      <c r="L84" s="19"/>
      <c r="M84" s="59" t="n">
        <v>4.3</v>
      </c>
      <c r="N84" s="60" t="s">
        <v>219</v>
      </c>
    </row>
    <row r="85" customFormat="false" ht="33.75" hidden="false" customHeight="true" outlineLevel="0" collapsed="false">
      <c r="B85" s="56"/>
      <c r="C85" s="57" t="s">
        <v>220</v>
      </c>
      <c r="D85" s="57"/>
      <c r="E85" s="58" t="s">
        <v>221</v>
      </c>
      <c r="F85" s="58"/>
      <c r="G85" s="19" t="s">
        <v>222</v>
      </c>
      <c r="H85" s="19"/>
      <c r="I85" s="19"/>
      <c r="J85" s="19"/>
      <c r="K85" s="19" t="s">
        <v>223</v>
      </c>
      <c r="L85" s="19"/>
      <c r="M85" s="59" t="n">
        <v>4.33</v>
      </c>
      <c r="N85" s="60" t="s">
        <v>224</v>
      </c>
    </row>
    <row r="86" customFormat="false" ht="33.75" hidden="false" customHeight="true" outlineLevel="0" collapsed="false">
      <c r="B86" s="56"/>
      <c r="C86" s="57" t="s">
        <v>225</v>
      </c>
      <c r="D86" s="57"/>
      <c r="E86" s="58" t="s">
        <v>226</v>
      </c>
      <c r="F86" s="58"/>
      <c r="G86" s="19" t="s">
        <v>227</v>
      </c>
      <c r="H86" s="19"/>
      <c r="I86" s="19"/>
      <c r="J86" s="19"/>
      <c r="K86" s="19" t="s">
        <v>228</v>
      </c>
      <c r="L86" s="19"/>
      <c r="M86" s="59" t="n">
        <v>4.39</v>
      </c>
      <c r="N86" s="60" t="s">
        <v>229</v>
      </c>
    </row>
    <row r="87" customFormat="false" ht="33.75" hidden="false" customHeight="true" outlineLevel="0" collapsed="false">
      <c r="B87" s="56"/>
      <c r="C87" s="57" t="s">
        <v>230</v>
      </c>
      <c r="D87" s="57"/>
      <c r="E87" s="58" t="s">
        <v>231</v>
      </c>
      <c r="F87" s="58"/>
      <c r="G87" s="19" t="s">
        <v>232</v>
      </c>
      <c r="H87" s="19"/>
      <c r="I87" s="19"/>
      <c r="J87" s="19"/>
      <c r="K87" s="19" t="s">
        <v>233</v>
      </c>
      <c r="L87" s="19"/>
      <c r="M87" s="59" t="n">
        <v>4.41</v>
      </c>
      <c r="N87" s="60" t="s">
        <v>214</v>
      </c>
    </row>
    <row r="88" customFormat="false" ht="33.75" hidden="false" customHeight="true" outlineLevel="0" collapsed="false">
      <c r="B88" s="56"/>
      <c r="C88" s="57" t="s">
        <v>234</v>
      </c>
      <c r="D88" s="57"/>
      <c r="E88" s="58" t="s">
        <v>235</v>
      </c>
      <c r="F88" s="58"/>
      <c r="G88" s="19" t="s">
        <v>236</v>
      </c>
      <c r="H88" s="19"/>
      <c r="I88" s="19"/>
      <c r="J88" s="19"/>
      <c r="K88" s="19" t="s">
        <v>237</v>
      </c>
      <c r="L88" s="19"/>
      <c r="M88" s="59" t="n">
        <v>4.5</v>
      </c>
      <c r="N88" s="60" t="s">
        <v>166</v>
      </c>
    </row>
    <row r="89" customFormat="false" ht="33.75" hidden="false" customHeight="true" outlineLevel="0" collapsed="false">
      <c r="B89" s="56"/>
      <c r="C89" s="57" t="s">
        <v>238</v>
      </c>
      <c r="D89" s="57"/>
      <c r="E89" s="58" t="s">
        <v>239</v>
      </c>
      <c r="F89" s="58"/>
      <c r="G89" s="19" t="s">
        <v>240</v>
      </c>
      <c r="H89" s="19"/>
      <c r="I89" s="19"/>
      <c r="J89" s="19"/>
      <c r="K89" s="19" t="s">
        <v>241</v>
      </c>
      <c r="L89" s="19"/>
      <c r="M89" s="59" t="n">
        <v>4.53</v>
      </c>
      <c r="N89" s="60" t="s">
        <v>166</v>
      </c>
    </row>
    <row r="90" customFormat="false" ht="33.75" hidden="false" customHeight="true" outlineLevel="0" collapsed="false">
      <c r="B90" s="56"/>
      <c r="C90" s="57" t="s">
        <v>242</v>
      </c>
      <c r="D90" s="57"/>
      <c r="E90" s="58" t="s">
        <v>243</v>
      </c>
      <c r="F90" s="58"/>
      <c r="G90" s="19" t="s">
        <v>244</v>
      </c>
      <c r="H90" s="19"/>
      <c r="I90" s="19"/>
      <c r="J90" s="19"/>
      <c r="K90" s="19" t="s">
        <v>245</v>
      </c>
      <c r="L90" s="19"/>
      <c r="M90" s="59" t="n">
        <v>4.63</v>
      </c>
      <c r="N90" s="60" t="s">
        <v>166</v>
      </c>
    </row>
    <row r="91" customFormat="false" ht="33.75" hidden="false" customHeight="true" outlineLevel="0" collapsed="false">
      <c r="B91" s="56"/>
      <c r="C91" s="57" t="s">
        <v>246</v>
      </c>
      <c r="D91" s="57"/>
      <c r="E91" s="61" t="s">
        <v>177</v>
      </c>
      <c r="F91" s="61"/>
      <c r="G91" s="19" t="s">
        <v>247</v>
      </c>
      <c r="H91" s="19"/>
      <c r="I91" s="19"/>
      <c r="J91" s="19"/>
      <c r="K91" s="19" t="s">
        <v>248</v>
      </c>
      <c r="L91" s="19"/>
      <c r="M91" s="59" t="n">
        <v>5.09</v>
      </c>
      <c r="N91" s="60" t="s">
        <v>249</v>
      </c>
    </row>
    <row r="92" customFormat="false" ht="33.75" hidden="false" customHeight="true" outlineLevel="0" collapsed="false">
      <c r="B92" s="56"/>
      <c r="C92" s="57" t="s">
        <v>250</v>
      </c>
      <c r="D92" s="57"/>
      <c r="E92" s="58" t="s">
        <v>251</v>
      </c>
      <c r="F92" s="58"/>
      <c r="G92" s="19" t="s">
        <v>252</v>
      </c>
      <c r="H92" s="19"/>
      <c r="I92" s="19"/>
      <c r="J92" s="19"/>
      <c r="K92" s="19" t="s">
        <v>253</v>
      </c>
      <c r="L92" s="19"/>
      <c r="M92" s="59" t="n">
        <v>3.72</v>
      </c>
      <c r="N92" s="60" t="s">
        <v>166</v>
      </c>
    </row>
    <row r="93" customFormat="false" ht="15" hidden="false" customHeight="true" outlineLevel="0" collapsed="false">
      <c r="B93" s="46" t="s">
        <v>254</v>
      </c>
      <c r="C93" s="46"/>
      <c r="D93" s="46"/>
      <c r="E93" s="46"/>
      <c r="F93" s="46"/>
      <c r="G93" s="46"/>
      <c r="H93" s="46"/>
      <c r="I93" s="46"/>
      <c r="J93" s="46"/>
      <c r="K93" s="46"/>
      <c r="L93" s="46"/>
      <c r="M93" s="46"/>
      <c r="N93" s="46"/>
    </row>
    <row r="94" customFormat="false" ht="15" hidden="false" customHeight="false" outlineLevel="0" collapsed="false">
      <c r="B94" s="46"/>
      <c r="C94" s="46"/>
      <c r="D94" s="46"/>
      <c r="E94" s="46"/>
      <c r="F94" s="46"/>
      <c r="G94" s="46"/>
      <c r="H94" s="46"/>
      <c r="I94" s="46"/>
      <c r="J94" s="46"/>
      <c r="K94" s="46"/>
      <c r="L94" s="46"/>
      <c r="M94" s="46"/>
      <c r="N94" s="46"/>
    </row>
    <row r="96" customFormat="false" ht="21.75" hidden="false" customHeight="true" outlineLevel="0" collapsed="false">
      <c r="B96" s="6" t="s">
        <v>255</v>
      </c>
      <c r="C96" s="6"/>
      <c r="D96" s="6"/>
      <c r="E96" s="6"/>
      <c r="F96" s="6"/>
      <c r="G96" s="6"/>
      <c r="H96" s="6"/>
      <c r="I96" s="6"/>
      <c r="J96" s="6"/>
      <c r="K96" s="6"/>
      <c r="L96" s="6"/>
      <c r="M96" s="6"/>
      <c r="N96" s="6"/>
    </row>
    <row r="98" customFormat="false" ht="25.5" hidden="false" customHeight="true" outlineLevel="0" collapsed="false">
      <c r="B98" s="62" t="s">
        <v>256</v>
      </c>
      <c r="C98" s="62"/>
      <c r="D98" s="62"/>
      <c r="E98" s="62"/>
      <c r="F98" s="62"/>
      <c r="G98" s="62"/>
      <c r="H98" s="62"/>
      <c r="I98" s="62"/>
      <c r="J98" s="62"/>
      <c r="K98" s="63" t="s">
        <v>257</v>
      </c>
      <c r="L98" s="63"/>
      <c r="M98" s="63"/>
      <c r="N98" s="63"/>
    </row>
    <row r="99" customFormat="false" ht="43.5" hidden="false" customHeight="true" outlineLevel="0" collapsed="false">
      <c r="B99" s="64" t="s">
        <v>258</v>
      </c>
      <c r="C99" s="65"/>
      <c r="D99" s="65"/>
      <c r="E99" s="65"/>
      <c r="F99" s="65"/>
      <c r="G99" s="65"/>
      <c r="H99" s="65"/>
      <c r="I99" s="65"/>
      <c r="J99" s="65"/>
    </row>
    <row r="100" customFormat="false" ht="15.75" hidden="false" customHeight="true" outlineLevel="0" collapsed="false">
      <c r="B100" s="64"/>
      <c r="C100" s="66" t="s">
        <v>259</v>
      </c>
      <c r="D100" s="66" t="s">
        <v>260</v>
      </c>
      <c r="E100" s="66" t="s">
        <v>261</v>
      </c>
      <c r="F100" s="66" t="s">
        <v>262</v>
      </c>
      <c r="G100" s="66" t="s">
        <v>263</v>
      </c>
      <c r="H100" s="66" t="s">
        <v>59</v>
      </c>
      <c r="I100" s="66" t="s">
        <v>264</v>
      </c>
      <c r="J100" s="66" t="s">
        <v>265</v>
      </c>
    </row>
    <row r="101" customFormat="false" ht="33.75" hidden="false" customHeight="true" outlineLevel="0" collapsed="false">
      <c r="B101" s="65"/>
      <c r="C101" s="67" t="s">
        <v>266</v>
      </c>
      <c r="D101" s="67"/>
      <c r="E101" s="56"/>
      <c r="F101" s="68" t="s">
        <v>267</v>
      </c>
      <c r="G101" s="68"/>
      <c r="H101" s="56"/>
      <c r="I101" s="68" t="s">
        <v>268</v>
      </c>
      <c r="J101" s="68"/>
      <c r="K101" s="56"/>
      <c r="L101" s="68" t="s">
        <v>269</v>
      </c>
      <c r="M101" s="68"/>
    </row>
    <row r="102" customFormat="false" ht="33.75" hidden="false" customHeight="true" outlineLevel="0" collapsed="false">
      <c r="B102" s="65"/>
      <c r="C102" s="69" t="s">
        <v>270</v>
      </c>
      <c r="D102" s="69"/>
      <c r="E102" s="56"/>
      <c r="F102" s="68" t="s">
        <v>267</v>
      </c>
      <c r="G102" s="68"/>
      <c r="H102" s="56"/>
      <c r="I102" s="68" t="s">
        <v>271</v>
      </c>
      <c r="J102" s="68"/>
      <c r="K102" s="56"/>
      <c r="L102" s="68" t="s">
        <v>272</v>
      </c>
      <c r="M102" s="68"/>
    </row>
    <row r="103" customFormat="false" ht="33.75" hidden="false" customHeight="true" outlineLevel="0" collapsed="false">
      <c r="B103" s="65"/>
      <c r="C103" s="70" t="s">
        <v>273</v>
      </c>
      <c r="D103" s="70"/>
      <c r="E103" s="56"/>
      <c r="F103" s="68" t="s">
        <v>274</v>
      </c>
      <c r="G103" s="68"/>
      <c r="H103" s="56"/>
      <c r="I103" s="68" t="s">
        <v>275</v>
      </c>
      <c r="J103" s="68"/>
      <c r="K103" s="56"/>
      <c r="L103" s="68" t="s">
        <v>276</v>
      </c>
      <c r="M103" s="68"/>
    </row>
    <row r="104" customFormat="false" ht="30" hidden="false" customHeight="true" outlineLevel="0" collapsed="false">
      <c r="B104" s="23" t="s">
        <v>277</v>
      </c>
      <c r="C104" s="23"/>
      <c r="D104" s="23"/>
      <c r="E104" s="45" t="s">
        <v>278</v>
      </c>
      <c r="F104" s="45"/>
      <c r="G104" s="45"/>
      <c r="H104" s="45"/>
      <c r="I104" s="45"/>
      <c r="J104" s="45"/>
      <c r="K104" s="45"/>
      <c r="L104" s="45"/>
      <c r="M104" s="45"/>
      <c r="N104" s="45"/>
    </row>
    <row r="105" customFormat="false" ht="25.5" hidden="false" customHeight="true" outlineLevel="0" collapsed="false">
      <c r="B105" s="23" t="s">
        <v>279</v>
      </c>
      <c r="C105" s="23"/>
      <c r="D105" s="23"/>
      <c r="E105" s="19" t="s">
        <v>280</v>
      </c>
      <c r="F105" s="19"/>
      <c r="G105" s="19"/>
      <c r="H105" s="19"/>
      <c r="I105" s="19"/>
      <c r="J105" s="19"/>
      <c r="K105" s="19"/>
      <c r="L105" s="19"/>
      <c r="M105" s="19"/>
      <c r="N105" s="19"/>
    </row>
    <row r="106" customFormat="false" ht="15" hidden="false" customHeight="false" outlineLevel="0" collapsed="false">
      <c r="B106" s="71" t="s">
        <v>281</v>
      </c>
      <c r="C106" s="71"/>
      <c r="D106" s="71"/>
    </row>
    <row r="108" customFormat="false" ht="25.5" hidden="false" customHeight="true" outlineLevel="0" collapsed="false">
      <c r="B108" s="62" t="s">
        <v>282</v>
      </c>
      <c r="C108" s="62"/>
      <c r="D108" s="62"/>
      <c r="E108" s="62"/>
      <c r="F108" s="62"/>
      <c r="G108" s="62"/>
      <c r="H108" s="62"/>
      <c r="I108" s="62"/>
      <c r="J108" s="62"/>
      <c r="K108" s="63" t="s">
        <v>283</v>
      </c>
      <c r="L108" s="63"/>
      <c r="M108" s="63"/>
      <c r="N108" s="63"/>
    </row>
    <row r="109" customFormat="false" ht="43.5" hidden="false" customHeight="true" outlineLevel="0" collapsed="false">
      <c r="B109" s="64" t="s">
        <v>258</v>
      </c>
      <c r="C109" s="65"/>
      <c r="D109" s="65"/>
      <c r="E109" s="65"/>
      <c r="F109" s="65"/>
      <c r="G109" s="65"/>
      <c r="H109" s="65"/>
      <c r="I109" s="65"/>
      <c r="J109" s="65"/>
      <c r="K109" s="65"/>
    </row>
    <row r="110" customFormat="false" ht="15.75" hidden="false" customHeight="true" outlineLevel="0" collapsed="false">
      <c r="B110" s="64"/>
      <c r="C110" s="66" t="s">
        <v>284</v>
      </c>
      <c r="D110" s="66" t="s">
        <v>285</v>
      </c>
      <c r="E110" s="66" t="s">
        <v>286</v>
      </c>
      <c r="F110" s="66" t="s">
        <v>65</v>
      </c>
      <c r="G110" s="66" t="s">
        <v>76</v>
      </c>
      <c r="H110" s="66" t="s">
        <v>287</v>
      </c>
      <c r="I110" s="66" t="s">
        <v>265</v>
      </c>
      <c r="J110" s="66" t="s">
        <v>288</v>
      </c>
      <c r="K110" s="66" t="s">
        <v>289</v>
      </c>
    </row>
    <row r="111" customFormat="false" ht="33.75" hidden="false" customHeight="true" outlineLevel="0" collapsed="false">
      <c r="B111" s="65"/>
      <c r="C111" s="67" t="s">
        <v>290</v>
      </c>
      <c r="D111" s="67"/>
      <c r="E111" s="56"/>
      <c r="F111" s="68" t="s">
        <v>272</v>
      </c>
      <c r="G111" s="68"/>
      <c r="H111" s="56"/>
      <c r="I111" s="68" t="s">
        <v>291</v>
      </c>
      <c r="J111" s="68"/>
      <c r="K111" s="56"/>
      <c r="L111" s="68" t="s">
        <v>292</v>
      </c>
      <c r="M111" s="68"/>
    </row>
    <row r="112" customFormat="false" ht="33.75" hidden="false" customHeight="true" outlineLevel="0" collapsed="false">
      <c r="B112" s="65"/>
      <c r="C112" s="69" t="s">
        <v>293</v>
      </c>
      <c r="D112" s="69"/>
      <c r="E112" s="56"/>
      <c r="F112" s="68" t="s">
        <v>294</v>
      </c>
      <c r="G112" s="68"/>
      <c r="H112" s="56"/>
      <c r="I112" s="68" t="s">
        <v>295</v>
      </c>
      <c r="J112" s="68"/>
      <c r="K112" s="56"/>
      <c r="L112" s="68" t="s">
        <v>296</v>
      </c>
      <c r="M112" s="68"/>
    </row>
    <row r="113" customFormat="false" ht="33.75" hidden="false" customHeight="true" outlineLevel="0" collapsed="false">
      <c r="B113" s="65"/>
      <c r="C113" s="70" t="s">
        <v>297</v>
      </c>
      <c r="D113" s="70"/>
      <c r="E113" s="56"/>
      <c r="F113" s="68" t="s">
        <v>274</v>
      </c>
      <c r="G113" s="68"/>
      <c r="H113" s="56"/>
      <c r="I113" s="68" t="s">
        <v>298</v>
      </c>
      <c r="J113" s="68"/>
      <c r="K113" s="56"/>
      <c r="L113" s="68" t="s">
        <v>299</v>
      </c>
      <c r="M113" s="68"/>
    </row>
    <row r="114" customFormat="false" ht="30" hidden="false" customHeight="true" outlineLevel="0" collapsed="false">
      <c r="B114" s="23" t="s">
        <v>277</v>
      </c>
      <c r="C114" s="23"/>
      <c r="D114" s="23"/>
      <c r="E114" s="45" t="s">
        <v>300</v>
      </c>
      <c r="F114" s="45"/>
      <c r="G114" s="45"/>
      <c r="H114" s="45"/>
      <c r="I114" s="45"/>
      <c r="J114" s="45"/>
      <c r="K114" s="45"/>
      <c r="L114" s="45"/>
      <c r="M114" s="45"/>
      <c r="N114" s="45"/>
    </row>
    <row r="115" customFormat="false" ht="25.5" hidden="false" customHeight="true" outlineLevel="0" collapsed="false">
      <c r="B115" s="23" t="s">
        <v>279</v>
      </c>
      <c r="C115" s="23"/>
      <c r="D115" s="23"/>
      <c r="E115" s="19" t="s">
        <v>301</v>
      </c>
      <c r="F115" s="19"/>
      <c r="G115" s="19"/>
      <c r="H115" s="19"/>
      <c r="I115" s="19"/>
      <c r="J115" s="19"/>
      <c r="K115" s="19"/>
      <c r="L115" s="19"/>
      <c r="M115" s="19"/>
      <c r="N115" s="19"/>
    </row>
    <row r="116" customFormat="false" ht="15" hidden="false" customHeight="false" outlineLevel="0" collapsed="false">
      <c r="B116" s="71" t="s">
        <v>281</v>
      </c>
      <c r="C116" s="71"/>
      <c r="D116" s="71"/>
    </row>
    <row r="118" customFormat="false" ht="25.5" hidden="false" customHeight="true" outlineLevel="0" collapsed="false">
      <c r="B118" s="62" t="s">
        <v>302</v>
      </c>
      <c r="C118" s="62"/>
      <c r="D118" s="62"/>
      <c r="E118" s="62"/>
      <c r="F118" s="62"/>
      <c r="G118" s="62"/>
      <c r="H118" s="62"/>
      <c r="I118" s="62"/>
      <c r="J118" s="62"/>
      <c r="K118" s="63" t="s">
        <v>303</v>
      </c>
      <c r="L118" s="63"/>
      <c r="M118" s="63"/>
      <c r="N118" s="63"/>
    </row>
    <row r="119" customFormat="false" ht="43.5" hidden="false" customHeight="true" outlineLevel="0" collapsed="false">
      <c r="B119" s="64" t="s">
        <v>258</v>
      </c>
      <c r="C119" s="65"/>
      <c r="D119" s="65"/>
      <c r="E119" s="65"/>
      <c r="F119" s="65"/>
      <c r="G119" s="65"/>
      <c r="H119" s="65"/>
      <c r="I119" s="65"/>
      <c r="J119" s="65"/>
      <c r="K119" s="65"/>
    </row>
    <row r="120" customFormat="false" ht="15.75" hidden="false" customHeight="true" outlineLevel="0" collapsed="false">
      <c r="B120" s="64"/>
      <c r="C120" s="66" t="s">
        <v>304</v>
      </c>
      <c r="D120" s="66" t="s">
        <v>305</v>
      </c>
      <c r="E120" s="66" t="s">
        <v>259</v>
      </c>
      <c r="F120" s="66" t="s">
        <v>306</v>
      </c>
      <c r="G120" s="66" t="s">
        <v>307</v>
      </c>
      <c r="H120" s="66" t="s">
        <v>308</v>
      </c>
      <c r="I120" s="66" t="s">
        <v>262</v>
      </c>
      <c r="J120" s="66" t="s">
        <v>72</v>
      </c>
      <c r="K120" s="66" t="s">
        <v>309</v>
      </c>
    </row>
    <row r="121" customFormat="false" ht="33.75" hidden="false" customHeight="true" outlineLevel="0" collapsed="false">
      <c r="B121" s="65"/>
      <c r="C121" s="67" t="s">
        <v>310</v>
      </c>
      <c r="D121" s="67"/>
      <c r="E121" s="56"/>
      <c r="F121" s="68" t="s">
        <v>267</v>
      </c>
      <c r="G121" s="68"/>
      <c r="H121" s="56"/>
      <c r="I121" s="68" t="s">
        <v>296</v>
      </c>
      <c r="J121" s="68"/>
      <c r="K121" s="56"/>
      <c r="L121" s="68" t="s">
        <v>268</v>
      </c>
      <c r="M121" s="68"/>
    </row>
    <row r="122" customFormat="false" ht="33.75" hidden="false" customHeight="true" outlineLevel="0" collapsed="false">
      <c r="B122" s="65"/>
      <c r="C122" s="69" t="s">
        <v>311</v>
      </c>
      <c r="D122" s="69"/>
      <c r="E122" s="56"/>
      <c r="F122" s="68" t="s">
        <v>267</v>
      </c>
      <c r="G122" s="68"/>
      <c r="H122" s="56"/>
      <c r="I122" s="68" t="s">
        <v>272</v>
      </c>
      <c r="J122" s="68"/>
      <c r="K122" s="56"/>
      <c r="L122" s="68" t="s">
        <v>312</v>
      </c>
      <c r="M122" s="68"/>
    </row>
    <row r="123" customFormat="false" ht="33.75" hidden="false" customHeight="true" outlineLevel="0" collapsed="false">
      <c r="B123" s="65"/>
      <c r="C123" s="70" t="s">
        <v>313</v>
      </c>
      <c r="D123" s="70"/>
      <c r="E123" s="56"/>
      <c r="F123" s="68" t="s">
        <v>274</v>
      </c>
      <c r="G123" s="68"/>
      <c r="H123" s="56"/>
      <c r="I123" s="68" t="s">
        <v>314</v>
      </c>
      <c r="J123" s="68"/>
      <c r="K123" s="56"/>
      <c r="L123" s="68" t="s">
        <v>298</v>
      </c>
      <c r="M123" s="68"/>
    </row>
    <row r="124" customFormat="false" ht="30" hidden="false" customHeight="true" outlineLevel="0" collapsed="false">
      <c r="B124" s="23" t="s">
        <v>277</v>
      </c>
      <c r="C124" s="23"/>
      <c r="D124" s="23"/>
      <c r="E124" s="45" t="s">
        <v>315</v>
      </c>
      <c r="F124" s="45"/>
      <c r="G124" s="45"/>
      <c r="H124" s="45"/>
      <c r="I124" s="45"/>
      <c r="J124" s="45"/>
      <c r="K124" s="45"/>
      <c r="L124" s="45"/>
      <c r="M124" s="45"/>
      <c r="N124" s="45"/>
    </row>
    <row r="125" customFormat="false" ht="25.5" hidden="false" customHeight="true" outlineLevel="0" collapsed="false">
      <c r="B125" s="23" t="s">
        <v>279</v>
      </c>
      <c r="C125" s="23"/>
      <c r="D125" s="23"/>
      <c r="E125" s="19" t="s">
        <v>316</v>
      </c>
      <c r="F125" s="19"/>
      <c r="G125" s="19"/>
      <c r="H125" s="19"/>
      <c r="I125" s="19"/>
      <c r="J125" s="19"/>
      <c r="K125" s="19"/>
      <c r="L125" s="19"/>
      <c r="M125" s="19"/>
      <c r="N125" s="19"/>
    </row>
    <row r="126" customFormat="false" ht="15" hidden="false" customHeight="false" outlineLevel="0" collapsed="false">
      <c r="B126" s="71" t="s">
        <v>281</v>
      </c>
      <c r="C126" s="71"/>
      <c r="D126" s="71"/>
    </row>
    <row r="128" customFormat="false" ht="25.5" hidden="false" customHeight="true" outlineLevel="0" collapsed="false">
      <c r="B128" s="62" t="s">
        <v>317</v>
      </c>
      <c r="C128" s="62"/>
      <c r="D128" s="62"/>
      <c r="E128" s="62"/>
      <c r="F128" s="62"/>
      <c r="G128" s="62"/>
      <c r="H128" s="62"/>
      <c r="I128" s="62"/>
      <c r="J128" s="62"/>
      <c r="K128" s="63" t="s">
        <v>318</v>
      </c>
      <c r="L128" s="63"/>
      <c r="M128" s="63"/>
      <c r="N128" s="63"/>
    </row>
    <row r="129" customFormat="false" ht="43.5" hidden="false" customHeight="true" outlineLevel="0" collapsed="false">
      <c r="B129" s="64" t="s">
        <v>258</v>
      </c>
      <c r="C129" s="65"/>
      <c r="D129" s="65"/>
      <c r="E129" s="65"/>
      <c r="F129" s="65"/>
      <c r="G129" s="65"/>
      <c r="H129" s="65"/>
      <c r="I129" s="65"/>
      <c r="J129" s="65"/>
    </row>
    <row r="130" customFormat="false" ht="15.75" hidden="false" customHeight="true" outlineLevel="0" collapsed="false">
      <c r="B130" s="64"/>
      <c r="C130" s="66" t="s">
        <v>304</v>
      </c>
      <c r="D130" s="66" t="s">
        <v>319</v>
      </c>
      <c r="E130" s="66" t="s">
        <v>262</v>
      </c>
      <c r="F130" s="66" t="s">
        <v>320</v>
      </c>
      <c r="G130" s="66" t="s">
        <v>69</v>
      </c>
      <c r="H130" s="66" t="s">
        <v>62</v>
      </c>
      <c r="I130" s="66" t="s">
        <v>321</v>
      </c>
      <c r="J130" s="66" t="s">
        <v>59</v>
      </c>
    </row>
    <row r="131" customFormat="false" ht="33.75" hidden="false" customHeight="true" outlineLevel="0" collapsed="false">
      <c r="B131" s="65"/>
      <c r="C131" s="67" t="s">
        <v>322</v>
      </c>
      <c r="D131" s="67"/>
      <c r="E131" s="56"/>
      <c r="F131" s="68" t="s">
        <v>323</v>
      </c>
      <c r="G131" s="68"/>
      <c r="H131" s="56"/>
      <c r="I131" s="68" t="s">
        <v>324</v>
      </c>
      <c r="J131" s="68"/>
      <c r="K131" s="56"/>
      <c r="L131" s="68" t="s">
        <v>269</v>
      </c>
      <c r="M131" s="68"/>
    </row>
    <row r="132" customFormat="false" ht="33.75" hidden="false" customHeight="true" outlineLevel="0" collapsed="false">
      <c r="B132" s="65"/>
      <c r="C132" s="69" t="s">
        <v>325</v>
      </c>
      <c r="D132" s="69"/>
      <c r="E132" s="56"/>
      <c r="F132" s="68" t="s">
        <v>326</v>
      </c>
      <c r="G132" s="68"/>
      <c r="H132" s="56"/>
      <c r="I132" s="68" t="s">
        <v>294</v>
      </c>
      <c r="J132" s="68"/>
      <c r="K132" s="56"/>
      <c r="L132" s="68" t="s">
        <v>327</v>
      </c>
      <c r="M132" s="68"/>
    </row>
    <row r="133" customFormat="false" ht="33.75" hidden="false" customHeight="true" outlineLevel="0" collapsed="false">
      <c r="B133" s="65"/>
      <c r="C133" s="70" t="s">
        <v>328</v>
      </c>
      <c r="D133" s="70"/>
      <c r="E133" s="56"/>
      <c r="F133" s="68" t="s">
        <v>274</v>
      </c>
      <c r="G133" s="68"/>
      <c r="H133" s="56"/>
      <c r="I133" s="68" t="s">
        <v>314</v>
      </c>
      <c r="J133" s="68"/>
      <c r="K133" s="56"/>
      <c r="L133" s="68" t="s">
        <v>298</v>
      </c>
      <c r="M133" s="68"/>
    </row>
    <row r="134" customFormat="false" ht="30" hidden="false" customHeight="true" outlineLevel="0" collapsed="false">
      <c r="B134" s="23" t="s">
        <v>277</v>
      </c>
      <c r="C134" s="23"/>
      <c r="D134" s="23"/>
      <c r="E134" s="45" t="s">
        <v>329</v>
      </c>
      <c r="F134" s="45"/>
      <c r="G134" s="45"/>
      <c r="H134" s="45"/>
      <c r="I134" s="45"/>
      <c r="J134" s="45"/>
      <c r="K134" s="45"/>
      <c r="L134" s="45"/>
      <c r="M134" s="45"/>
      <c r="N134" s="45"/>
    </row>
    <row r="135" customFormat="false" ht="25.5" hidden="false" customHeight="true" outlineLevel="0" collapsed="false">
      <c r="B135" s="23" t="s">
        <v>279</v>
      </c>
      <c r="C135" s="23"/>
      <c r="D135" s="23"/>
      <c r="E135" s="19" t="s">
        <v>330</v>
      </c>
      <c r="F135" s="19"/>
      <c r="G135" s="19"/>
      <c r="H135" s="19"/>
      <c r="I135" s="19"/>
      <c r="J135" s="19"/>
      <c r="K135" s="19"/>
      <c r="L135" s="19"/>
      <c r="M135" s="19"/>
      <c r="N135" s="19"/>
    </row>
    <row r="136" customFormat="false" ht="15" hidden="false" customHeight="false" outlineLevel="0" collapsed="false">
      <c r="B136" s="71" t="s">
        <v>281</v>
      </c>
      <c r="C136" s="71"/>
      <c r="D136" s="71"/>
    </row>
    <row r="138" customFormat="false" ht="25.5" hidden="false" customHeight="true" outlineLevel="0" collapsed="false">
      <c r="B138" s="62" t="s">
        <v>331</v>
      </c>
      <c r="C138" s="62"/>
      <c r="D138" s="62"/>
      <c r="E138" s="62"/>
      <c r="F138" s="62"/>
      <c r="G138" s="62"/>
      <c r="H138" s="62"/>
      <c r="I138" s="62"/>
      <c r="J138" s="62"/>
      <c r="K138" s="63" t="s">
        <v>332</v>
      </c>
      <c r="L138" s="63"/>
      <c r="M138" s="63"/>
      <c r="N138" s="63"/>
    </row>
    <row r="139" customFormat="false" ht="43.5" hidden="false" customHeight="true" outlineLevel="0" collapsed="false">
      <c r="B139" s="64" t="s">
        <v>258</v>
      </c>
      <c r="C139" s="65"/>
      <c r="D139" s="65"/>
      <c r="E139" s="65"/>
      <c r="F139" s="65"/>
      <c r="G139" s="65"/>
      <c r="H139" s="65"/>
      <c r="I139" s="65"/>
      <c r="J139" s="65"/>
    </row>
    <row r="140" customFormat="false" ht="15.75" hidden="false" customHeight="true" outlineLevel="0" collapsed="false">
      <c r="B140" s="64"/>
      <c r="C140" s="66" t="s">
        <v>305</v>
      </c>
      <c r="D140" s="66" t="s">
        <v>333</v>
      </c>
      <c r="E140" s="66" t="s">
        <v>334</v>
      </c>
      <c r="F140" s="66" t="s">
        <v>261</v>
      </c>
      <c r="G140" s="66" t="s">
        <v>69</v>
      </c>
      <c r="H140" s="66" t="s">
        <v>285</v>
      </c>
      <c r="I140" s="66" t="s">
        <v>335</v>
      </c>
      <c r="J140" s="66" t="s">
        <v>264</v>
      </c>
    </row>
    <row r="141" customFormat="false" ht="33.75" hidden="false" customHeight="true" outlineLevel="0" collapsed="false">
      <c r="B141" s="65"/>
      <c r="C141" s="67" t="s">
        <v>336</v>
      </c>
      <c r="D141" s="67"/>
      <c r="E141" s="56"/>
      <c r="F141" s="68" t="s">
        <v>337</v>
      </c>
      <c r="G141" s="68"/>
      <c r="H141" s="56"/>
      <c r="I141" s="68" t="s">
        <v>269</v>
      </c>
      <c r="J141" s="68"/>
      <c r="K141" s="56"/>
      <c r="L141" s="68" t="s">
        <v>338</v>
      </c>
      <c r="M141" s="68"/>
    </row>
    <row r="142" customFormat="false" ht="33.75" hidden="false" customHeight="true" outlineLevel="0" collapsed="false">
      <c r="B142" s="65"/>
      <c r="C142" s="69" t="s">
        <v>270</v>
      </c>
      <c r="D142" s="69"/>
      <c r="E142" s="56"/>
      <c r="F142" s="68" t="s">
        <v>267</v>
      </c>
      <c r="G142" s="68"/>
      <c r="H142" s="56"/>
      <c r="I142" s="68" t="s">
        <v>271</v>
      </c>
      <c r="J142" s="68"/>
      <c r="K142" s="56"/>
      <c r="L142" s="68" t="s">
        <v>272</v>
      </c>
      <c r="M142" s="68"/>
    </row>
    <row r="143" customFormat="false" ht="33.75" hidden="false" customHeight="true" outlineLevel="0" collapsed="false">
      <c r="B143" s="65"/>
      <c r="C143" s="70" t="s">
        <v>339</v>
      </c>
      <c r="D143" s="70"/>
      <c r="E143" s="56"/>
      <c r="F143" s="68" t="s">
        <v>274</v>
      </c>
      <c r="G143" s="68"/>
      <c r="H143" s="56"/>
      <c r="I143" s="68" t="s">
        <v>298</v>
      </c>
      <c r="J143" s="68"/>
      <c r="K143" s="56"/>
      <c r="L143" s="68" t="s">
        <v>299</v>
      </c>
      <c r="M143" s="68"/>
    </row>
    <row r="144" customFormat="false" ht="30" hidden="false" customHeight="true" outlineLevel="0" collapsed="false">
      <c r="B144" s="23" t="s">
        <v>277</v>
      </c>
      <c r="C144" s="23"/>
      <c r="D144" s="23"/>
      <c r="E144" s="45" t="s">
        <v>340</v>
      </c>
      <c r="F144" s="45"/>
      <c r="G144" s="45"/>
      <c r="H144" s="45"/>
      <c r="I144" s="45"/>
      <c r="J144" s="45"/>
      <c r="K144" s="45"/>
      <c r="L144" s="45"/>
      <c r="M144" s="45"/>
      <c r="N144" s="45"/>
    </row>
    <row r="145" customFormat="false" ht="25.5" hidden="false" customHeight="true" outlineLevel="0" collapsed="false">
      <c r="B145" s="23" t="s">
        <v>279</v>
      </c>
      <c r="C145" s="23"/>
      <c r="D145" s="23"/>
      <c r="E145" s="19" t="s">
        <v>341</v>
      </c>
      <c r="F145" s="19"/>
      <c r="G145" s="19"/>
      <c r="H145" s="19"/>
      <c r="I145" s="19"/>
      <c r="J145" s="19"/>
      <c r="K145" s="19"/>
      <c r="L145" s="19"/>
      <c r="M145" s="19"/>
      <c r="N145" s="19"/>
    </row>
    <row r="146" customFormat="false" ht="15" hidden="false" customHeight="false" outlineLevel="0" collapsed="false">
      <c r="B146" s="71" t="s">
        <v>281</v>
      </c>
      <c r="C146" s="71"/>
      <c r="D146" s="71"/>
    </row>
    <row r="148" customFormat="false" ht="25.5" hidden="false" customHeight="true" outlineLevel="0" collapsed="false">
      <c r="B148" s="62" t="s">
        <v>342</v>
      </c>
      <c r="C148" s="62"/>
      <c r="D148" s="62"/>
      <c r="E148" s="62"/>
      <c r="F148" s="62"/>
      <c r="G148" s="62"/>
      <c r="H148" s="62"/>
      <c r="I148" s="62"/>
      <c r="J148" s="62"/>
      <c r="K148" s="63" t="s">
        <v>343</v>
      </c>
      <c r="L148" s="63"/>
      <c r="M148" s="63"/>
      <c r="N148" s="63"/>
    </row>
    <row r="149" customFormat="false" ht="43.5" hidden="false" customHeight="true" outlineLevel="0" collapsed="false">
      <c r="B149" s="64" t="s">
        <v>258</v>
      </c>
      <c r="C149" s="65"/>
      <c r="D149" s="65"/>
      <c r="E149" s="65"/>
      <c r="F149" s="65"/>
      <c r="G149" s="65"/>
      <c r="H149" s="65"/>
      <c r="I149" s="65"/>
      <c r="J149" s="65"/>
      <c r="K149" s="65"/>
    </row>
    <row r="150" customFormat="false" ht="15.75" hidden="false" customHeight="true" outlineLevel="0" collapsed="false">
      <c r="B150" s="64"/>
      <c r="C150" s="66" t="s">
        <v>306</v>
      </c>
      <c r="D150" s="66" t="s">
        <v>286</v>
      </c>
      <c r="E150" s="66" t="s">
        <v>321</v>
      </c>
      <c r="F150" s="66" t="s">
        <v>82</v>
      </c>
      <c r="G150" s="66" t="s">
        <v>344</v>
      </c>
      <c r="H150" s="66" t="s">
        <v>287</v>
      </c>
      <c r="I150" s="66" t="s">
        <v>265</v>
      </c>
      <c r="J150" s="66" t="s">
        <v>288</v>
      </c>
      <c r="K150" s="66" t="s">
        <v>289</v>
      </c>
    </row>
    <row r="151" customFormat="false" ht="33.75" hidden="false" customHeight="true" outlineLevel="0" collapsed="false">
      <c r="B151" s="65"/>
      <c r="C151" s="67" t="s">
        <v>345</v>
      </c>
      <c r="D151" s="67"/>
      <c r="E151" s="56"/>
      <c r="F151" s="68" t="s">
        <v>326</v>
      </c>
      <c r="G151" s="68"/>
      <c r="H151" s="56"/>
      <c r="I151" s="68" t="s">
        <v>327</v>
      </c>
      <c r="J151" s="68"/>
      <c r="K151" s="56"/>
      <c r="L151" s="68" t="s">
        <v>295</v>
      </c>
      <c r="M151" s="68"/>
    </row>
    <row r="152" customFormat="false" ht="33.75" hidden="false" customHeight="true" outlineLevel="0" collapsed="false">
      <c r="B152" s="65"/>
      <c r="C152" s="69" t="s">
        <v>346</v>
      </c>
      <c r="D152" s="69"/>
      <c r="E152" s="56"/>
      <c r="F152" s="68" t="s">
        <v>272</v>
      </c>
      <c r="G152" s="68"/>
      <c r="H152" s="56"/>
      <c r="I152" s="68" t="s">
        <v>292</v>
      </c>
      <c r="J152" s="68"/>
      <c r="K152" s="56"/>
      <c r="L152" s="68" t="s">
        <v>291</v>
      </c>
      <c r="M152" s="68"/>
    </row>
    <row r="153" customFormat="false" ht="33.75" hidden="false" customHeight="true" outlineLevel="0" collapsed="false">
      <c r="B153" s="65"/>
      <c r="C153" s="70" t="s">
        <v>297</v>
      </c>
      <c r="D153" s="70"/>
      <c r="E153" s="56"/>
      <c r="F153" s="68" t="s">
        <v>274</v>
      </c>
      <c r="G153" s="68"/>
      <c r="H153" s="56"/>
      <c r="I153" s="68" t="s">
        <v>298</v>
      </c>
      <c r="J153" s="68"/>
      <c r="K153" s="56"/>
      <c r="L153" s="68" t="s">
        <v>299</v>
      </c>
      <c r="M153" s="68"/>
    </row>
    <row r="154" customFormat="false" ht="30" hidden="false" customHeight="true" outlineLevel="0" collapsed="false">
      <c r="B154" s="23" t="s">
        <v>277</v>
      </c>
      <c r="C154" s="23"/>
      <c r="D154" s="23"/>
      <c r="E154" s="45" t="s">
        <v>347</v>
      </c>
      <c r="F154" s="45"/>
      <c r="G154" s="45"/>
      <c r="H154" s="45"/>
      <c r="I154" s="45"/>
      <c r="J154" s="45"/>
      <c r="K154" s="45"/>
      <c r="L154" s="45"/>
      <c r="M154" s="45"/>
      <c r="N154" s="45"/>
    </row>
    <row r="155" customFormat="false" ht="25.5" hidden="false" customHeight="true" outlineLevel="0" collapsed="false">
      <c r="B155" s="23" t="s">
        <v>279</v>
      </c>
      <c r="C155" s="23"/>
      <c r="D155" s="23"/>
      <c r="E155" s="19" t="s">
        <v>348</v>
      </c>
      <c r="F155" s="19"/>
      <c r="G155" s="19"/>
      <c r="H155" s="19"/>
      <c r="I155" s="19"/>
      <c r="J155" s="19"/>
      <c r="K155" s="19"/>
      <c r="L155" s="19"/>
      <c r="M155" s="19"/>
      <c r="N155" s="19"/>
    </row>
    <row r="156" customFormat="false" ht="15" hidden="false" customHeight="false" outlineLevel="0" collapsed="false">
      <c r="B156" s="71" t="s">
        <v>281</v>
      </c>
      <c r="C156" s="71"/>
      <c r="D156" s="71"/>
    </row>
    <row r="158" customFormat="false" ht="25.5" hidden="false" customHeight="true" outlineLevel="0" collapsed="false">
      <c r="B158" s="62" t="s">
        <v>349</v>
      </c>
      <c r="C158" s="62"/>
      <c r="D158" s="62"/>
      <c r="E158" s="62"/>
      <c r="F158" s="62"/>
      <c r="G158" s="62"/>
      <c r="H158" s="62"/>
      <c r="I158" s="62"/>
      <c r="J158" s="62"/>
      <c r="K158" s="63" t="s">
        <v>350</v>
      </c>
      <c r="L158" s="63"/>
      <c r="M158" s="63"/>
      <c r="N158" s="63"/>
    </row>
    <row r="159" customFormat="false" ht="43.5" hidden="false" customHeight="true" outlineLevel="0" collapsed="false">
      <c r="B159" s="64" t="s">
        <v>258</v>
      </c>
      <c r="C159" s="65"/>
      <c r="D159" s="65"/>
      <c r="E159" s="65"/>
      <c r="F159" s="65"/>
      <c r="G159" s="65"/>
      <c r="H159" s="65"/>
      <c r="I159" s="65"/>
      <c r="J159" s="65"/>
    </row>
    <row r="160" customFormat="false" ht="15.75" hidden="false" customHeight="true" outlineLevel="0" collapsed="false">
      <c r="B160" s="64"/>
      <c r="C160" s="66" t="s">
        <v>286</v>
      </c>
      <c r="D160" s="66" t="s">
        <v>351</v>
      </c>
      <c r="E160" s="66" t="s">
        <v>82</v>
      </c>
      <c r="F160" s="66" t="s">
        <v>79</v>
      </c>
      <c r="G160" s="66" t="s">
        <v>287</v>
      </c>
      <c r="H160" s="66" t="s">
        <v>265</v>
      </c>
      <c r="I160" s="66" t="s">
        <v>288</v>
      </c>
      <c r="J160" s="66" t="s">
        <v>289</v>
      </c>
    </row>
    <row r="161" customFormat="false" ht="33.75" hidden="false" customHeight="true" outlineLevel="0" collapsed="false">
      <c r="B161" s="65"/>
      <c r="C161" s="67" t="s">
        <v>345</v>
      </c>
      <c r="D161" s="67"/>
      <c r="E161" s="56"/>
      <c r="F161" s="68" t="s">
        <v>326</v>
      </c>
      <c r="G161" s="68"/>
      <c r="H161" s="56"/>
      <c r="I161" s="68" t="s">
        <v>327</v>
      </c>
      <c r="J161" s="68"/>
      <c r="K161" s="56"/>
      <c r="L161" s="68" t="s">
        <v>295</v>
      </c>
      <c r="M161" s="68"/>
    </row>
    <row r="162" customFormat="false" ht="33.75" hidden="false" customHeight="true" outlineLevel="0" collapsed="false">
      <c r="B162" s="65"/>
      <c r="C162" s="69" t="s">
        <v>352</v>
      </c>
      <c r="D162" s="69"/>
      <c r="E162" s="56"/>
      <c r="F162" s="68" t="s">
        <v>294</v>
      </c>
      <c r="G162" s="68"/>
      <c r="H162" s="56"/>
      <c r="I162" s="68" t="s">
        <v>324</v>
      </c>
      <c r="J162" s="68"/>
      <c r="K162" s="56"/>
      <c r="L162" s="68" t="s">
        <v>353</v>
      </c>
      <c r="M162" s="68"/>
    </row>
    <row r="163" customFormat="false" ht="33.75" hidden="false" customHeight="true" outlineLevel="0" collapsed="false">
      <c r="B163" s="65"/>
      <c r="C163" s="70" t="s">
        <v>297</v>
      </c>
      <c r="D163" s="70"/>
      <c r="E163" s="56"/>
      <c r="F163" s="68" t="s">
        <v>274</v>
      </c>
      <c r="G163" s="68"/>
      <c r="H163" s="56"/>
      <c r="I163" s="68" t="s">
        <v>298</v>
      </c>
      <c r="J163" s="68"/>
      <c r="K163" s="56"/>
      <c r="L163" s="68" t="s">
        <v>299</v>
      </c>
      <c r="M163" s="68"/>
    </row>
    <row r="164" customFormat="false" ht="30" hidden="false" customHeight="true" outlineLevel="0" collapsed="false">
      <c r="B164" s="23" t="s">
        <v>277</v>
      </c>
      <c r="C164" s="23"/>
      <c r="D164" s="23"/>
      <c r="E164" s="45" t="s">
        <v>354</v>
      </c>
      <c r="F164" s="45"/>
      <c r="G164" s="45"/>
      <c r="H164" s="45"/>
      <c r="I164" s="45"/>
      <c r="J164" s="45"/>
      <c r="K164" s="45"/>
      <c r="L164" s="45"/>
      <c r="M164" s="45"/>
      <c r="N164" s="45"/>
    </row>
    <row r="165" customFormat="false" ht="25.5" hidden="false" customHeight="true" outlineLevel="0" collapsed="false">
      <c r="B165" s="23" t="s">
        <v>279</v>
      </c>
      <c r="C165" s="23"/>
      <c r="D165" s="23"/>
      <c r="E165" s="19" t="s">
        <v>355</v>
      </c>
      <c r="F165" s="19"/>
      <c r="G165" s="19"/>
      <c r="H165" s="19"/>
      <c r="I165" s="19"/>
      <c r="J165" s="19"/>
      <c r="K165" s="19"/>
      <c r="L165" s="19"/>
      <c r="M165" s="19"/>
      <c r="N165" s="19"/>
    </row>
    <row r="166" customFormat="false" ht="15" hidden="false" customHeight="false" outlineLevel="0" collapsed="false">
      <c r="B166" s="71" t="s">
        <v>281</v>
      </c>
      <c r="C166" s="71"/>
      <c r="D166" s="71"/>
    </row>
    <row r="168" customFormat="false" ht="25.5" hidden="false" customHeight="true" outlineLevel="0" collapsed="false">
      <c r="B168" s="62" t="s">
        <v>356</v>
      </c>
      <c r="C168" s="62"/>
      <c r="D168" s="62"/>
      <c r="E168" s="62"/>
      <c r="F168" s="62"/>
      <c r="G168" s="62"/>
      <c r="H168" s="62"/>
      <c r="I168" s="62"/>
      <c r="J168" s="62"/>
      <c r="K168" s="63" t="s">
        <v>357</v>
      </c>
      <c r="L168" s="63"/>
      <c r="M168" s="63"/>
      <c r="N168" s="63"/>
    </row>
    <row r="169" customFormat="false" ht="43.5" hidden="false" customHeight="true" outlineLevel="0" collapsed="false">
      <c r="B169" s="64" t="s">
        <v>258</v>
      </c>
      <c r="C169" s="65"/>
      <c r="D169" s="65"/>
      <c r="E169" s="65"/>
      <c r="F169" s="65"/>
      <c r="G169" s="65"/>
      <c r="H169" s="65"/>
      <c r="I169" s="65"/>
      <c r="J169" s="65"/>
    </row>
    <row r="170" customFormat="false" ht="15.75" hidden="false" customHeight="true" outlineLevel="0" collapsed="false">
      <c r="B170" s="64"/>
      <c r="C170" s="66" t="s">
        <v>358</v>
      </c>
      <c r="D170" s="66" t="s">
        <v>304</v>
      </c>
      <c r="E170" s="66" t="s">
        <v>359</v>
      </c>
      <c r="F170" s="66" t="s">
        <v>308</v>
      </c>
      <c r="G170" s="66" t="s">
        <v>262</v>
      </c>
      <c r="H170" s="66" t="s">
        <v>263</v>
      </c>
      <c r="I170" s="66" t="s">
        <v>360</v>
      </c>
      <c r="J170" s="66" t="s">
        <v>59</v>
      </c>
    </row>
    <row r="171" customFormat="false" ht="33.75" hidden="false" customHeight="true" outlineLevel="0" collapsed="false">
      <c r="B171" s="65"/>
      <c r="C171" s="67" t="s">
        <v>361</v>
      </c>
      <c r="D171" s="67"/>
      <c r="E171" s="56"/>
      <c r="F171" s="68" t="s">
        <v>337</v>
      </c>
      <c r="G171" s="68"/>
      <c r="H171" s="56"/>
      <c r="I171" s="68" t="s">
        <v>338</v>
      </c>
      <c r="J171" s="68"/>
      <c r="K171" s="56"/>
      <c r="L171" s="68" t="s">
        <v>296</v>
      </c>
      <c r="M171" s="68"/>
    </row>
    <row r="172" customFormat="false" ht="33.75" hidden="false" customHeight="true" outlineLevel="0" collapsed="false">
      <c r="B172" s="65"/>
      <c r="C172" s="69" t="s">
        <v>362</v>
      </c>
      <c r="D172" s="69"/>
      <c r="E172" s="56"/>
      <c r="F172" s="68" t="s">
        <v>267</v>
      </c>
      <c r="G172" s="68"/>
      <c r="H172" s="56"/>
      <c r="I172" s="68" t="s">
        <v>268</v>
      </c>
      <c r="J172" s="68"/>
      <c r="K172" s="56"/>
      <c r="L172" s="68" t="s">
        <v>269</v>
      </c>
      <c r="M172" s="68"/>
    </row>
    <row r="173" customFormat="false" ht="33.75" hidden="false" customHeight="true" outlineLevel="0" collapsed="false">
      <c r="B173" s="65"/>
      <c r="C173" s="70" t="s">
        <v>273</v>
      </c>
      <c r="D173" s="70"/>
      <c r="E173" s="56"/>
      <c r="F173" s="68" t="s">
        <v>274</v>
      </c>
      <c r="G173" s="68"/>
      <c r="H173" s="56"/>
      <c r="I173" s="68" t="s">
        <v>275</v>
      </c>
      <c r="J173" s="68"/>
      <c r="K173" s="56"/>
      <c r="L173" s="68" t="s">
        <v>276</v>
      </c>
      <c r="M173" s="68"/>
    </row>
    <row r="174" customFormat="false" ht="30" hidden="false" customHeight="true" outlineLevel="0" collapsed="false">
      <c r="B174" s="23" t="s">
        <v>277</v>
      </c>
      <c r="C174" s="23"/>
      <c r="D174" s="23"/>
      <c r="E174" s="45" t="s">
        <v>363</v>
      </c>
      <c r="F174" s="45"/>
      <c r="G174" s="45"/>
      <c r="H174" s="45"/>
      <c r="I174" s="45"/>
      <c r="J174" s="45"/>
      <c r="K174" s="45"/>
      <c r="L174" s="45"/>
      <c r="M174" s="45"/>
      <c r="N174" s="45"/>
    </row>
    <row r="175" customFormat="false" ht="25.5" hidden="false" customHeight="true" outlineLevel="0" collapsed="false">
      <c r="B175" s="23" t="s">
        <v>279</v>
      </c>
      <c r="C175" s="23"/>
      <c r="D175" s="23"/>
      <c r="E175" s="19" t="s">
        <v>364</v>
      </c>
      <c r="F175" s="19"/>
      <c r="G175" s="19"/>
      <c r="H175" s="19"/>
      <c r="I175" s="19"/>
      <c r="J175" s="19"/>
      <c r="K175" s="19"/>
      <c r="L175" s="19"/>
      <c r="M175" s="19"/>
      <c r="N175" s="19"/>
    </row>
    <row r="176" customFormat="false" ht="15" hidden="false" customHeight="false" outlineLevel="0" collapsed="false">
      <c r="B176" s="71" t="s">
        <v>281</v>
      </c>
      <c r="C176" s="71"/>
      <c r="D176" s="71"/>
    </row>
    <row r="178" customFormat="false" ht="25.5" hidden="false" customHeight="true" outlineLevel="0" collapsed="false">
      <c r="B178" s="62" t="s">
        <v>365</v>
      </c>
      <c r="C178" s="62"/>
      <c r="D178" s="62"/>
      <c r="E178" s="62"/>
      <c r="F178" s="62"/>
      <c r="G178" s="62"/>
      <c r="H178" s="62"/>
      <c r="I178" s="62"/>
      <c r="J178" s="62"/>
      <c r="K178" s="63" t="s">
        <v>366</v>
      </c>
      <c r="L178" s="63"/>
      <c r="M178" s="63"/>
      <c r="N178" s="63"/>
    </row>
    <row r="179" customFormat="false" ht="43.5" hidden="false" customHeight="true" outlineLevel="0" collapsed="false">
      <c r="B179" s="64" t="s">
        <v>258</v>
      </c>
      <c r="C179" s="65"/>
      <c r="D179" s="65"/>
      <c r="E179" s="65"/>
      <c r="F179" s="65"/>
      <c r="G179" s="65"/>
      <c r="H179" s="65"/>
      <c r="I179" s="65"/>
      <c r="J179" s="65"/>
    </row>
    <row r="180" customFormat="false" ht="15.75" hidden="false" customHeight="true" outlineLevel="0" collapsed="false">
      <c r="B180" s="64"/>
      <c r="C180" s="66" t="s">
        <v>367</v>
      </c>
      <c r="D180" s="66" t="s">
        <v>308</v>
      </c>
      <c r="E180" s="66" t="s">
        <v>319</v>
      </c>
      <c r="F180" s="66" t="s">
        <v>368</v>
      </c>
      <c r="G180" s="66" t="s">
        <v>351</v>
      </c>
      <c r="H180" s="66" t="s">
        <v>309</v>
      </c>
      <c r="I180" s="66" t="s">
        <v>79</v>
      </c>
      <c r="J180" s="66" t="s">
        <v>289</v>
      </c>
    </row>
    <row r="181" customFormat="false" ht="33.75" hidden="false" customHeight="true" outlineLevel="0" collapsed="false">
      <c r="B181" s="65"/>
      <c r="C181" s="67" t="s">
        <v>369</v>
      </c>
      <c r="D181" s="67"/>
      <c r="E181" s="56"/>
      <c r="F181" s="68" t="s">
        <v>267</v>
      </c>
      <c r="G181" s="68"/>
      <c r="H181" s="56"/>
      <c r="I181" s="68" t="s">
        <v>272</v>
      </c>
      <c r="J181" s="68"/>
      <c r="K181" s="56"/>
      <c r="L181" s="68" t="s">
        <v>269</v>
      </c>
      <c r="M181" s="68"/>
    </row>
    <row r="182" customFormat="false" ht="33.75" hidden="false" customHeight="true" outlineLevel="0" collapsed="false">
      <c r="B182" s="65"/>
      <c r="C182" s="69" t="s">
        <v>370</v>
      </c>
      <c r="D182" s="69"/>
      <c r="E182" s="56"/>
      <c r="F182" s="68" t="s">
        <v>371</v>
      </c>
      <c r="G182" s="68"/>
      <c r="H182" s="56"/>
      <c r="I182" s="68" t="s">
        <v>271</v>
      </c>
      <c r="J182" s="68"/>
      <c r="K182" s="56"/>
      <c r="L182" s="68" t="s">
        <v>269</v>
      </c>
      <c r="M182" s="68"/>
    </row>
    <row r="183" customFormat="false" ht="33.75" hidden="false" customHeight="true" outlineLevel="0" collapsed="false">
      <c r="B183" s="65"/>
      <c r="C183" s="70" t="s">
        <v>372</v>
      </c>
      <c r="D183" s="70"/>
      <c r="E183" s="56"/>
      <c r="F183" s="68" t="s">
        <v>373</v>
      </c>
      <c r="G183" s="68"/>
      <c r="H183" s="56"/>
      <c r="I183" s="68" t="s">
        <v>314</v>
      </c>
      <c r="J183" s="68"/>
      <c r="K183" s="56"/>
      <c r="L183" s="68" t="s">
        <v>274</v>
      </c>
      <c r="M183" s="68"/>
    </row>
    <row r="184" customFormat="false" ht="30" hidden="false" customHeight="true" outlineLevel="0" collapsed="false">
      <c r="B184" s="23" t="s">
        <v>277</v>
      </c>
      <c r="C184" s="23"/>
      <c r="D184" s="23"/>
      <c r="E184" s="45" t="s">
        <v>374</v>
      </c>
      <c r="F184" s="45"/>
      <c r="G184" s="45"/>
      <c r="H184" s="45"/>
      <c r="I184" s="45"/>
      <c r="J184" s="45"/>
      <c r="K184" s="45"/>
      <c r="L184" s="45"/>
      <c r="M184" s="45"/>
      <c r="N184" s="45"/>
    </row>
    <row r="185" customFormat="false" ht="25.5" hidden="false" customHeight="true" outlineLevel="0" collapsed="false">
      <c r="B185" s="23" t="s">
        <v>279</v>
      </c>
      <c r="C185" s="23"/>
      <c r="D185" s="23"/>
      <c r="E185" s="19" t="s">
        <v>375</v>
      </c>
      <c r="F185" s="19"/>
      <c r="G185" s="19"/>
      <c r="H185" s="19"/>
      <c r="I185" s="19"/>
      <c r="J185" s="19"/>
      <c r="K185" s="19"/>
      <c r="L185" s="19"/>
      <c r="M185" s="19"/>
      <c r="N185" s="19"/>
    </row>
    <row r="186" customFormat="false" ht="15" hidden="false" customHeight="false" outlineLevel="0" collapsed="false">
      <c r="B186" s="71" t="s">
        <v>281</v>
      </c>
      <c r="C186" s="71"/>
      <c r="D186" s="71"/>
    </row>
    <row r="188" customFormat="false" ht="25.5" hidden="false" customHeight="true" outlineLevel="0" collapsed="false">
      <c r="B188" s="62" t="s">
        <v>376</v>
      </c>
      <c r="C188" s="62"/>
      <c r="D188" s="62"/>
      <c r="E188" s="62"/>
      <c r="F188" s="62"/>
      <c r="G188" s="62"/>
      <c r="H188" s="62"/>
      <c r="I188" s="62"/>
      <c r="J188" s="62"/>
      <c r="K188" s="63" t="s">
        <v>377</v>
      </c>
      <c r="L188" s="63"/>
      <c r="M188" s="63"/>
      <c r="N188" s="63"/>
    </row>
    <row r="189" customFormat="false" ht="43.5" hidden="false" customHeight="true" outlineLevel="0" collapsed="false">
      <c r="B189" s="64" t="s">
        <v>258</v>
      </c>
      <c r="C189" s="65"/>
      <c r="D189" s="65"/>
      <c r="E189" s="65"/>
      <c r="F189" s="65"/>
      <c r="G189" s="65"/>
      <c r="H189" s="65"/>
      <c r="I189" s="65"/>
      <c r="J189" s="65"/>
    </row>
    <row r="190" customFormat="false" ht="15.75" hidden="false" customHeight="true" outlineLevel="0" collapsed="false">
      <c r="B190" s="64"/>
      <c r="C190" s="66" t="s">
        <v>378</v>
      </c>
      <c r="D190" s="66" t="s">
        <v>319</v>
      </c>
      <c r="E190" s="66" t="s">
        <v>379</v>
      </c>
      <c r="F190" s="66" t="s">
        <v>285</v>
      </c>
      <c r="G190" s="66" t="s">
        <v>286</v>
      </c>
      <c r="H190" s="66" t="s">
        <v>62</v>
      </c>
      <c r="I190" s="66" t="s">
        <v>380</v>
      </c>
      <c r="J190" s="66" t="s">
        <v>351</v>
      </c>
    </row>
    <row r="191" customFormat="false" ht="33.75" hidden="false" customHeight="true" outlineLevel="0" collapsed="false">
      <c r="B191" s="65"/>
      <c r="C191" s="67" t="s">
        <v>381</v>
      </c>
      <c r="D191" s="67"/>
      <c r="E191" s="56"/>
      <c r="F191" s="68" t="s">
        <v>326</v>
      </c>
      <c r="G191" s="68"/>
      <c r="H191" s="56"/>
      <c r="I191" s="68" t="s">
        <v>294</v>
      </c>
      <c r="J191" s="68"/>
      <c r="K191" s="56"/>
      <c r="L191" s="68" t="s">
        <v>327</v>
      </c>
      <c r="M191" s="68"/>
    </row>
    <row r="192" customFormat="false" ht="33.75" hidden="false" customHeight="true" outlineLevel="0" collapsed="false">
      <c r="B192" s="65"/>
      <c r="C192" s="69" t="s">
        <v>382</v>
      </c>
      <c r="D192" s="69"/>
      <c r="E192" s="56"/>
      <c r="F192" s="68" t="s">
        <v>294</v>
      </c>
      <c r="G192" s="68"/>
      <c r="H192" s="56"/>
      <c r="I192" s="68" t="s">
        <v>272</v>
      </c>
      <c r="J192" s="68"/>
      <c r="K192" s="56"/>
      <c r="L192" s="68" t="s">
        <v>353</v>
      </c>
      <c r="M192" s="68"/>
    </row>
    <row r="193" customFormat="false" ht="33.75" hidden="false" customHeight="true" outlineLevel="0" collapsed="false">
      <c r="B193" s="65"/>
      <c r="C193" s="70" t="s">
        <v>383</v>
      </c>
      <c r="D193" s="70"/>
      <c r="E193" s="56"/>
      <c r="F193" s="68" t="s">
        <v>274</v>
      </c>
      <c r="G193" s="68"/>
      <c r="H193" s="56"/>
      <c r="I193" s="68" t="s">
        <v>298</v>
      </c>
      <c r="J193" s="68"/>
      <c r="K193" s="56"/>
      <c r="L193" s="68" t="s">
        <v>299</v>
      </c>
      <c r="M193" s="68"/>
    </row>
    <row r="194" customFormat="false" ht="30" hidden="false" customHeight="true" outlineLevel="0" collapsed="false">
      <c r="B194" s="23" t="s">
        <v>277</v>
      </c>
      <c r="C194" s="23"/>
      <c r="D194" s="23"/>
      <c r="E194" s="45" t="s">
        <v>384</v>
      </c>
      <c r="F194" s="45"/>
      <c r="G194" s="45"/>
      <c r="H194" s="45"/>
      <c r="I194" s="45"/>
      <c r="J194" s="45"/>
      <c r="K194" s="45"/>
      <c r="L194" s="45"/>
      <c r="M194" s="45"/>
      <c r="N194" s="45"/>
    </row>
    <row r="195" customFormat="false" ht="25.5" hidden="false" customHeight="true" outlineLevel="0" collapsed="false">
      <c r="B195" s="23" t="s">
        <v>279</v>
      </c>
      <c r="C195" s="23"/>
      <c r="D195" s="23"/>
      <c r="E195" s="19" t="s">
        <v>385</v>
      </c>
      <c r="F195" s="19"/>
      <c r="G195" s="19"/>
      <c r="H195" s="19"/>
      <c r="I195" s="19"/>
      <c r="J195" s="19"/>
      <c r="K195" s="19"/>
      <c r="L195" s="19"/>
      <c r="M195" s="19"/>
      <c r="N195" s="19"/>
    </row>
    <row r="196" customFormat="false" ht="15" hidden="false" customHeight="false" outlineLevel="0" collapsed="false">
      <c r="B196" s="71" t="s">
        <v>281</v>
      </c>
      <c r="C196" s="71"/>
      <c r="D196" s="71"/>
    </row>
    <row r="198" customFormat="false" ht="25.5" hidden="false" customHeight="true" outlineLevel="0" collapsed="false">
      <c r="B198" s="62" t="s">
        <v>386</v>
      </c>
      <c r="C198" s="62"/>
      <c r="D198" s="62"/>
      <c r="E198" s="62"/>
      <c r="F198" s="62"/>
      <c r="G198" s="62"/>
      <c r="H198" s="62"/>
      <c r="I198" s="62"/>
      <c r="J198" s="62"/>
      <c r="K198" s="63" t="s">
        <v>387</v>
      </c>
      <c r="L198" s="63"/>
      <c r="M198" s="63"/>
      <c r="N198" s="63"/>
    </row>
    <row r="199" customFormat="false" ht="43.5" hidden="false" customHeight="true" outlineLevel="0" collapsed="false">
      <c r="B199" s="64" t="s">
        <v>258</v>
      </c>
      <c r="C199" s="65"/>
      <c r="D199" s="65"/>
      <c r="E199" s="65"/>
      <c r="F199" s="65"/>
      <c r="G199" s="65"/>
      <c r="H199" s="65"/>
      <c r="I199" s="65"/>
      <c r="J199" s="65"/>
    </row>
    <row r="200" customFormat="false" ht="15.75" hidden="false" customHeight="true" outlineLevel="0" collapsed="false">
      <c r="B200" s="64"/>
      <c r="C200" s="66" t="s">
        <v>358</v>
      </c>
      <c r="D200" s="66" t="s">
        <v>378</v>
      </c>
      <c r="E200" s="66" t="s">
        <v>388</v>
      </c>
      <c r="F200" s="66" t="s">
        <v>389</v>
      </c>
      <c r="G200" s="66" t="s">
        <v>359</v>
      </c>
      <c r="H200" s="66" t="s">
        <v>319</v>
      </c>
      <c r="I200" s="66" t="s">
        <v>62</v>
      </c>
      <c r="J200" s="66" t="s">
        <v>309</v>
      </c>
    </row>
    <row r="201" customFormat="false" ht="33.75" hidden="false" customHeight="true" outlineLevel="0" collapsed="false">
      <c r="B201" s="65"/>
      <c r="C201" s="67" t="s">
        <v>390</v>
      </c>
      <c r="D201" s="67"/>
      <c r="E201" s="56"/>
      <c r="F201" s="68" t="s">
        <v>326</v>
      </c>
      <c r="G201" s="68"/>
      <c r="H201" s="56"/>
      <c r="I201" s="68" t="s">
        <v>267</v>
      </c>
      <c r="J201" s="68"/>
      <c r="K201" s="56"/>
      <c r="L201" s="68" t="s">
        <v>269</v>
      </c>
      <c r="M201" s="68"/>
    </row>
    <row r="202" customFormat="false" ht="33.75" hidden="false" customHeight="true" outlineLevel="0" collapsed="false">
      <c r="B202" s="65"/>
      <c r="C202" s="69" t="s">
        <v>325</v>
      </c>
      <c r="D202" s="69"/>
      <c r="E202" s="56"/>
      <c r="F202" s="68" t="s">
        <v>326</v>
      </c>
      <c r="G202" s="68"/>
      <c r="H202" s="56"/>
      <c r="I202" s="68" t="s">
        <v>294</v>
      </c>
      <c r="J202" s="68"/>
      <c r="K202" s="56"/>
      <c r="L202" s="68" t="s">
        <v>295</v>
      </c>
      <c r="M202" s="68"/>
    </row>
    <row r="203" customFormat="false" ht="33.75" hidden="false" customHeight="true" outlineLevel="0" collapsed="false">
      <c r="B203" s="65"/>
      <c r="C203" s="70" t="s">
        <v>391</v>
      </c>
      <c r="D203" s="70"/>
      <c r="E203" s="56"/>
      <c r="F203" s="68" t="s">
        <v>274</v>
      </c>
      <c r="G203" s="68"/>
      <c r="H203" s="56"/>
      <c r="I203" s="68" t="s">
        <v>299</v>
      </c>
      <c r="J203" s="68"/>
      <c r="K203" s="56"/>
      <c r="L203" s="68" t="s">
        <v>298</v>
      </c>
      <c r="M203" s="68"/>
    </row>
    <row r="204" customFormat="false" ht="30" hidden="false" customHeight="true" outlineLevel="0" collapsed="false">
      <c r="B204" s="23" t="s">
        <v>277</v>
      </c>
      <c r="C204" s="23"/>
      <c r="D204" s="23"/>
      <c r="E204" s="45" t="s">
        <v>392</v>
      </c>
      <c r="F204" s="45"/>
      <c r="G204" s="45"/>
      <c r="H204" s="45"/>
      <c r="I204" s="45"/>
      <c r="J204" s="45"/>
      <c r="K204" s="45"/>
      <c r="L204" s="45"/>
      <c r="M204" s="45"/>
      <c r="N204" s="45"/>
    </row>
    <row r="205" customFormat="false" ht="25.5" hidden="false" customHeight="true" outlineLevel="0" collapsed="false">
      <c r="B205" s="23" t="s">
        <v>279</v>
      </c>
      <c r="C205" s="23"/>
      <c r="D205" s="23"/>
      <c r="E205" s="19" t="s">
        <v>393</v>
      </c>
      <c r="F205" s="19"/>
      <c r="G205" s="19"/>
      <c r="H205" s="19"/>
      <c r="I205" s="19"/>
      <c r="J205" s="19"/>
      <c r="K205" s="19"/>
      <c r="L205" s="19"/>
      <c r="M205" s="19"/>
      <c r="N205" s="19"/>
    </row>
    <row r="206" customFormat="false" ht="15" hidden="false" customHeight="false" outlineLevel="0" collapsed="false">
      <c r="B206" s="71" t="s">
        <v>281</v>
      </c>
      <c r="C206" s="71"/>
      <c r="D206" s="71"/>
    </row>
    <row r="208" customFormat="false" ht="25.5" hidden="false" customHeight="true" outlineLevel="0" collapsed="false">
      <c r="B208" s="62" t="s">
        <v>394</v>
      </c>
      <c r="C208" s="62"/>
      <c r="D208" s="62"/>
      <c r="E208" s="62"/>
      <c r="F208" s="62"/>
      <c r="G208" s="62"/>
      <c r="H208" s="62"/>
      <c r="I208" s="62"/>
      <c r="J208" s="62"/>
      <c r="K208" s="63" t="s">
        <v>395</v>
      </c>
      <c r="L208" s="63"/>
      <c r="M208" s="63"/>
      <c r="N208" s="63"/>
    </row>
    <row r="209" customFormat="false" ht="43.5" hidden="false" customHeight="true" outlineLevel="0" collapsed="false">
      <c r="B209" s="64" t="s">
        <v>258</v>
      </c>
      <c r="C209" s="65"/>
      <c r="D209" s="65"/>
      <c r="E209" s="65"/>
      <c r="F209" s="65"/>
      <c r="G209" s="65"/>
      <c r="H209" s="65"/>
      <c r="I209" s="65"/>
      <c r="J209" s="65"/>
    </row>
    <row r="210" customFormat="false" ht="15.75" hidden="false" customHeight="true" outlineLevel="0" collapsed="false">
      <c r="B210" s="64"/>
      <c r="C210" s="66" t="s">
        <v>396</v>
      </c>
      <c r="D210" s="66" t="s">
        <v>397</v>
      </c>
      <c r="E210" s="66" t="s">
        <v>398</v>
      </c>
      <c r="F210" s="66" t="s">
        <v>399</v>
      </c>
      <c r="G210" s="66" t="s">
        <v>351</v>
      </c>
      <c r="H210" s="66" t="s">
        <v>79</v>
      </c>
      <c r="I210" s="66" t="s">
        <v>344</v>
      </c>
      <c r="J210" s="66" t="s">
        <v>289</v>
      </c>
    </row>
    <row r="211" customFormat="false" ht="33.75" hidden="false" customHeight="true" outlineLevel="0" collapsed="false">
      <c r="B211" s="65"/>
      <c r="C211" s="67" t="s">
        <v>400</v>
      </c>
      <c r="D211" s="67"/>
      <c r="E211" s="56"/>
      <c r="F211" s="68" t="s">
        <v>294</v>
      </c>
      <c r="G211" s="68"/>
      <c r="H211" s="56"/>
      <c r="I211" s="68" t="s">
        <v>324</v>
      </c>
      <c r="J211" s="68"/>
      <c r="K211" s="56"/>
      <c r="L211" s="68" t="s">
        <v>353</v>
      </c>
      <c r="M211" s="68"/>
    </row>
    <row r="212" customFormat="false" ht="33.75" hidden="false" customHeight="true" outlineLevel="0" collapsed="false">
      <c r="B212" s="65"/>
      <c r="C212" s="69" t="s">
        <v>401</v>
      </c>
      <c r="D212" s="69"/>
      <c r="E212" s="56"/>
      <c r="F212" s="68" t="s">
        <v>323</v>
      </c>
      <c r="G212" s="68"/>
      <c r="H212" s="56"/>
      <c r="I212" s="68" t="s">
        <v>353</v>
      </c>
      <c r="J212" s="68"/>
      <c r="K212" s="56"/>
      <c r="L212" s="68" t="s">
        <v>402</v>
      </c>
      <c r="M212" s="68"/>
    </row>
    <row r="213" customFormat="false" ht="33.75" hidden="false" customHeight="true" outlineLevel="0" collapsed="false">
      <c r="B213" s="65"/>
      <c r="C213" s="70" t="s">
        <v>372</v>
      </c>
      <c r="D213" s="70"/>
      <c r="E213" s="56"/>
      <c r="F213" s="68" t="s">
        <v>373</v>
      </c>
      <c r="G213" s="68"/>
      <c r="H213" s="56"/>
      <c r="I213" s="68" t="s">
        <v>314</v>
      </c>
      <c r="J213" s="68"/>
      <c r="K213" s="56"/>
      <c r="L213" s="68" t="s">
        <v>274</v>
      </c>
      <c r="M213" s="68"/>
    </row>
    <row r="214" customFormat="false" ht="30" hidden="false" customHeight="true" outlineLevel="0" collapsed="false">
      <c r="B214" s="23" t="s">
        <v>277</v>
      </c>
      <c r="C214" s="23"/>
      <c r="D214" s="23"/>
      <c r="E214" s="45" t="s">
        <v>403</v>
      </c>
      <c r="F214" s="45"/>
      <c r="G214" s="45"/>
      <c r="H214" s="45"/>
      <c r="I214" s="45"/>
      <c r="J214" s="45"/>
      <c r="K214" s="45"/>
      <c r="L214" s="45"/>
      <c r="M214" s="45"/>
      <c r="N214" s="45"/>
    </row>
    <row r="215" customFormat="false" ht="25.5" hidden="false" customHeight="true" outlineLevel="0" collapsed="false">
      <c r="B215" s="23" t="s">
        <v>279</v>
      </c>
      <c r="C215" s="23"/>
      <c r="D215" s="23"/>
      <c r="E215" s="19" t="s">
        <v>404</v>
      </c>
      <c r="F215" s="19"/>
      <c r="G215" s="19"/>
      <c r="H215" s="19"/>
      <c r="I215" s="19"/>
      <c r="J215" s="19"/>
      <c r="K215" s="19"/>
      <c r="L215" s="19"/>
      <c r="M215" s="19"/>
      <c r="N215" s="19"/>
    </row>
    <row r="216" customFormat="false" ht="15" hidden="false" customHeight="false" outlineLevel="0" collapsed="false">
      <c r="B216" s="71" t="s">
        <v>281</v>
      </c>
      <c r="C216" s="71"/>
      <c r="D216" s="71"/>
    </row>
    <row r="218" customFormat="false" ht="25.5" hidden="false" customHeight="true" outlineLevel="0" collapsed="false">
      <c r="B218" s="62" t="s">
        <v>405</v>
      </c>
      <c r="C218" s="62"/>
      <c r="D218" s="62"/>
      <c r="E218" s="62"/>
      <c r="F218" s="62"/>
      <c r="G218" s="62"/>
      <c r="H218" s="62"/>
      <c r="I218" s="62"/>
      <c r="J218" s="62"/>
      <c r="K218" s="63" t="s">
        <v>406</v>
      </c>
      <c r="L218" s="63"/>
      <c r="M218" s="63"/>
      <c r="N218" s="63"/>
    </row>
    <row r="219" customFormat="false" ht="43.5" hidden="false" customHeight="true" outlineLevel="0" collapsed="false">
      <c r="B219" s="64" t="s">
        <v>258</v>
      </c>
      <c r="C219" s="65"/>
      <c r="D219" s="65"/>
      <c r="E219" s="65"/>
      <c r="F219" s="65"/>
      <c r="G219" s="65"/>
      <c r="H219" s="65"/>
      <c r="I219" s="65"/>
      <c r="J219" s="65"/>
    </row>
    <row r="220" customFormat="false" ht="15.75" hidden="false" customHeight="true" outlineLevel="0" collapsed="false">
      <c r="B220" s="64"/>
      <c r="C220" s="66" t="s">
        <v>333</v>
      </c>
      <c r="D220" s="66" t="s">
        <v>379</v>
      </c>
      <c r="E220" s="66" t="s">
        <v>398</v>
      </c>
      <c r="F220" s="66" t="s">
        <v>407</v>
      </c>
      <c r="G220" s="66" t="s">
        <v>408</v>
      </c>
      <c r="H220" s="66" t="s">
        <v>285</v>
      </c>
      <c r="I220" s="66" t="s">
        <v>380</v>
      </c>
      <c r="J220" s="66" t="s">
        <v>335</v>
      </c>
    </row>
    <row r="221" customFormat="false" ht="33.75" hidden="false" customHeight="true" outlineLevel="0" collapsed="false">
      <c r="B221" s="65"/>
      <c r="C221" s="67" t="s">
        <v>409</v>
      </c>
      <c r="D221" s="67"/>
      <c r="E221" s="56"/>
      <c r="F221" s="68" t="s">
        <v>410</v>
      </c>
      <c r="G221" s="68"/>
      <c r="H221" s="56"/>
      <c r="I221" s="68" t="s">
        <v>353</v>
      </c>
      <c r="J221" s="68"/>
      <c r="K221" s="56"/>
      <c r="L221" s="68" t="s">
        <v>323</v>
      </c>
      <c r="M221" s="68"/>
    </row>
    <row r="222" customFormat="false" ht="33.75" hidden="false" customHeight="true" outlineLevel="0" collapsed="false">
      <c r="B222" s="65"/>
      <c r="C222" s="69" t="s">
        <v>411</v>
      </c>
      <c r="D222" s="69"/>
      <c r="E222" s="56"/>
      <c r="F222" s="68" t="s">
        <v>326</v>
      </c>
      <c r="G222" s="68"/>
      <c r="H222" s="56"/>
      <c r="I222" s="68" t="s">
        <v>323</v>
      </c>
      <c r="J222" s="68"/>
      <c r="K222" s="56"/>
      <c r="L222" s="68" t="s">
        <v>410</v>
      </c>
      <c r="M222" s="68"/>
    </row>
    <row r="223" customFormat="false" ht="33.75" hidden="false" customHeight="true" outlineLevel="0" collapsed="false">
      <c r="B223" s="65"/>
      <c r="C223" s="70" t="s">
        <v>412</v>
      </c>
      <c r="D223" s="70"/>
      <c r="E223" s="56"/>
      <c r="F223" s="68" t="s">
        <v>274</v>
      </c>
      <c r="G223" s="68"/>
      <c r="H223" s="56"/>
      <c r="I223" s="68" t="s">
        <v>298</v>
      </c>
      <c r="J223" s="68"/>
      <c r="K223" s="56"/>
      <c r="L223" s="68" t="s">
        <v>299</v>
      </c>
      <c r="M223" s="68"/>
    </row>
    <row r="224" customFormat="false" ht="30" hidden="false" customHeight="true" outlineLevel="0" collapsed="false">
      <c r="B224" s="23" t="s">
        <v>277</v>
      </c>
      <c r="C224" s="23"/>
      <c r="D224" s="23"/>
      <c r="E224" s="45" t="s">
        <v>413</v>
      </c>
      <c r="F224" s="45"/>
      <c r="G224" s="45"/>
      <c r="H224" s="45"/>
      <c r="I224" s="45"/>
      <c r="J224" s="45"/>
      <c r="K224" s="45"/>
      <c r="L224" s="45"/>
      <c r="M224" s="45"/>
      <c r="N224" s="45"/>
    </row>
    <row r="225" customFormat="false" ht="25.5" hidden="false" customHeight="true" outlineLevel="0" collapsed="false">
      <c r="B225" s="23" t="s">
        <v>279</v>
      </c>
      <c r="C225" s="23"/>
      <c r="D225" s="23"/>
      <c r="E225" s="19" t="s">
        <v>414</v>
      </c>
      <c r="F225" s="19"/>
      <c r="G225" s="19"/>
      <c r="H225" s="19"/>
      <c r="I225" s="19"/>
      <c r="J225" s="19"/>
      <c r="K225" s="19"/>
      <c r="L225" s="19"/>
      <c r="M225" s="19"/>
      <c r="N225" s="19"/>
    </row>
    <row r="226" customFormat="false" ht="15" hidden="false" customHeight="false" outlineLevel="0" collapsed="false">
      <c r="B226" s="71" t="s">
        <v>281</v>
      </c>
      <c r="C226" s="71"/>
      <c r="D226" s="71"/>
    </row>
    <row r="228" customFormat="false" ht="25.5" hidden="false" customHeight="true" outlineLevel="0" collapsed="false">
      <c r="B228" s="62" t="s">
        <v>415</v>
      </c>
      <c r="C228" s="62"/>
      <c r="D228" s="62"/>
      <c r="E228" s="62"/>
      <c r="F228" s="62"/>
      <c r="G228" s="62"/>
      <c r="H228" s="62"/>
      <c r="I228" s="62"/>
      <c r="J228" s="62"/>
      <c r="K228" s="63" t="s">
        <v>416</v>
      </c>
      <c r="L228" s="63"/>
      <c r="M228" s="63"/>
      <c r="N228" s="63"/>
    </row>
    <row r="229" customFormat="false" ht="43.5" hidden="false" customHeight="true" outlineLevel="0" collapsed="false">
      <c r="B229" s="64" t="s">
        <v>258</v>
      </c>
      <c r="C229" s="65"/>
      <c r="D229" s="65"/>
      <c r="E229" s="65"/>
      <c r="F229" s="65"/>
      <c r="G229" s="65"/>
      <c r="H229" s="65"/>
      <c r="I229" s="65"/>
      <c r="J229" s="65"/>
      <c r="K229" s="65"/>
    </row>
    <row r="230" customFormat="false" ht="15.75" hidden="false" customHeight="true" outlineLevel="0" collapsed="false">
      <c r="B230" s="64"/>
      <c r="C230" s="66" t="s">
        <v>417</v>
      </c>
      <c r="D230" s="66" t="s">
        <v>333</v>
      </c>
      <c r="E230" s="66" t="s">
        <v>285</v>
      </c>
      <c r="F230" s="66" t="s">
        <v>72</v>
      </c>
      <c r="G230" s="66" t="s">
        <v>335</v>
      </c>
      <c r="H230" s="66" t="s">
        <v>65</v>
      </c>
      <c r="I230" s="66" t="s">
        <v>264</v>
      </c>
      <c r="J230" s="66" t="s">
        <v>76</v>
      </c>
      <c r="K230" s="66" t="s">
        <v>344</v>
      </c>
    </row>
    <row r="231" customFormat="false" ht="33.75" hidden="false" customHeight="true" outlineLevel="0" collapsed="false">
      <c r="B231" s="65"/>
      <c r="C231" s="67" t="s">
        <v>418</v>
      </c>
      <c r="D231" s="67"/>
      <c r="E231" s="56"/>
      <c r="F231" s="68" t="s">
        <v>267</v>
      </c>
      <c r="G231" s="68"/>
      <c r="H231" s="56"/>
      <c r="I231" s="68" t="s">
        <v>272</v>
      </c>
      <c r="J231" s="68"/>
      <c r="K231" s="56"/>
      <c r="L231" s="68" t="s">
        <v>312</v>
      </c>
      <c r="M231" s="68"/>
    </row>
    <row r="232" customFormat="false" ht="33.75" hidden="false" customHeight="true" outlineLevel="0" collapsed="false">
      <c r="B232" s="65"/>
      <c r="C232" s="69" t="s">
        <v>419</v>
      </c>
      <c r="D232" s="69"/>
      <c r="E232" s="56"/>
      <c r="F232" s="68" t="s">
        <v>272</v>
      </c>
      <c r="G232" s="68"/>
      <c r="H232" s="56"/>
      <c r="I232" s="68" t="s">
        <v>291</v>
      </c>
      <c r="J232" s="68"/>
      <c r="K232" s="56"/>
      <c r="L232" s="68" t="s">
        <v>292</v>
      </c>
      <c r="M232" s="68"/>
    </row>
    <row r="233" customFormat="false" ht="33.75" hidden="false" customHeight="true" outlineLevel="0" collapsed="false">
      <c r="B233" s="65"/>
      <c r="C233" s="70" t="s">
        <v>412</v>
      </c>
      <c r="D233" s="70"/>
      <c r="E233" s="56"/>
      <c r="F233" s="68" t="s">
        <v>298</v>
      </c>
      <c r="G233" s="68"/>
      <c r="H233" s="56"/>
      <c r="I233" s="68" t="s">
        <v>276</v>
      </c>
      <c r="J233" s="68"/>
      <c r="K233" s="56"/>
      <c r="L233" s="68" t="s">
        <v>420</v>
      </c>
      <c r="M233" s="68"/>
    </row>
    <row r="234" customFormat="false" ht="30" hidden="false" customHeight="true" outlineLevel="0" collapsed="false">
      <c r="B234" s="23" t="s">
        <v>277</v>
      </c>
      <c r="C234" s="23"/>
      <c r="D234" s="23"/>
      <c r="E234" s="45" t="s">
        <v>421</v>
      </c>
      <c r="F234" s="45"/>
      <c r="G234" s="45"/>
      <c r="H234" s="45"/>
      <c r="I234" s="45"/>
      <c r="J234" s="45"/>
      <c r="K234" s="45"/>
      <c r="L234" s="45"/>
      <c r="M234" s="45"/>
      <c r="N234" s="45"/>
    </row>
    <row r="235" customFormat="false" ht="25.5" hidden="false" customHeight="true" outlineLevel="0" collapsed="false">
      <c r="B235" s="23" t="s">
        <v>279</v>
      </c>
      <c r="C235" s="23"/>
      <c r="D235" s="23"/>
      <c r="E235" s="19" t="s">
        <v>422</v>
      </c>
      <c r="F235" s="19"/>
      <c r="G235" s="19"/>
      <c r="H235" s="19"/>
      <c r="I235" s="19"/>
      <c r="J235" s="19"/>
      <c r="K235" s="19"/>
      <c r="L235" s="19"/>
      <c r="M235" s="19"/>
      <c r="N235" s="19"/>
    </row>
    <row r="236" customFormat="false" ht="15" hidden="false" customHeight="false" outlineLevel="0" collapsed="false">
      <c r="B236" s="71" t="s">
        <v>281</v>
      </c>
      <c r="C236" s="71"/>
      <c r="D236" s="71"/>
    </row>
    <row r="238" customFormat="false" ht="25.5" hidden="false" customHeight="true" outlineLevel="0" collapsed="false">
      <c r="B238" s="62" t="s">
        <v>423</v>
      </c>
      <c r="C238" s="62"/>
      <c r="D238" s="62"/>
      <c r="E238" s="62"/>
      <c r="F238" s="62"/>
      <c r="G238" s="62"/>
      <c r="H238" s="62"/>
      <c r="I238" s="62"/>
      <c r="J238" s="62"/>
      <c r="K238" s="63" t="s">
        <v>424</v>
      </c>
      <c r="L238" s="63"/>
      <c r="M238" s="63"/>
      <c r="N238" s="63"/>
    </row>
    <row r="239" customFormat="false" ht="43.5" hidden="false" customHeight="true" outlineLevel="0" collapsed="false">
      <c r="B239" s="64" t="s">
        <v>258</v>
      </c>
      <c r="C239" s="65"/>
      <c r="D239" s="65"/>
      <c r="E239" s="65"/>
      <c r="F239" s="65"/>
      <c r="G239" s="65"/>
      <c r="H239" s="65"/>
      <c r="I239" s="65"/>
      <c r="J239" s="65"/>
      <c r="K239" s="65"/>
    </row>
    <row r="240" customFormat="false" ht="15.75" hidden="false" customHeight="true" outlineLevel="0" collapsed="false">
      <c r="B240" s="64"/>
      <c r="C240" s="66" t="s">
        <v>304</v>
      </c>
      <c r="D240" s="66" t="s">
        <v>425</v>
      </c>
      <c r="E240" s="66" t="s">
        <v>306</v>
      </c>
      <c r="F240" s="66" t="s">
        <v>307</v>
      </c>
      <c r="G240" s="66" t="s">
        <v>262</v>
      </c>
      <c r="H240" s="66" t="s">
        <v>320</v>
      </c>
      <c r="I240" s="66" t="s">
        <v>321</v>
      </c>
      <c r="J240" s="66" t="s">
        <v>59</v>
      </c>
      <c r="K240" s="66" t="s">
        <v>344</v>
      </c>
    </row>
    <row r="241" customFormat="false" ht="33.75" hidden="false" customHeight="true" outlineLevel="0" collapsed="false">
      <c r="B241" s="65"/>
      <c r="C241" s="67" t="s">
        <v>426</v>
      </c>
      <c r="D241" s="67"/>
      <c r="E241" s="56"/>
      <c r="F241" s="68" t="s">
        <v>272</v>
      </c>
      <c r="G241" s="68"/>
      <c r="H241" s="56"/>
      <c r="I241" s="68" t="s">
        <v>292</v>
      </c>
      <c r="J241" s="68"/>
      <c r="K241" s="56"/>
      <c r="L241" s="68" t="s">
        <v>295</v>
      </c>
      <c r="M241" s="68"/>
    </row>
    <row r="242" customFormat="false" ht="33.75" hidden="false" customHeight="true" outlineLevel="0" collapsed="false">
      <c r="B242" s="65"/>
      <c r="C242" s="69" t="s">
        <v>362</v>
      </c>
      <c r="D242" s="69"/>
      <c r="E242" s="56"/>
      <c r="F242" s="68" t="s">
        <v>267</v>
      </c>
      <c r="G242" s="68"/>
      <c r="H242" s="56"/>
      <c r="I242" s="68" t="s">
        <v>268</v>
      </c>
      <c r="J242" s="68"/>
      <c r="K242" s="56"/>
      <c r="L242" s="68" t="s">
        <v>269</v>
      </c>
      <c r="M242" s="68"/>
    </row>
    <row r="243" customFormat="false" ht="33.75" hidden="false" customHeight="true" outlineLevel="0" collapsed="false">
      <c r="B243" s="65"/>
      <c r="C243" s="70" t="s">
        <v>328</v>
      </c>
      <c r="D243" s="70"/>
      <c r="E243" s="56"/>
      <c r="F243" s="68" t="s">
        <v>274</v>
      </c>
      <c r="G243" s="68"/>
      <c r="H243" s="56"/>
      <c r="I243" s="68" t="s">
        <v>314</v>
      </c>
      <c r="J243" s="68"/>
      <c r="K243" s="56"/>
      <c r="L243" s="68" t="s">
        <v>298</v>
      </c>
      <c r="M243" s="68"/>
    </row>
    <row r="244" customFormat="false" ht="30" hidden="false" customHeight="true" outlineLevel="0" collapsed="false">
      <c r="B244" s="23" t="s">
        <v>277</v>
      </c>
      <c r="C244" s="23"/>
      <c r="D244" s="23"/>
      <c r="E244" s="45" t="s">
        <v>427</v>
      </c>
      <c r="F244" s="45"/>
      <c r="G244" s="45"/>
      <c r="H244" s="45"/>
      <c r="I244" s="45"/>
      <c r="J244" s="45"/>
      <c r="K244" s="45"/>
      <c r="L244" s="45"/>
      <c r="M244" s="45"/>
      <c r="N244" s="45"/>
    </row>
    <row r="245" customFormat="false" ht="25.5" hidden="false" customHeight="true" outlineLevel="0" collapsed="false">
      <c r="B245" s="23" t="s">
        <v>279</v>
      </c>
      <c r="C245" s="23"/>
      <c r="D245" s="23"/>
      <c r="E245" s="19" t="s">
        <v>428</v>
      </c>
      <c r="F245" s="19"/>
      <c r="G245" s="19"/>
      <c r="H245" s="19"/>
      <c r="I245" s="19"/>
      <c r="J245" s="19"/>
      <c r="K245" s="19"/>
      <c r="L245" s="19"/>
      <c r="M245" s="19"/>
      <c r="N245" s="19"/>
    </row>
    <row r="246" customFormat="false" ht="15" hidden="false" customHeight="false" outlineLevel="0" collapsed="false">
      <c r="B246" s="71" t="s">
        <v>281</v>
      </c>
      <c r="C246" s="71"/>
      <c r="D246" s="71"/>
    </row>
    <row r="248" customFormat="false" ht="25.5" hidden="false" customHeight="true" outlineLevel="0" collapsed="false">
      <c r="B248" s="62" t="s">
        <v>429</v>
      </c>
      <c r="C248" s="62"/>
      <c r="D248" s="62"/>
      <c r="E248" s="62"/>
      <c r="F248" s="62"/>
      <c r="G248" s="62"/>
      <c r="H248" s="62"/>
      <c r="I248" s="62"/>
      <c r="J248" s="62"/>
      <c r="K248" s="63" t="s">
        <v>430</v>
      </c>
      <c r="L248" s="63"/>
      <c r="M248" s="63"/>
      <c r="N248" s="63"/>
    </row>
    <row r="249" customFormat="false" ht="43.5" hidden="false" customHeight="true" outlineLevel="0" collapsed="false">
      <c r="B249" s="64" t="s">
        <v>258</v>
      </c>
      <c r="C249" s="65"/>
      <c r="D249" s="65"/>
      <c r="E249" s="65"/>
      <c r="F249" s="65"/>
      <c r="G249" s="65"/>
      <c r="H249" s="65"/>
      <c r="I249" s="65"/>
      <c r="J249" s="65"/>
    </row>
    <row r="250" customFormat="false" ht="15.75" hidden="false" customHeight="true" outlineLevel="0" collapsed="false">
      <c r="B250" s="64"/>
      <c r="C250" s="66" t="s">
        <v>305</v>
      </c>
      <c r="D250" s="66" t="s">
        <v>397</v>
      </c>
      <c r="E250" s="66" t="s">
        <v>431</v>
      </c>
      <c r="F250" s="66" t="s">
        <v>261</v>
      </c>
      <c r="G250" s="66" t="s">
        <v>319</v>
      </c>
      <c r="H250" s="66" t="s">
        <v>398</v>
      </c>
      <c r="I250" s="66" t="s">
        <v>399</v>
      </c>
      <c r="J250" s="66" t="s">
        <v>432</v>
      </c>
    </row>
    <row r="251" customFormat="false" ht="33.75" hidden="false" customHeight="true" outlineLevel="0" collapsed="false">
      <c r="B251" s="65"/>
      <c r="C251" s="67" t="s">
        <v>433</v>
      </c>
      <c r="D251" s="67"/>
      <c r="E251" s="56"/>
      <c r="F251" s="68" t="s">
        <v>353</v>
      </c>
      <c r="G251" s="68"/>
      <c r="H251" s="56"/>
      <c r="I251" s="68" t="s">
        <v>410</v>
      </c>
      <c r="J251" s="68"/>
      <c r="K251" s="56"/>
      <c r="L251" s="68" t="s">
        <v>434</v>
      </c>
      <c r="M251" s="68"/>
    </row>
    <row r="252" customFormat="false" ht="33.75" hidden="false" customHeight="true" outlineLevel="0" collapsed="false">
      <c r="B252" s="65"/>
      <c r="C252" s="69" t="s">
        <v>401</v>
      </c>
      <c r="D252" s="69"/>
      <c r="E252" s="56"/>
      <c r="F252" s="68" t="s">
        <v>323</v>
      </c>
      <c r="G252" s="68"/>
      <c r="H252" s="56"/>
      <c r="I252" s="68" t="s">
        <v>353</v>
      </c>
      <c r="J252" s="68"/>
      <c r="K252" s="56"/>
      <c r="L252" s="68" t="s">
        <v>402</v>
      </c>
      <c r="M252" s="68"/>
    </row>
    <row r="253" customFormat="false" ht="33.75" hidden="false" customHeight="true" outlineLevel="0" collapsed="false">
      <c r="B253" s="65"/>
      <c r="C253" s="70" t="s">
        <v>435</v>
      </c>
      <c r="D253" s="70"/>
      <c r="E253" s="56"/>
      <c r="F253" s="68" t="s">
        <v>274</v>
      </c>
      <c r="G253" s="68"/>
      <c r="H253" s="56"/>
      <c r="I253" s="68" t="s">
        <v>275</v>
      </c>
      <c r="J253" s="68"/>
      <c r="K253" s="56"/>
      <c r="L253" s="68" t="s">
        <v>298</v>
      </c>
      <c r="M253" s="68"/>
    </row>
    <row r="254" customFormat="false" ht="30" hidden="false" customHeight="true" outlineLevel="0" collapsed="false">
      <c r="B254" s="23" t="s">
        <v>277</v>
      </c>
      <c r="C254" s="23"/>
      <c r="D254" s="23"/>
      <c r="E254" s="45" t="s">
        <v>436</v>
      </c>
      <c r="F254" s="45"/>
      <c r="G254" s="45"/>
      <c r="H254" s="45"/>
      <c r="I254" s="45"/>
      <c r="J254" s="45"/>
      <c r="K254" s="45"/>
      <c r="L254" s="45"/>
      <c r="M254" s="45"/>
      <c r="N254" s="45"/>
    </row>
    <row r="255" customFormat="false" ht="25.5" hidden="false" customHeight="true" outlineLevel="0" collapsed="false">
      <c r="B255" s="23" t="s">
        <v>279</v>
      </c>
      <c r="C255" s="23"/>
      <c r="D255" s="23"/>
      <c r="E255" s="19" t="s">
        <v>437</v>
      </c>
      <c r="F255" s="19"/>
      <c r="G255" s="19"/>
      <c r="H255" s="19"/>
      <c r="I255" s="19"/>
      <c r="J255" s="19"/>
      <c r="K255" s="19"/>
      <c r="L255" s="19"/>
      <c r="M255" s="19"/>
      <c r="N255" s="19"/>
    </row>
    <row r="256" customFormat="false" ht="15" hidden="false" customHeight="false" outlineLevel="0" collapsed="false">
      <c r="B256" s="71" t="s">
        <v>281</v>
      </c>
      <c r="C256" s="71"/>
      <c r="D256" s="71"/>
    </row>
    <row r="258" customFormat="false" ht="25.5" hidden="false" customHeight="true" outlineLevel="0" collapsed="false">
      <c r="B258" s="62" t="s">
        <v>438</v>
      </c>
      <c r="C258" s="62"/>
      <c r="D258" s="62"/>
      <c r="E258" s="62"/>
      <c r="F258" s="62"/>
      <c r="G258" s="62"/>
      <c r="H258" s="62"/>
      <c r="I258" s="62"/>
      <c r="J258" s="62"/>
      <c r="K258" s="63" t="s">
        <v>439</v>
      </c>
      <c r="L258" s="63"/>
      <c r="M258" s="63"/>
      <c r="N258" s="63"/>
    </row>
    <row r="259" customFormat="false" ht="43.5" hidden="false" customHeight="true" outlineLevel="0" collapsed="false">
      <c r="B259" s="64" t="s">
        <v>258</v>
      </c>
      <c r="C259" s="65"/>
      <c r="D259" s="65"/>
      <c r="E259" s="65"/>
      <c r="F259" s="65"/>
      <c r="G259" s="65"/>
      <c r="H259" s="65"/>
      <c r="I259" s="65"/>
      <c r="J259" s="65"/>
      <c r="K259" s="65"/>
    </row>
    <row r="260" customFormat="false" ht="15.75" hidden="false" customHeight="true" outlineLevel="0" collapsed="false">
      <c r="B260" s="64"/>
      <c r="C260" s="66" t="s">
        <v>359</v>
      </c>
      <c r="D260" s="66" t="s">
        <v>440</v>
      </c>
      <c r="E260" s="66" t="s">
        <v>285</v>
      </c>
      <c r="F260" s="66" t="s">
        <v>286</v>
      </c>
      <c r="G260" s="66" t="s">
        <v>360</v>
      </c>
      <c r="H260" s="66" t="s">
        <v>65</v>
      </c>
      <c r="I260" s="66" t="s">
        <v>76</v>
      </c>
      <c r="J260" s="66" t="s">
        <v>287</v>
      </c>
      <c r="K260" s="66" t="s">
        <v>265</v>
      </c>
    </row>
    <row r="261" customFormat="false" ht="33.75" hidden="false" customHeight="true" outlineLevel="0" collapsed="false">
      <c r="B261" s="65"/>
      <c r="C261" s="67" t="s">
        <v>441</v>
      </c>
      <c r="D261" s="67"/>
      <c r="E261" s="56"/>
      <c r="F261" s="68" t="s">
        <v>294</v>
      </c>
      <c r="G261" s="68"/>
      <c r="H261" s="56"/>
      <c r="I261" s="68" t="s">
        <v>295</v>
      </c>
      <c r="J261" s="68"/>
      <c r="K261" s="56"/>
      <c r="L261" s="68" t="s">
        <v>296</v>
      </c>
      <c r="M261" s="68"/>
    </row>
    <row r="262" customFormat="false" ht="33.75" hidden="false" customHeight="true" outlineLevel="0" collapsed="false">
      <c r="B262" s="65"/>
      <c r="C262" s="69" t="s">
        <v>419</v>
      </c>
      <c r="D262" s="69"/>
      <c r="E262" s="56"/>
      <c r="F262" s="68" t="s">
        <v>272</v>
      </c>
      <c r="G262" s="68"/>
      <c r="H262" s="56"/>
      <c r="I262" s="68" t="s">
        <v>291</v>
      </c>
      <c r="J262" s="68"/>
      <c r="K262" s="56"/>
      <c r="L262" s="68" t="s">
        <v>292</v>
      </c>
      <c r="M262" s="68"/>
    </row>
    <row r="263" customFormat="false" ht="33.75" hidden="false" customHeight="true" outlineLevel="0" collapsed="false">
      <c r="B263" s="65"/>
      <c r="C263" s="70" t="s">
        <v>383</v>
      </c>
      <c r="D263" s="70"/>
      <c r="E263" s="56"/>
      <c r="F263" s="68" t="s">
        <v>274</v>
      </c>
      <c r="G263" s="68"/>
      <c r="H263" s="56"/>
      <c r="I263" s="68" t="s">
        <v>298</v>
      </c>
      <c r="J263" s="68"/>
      <c r="K263" s="56"/>
      <c r="L263" s="68" t="s">
        <v>299</v>
      </c>
      <c r="M263" s="68"/>
    </row>
    <row r="264" customFormat="false" ht="30" hidden="false" customHeight="true" outlineLevel="0" collapsed="false">
      <c r="B264" s="23" t="s">
        <v>277</v>
      </c>
      <c r="C264" s="23"/>
      <c r="D264" s="23"/>
      <c r="E264" s="45" t="s">
        <v>442</v>
      </c>
      <c r="F264" s="45"/>
      <c r="G264" s="45"/>
      <c r="H264" s="45"/>
      <c r="I264" s="45"/>
      <c r="J264" s="45"/>
      <c r="K264" s="45"/>
      <c r="L264" s="45"/>
      <c r="M264" s="45"/>
      <c r="N264" s="45"/>
    </row>
    <row r="265" customFormat="false" ht="25.5" hidden="false" customHeight="true" outlineLevel="0" collapsed="false">
      <c r="B265" s="23" t="s">
        <v>279</v>
      </c>
      <c r="C265" s="23"/>
      <c r="D265" s="23"/>
      <c r="E265" s="19" t="s">
        <v>443</v>
      </c>
      <c r="F265" s="19"/>
      <c r="G265" s="19"/>
      <c r="H265" s="19"/>
      <c r="I265" s="19"/>
      <c r="J265" s="19"/>
      <c r="K265" s="19"/>
      <c r="L265" s="19"/>
      <c r="M265" s="19"/>
      <c r="N265" s="19"/>
    </row>
    <row r="266" customFormat="false" ht="15" hidden="false" customHeight="false" outlineLevel="0" collapsed="false">
      <c r="B266" s="71" t="s">
        <v>281</v>
      </c>
      <c r="C266" s="71"/>
      <c r="D266" s="71"/>
    </row>
    <row r="268" customFormat="false" ht="25.5" hidden="false" customHeight="true" outlineLevel="0" collapsed="false">
      <c r="B268" s="62" t="s">
        <v>444</v>
      </c>
      <c r="C268" s="62"/>
      <c r="D268" s="62"/>
      <c r="E268" s="62"/>
      <c r="F268" s="62"/>
      <c r="G268" s="62"/>
      <c r="H268" s="62"/>
      <c r="I268" s="62"/>
      <c r="J268" s="62"/>
      <c r="K268" s="63" t="s">
        <v>445</v>
      </c>
      <c r="L268" s="63"/>
      <c r="M268" s="63"/>
      <c r="N268" s="63"/>
    </row>
    <row r="269" customFormat="false" ht="43.5" hidden="false" customHeight="true" outlineLevel="0" collapsed="false">
      <c r="B269" s="64" t="s">
        <v>258</v>
      </c>
      <c r="C269" s="65"/>
      <c r="D269" s="65"/>
      <c r="E269" s="65"/>
      <c r="F269" s="65"/>
      <c r="G269" s="65"/>
      <c r="H269" s="65"/>
      <c r="I269" s="65"/>
      <c r="J269" s="65"/>
    </row>
    <row r="270" customFormat="false" ht="15.75" hidden="false" customHeight="true" outlineLevel="0" collapsed="false">
      <c r="B270" s="64"/>
      <c r="C270" s="66" t="s">
        <v>417</v>
      </c>
      <c r="D270" s="66" t="s">
        <v>396</v>
      </c>
      <c r="E270" s="66" t="s">
        <v>398</v>
      </c>
      <c r="F270" s="66" t="s">
        <v>335</v>
      </c>
      <c r="G270" s="66" t="s">
        <v>72</v>
      </c>
      <c r="H270" s="66" t="s">
        <v>368</v>
      </c>
      <c r="I270" s="66" t="s">
        <v>351</v>
      </c>
      <c r="J270" s="66" t="s">
        <v>289</v>
      </c>
    </row>
    <row r="271" customFormat="false" ht="33.75" hidden="false" customHeight="true" outlineLevel="0" collapsed="false">
      <c r="B271" s="65"/>
      <c r="C271" s="67" t="s">
        <v>418</v>
      </c>
      <c r="D271" s="67"/>
      <c r="E271" s="56"/>
      <c r="F271" s="68" t="s">
        <v>267</v>
      </c>
      <c r="G271" s="68"/>
      <c r="H271" s="56"/>
      <c r="I271" s="68" t="s">
        <v>272</v>
      </c>
      <c r="J271" s="68"/>
      <c r="K271" s="56"/>
      <c r="L271" s="68" t="s">
        <v>312</v>
      </c>
      <c r="M271" s="68"/>
    </row>
    <row r="272" customFormat="false" ht="33.75" hidden="false" customHeight="true" outlineLevel="0" collapsed="false">
      <c r="B272" s="65"/>
      <c r="C272" s="69" t="s">
        <v>370</v>
      </c>
      <c r="D272" s="69"/>
      <c r="E272" s="56"/>
      <c r="F272" s="68" t="s">
        <v>371</v>
      </c>
      <c r="G272" s="68"/>
      <c r="H272" s="56"/>
      <c r="I272" s="68" t="s">
        <v>271</v>
      </c>
      <c r="J272" s="68"/>
      <c r="K272" s="56"/>
      <c r="L272" s="68" t="s">
        <v>269</v>
      </c>
      <c r="M272" s="68"/>
    </row>
    <row r="273" customFormat="false" ht="33.75" hidden="false" customHeight="true" outlineLevel="0" collapsed="false">
      <c r="B273" s="65"/>
      <c r="C273" s="70" t="s">
        <v>372</v>
      </c>
      <c r="D273" s="70"/>
      <c r="E273" s="56"/>
      <c r="F273" s="68" t="s">
        <v>373</v>
      </c>
      <c r="G273" s="68"/>
      <c r="H273" s="56"/>
      <c r="I273" s="68" t="s">
        <v>314</v>
      </c>
      <c r="J273" s="68"/>
      <c r="K273" s="56"/>
      <c r="L273" s="68" t="s">
        <v>274</v>
      </c>
      <c r="M273" s="68"/>
    </row>
    <row r="274" customFormat="false" ht="30" hidden="false" customHeight="true" outlineLevel="0" collapsed="false">
      <c r="B274" s="23" t="s">
        <v>277</v>
      </c>
      <c r="C274" s="23"/>
      <c r="D274" s="23"/>
      <c r="E274" s="45" t="s">
        <v>446</v>
      </c>
      <c r="F274" s="45"/>
      <c r="G274" s="45"/>
      <c r="H274" s="45"/>
      <c r="I274" s="45"/>
      <c r="J274" s="45"/>
      <c r="K274" s="45"/>
      <c r="L274" s="45"/>
      <c r="M274" s="45"/>
      <c r="N274" s="45"/>
    </row>
    <row r="275" customFormat="false" ht="25.5" hidden="false" customHeight="true" outlineLevel="0" collapsed="false">
      <c r="B275" s="23" t="s">
        <v>279</v>
      </c>
      <c r="C275" s="23"/>
      <c r="D275" s="23"/>
      <c r="E275" s="19" t="s">
        <v>447</v>
      </c>
      <c r="F275" s="19"/>
      <c r="G275" s="19"/>
      <c r="H275" s="19"/>
      <c r="I275" s="19"/>
      <c r="J275" s="19"/>
      <c r="K275" s="19"/>
      <c r="L275" s="19"/>
      <c r="M275" s="19"/>
      <c r="N275" s="19"/>
    </row>
    <row r="276" customFormat="false" ht="15" hidden="false" customHeight="false" outlineLevel="0" collapsed="false">
      <c r="B276" s="71" t="s">
        <v>281</v>
      </c>
      <c r="C276" s="71"/>
      <c r="D276" s="71"/>
    </row>
    <row r="278" customFormat="false" ht="25.5" hidden="false" customHeight="true" outlineLevel="0" collapsed="false">
      <c r="B278" s="62" t="s">
        <v>448</v>
      </c>
      <c r="C278" s="62"/>
      <c r="D278" s="62"/>
      <c r="E278" s="62"/>
      <c r="F278" s="62"/>
      <c r="G278" s="62"/>
      <c r="H278" s="62"/>
      <c r="I278" s="62"/>
      <c r="J278" s="62"/>
      <c r="K278" s="63" t="s">
        <v>449</v>
      </c>
      <c r="L278" s="63"/>
      <c r="M278" s="63"/>
      <c r="N278" s="63"/>
    </row>
    <row r="279" customFormat="false" ht="43.5" hidden="false" customHeight="true" outlineLevel="0" collapsed="false">
      <c r="B279" s="64" t="s">
        <v>258</v>
      </c>
      <c r="C279" s="65"/>
      <c r="D279" s="65"/>
      <c r="E279" s="65"/>
      <c r="F279" s="65"/>
      <c r="G279" s="65"/>
      <c r="H279" s="65"/>
      <c r="I279" s="65"/>
      <c r="J279" s="65"/>
    </row>
    <row r="280" customFormat="false" ht="15.75" hidden="false" customHeight="true" outlineLevel="0" collapsed="false">
      <c r="B280" s="64"/>
      <c r="C280" s="66" t="s">
        <v>450</v>
      </c>
      <c r="D280" s="66" t="s">
        <v>87</v>
      </c>
      <c r="E280" s="66" t="s">
        <v>367</v>
      </c>
      <c r="F280" s="66" t="s">
        <v>308</v>
      </c>
      <c r="G280" s="66" t="s">
        <v>319</v>
      </c>
      <c r="H280" s="66" t="s">
        <v>320</v>
      </c>
      <c r="I280" s="66" t="s">
        <v>368</v>
      </c>
      <c r="J280" s="66" t="s">
        <v>351</v>
      </c>
    </row>
    <row r="281" customFormat="false" ht="33.75" hidden="false" customHeight="true" outlineLevel="0" collapsed="false">
      <c r="B281" s="65"/>
      <c r="C281" s="67" t="s">
        <v>361</v>
      </c>
      <c r="D281" s="67"/>
      <c r="E281" s="56"/>
      <c r="F281" s="68" t="s">
        <v>451</v>
      </c>
      <c r="G281" s="68"/>
      <c r="H281" s="56"/>
      <c r="I281" s="68" t="s">
        <v>272</v>
      </c>
      <c r="J281" s="68"/>
      <c r="K281" s="56"/>
      <c r="L281" s="68" t="s">
        <v>267</v>
      </c>
      <c r="M281" s="68"/>
    </row>
    <row r="282" customFormat="false" ht="33.75" hidden="false" customHeight="true" outlineLevel="0" collapsed="false">
      <c r="B282" s="65"/>
      <c r="C282" s="69" t="s">
        <v>370</v>
      </c>
      <c r="D282" s="69"/>
      <c r="E282" s="56"/>
      <c r="F282" s="68" t="s">
        <v>371</v>
      </c>
      <c r="G282" s="68"/>
      <c r="H282" s="56"/>
      <c r="I282" s="68" t="s">
        <v>271</v>
      </c>
      <c r="J282" s="68"/>
      <c r="K282" s="56"/>
      <c r="L282" s="68" t="s">
        <v>269</v>
      </c>
      <c r="M282" s="68"/>
    </row>
    <row r="283" customFormat="false" ht="33.75" hidden="false" customHeight="true" outlineLevel="0" collapsed="false">
      <c r="B283" s="65"/>
      <c r="C283" s="70" t="s">
        <v>372</v>
      </c>
      <c r="D283" s="70"/>
      <c r="E283" s="56"/>
      <c r="F283" s="68" t="s">
        <v>373</v>
      </c>
      <c r="G283" s="68"/>
      <c r="H283" s="56"/>
      <c r="I283" s="68" t="s">
        <v>314</v>
      </c>
      <c r="J283" s="68"/>
      <c r="K283" s="56"/>
      <c r="L283" s="68" t="s">
        <v>274</v>
      </c>
      <c r="M283" s="68"/>
    </row>
    <row r="284" customFormat="false" ht="30" hidden="false" customHeight="true" outlineLevel="0" collapsed="false">
      <c r="B284" s="23" t="s">
        <v>277</v>
      </c>
      <c r="C284" s="23"/>
      <c r="D284" s="23"/>
      <c r="E284" s="45" t="s">
        <v>452</v>
      </c>
      <c r="F284" s="45"/>
      <c r="G284" s="45"/>
      <c r="H284" s="45"/>
      <c r="I284" s="45"/>
      <c r="J284" s="45"/>
      <c r="K284" s="45"/>
      <c r="L284" s="45"/>
      <c r="M284" s="45"/>
      <c r="N284" s="45"/>
    </row>
    <row r="285" customFormat="false" ht="25.5" hidden="false" customHeight="true" outlineLevel="0" collapsed="false">
      <c r="B285" s="23" t="s">
        <v>279</v>
      </c>
      <c r="C285" s="23"/>
      <c r="D285" s="23"/>
      <c r="E285" s="19" t="s">
        <v>453</v>
      </c>
      <c r="F285" s="19"/>
      <c r="G285" s="19"/>
      <c r="H285" s="19"/>
      <c r="I285" s="19"/>
      <c r="J285" s="19"/>
      <c r="K285" s="19"/>
      <c r="L285" s="19"/>
      <c r="M285" s="19"/>
      <c r="N285" s="19"/>
    </row>
    <row r="286" customFormat="false" ht="15" hidden="false" customHeight="false" outlineLevel="0" collapsed="false">
      <c r="B286" s="71" t="s">
        <v>281</v>
      </c>
      <c r="C286" s="71"/>
      <c r="D286" s="71"/>
    </row>
  </sheetData>
  <mergeCells count="609">
    <mergeCell ref="B2:K2"/>
    <mergeCell ref="L2:N2"/>
    <mergeCell ref="B3:K3"/>
    <mergeCell ref="L3:N3"/>
    <mergeCell ref="B4:D4"/>
    <mergeCell ref="B6:N6"/>
    <mergeCell ref="B7:N7"/>
    <mergeCell ref="B8:D8"/>
    <mergeCell ref="E8:H8"/>
    <mergeCell ref="I8:N8"/>
    <mergeCell ref="B9:D9"/>
    <mergeCell ref="E9:H9"/>
    <mergeCell ref="I9:N9"/>
    <mergeCell ref="B10:D10"/>
    <mergeCell ref="E10:H10"/>
    <mergeCell ref="I10:N10"/>
    <mergeCell ref="B11:D11"/>
    <mergeCell ref="E11:H11"/>
    <mergeCell ref="I11:N11"/>
    <mergeCell ref="B13:N13"/>
    <mergeCell ref="B14:C25"/>
    <mergeCell ref="D14:K14"/>
    <mergeCell ref="L14:N14"/>
    <mergeCell ref="D15:E15"/>
    <mergeCell ref="F15:N15"/>
    <mergeCell ref="D16:E16"/>
    <mergeCell ref="F16:N16"/>
    <mergeCell ref="D17:E17"/>
    <mergeCell ref="F17:N17"/>
    <mergeCell ref="D18:E18"/>
    <mergeCell ref="F18:N18"/>
    <mergeCell ref="D19:E19"/>
    <mergeCell ref="F19:N19"/>
    <mergeCell ref="D20:E20"/>
    <mergeCell ref="F20:N20"/>
    <mergeCell ref="D21:E21"/>
    <mergeCell ref="F21:N21"/>
    <mergeCell ref="D22:E22"/>
    <mergeCell ref="F22:N22"/>
    <mergeCell ref="D23:E23"/>
    <mergeCell ref="F23:N23"/>
    <mergeCell ref="D24:E24"/>
    <mergeCell ref="F24:N24"/>
    <mergeCell ref="D25:N25"/>
    <mergeCell ref="B27:C34"/>
    <mergeCell ref="D27:K27"/>
    <mergeCell ref="L27:N27"/>
    <mergeCell ref="D28:E28"/>
    <mergeCell ref="F28:N28"/>
    <mergeCell ref="D29:E29"/>
    <mergeCell ref="F29:N29"/>
    <mergeCell ref="D30:E30"/>
    <mergeCell ref="F30:N30"/>
    <mergeCell ref="D31:E31"/>
    <mergeCell ref="F31:N31"/>
    <mergeCell ref="D32:E32"/>
    <mergeCell ref="F32:N32"/>
    <mergeCell ref="D33:E33"/>
    <mergeCell ref="F33:N33"/>
    <mergeCell ref="D34:N34"/>
    <mergeCell ref="B36:C43"/>
    <mergeCell ref="D36:K36"/>
    <mergeCell ref="L36:N36"/>
    <mergeCell ref="D37:E37"/>
    <mergeCell ref="F37:N37"/>
    <mergeCell ref="D38:E38"/>
    <mergeCell ref="F38:N38"/>
    <mergeCell ref="D39:E39"/>
    <mergeCell ref="F39:N39"/>
    <mergeCell ref="D40:E40"/>
    <mergeCell ref="F40:N40"/>
    <mergeCell ref="D41:E41"/>
    <mergeCell ref="F41:N41"/>
    <mergeCell ref="D42:E42"/>
    <mergeCell ref="F42:N42"/>
    <mergeCell ref="D43:N43"/>
    <mergeCell ref="B45:N46"/>
    <mergeCell ref="B48:N48"/>
    <mergeCell ref="C49:G49"/>
    <mergeCell ref="J49:K49"/>
    <mergeCell ref="L49:N49"/>
    <mergeCell ref="C50:G50"/>
    <mergeCell ref="J50:K50"/>
    <mergeCell ref="L50:N50"/>
    <mergeCell ref="C51:G51"/>
    <mergeCell ref="J51:K51"/>
    <mergeCell ref="L51:N51"/>
    <mergeCell ref="C52:G52"/>
    <mergeCell ref="J52:K52"/>
    <mergeCell ref="L52:N52"/>
    <mergeCell ref="C53:G53"/>
    <mergeCell ref="J53:K53"/>
    <mergeCell ref="L53:N53"/>
    <mergeCell ref="C54:G54"/>
    <mergeCell ref="J54:K54"/>
    <mergeCell ref="L54:N54"/>
    <mergeCell ref="C55:G55"/>
    <mergeCell ref="J55:K55"/>
    <mergeCell ref="L55:N55"/>
    <mergeCell ref="C56:G56"/>
    <mergeCell ref="J56:K56"/>
    <mergeCell ref="L56:N56"/>
    <mergeCell ref="C57:G57"/>
    <mergeCell ref="J57:K57"/>
    <mergeCell ref="L57:N57"/>
    <mergeCell ref="C58:G58"/>
    <mergeCell ref="J58:K58"/>
    <mergeCell ref="L58:N58"/>
    <mergeCell ref="C59:G59"/>
    <mergeCell ref="J59:K59"/>
    <mergeCell ref="L59:N59"/>
    <mergeCell ref="C60:G60"/>
    <mergeCell ref="J60:K60"/>
    <mergeCell ref="L60:N60"/>
    <mergeCell ref="C61:G61"/>
    <mergeCell ref="J61:K61"/>
    <mergeCell ref="L61:N61"/>
    <mergeCell ref="C62:G62"/>
    <mergeCell ref="J62:K62"/>
    <mergeCell ref="L62:N62"/>
    <mergeCell ref="C63:G63"/>
    <mergeCell ref="J63:K63"/>
    <mergeCell ref="L63:N63"/>
    <mergeCell ref="C64:G64"/>
    <mergeCell ref="J64:K64"/>
    <mergeCell ref="L64:N64"/>
    <mergeCell ref="C65:G65"/>
    <mergeCell ref="J65:K65"/>
    <mergeCell ref="L65:N65"/>
    <mergeCell ref="C66:G66"/>
    <mergeCell ref="J66:K66"/>
    <mergeCell ref="L66:N66"/>
    <mergeCell ref="C67:G67"/>
    <mergeCell ref="J67:K67"/>
    <mergeCell ref="L67:N67"/>
    <mergeCell ref="C68:G68"/>
    <mergeCell ref="J68:K68"/>
    <mergeCell ref="L68:N68"/>
    <mergeCell ref="B70:N70"/>
    <mergeCell ref="C71:D71"/>
    <mergeCell ref="E71:F71"/>
    <mergeCell ref="G71:J71"/>
    <mergeCell ref="K71:L71"/>
    <mergeCell ref="C72:D72"/>
    <mergeCell ref="E72:F72"/>
    <mergeCell ref="G72:J72"/>
    <mergeCell ref="K72:L72"/>
    <mergeCell ref="C73:D73"/>
    <mergeCell ref="E73:F73"/>
    <mergeCell ref="G73:J73"/>
    <mergeCell ref="K73:L73"/>
    <mergeCell ref="C74:D74"/>
    <mergeCell ref="E74:F74"/>
    <mergeCell ref="G74:J74"/>
    <mergeCell ref="K74:L74"/>
    <mergeCell ref="C75:D75"/>
    <mergeCell ref="E75:F75"/>
    <mergeCell ref="G75:J75"/>
    <mergeCell ref="K75:L75"/>
    <mergeCell ref="C76:D76"/>
    <mergeCell ref="E76:F76"/>
    <mergeCell ref="G76:J76"/>
    <mergeCell ref="K76:L76"/>
    <mergeCell ref="C77:D77"/>
    <mergeCell ref="E77:F77"/>
    <mergeCell ref="G77:J77"/>
    <mergeCell ref="K77:L77"/>
    <mergeCell ref="C78:D78"/>
    <mergeCell ref="E78:F78"/>
    <mergeCell ref="G78:J78"/>
    <mergeCell ref="K78:L78"/>
    <mergeCell ref="C79:D79"/>
    <mergeCell ref="E79:F79"/>
    <mergeCell ref="G79:J79"/>
    <mergeCell ref="K79:L79"/>
    <mergeCell ref="C80:D80"/>
    <mergeCell ref="E80:F80"/>
    <mergeCell ref="G80:J80"/>
    <mergeCell ref="K80:L80"/>
    <mergeCell ref="C81:D81"/>
    <mergeCell ref="E81:F81"/>
    <mergeCell ref="G81:J81"/>
    <mergeCell ref="K81:L81"/>
    <mergeCell ref="C82:D82"/>
    <mergeCell ref="E82:F82"/>
    <mergeCell ref="G82:J82"/>
    <mergeCell ref="K82:L82"/>
    <mergeCell ref="C83:D83"/>
    <mergeCell ref="E83:F83"/>
    <mergeCell ref="G83:J83"/>
    <mergeCell ref="K83:L83"/>
    <mergeCell ref="C84:D84"/>
    <mergeCell ref="E84:F84"/>
    <mergeCell ref="G84:J84"/>
    <mergeCell ref="K84:L84"/>
    <mergeCell ref="C85:D85"/>
    <mergeCell ref="E85:F85"/>
    <mergeCell ref="G85:J85"/>
    <mergeCell ref="K85:L85"/>
    <mergeCell ref="C86:D86"/>
    <mergeCell ref="E86:F86"/>
    <mergeCell ref="G86:J86"/>
    <mergeCell ref="K86:L86"/>
    <mergeCell ref="C87:D87"/>
    <mergeCell ref="E87:F87"/>
    <mergeCell ref="G87:J87"/>
    <mergeCell ref="K87:L87"/>
    <mergeCell ref="C88:D88"/>
    <mergeCell ref="E88:F88"/>
    <mergeCell ref="G88:J88"/>
    <mergeCell ref="K88:L88"/>
    <mergeCell ref="C89:D89"/>
    <mergeCell ref="E89:F89"/>
    <mergeCell ref="G89:J89"/>
    <mergeCell ref="K89:L89"/>
    <mergeCell ref="C90:D90"/>
    <mergeCell ref="E90:F90"/>
    <mergeCell ref="G90:J90"/>
    <mergeCell ref="K90:L90"/>
    <mergeCell ref="C91:D91"/>
    <mergeCell ref="E91:F91"/>
    <mergeCell ref="G91:J91"/>
    <mergeCell ref="K91:L91"/>
    <mergeCell ref="C92:D92"/>
    <mergeCell ref="E92:F92"/>
    <mergeCell ref="G92:J92"/>
    <mergeCell ref="K92:L92"/>
    <mergeCell ref="B93:N94"/>
    <mergeCell ref="B96:N96"/>
    <mergeCell ref="B98:J98"/>
    <mergeCell ref="K98:N98"/>
    <mergeCell ref="B99:B100"/>
    <mergeCell ref="C101:D101"/>
    <mergeCell ref="F101:G101"/>
    <mergeCell ref="I101:J101"/>
    <mergeCell ref="L101:M101"/>
    <mergeCell ref="C102:D102"/>
    <mergeCell ref="F102:G102"/>
    <mergeCell ref="I102:J102"/>
    <mergeCell ref="L102:M102"/>
    <mergeCell ref="C103:D103"/>
    <mergeCell ref="F103:G103"/>
    <mergeCell ref="I103:J103"/>
    <mergeCell ref="L103:M103"/>
    <mergeCell ref="B104:D104"/>
    <mergeCell ref="E104:N104"/>
    <mergeCell ref="B105:D105"/>
    <mergeCell ref="E105:N105"/>
    <mergeCell ref="B106:D106"/>
    <mergeCell ref="B108:J108"/>
    <mergeCell ref="K108:N108"/>
    <mergeCell ref="B109:B110"/>
    <mergeCell ref="C111:D111"/>
    <mergeCell ref="F111:G111"/>
    <mergeCell ref="I111:J111"/>
    <mergeCell ref="L111:M111"/>
    <mergeCell ref="C112:D112"/>
    <mergeCell ref="F112:G112"/>
    <mergeCell ref="I112:J112"/>
    <mergeCell ref="L112:M112"/>
    <mergeCell ref="C113:D113"/>
    <mergeCell ref="F113:G113"/>
    <mergeCell ref="I113:J113"/>
    <mergeCell ref="L113:M113"/>
    <mergeCell ref="B114:D114"/>
    <mergeCell ref="E114:N114"/>
    <mergeCell ref="B115:D115"/>
    <mergeCell ref="E115:N115"/>
    <mergeCell ref="B116:D116"/>
    <mergeCell ref="B118:J118"/>
    <mergeCell ref="K118:N118"/>
    <mergeCell ref="B119:B120"/>
    <mergeCell ref="C121:D121"/>
    <mergeCell ref="F121:G121"/>
    <mergeCell ref="I121:J121"/>
    <mergeCell ref="L121:M121"/>
    <mergeCell ref="C122:D122"/>
    <mergeCell ref="F122:G122"/>
    <mergeCell ref="I122:J122"/>
    <mergeCell ref="L122:M122"/>
    <mergeCell ref="C123:D123"/>
    <mergeCell ref="F123:G123"/>
    <mergeCell ref="I123:J123"/>
    <mergeCell ref="L123:M123"/>
    <mergeCell ref="B124:D124"/>
    <mergeCell ref="E124:N124"/>
    <mergeCell ref="B125:D125"/>
    <mergeCell ref="E125:N125"/>
    <mergeCell ref="B126:D126"/>
    <mergeCell ref="B128:J128"/>
    <mergeCell ref="K128:N128"/>
    <mergeCell ref="B129:B130"/>
    <mergeCell ref="C131:D131"/>
    <mergeCell ref="F131:G131"/>
    <mergeCell ref="I131:J131"/>
    <mergeCell ref="L131:M131"/>
    <mergeCell ref="C132:D132"/>
    <mergeCell ref="F132:G132"/>
    <mergeCell ref="I132:J132"/>
    <mergeCell ref="L132:M132"/>
    <mergeCell ref="C133:D133"/>
    <mergeCell ref="F133:G133"/>
    <mergeCell ref="I133:J133"/>
    <mergeCell ref="L133:M133"/>
    <mergeCell ref="B134:D134"/>
    <mergeCell ref="E134:N134"/>
    <mergeCell ref="B135:D135"/>
    <mergeCell ref="E135:N135"/>
    <mergeCell ref="B136:D136"/>
    <mergeCell ref="B138:J138"/>
    <mergeCell ref="K138:N138"/>
    <mergeCell ref="B139:B140"/>
    <mergeCell ref="C141:D141"/>
    <mergeCell ref="F141:G141"/>
    <mergeCell ref="I141:J141"/>
    <mergeCell ref="L141:M141"/>
    <mergeCell ref="C142:D142"/>
    <mergeCell ref="F142:G142"/>
    <mergeCell ref="I142:J142"/>
    <mergeCell ref="L142:M142"/>
    <mergeCell ref="C143:D143"/>
    <mergeCell ref="F143:G143"/>
    <mergeCell ref="I143:J143"/>
    <mergeCell ref="L143:M143"/>
    <mergeCell ref="B144:D144"/>
    <mergeCell ref="E144:N144"/>
    <mergeCell ref="B145:D145"/>
    <mergeCell ref="E145:N145"/>
    <mergeCell ref="B146:D146"/>
    <mergeCell ref="B148:J148"/>
    <mergeCell ref="K148:N148"/>
    <mergeCell ref="B149:B150"/>
    <mergeCell ref="C151:D151"/>
    <mergeCell ref="F151:G151"/>
    <mergeCell ref="I151:J151"/>
    <mergeCell ref="L151:M151"/>
    <mergeCell ref="C152:D152"/>
    <mergeCell ref="F152:G152"/>
    <mergeCell ref="I152:J152"/>
    <mergeCell ref="L152:M152"/>
    <mergeCell ref="C153:D153"/>
    <mergeCell ref="F153:G153"/>
    <mergeCell ref="I153:J153"/>
    <mergeCell ref="L153:M153"/>
    <mergeCell ref="B154:D154"/>
    <mergeCell ref="E154:N154"/>
    <mergeCell ref="B155:D155"/>
    <mergeCell ref="E155:N155"/>
    <mergeCell ref="B156:D156"/>
    <mergeCell ref="B158:J158"/>
    <mergeCell ref="K158:N158"/>
    <mergeCell ref="B159:B160"/>
    <mergeCell ref="C161:D161"/>
    <mergeCell ref="F161:G161"/>
    <mergeCell ref="I161:J161"/>
    <mergeCell ref="L161:M161"/>
    <mergeCell ref="C162:D162"/>
    <mergeCell ref="F162:G162"/>
    <mergeCell ref="I162:J162"/>
    <mergeCell ref="L162:M162"/>
    <mergeCell ref="C163:D163"/>
    <mergeCell ref="F163:G163"/>
    <mergeCell ref="I163:J163"/>
    <mergeCell ref="L163:M163"/>
    <mergeCell ref="B164:D164"/>
    <mergeCell ref="E164:N164"/>
    <mergeCell ref="B165:D165"/>
    <mergeCell ref="E165:N165"/>
    <mergeCell ref="B166:D166"/>
    <mergeCell ref="B168:J168"/>
    <mergeCell ref="K168:N168"/>
    <mergeCell ref="B169:B170"/>
    <mergeCell ref="C171:D171"/>
    <mergeCell ref="F171:G171"/>
    <mergeCell ref="I171:J171"/>
    <mergeCell ref="L171:M171"/>
    <mergeCell ref="C172:D172"/>
    <mergeCell ref="F172:G172"/>
    <mergeCell ref="I172:J172"/>
    <mergeCell ref="L172:M172"/>
    <mergeCell ref="C173:D173"/>
    <mergeCell ref="F173:G173"/>
    <mergeCell ref="I173:J173"/>
    <mergeCell ref="L173:M173"/>
    <mergeCell ref="B174:D174"/>
    <mergeCell ref="E174:N174"/>
    <mergeCell ref="B175:D175"/>
    <mergeCell ref="E175:N175"/>
    <mergeCell ref="B176:D176"/>
    <mergeCell ref="B178:J178"/>
    <mergeCell ref="K178:N178"/>
    <mergeCell ref="B179:B180"/>
    <mergeCell ref="C181:D181"/>
    <mergeCell ref="F181:G181"/>
    <mergeCell ref="I181:J181"/>
    <mergeCell ref="L181:M181"/>
    <mergeCell ref="C182:D182"/>
    <mergeCell ref="F182:G182"/>
    <mergeCell ref="I182:J182"/>
    <mergeCell ref="L182:M182"/>
    <mergeCell ref="C183:D183"/>
    <mergeCell ref="F183:G183"/>
    <mergeCell ref="I183:J183"/>
    <mergeCell ref="L183:M183"/>
    <mergeCell ref="B184:D184"/>
    <mergeCell ref="E184:N184"/>
    <mergeCell ref="B185:D185"/>
    <mergeCell ref="E185:N185"/>
    <mergeCell ref="B186:D186"/>
    <mergeCell ref="B188:J188"/>
    <mergeCell ref="K188:N188"/>
    <mergeCell ref="B189:B190"/>
    <mergeCell ref="C191:D191"/>
    <mergeCell ref="F191:G191"/>
    <mergeCell ref="I191:J191"/>
    <mergeCell ref="L191:M191"/>
    <mergeCell ref="C192:D192"/>
    <mergeCell ref="F192:G192"/>
    <mergeCell ref="I192:J192"/>
    <mergeCell ref="L192:M192"/>
    <mergeCell ref="C193:D193"/>
    <mergeCell ref="F193:G193"/>
    <mergeCell ref="I193:J193"/>
    <mergeCell ref="L193:M193"/>
    <mergeCell ref="B194:D194"/>
    <mergeCell ref="E194:N194"/>
    <mergeCell ref="B195:D195"/>
    <mergeCell ref="E195:N195"/>
    <mergeCell ref="B196:D196"/>
    <mergeCell ref="B198:J198"/>
    <mergeCell ref="K198:N198"/>
    <mergeCell ref="B199:B200"/>
    <mergeCell ref="C201:D201"/>
    <mergeCell ref="F201:G201"/>
    <mergeCell ref="I201:J201"/>
    <mergeCell ref="L201:M201"/>
    <mergeCell ref="C202:D202"/>
    <mergeCell ref="F202:G202"/>
    <mergeCell ref="I202:J202"/>
    <mergeCell ref="L202:M202"/>
    <mergeCell ref="C203:D203"/>
    <mergeCell ref="F203:G203"/>
    <mergeCell ref="I203:J203"/>
    <mergeCell ref="L203:M203"/>
    <mergeCell ref="B204:D204"/>
    <mergeCell ref="E204:N204"/>
    <mergeCell ref="B205:D205"/>
    <mergeCell ref="E205:N205"/>
    <mergeCell ref="B206:D206"/>
    <mergeCell ref="B208:J208"/>
    <mergeCell ref="K208:N208"/>
    <mergeCell ref="B209:B210"/>
    <mergeCell ref="C211:D211"/>
    <mergeCell ref="F211:G211"/>
    <mergeCell ref="I211:J211"/>
    <mergeCell ref="L211:M211"/>
    <mergeCell ref="C212:D212"/>
    <mergeCell ref="F212:G212"/>
    <mergeCell ref="I212:J212"/>
    <mergeCell ref="L212:M212"/>
    <mergeCell ref="C213:D213"/>
    <mergeCell ref="F213:G213"/>
    <mergeCell ref="I213:J213"/>
    <mergeCell ref="L213:M213"/>
    <mergeCell ref="B214:D214"/>
    <mergeCell ref="E214:N214"/>
    <mergeCell ref="B215:D215"/>
    <mergeCell ref="E215:N215"/>
    <mergeCell ref="B216:D216"/>
    <mergeCell ref="B218:J218"/>
    <mergeCell ref="K218:N218"/>
    <mergeCell ref="B219:B220"/>
    <mergeCell ref="C221:D221"/>
    <mergeCell ref="F221:G221"/>
    <mergeCell ref="I221:J221"/>
    <mergeCell ref="L221:M221"/>
    <mergeCell ref="C222:D222"/>
    <mergeCell ref="F222:G222"/>
    <mergeCell ref="I222:J222"/>
    <mergeCell ref="L222:M222"/>
    <mergeCell ref="C223:D223"/>
    <mergeCell ref="F223:G223"/>
    <mergeCell ref="I223:J223"/>
    <mergeCell ref="L223:M223"/>
    <mergeCell ref="B224:D224"/>
    <mergeCell ref="E224:N224"/>
    <mergeCell ref="B225:D225"/>
    <mergeCell ref="E225:N225"/>
    <mergeCell ref="B226:D226"/>
    <mergeCell ref="B228:J228"/>
    <mergeCell ref="K228:N228"/>
    <mergeCell ref="B229:B230"/>
    <mergeCell ref="C231:D231"/>
    <mergeCell ref="F231:G231"/>
    <mergeCell ref="I231:J231"/>
    <mergeCell ref="L231:M231"/>
    <mergeCell ref="C232:D232"/>
    <mergeCell ref="F232:G232"/>
    <mergeCell ref="I232:J232"/>
    <mergeCell ref="L232:M232"/>
    <mergeCell ref="C233:D233"/>
    <mergeCell ref="F233:G233"/>
    <mergeCell ref="I233:J233"/>
    <mergeCell ref="L233:M233"/>
    <mergeCell ref="B234:D234"/>
    <mergeCell ref="E234:N234"/>
    <mergeCell ref="B235:D235"/>
    <mergeCell ref="E235:N235"/>
    <mergeCell ref="B236:D236"/>
    <mergeCell ref="B238:J238"/>
    <mergeCell ref="K238:N238"/>
    <mergeCell ref="B239:B240"/>
    <mergeCell ref="C241:D241"/>
    <mergeCell ref="F241:G241"/>
    <mergeCell ref="I241:J241"/>
    <mergeCell ref="L241:M241"/>
    <mergeCell ref="C242:D242"/>
    <mergeCell ref="F242:G242"/>
    <mergeCell ref="I242:J242"/>
    <mergeCell ref="L242:M242"/>
    <mergeCell ref="C243:D243"/>
    <mergeCell ref="F243:G243"/>
    <mergeCell ref="I243:J243"/>
    <mergeCell ref="L243:M243"/>
    <mergeCell ref="B244:D244"/>
    <mergeCell ref="E244:N244"/>
    <mergeCell ref="B245:D245"/>
    <mergeCell ref="E245:N245"/>
    <mergeCell ref="B246:D246"/>
    <mergeCell ref="B248:J248"/>
    <mergeCell ref="K248:N248"/>
    <mergeCell ref="B249:B250"/>
    <mergeCell ref="C251:D251"/>
    <mergeCell ref="F251:G251"/>
    <mergeCell ref="I251:J251"/>
    <mergeCell ref="L251:M251"/>
    <mergeCell ref="C252:D252"/>
    <mergeCell ref="F252:G252"/>
    <mergeCell ref="I252:J252"/>
    <mergeCell ref="L252:M252"/>
    <mergeCell ref="C253:D253"/>
    <mergeCell ref="F253:G253"/>
    <mergeCell ref="I253:J253"/>
    <mergeCell ref="L253:M253"/>
    <mergeCell ref="B254:D254"/>
    <mergeCell ref="E254:N254"/>
    <mergeCell ref="B255:D255"/>
    <mergeCell ref="E255:N255"/>
    <mergeCell ref="B256:D256"/>
    <mergeCell ref="B258:J258"/>
    <mergeCell ref="K258:N258"/>
    <mergeCell ref="B259:B260"/>
    <mergeCell ref="C261:D261"/>
    <mergeCell ref="F261:G261"/>
    <mergeCell ref="I261:J261"/>
    <mergeCell ref="L261:M261"/>
    <mergeCell ref="C262:D262"/>
    <mergeCell ref="F262:G262"/>
    <mergeCell ref="I262:J262"/>
    <mergeCell ref="L262:M262"/>
    <mergeCell ref="C263:D263"/>
    <mergeCell ref="F263:G263"/>
    <mergeCell ref="I263:J263"/>
    <mergeCell ref="L263:M263"/>
    <mergeCell ref="B264:D264"/>
    <mergeCell ref="E264:N264"/>
    <mergeCell ref="B265:D265"/>
    <mergeCell ref="E265:N265"/>
    <mergeCell ref="B266:D266"/>
    <mergeCell ref="B268:J268"/>
    <mergeCell ref="K268:N268"/>
    <mergeCell ref="B269:B270"/>
    <mergeCell ref="C271:D271"/>
    <mergeCell ref="F271:G271"/>
    <mergeCell ref="I271:J271"/>
    <mergeCell ref="L271:M271"/>
    <mergeCell ref="C272:D272"/>
    <mergeCell ref="F272:G272"/>
    <mergeCell ref="I272:J272"/>
    <mergeCell ref="L272:M272"/>
    <mergeCell ref="C273:D273"/>
    <mergeCell ref="F273:G273"/>
    <mergeCell ref="I273:J273"/>
    <mergeCell ref="L273:M273"/>
    <mergeCell ref="B274:D274"/>
    <mergeCell ref="E274:N274"/>
    <mergeCell ref="B275:D275"/>
    <mergeCell ref="E275:N275"/>
    <mergeCell ref="B276:D276"/>
    <mergeCell ref="B278:J278"/>
    <mergeCell ref="K278:N278"/>
    <mergeCell ref="B279:B280"/>
    <mergeCell ref="C281:D281"/>
    <mergeCell ref="F281:G281"/>
    <mergeCell ref="I281:J281"/>
    <mergeCell ref="L281:M281"/>
    <mergeCell ref="C282:D282"/>
    <mergeCell ref="F282:G282"/>
    <mergeCell ref="I282:J282"/>
    <mergeCell ref="L282:M282"/>
    <mergeCell ref="C283:D283"/>
    <mergeCell ref="F283:G283"/>
    <mergeCell ref="I283:J283"/>
    <mergeCell ref="L283:M283"/>
    <mergeCell ref="B284:D284"/>
    <mergeCell ref="E284:N284"/>
    <mergeCell ref="B285:D285"/>
    <mergeCell ref="E285:N285"/>
    <mergeCell ref="B286:D286"/>
  </mergeCells>
  <conditionalFormatting sqref="H50:H68">
    <cfRule type="colorScale" priority="2">
      <colorScale>
        <cfvo type="min" val="0"/>
        <cfvo type="max" val="0"/>
        <color rgb="FFF4F4F4"/>
        <color rgb="FFF4C542"/>
      </colorScale>
    </cfRule>
  </conditionalFormatting>
  <conditionalFormatting sqref="I50:I68">
    <cfRule type="colorScale" priority="3">
      <colorScale>
        <cfvo type="num" val="0"/>
        <cfvo type="max" val="0"/>
        <color rgb="FFFFFFFF"/>
        <color rgb="FF7CC98A"/>
      </colorScale>
    </cfRule>
  </conditionalFormatting>
  <conditionalFormatting sqref="L50:L68">
    <cfRule type="expression" priority="4" aboveAverage="0" equalAverage="0" bottom="0" percent="0" rank="0" text="" dxfId="4">
      <formula>OR(LEFT(L50,1)="↓",LEFT(L50,1)="↘")</formula>
    </cfRule>
    <cfRule type="expression" priority="5" aboveAverage="0" equalAverage="0" bottom="0" percent="0" rank="0" text="" dxfId="5">
      <formula>OR(LEFT(L50,1)="↑",LEFT(L50,1)="↗")</formula>
    </cfRule>
  </conditionalFormatting>
  <conditionalFormatting sqref="M72:M92">
    <cfRule type="colorScale" priority="6">
      <colorScale>
        <cfvo type="num" val="3.7"/>
        <cfvo type="num" val="4.3"/>
        <cfvo type="num" val="5.1"/>
        <color rgb="FF7CC98A"/>
        <color rgb="FFFFFFFF"/>
        <color rgb="FFF4A3A3"/>
      </colorScale>
    </cfRule>
  </conditionalFormatting>
  <dataValidations count="4">
    <dataValidation allowBlank="false" error="Vui lòng chọn từ danh sách." errorStyle="stop" errorTitle="Không hợp lệ" operator="between" prompt="Chọn ấn bạn đang có" promptTitle="Bấm để chọn" showDropDown="false" showErrorMessage="true" showInputMessage="true" sqref="E8" type="list">
      <formula1>DATA_AN!$I$2:$I$23</formula1>
      <formula2>0</formula2>
    </dataValidation>
    <dataValidation allowBlank="false" error="Vui lòng chọn từ danh sách." errorStyle="stop" errorTitle="Không hợp lệ" operator="between" prompt="Chọn ấn bạn đang có" promptTitle="Bấm để chọn" showDropDown="false" showErrorMessage="true" showInputMessage="true" sqref="E9" type="list">
      <formula1>DATA_AN!$I$2:$I$23</formula1>
      <formula2>0</formula2>
    </dataValidation>
    <dataValidation allowBlank="false" error="Vui lòng chọn từ danh sách." errorStyle="stop" errorTitle="Không hợp lệ" operator="between" prompt="Chọn ấn bạn đang có" promptTitle="Bấm để chọn" showDropDown="false" showErrorMessage="true" showInputMessage="true" sqref="E10" type="list">
      <formula1>DATA_AN!$I$2:$I$23</formula1>
      <formula2>0</formula2>
    </dataValidation>
    <dataValidation allowBlank="false" error="Vui lòng chọn từ danh sách." errorStyle="stop" errorTitle="Không hợp lệ" operator="between" prompt="Đồ bạn đang cầm nhiều nhất" promptTitle="Bấm để chọn" showDropDown="false" showErrorMessage="true" showInputMessage="true" sqref="E11" type="list">
      <formula1>DATA_AN!$K$2:$K$5</formula1>
      <formula2>0</formula2>
    </dataValidation>
  </dataValidations>
  <hyperlinks>
    <hyperlink ref="B4" location="'TRANG CHỦ'!A1" display="◄ Về Trang Chủ"/>
    <hyperlink ref="B106" location="'CHỌN ẤN → ĐỘI HÌNH'!B13" display="▲ Về kết quả"/>
    <hyperlink ref="B116" location="'CHỌN ẤN → ĐỘI HÌNH'!B13" display="▲ Về kết quả"/>
    <hyperlink ref="B126" location="'CHỌN ẤN → ĐỘI HÌNH'!B13" display="▲ Về kết quả"/>
    <hyperlink ref="B136" location="'CHỌN ẤN → ĐỘI HÌNH'!B13" display="▲ Về kết quả"/>
    <hyperlink ref="B146" location="'CHỌN ẤN → ĐỘI HÌNH'!B13" display="▲ Về kết quả"/>
    <hyperlink ref="B156" location="'CHỌN ẤN → ĐỘI HÌNH'!B13" display="▲ Về kết quả"/>
    <hyperlink ref="B166" location="'CHỌN ẤN → ĐỘI HÌNH'!B13" display="▲ Về kết quả"/>
    <hyperlink ref="B176" location="'CHỌN ẤN → ĐỘI HÌNH'!B13" display="▲ Về kết quả"/>
    <hyperlink ref="B186" location="'CHỌN ẤN → ĐỘI HÌNH'!B13" display="▲ Về kết quả"/>
    <hyperlink ref="B196" location="'CHỌN ẤN → ĐỘI HÌNH'!B13" display="▲ Về kết quả"/>
    <hyperlink ref="B206" location="'CHỌN ẤN → ĐỘI HÌNH'!B13" display="▲ Về kết quả"/>
    <hyperlink ref="B216" location="'CHỌN ẤN → ĐỘI HÌNH'!B13" display="▲ Về kết quả"/>
    <hyperlink ref="B226" location="'CHỌN ẤN → ĐỘI HÌNH'!B13" display="▲ Về kết quả"/>
    <hyperlink ref="B236" location="'CHỌN ẤN → ĐỘI HÌNH'!B13" display="▲ Về kết quả"/>
    <hyperlink ref="B246" location="'CHỌN ẤN → ĐỘI HÌNH'!B13" display="▲ Về kết quả"/>
    <hyperlink ref="B256" location="'CHỌN ẤN → ĐỘI HÌNH'!B13" display="▲ Về kết quả"/>
    <hyperlink ref="B266" location="'CHỌN ẤN → ĐỘI HÌNH'!B13" display="▲ Về kết quả"/>
    <hyperlink ref="B276" location="'CHỌN ẤN → ĐỘI HÌNH'!B13" display="▲ Về kết quả"/>
    <hyperlink ref="B286" location="'CHỌN ẤN → ĐỘI HÌNH'!B13" display="▲ Về kết quả"/>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true"/>
  </sheetPr>
  <dimension ref="B1:N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
    <col collapsed="false" customWidth="true" hidden="false" outlineLevel="0" max="14" min="3"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454</v>
      </c>
      <c r="C2" s="25"/>
      <c r="D2" s="25"/>
      <c r="E2" s="25"/>
      <c r="F2" s="25"/>
      <c r="G2" s="25"/>
      <c r="H2" s="25"/>
      <c r="I2" s="25"/>
      <c r="J2" s="25"/>
      <c r="K2" s="25"/>
      <c r="L2" s="5" t="s">
        <v>121</v>
      </c>
      <c r="M2" s="5"/>
      <c r="N2" s="5"/>
    </row>
    <row r="3" customFormat="false" ht="19.5" hidden="false" customHeight="true" outlineLevel="0" collapsed="false">
      <c r="B3" s="26" t="s">
        <v>455</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1.75" hidden="false" customHeight="true" outlineLevel="0" collapsed="false">
      <c r="B6" s="6" t="s">
        <v>456</v>
      </c>
      <c r="C6" s="6"/>
      <c r="D6" s="6"/>
      <c r="E6" s="6"/>
      <c r="F6" s="6"/>
      <c r="G6" s="6"/>
      <c r="H6" s="6"/>
      <c r="I6" s="6"/>
      <c r="J6" s="6"/>
      <c r="K6" s="6"/>
      <c r="L6" s="6"/>
      <c r="M6" s="6"/>
      <c r="N6" s="6"/>
    </row>
    <row r="7" customFormat="false" ht="15" hidden="false" customHeight="true" outlineLevel="0" collapsed="false">
      <c r="B7" s="29" t="s">
        <v>457</v>
      </c>
      <c r="C7" s="29"/>
      <c r="D7" s="29"/>
      <c r="E7" s="29"/>
      <c r="F7" s="29"/>
      <c r="G7" s="29"/>
      <c r="H7" s="29"/>
      <c r="I7" s="29"/>
      <c r="J7" s="29"/>
      <c r="K7" s="29"/>
      <c r="L7" s="29"/>
      <c r="M7" s="29"/>
      <c r="N7" s="29"/>
    </row>
    <row r="8" customFormat="false" ht="27.75" hidden="false" customHeight="true" outlineLevel="0" collapsed="false">
      <c r="B8" s="23" t="s">
        <v>458</v>
      </c>
      <c r="C8" s="23"/>
      <c r="D8" s="23"/>
      <c r="E8" s="23"/>
      <c r="F8" s="30" t="s">
        <v>459</v>
      </c>
      <c r="G8" s="30"/>
      <c r="H8" s="30"/>
      <c r="I8" s="30"/>
      <c r="J8" s="30"/>
    </row>
    <row r="9" customFormat="false" ht="27.75" hidden="false" customHeight="true" outlineLevel="0" collapsed="false">
      <c r="B9" s="23" t="s">
        <v>460</v>
      </c>
      <c r="C9" s="23"/>
      <c r="D9" s="23"/>
      <c r="E9" s="23"/>
      <c r="F9" s="30" t="s">
        <v>461</v>
      </c>
      <c r="G9" s="30"/>
      <c r="H9" s="30"/>
      <c r="I9" s="30"/>
      <c r="J9" s="30"/>
    </row>
    <row r="10" customFormat="false" ht="27.75" hidden="false" customHeight="true" outlineLevel="0" collapsed="false">
      <c r="B10" s="23" t="s">
        <v>462</v>
      </c>
      <c r="C10" s="23"/>
      <c r="D10" s="23"/>
      <c r="E10" s="23"/>
      <c r="F10" s="30" t="s">
        <v>463</v>
      </c>
      <c r="G10" s="30"/>
      <c r="H10" s="30"/>
      <c r="I10" s="30"/>
      <c r="J10" s="30"/>
    </row>
    <row r="11" customFormat="false" ht="27.75" hidden="false" customHeight="true" outlineLevel="0" collapsed="false">
      <c r="B11" s="23" t="s">
        <v>464</v>
      </c>
      <c r="C11" s="23"/>
      <c r="D11" s="23"/>
      <c r="E11" s="23"/>
      <c r="F11" s="30" t="s">
        <v>465</v>
      </c>
      <c r="G11" s="30"/>
      <c r="H11" s="30"/>
      <c r="I11" s="30"/>
      <c r="J11" s="30"/>
    </row>
    <row r="13" customFormat="false" ht="21.75" hidden="false" customHeight="true" outlineLevel="0" collapsed="false">
      <c r="B13" s="6" t="s">
        <v>466</v>
      </c>
      <c r="C13" s="6"/>
      <c r="D13" s="6"/>
      <c r="E13" s="6"/>
      <c r="F13" s="6"/>
      <c r="G13" s="6"/>
      <c r="H13" s="6"/>
      <c r="I13" s="6"/>
      <c r="J13" s="6"/>
      <c r="K13" s="6"/>
      <c r="L13" s="6"/>
      <c r="M13" s="6"/>
      <c r="N13" s="6"/>
    </row>
    <row r="14" customFormat="false" ht="31.5" hidden="false" customHeight="true" outlineLevel="0" collapsed="false">
      <c r="B14" s="23" t="s">
        <v>467</v>
      </c>
      <c r="C14" s="23"/>
      <c r="D14" s="23"/>
      <c r="E14" s="17" t="str">
        <f aca="false">INDEX(DATA_AN!$B$300:$B$308,MATCH($F$8,DATA_AN!$A$300:$A$308,0))</f>
        <v>Vàng ngay hoặc vàng theo thời gian / lãi lớn hơn.</v>
      </c>
      <c r="F14" s="17"/>
      <c r="G14" s="17"/>
      <c r="H14" s="17"/>
      <c r="I14" s="17"/>
      <c r="J14" s="17"/>
      <c r="K14" s="17"/>
      <c r="L14" s="17"/>
      <c r="M14" s="17"/>
      <c r="N14" s="17"/>
    </row>
    <row r="15" customFormat="false" ht="31.5" hidden="false" customHeight="true" outlineLevel="0" collapsed="false">
      <c r="B15" s="23" t="s">
        <v>468</v>
      </c>
      <c r="C15" s="23"/>
      <c r="D15" s="23"/>
      <c r="E15" s="17" t="str">
        <f aca="false">INDEX(DATA_AN!$C$300:$C$308,MATCH($F$8,DATA_AN!$A$300:$A$308,0))</f>
        <v>Kỷ Nguyên / Kỷ Nguyên+ (S) · Vượt Thời Gian / Định Hướng Tương Lai (S) · Kỳ Vọng Bất Ngờ (S) · Tăng Vốn I / II (A) · 🆕 18.4: lõi mới 'thua trận nhận 2 vàng + 1 lượt đổi miễn phí' (tên Việt chưa có)</v>
      </c>
      <c r="F15" s="17"/>
      <c r="G15" s="17"/>
      <c r="H15" s="17"/>
      <c r="I15" s="17"/>
      <c r="J15" s="17"/>
      <c r="K15" s="17"/>
      <c r="L15" s="17"/>
      <c r="M15" s="17"/>
      <c r="N15" s="17"/>
    </row>
    <row r="16" customFormat="false" ht="31.5" hidden="false" customHeight="true" outlineLevel="0" collapsed="false">
      <c r="B16" s="23" t="s">
        <v>469</v>
      </c>
      <c r="C16" s="23"/>
      <c r="D16" s="23"/>
      <c r="E16" s="72" t="str">
        <f aca="false">INDEX(DATA_AN!$J$300:$L$308,MATCH($F$8,DATA_AN!$A$300:$A$308,0),MATCH($F$9,DATA_AN!$A$320:$A$322,0))</f>
        <v>Đủ để lên 8 ở 4-1 mà vẫn giữ trên 30 vàng – hướng 'lên 8 nhanh' chuẩn.</v>
      </c>
      <c r="F16" s="72"/>
      <c r="G16" s="72"/>
      <c r="H16" s="72"/>
      <c r="I16" s="72"/>
      <c r="J16" s="72"/>
      <c r="K16" s="72"/>
      <c r="L16" s="72"/>
      <c r="M16" s="72"/>
      <c r="N16" s="72"/>
    </row>
    <row r="17" customFormat="false" ht="31.5" hidden="false" customHeight="true" outlineLevel="0" collapsed="false">
      <c r="B17" s="23" t="s">
        <v>470</v>
      </c>
      <c r="C17" s="23"/>
      <c r="D17" s="23"/>
      <c r="E17" s="72" t="str">
        <f aca="false">INDEX(DATA_AN!$M$300:$O$308,MATCH($F$8,DATA_AN!$A$300:$A$308,0),MATCH($F$10,DATA_AN!$A$324:$A$326,0))</f>
        <v>Nhận sớm là mạnh nhất: giữ máu bằng tướng 2 sao rẻ, tích lãi tối đa tới Giai đoạn 4.</v>
      </c>
      <c r="F17" s="72"/>
      <c r="G17" s="72"/>
      <c r="H17" s="72"/>
      <c r="I17" s="72"/>
      <c r="J17" s="72"/>
      <c r="K17" s="72"/>
      <c r="L17" s="72"/>
      <c r="M17" s="72"/>
      <c r="N17" s="72"/>
    </row>
    <row r="18" customFormat="false" ht="31.5" hidden="false" customHeight="true" outlineLevel="0" collapsed="false">
      <c r="B18" s="23" t="s">
        <v>471</v>
      </c>
      <c r="C18" s="23"/>
      <c r="D18" s="23"/>
      <c r="E18" s="72" t="str">
        <f aca="false">VLOOKUP($F$11,DATA_AN!$A$328:$B$330,2,FALSE())</f>
        <v>Có thể THAM: giữ lãi, chấp nhận thua chuỗi để đi đúng kế hoạch của lõi.</v>
      </c>
      <c r="F18" s="72"/>
      <c r="G18" s="72"/>
      <c r="H18" s="72"/>
      <c r="I18" s="72"/>
      <c r="J18" s="72"/>
      <c r="K18" s="72"/>
      <c r="L18" s="72"/>
      <c r="M18" s="72"/>
      <c r="N18" s="72"/>
    </row>
    <row r="19" customFormat="false" ht="31.5" hidden="false" customHeight="true" outlineLevel="0" collapsed="false">
      <c r="B19" s="23" t="s">
        <v>472</v>
      </c>
      <c r="C19" s="23"/>
      <c r="D19" s="23"/>
      <c r="E19" s="73" t="str">
        <f aca="false">INDEX(DATA_AN!$D$300:$D$308,MATCH($F$8,DATA_AN!$A$300:$A$308,0))</f>
        <v>Lên 8 sớm (3-5 hoặc 4-1) → lên 9 ở 5-1 nếu máu trên 50.</v>
      </c>
      <c r="F19" s="73"/>
      <c r="G19" s="73"/>
      <c r="H19" s="73"/>
      <c r="I19" s="73"/>
      <c r="J19" s="73"/>
      <c r="K19" s="73"/>
      <c r="L19" s="73"/>
      <c r="M19" s="73"/>
      <c r="N19" s="73"/>
    </row>
    <row r="20" customFormat="false" ht="31.5" hidden="false" customHeight="true" outlineLevel="0" collapsed="false">
      <c r="B20" s="23" t="s">
        <v>473</v>
      </c>
      <c r="C20" s="23"/>
      <c r="D20" s="23"/>
      <c r="E20" s="73" t="str">
        <f aca="false">INDEX(DATA_AN!$E$300:$E$308,MATCH($F$8,DATA_AN!$A$300:$A$308,0))</f>
        <v>KHÔNG đổi tướng trước 4-1. Giữ lãi 50 vàng mỗi vòng; dồn vàng 1 lần lớn ở cấp 8.</v>
      </c>
      <c r="F20" s="73"/>
      <c r="G20" s="73"/>
      <c r="H20" s="73"/>
      <c r="I20" s="73"/>
      <c r="J20" s="73"/>
      <c r="K20" s="73"/>
      <c r="L20" s="73"/>
      <c r="M20" s="73"/>
      <c r="N20" s="73"/>
    </row>
    <row r="21" customFormat="false" ht="31.5" hidden="false" customHeight="true" outlineLevel="0" collapsed="false">
      <c r="B21" s="23" t="s">
        <v>474</v>
      </c>
      <c r="C21" s="23"/>
      <c r="D21" s="23"/>
      <c r="E21" s="73" t="str">
        <f aca="false">INDEX(DATA_AN!$F$300:$F$308,MATCH($F$8,DATA_AN!$A$300:$A$308,0))</f>
        <v>Chuỗi nào cũng được – đừng phá lãi chỉ để giữ chuỗi.</v>
      </c>
      <c r="F21" s="73"/>
      <c r="G21" s="73"/>
      <c r="H21" s="73"/>
      <c r="I21" s="73"/>
      <c r="J21" s="73"/>
      <c r="K21" s="73"/>
      <c r="L21" s="73"/>
      <c r="M21" s="73"/>
      <c r="N21" s="73"/>
    </row>
    <row r="22" customFormat="false" ht="31.5" hidden="false" customHeight="true" outlineLevel="0" collapsed="false">
      <c r="B22" s="23" t="s">
        <v>475</v>
      </c>
      <c r="C22" s="23"/>
      <c r="D22" s="23"/>
      <c r="E22" s="37" t="str">
        <f aca="false">INDEX(DATA_AN!$G$300:$G$308,MATCH($F$8,DATA_AN!$A$300:$A$308,0))</f>
        <v>Draven Dũng Sĩ Thần Rừng (lên 9)  ·  Hoa Linh Ahri &amp; Ashe (lên 9)  ·  Quái Rừng thuần (Rồng Ngàn Tuổi)</v>
      </c>
      <c r="F22" s="37"/>
      <c r="G22" s="37"/>
      <c r="H22" s="37"/>
      <c r="I22" s="37"/>
      <c r="J22" s="37"/>
      <c r="K22" s="37"/>
      <c r="L22" s="37"/>
      <c r="M22" s="37"/>
      <c r="N22" s="37"/>
    </row>
    <row r="23" customFormat="false" ht="31.5" hidden="false" customHeight="true" outlineLevel="0" collapsed="false">
      <c r="B23" s="23" t="s">
        <v>476</v>
      </c>
      <c r="C23" s="23"/>
      <c r="D23" s="23"/>
      <c r="E23" s="17" t="str">
        <f aca="false">INDEX(DATA_AN!$H$300:$H$308,MATCH($F$8,DATA_AN!$A$300:$A$308,0))</f>
        <v>3-2: lõi Trang bị hoặc Ấn khớp chủ lực · 4-2: lõi Giao tranh.</v>
      </c>
      <c r="F23" s="17"/>
      <c r="G23" s="17"/>
      <c r="H23" s="17"/>
      <c r="I23" s="17"/>
      <c r="J23" s="17"/>
      <c r="K23" s="17"/>
      <c r="L23" s="17"/>
      <c r="M23" s="17"/>
      <c r="N23" s="17"/>
    </row>
    <row r="24" customFormat="false" ht="31.5" hidden="false" customHeight="true" outlineLevel="0" collapsed="false">
      <c r="B24" s="23" t="s">
        <v>477</v>
      </c>
      <c r="C24" s="23"/>
      <c r="D24" s="23"/>
      <c r="E24" s="74" t="str">
        <f aca="false">INDEX(DATA_AN!$I$300:$I$308,MATCH($F$8,DATA_AN!$A$300:$A$308,0))</f>
        <v>Đổi tướng ở Giai đoạn 3 (mất hết lợi thế vàng) · mua Tinh Linh làm tụt mốc lãi 10/20/30/40/50.</v>
      </c>
      <c r="F24" s="74"/>
      <c r="G24" s="74"/>
      <c r="H24" s="74"/>
      <c r="I24" s="74"/>
      <c r="J24" s="74"/>
      <c r="K24" s="74"/>
      <c r="L24" s="74"/>
      <c r="M24" s="74"/>
      <c r="N24" s="74"/>
    </row>
    <row r="25" customFormat="false" ht="30" hidden="false" customHeight="true" outlineLevel="0" collapsed="false">
      <c r="B25" s="23" t="s">
        <v>478</v>
      </c>
      <c r="C25" s="23"/>
      <c r="D25" s="23"/>
      <c r="E25" s="75" t="str">
        <f aca="false">HYPERLINK("#'CHỌN ẤN → ĐỘI HÌNH'!B"&amp;INDEX(DATA_AN!$P$300:$P$308,MATCH($F$8,DATA_AN!$A$300:$A$308,0)),"▶ "&amp;INDEX(DATA_AN!$S$300:$S$308,MATCH($F$8,DATA_AN!$A$300:$A$308,0)))</f>
        <v>▶ Draven Dũng Sĩ Thần Rừng (lên 9)</v>
      </c>
      <c r="F25" s="75"/>
      <c r="G25" s="75"/>
      <c r="H25" s="75" t="str">
        <f aca="false">HYPERLINK("#'CHỌN ẤN → ĐỘI HÌNH'!B"&amp;INDEX(DATA_AN!$Q$300:$Q$308,MATCH($F$8,DATA_AN!$A$300:$A$308,0)),"▶ "&amp;INDEX(DATA_AN!$T$300:$T$308,MATCH($F$8,DATA_AN!$A$300:$A$308,0)))</f>
        <v>▶ Hoa Linh Ahri &amp; Ashe (lên 9)</v>
      </c>
      <c r="I25" s="75"/>
      <c r="J25" s="75"/>
      <c r="K25" s="75" t="str">
        <f aca="false">HYPERLINK("#'CHỌN ẤN → ĐỘI HÌNH'!B"&amp;INDEX(DATA_AN!$R$300:$R$308,MATCH($F$8,DATA_AN!$A$300:$A$308,0)),"▶ "&amp;INDEX(DATA_AN!$U$300:$U$308,MATCH($F$8,DATA_AN!$A$300:$A$308,0)))</f>
        <v>▶ Quái Rừng thuần (Rồng Ngàn Tuổi)</v>
      </c>
      <c r="L25" s="75"/>
      <c r="M25" s="75"/>
    </row>
    <row r="26" customFormat="false" ht="25.5" hidden="false" customHeight="true" outlineLevel="0" collapsed="false">
      <c r="B26" s="76" t="str">
        <f aca="false">"👉 Lõi cho Ấn? Sang trang CHỌN ẤN → ĐỘI HÌNH để nhập ấn và xem chính xác ai đeo, mở mốc gì."</f>
        <v>👉 Lõi cho Ấn? Sang trang CHỌN ẤN → ĐỘI HÌNH để nhập ấn và xem chính xác ai đeo, mở mốc gì.</v>
      </c>
      <c r="C26" s="76"/>
      <c r="D26" s="76"/>
      <c r="E26" s="76"/>
      <c r="F26" s="76"/>
      <c r="G26" s="76"/>
      <c r="H26" s="76"/>
      <c r="I26" s="76"/>
      <c r="J26" s="76"/>
      <c r="K26" s="76"/>
      <c r="L26" s="76"/>
      <c r="M26" s="76"/>
      <c r="N26" s="76"/>
    </row>
    <row r="28" customFormat="false" ht="21.75" hidden="false" customHeight="true" outlineLevel="0" collapsed="false">
      <c r="B28" s="6" t="s">
        <v>479</v>
      </c>
      <c r="C28" s="6"/>
      <c r="D28" s="6"/>
      <c r="E28" s="6"/>
      <c r="F28" s="6"/>
      <c r="G28" s="6"/>
      <c r="H28" s="6"/>
      <c r="I28" s="6"/>
      <c r="J28" s="6"/>
      <c r="K28" s="6"/>
      <c r="L28" s="6"/>
      <c r="M28" s="6"/>
      <c r="N28" s="6"/>
    </row>
    <row r="29" customFormat="false" ht="15" hidden="false" customHeight="true" outlineLevel="0" collapsed="false">
      <c r="B29" s="47" t="s">
        <v>50</v>
      </c>
      <c r="C29" s="48" t="s">
        <v>480</v>
      </c>
      <c r="D29" s="48"/>
      <c r="E29" s="47" t="s">
        <v>481</v>
      </c>
      <c r="F29" s="47" t="s">
        <v>482</v>
      </c>
      <c r="G29" s="48" t="s">
        <v>483</v>
      </c>
      <c r="H29" s="48"/>
      <c r="I29" s="48" t="s">
        <v>484</v>
      </c>
      <c r="J29" s="48"/>
      <c r="K29" s="48" t="s">
        <v>485</v>
      </c>
      <c r="L29" s="48"/>
      <c r="M29" s="48" t="s">
        <v>155</v>
      </c>
      <c r="N29" s="48"/>
    </row>
    <row r="30" customFormat="false" ht="36" hidden="false" customHeight="true" outlineLevel="0" collapsed="false">
      <c r="B30" s="56"/>
      <c r="C30" s="77" t="s">
        <v>486</v>
      </c>
      <c r="D30" s="77"/>
      <c r="E30" s="78" t="s">
        <v>487</v>
      </c>
      <c r="F30" s="79" t="s">
        <v>56</v>
      </c>
      <c r="G30" s="19" t="s">
        <v>488</v>
      </c>
      <c r="H30" s="19"/>
      <c r="I30" s="80" t="s">
        <v>489</v>
      </c>
      <c r="J30" s="80"/>
      <c r="K30" s="19" t="s">
        <v>490</v>
      </c>
      <c r="L30" s="19"/>
      <c r="M30" s="19" t="s">
        <v>491</v>
      </c>
      <c r="N30" s="19"/>
    </row>
    <row r="31" customFormat="false" ht="36" hidden="false" customHeight="true" outlineLevel="0" collapsed="false">
      <c r="B31" s="56"/>
      <c r="C31" s="77" t="s">
        <v>492</v>
      </c>
      <c r="D31" s="77"/>
      <c r="E31" s="78" t="s">
        <v>487</v>
      </c>
      <c r="F31" s="79" t="s">
        <v>56</v>
      </c>
      <c r="G31" s="19" t="s">
        <v>493</v>
      </c>
      <c r="H31" s="19"/>
      <c r="I31" s="80" t="s">
        <v>489</v>
      </c>
      <c r="J31" s="80"/>
      <c r="K31" s="19" t="s">
        <v>494</v>
      </c>
      <c r="L31" s="19"/>
      <c r="M31" s="19" t="s">
        <v>495</v>
      </c>
      <c r="N31" s="19"/>
    </row>
    <row r="32" customFormat="false" ht="36" hidden="false" customHeight="true" outlineLevel="0" collapsed="false">
      <c r="B32" s="56"/>
      <c r="C32" s="77" t="s">
        <v>496</v>
      </c>
      <c r="D32" s="77"/>
      <c r="E32" s="78" t="s">
        <v>497</v>
      </c>
      <c r="F32" s="79" t="s">
        <v>498</v>
      </c>
      <c r="G32" s="19" t="s">
        <v>499</v>
      </c>
      <c r="H32" s="19"/>
      <c r="I32" s="80" t="s">
        <v>500</v>
      </c>
      <c r="J32" s="80"/>
      <c r="K32" s="19" t="s">
        <v>501</v>
      </c>
      <c r="L32" s="19"/>
      <c r="M32" s="19" t="s">
        <v>502</v>
      </c>
      <c r="N32" s="19"/>
    </row>
    <row r="33" customFormat="false" ht="36" hidden="false" customHeight="true" outlineLevel="0" collapsed="false">
      <c r="B33" s="56"/>
      <c r="C33" s="77" t="s">
        <v>503</v>
      </c>
      <c r="D33" s="77"/>
      <c r="E33" s="78" t="s">
        <v>504</v>
      </c>
      <c r="F33" s="79" t="s">
        <v>56</v>
      </c>
      <c r="G33" s="19" t="s">
        <v>505</v>
      </c>
      <c r="H33" s="19"/>
      <c r="I33" s="80" t="s">
        <v>506</v>
      </c>
      <c r="J33" s="80"/>
      <c r="K33" s="19" t="s">
        <v>507</v>
      </c>
      <c r="L33" s="19"/>
      <c r="M33" s="19" t="s">
        <v>508</v>
      </c>
      <c r="N33" s="19"/>
    </row>
    <row r="34" customFormat="false" ht="36" hidden="false" customHeight="true" outlineLevel="0" collapsed="false">
      <c r="B34" s="56"/>
      <c r="C34" s="77" t="s">
        <v>509</v>
      </c>
      <c r="D34" s="77"/>
      <c r="E34" s="78" t="s">
        <v>510</v>
      </c>
      <c r="F34" s="79" t="s">
        <v>56</v>
      </c>
      <c r="G34" s="19" t="s">
        <v>511</v>
      </c>
      <c r="H34" s="19"/>
      <c r="I34" s="80" t="s">
        <v>512</v>
      </c>
      <c r="J34" s="80"/>
      <c r="K34" s="19" t="s">
        <v>513</v>
      </c>
      <c r="L34" s="19"/>
      <c r="M34" s="19" t="s">
        <v>514</v>
      </c>
      <c r="N34" s="19"/>
    </row>
    <row r="35" customFormat="false" ht="36" hidden="false" customHeight="true" outlineLevel="0" collapsed="false">
      <c r="B35" s="56"/>
      <c r="C35" s="77" t="s">
        <v>515</v>
      </c>
      <c r="D35" s="77"/>
      <c r="E35" s="78" t="s">
        <v>516</v>
      </c>
      <c r="F35" s="79" t="s">
        <v>56</v>
      </c>
      <c r="G35" s="19" t="s">
        <v>517</v>
      </c>
      <c r="H35" s="19"/>
      <c r="I35" s="80" t="s">
        <v>518</v>
      </c>
      <c r="J35" s="80"/>
      <c r="K35" s="19" t="s">
        <v>519</v>
      </c>
      <c r="L35" s="19"/>
      <c r="M35" s="19" t="s">
        <v>514</v>
      </c>
      <c r="N35" s="19"/>
    </row>
    <row r="36" customFormat="false" ht="36" hidden="false" customHeight="true" outlineLevel="0" collapsed="false">
      <c r="B36" s="56"/>
      <c r="C36" s="77" t="s">
        <v>520</v>
      </c>
      <c r="D36" s="77"/>
      <c r="E36" s="78" t="s">
        <v>521</v>
      </c>
      <c r="F36" s="79" t="s">
        <v>522</v>
      </c>
      <c r="G36" s="19" t="s">
        <v>523</v>
      </c>
      <c r="H36" s="19"/>
      <c r="I36" s="80" t="s">
        <v>524</v>
      </c>
      <c r="J36" s="80"/>
      <c r="K36" s="19" t="s">
        <v>525</v>
      </c>
      <c r="L36" s="19"/>
      <c r="M36" s="19" t="s">
        <v>526</v>
      </c>
      <c r="N36" s="19"/>
    </row>
    <row r="37" customFormat="false" ht="36" hidden="false" customHeight="true" outlineLevel="0" collapsed="false">
      <c r="B37" s="56"/>
      <c r="C37" s="77" t="s">
        <v>527</v>
      </c>
      <c r="D37" s="77"/>
      <c r="E37" s="78" t="s">
        <v>528</v>
      </c>
      <c r="F37" s="79" t="s">
        <v>529</v>
      </c>
      <c r="G37" s="19" t="s">
        <v>530</v>
      </c>
      <c r="H37" s="19"/>
      <c r="I37" s="80" t="s">
        <v>531</v>
      </c>
      <c r="J37" s="80"/>
      <c r="K37" s="19" t="s">
        <v>532</v>
      </c>
      <c r="L37" s="19"/>
      <c r="M37" s="19" t="s">
        <v>533</v>
      </c>
      <c r="N37" s="19"/>
    </row>
    <row r="38" customFormat="false" ht="36" hidden="false" customHeight="true" outlineLevel="0" collapsed="false">
      <c r="B38" s="56"/>
      <c r="C38" s="77" t="s">
        <v>534</v>
      </c>
      <c r="D38" s="77"/>
      <c r="E38" s="78" t="s">
        <v>528</v>
      </c>
      <c r="F38" s="79" t="s">
        <v>535</v>
      </c>
      <c r="G38" s="19" t="s">
        <v>536</v>
      </c>
      <c r="H38" s="19"/>
      <c r="I38" s="80" t="s">
        <v>537</v>
      </c>
      <c r="J38" s="80"/>
      <c r="K38" s="19" t="s">
        <v>538</v>
      </c>
      <c r="L38" s="19"/>
      <c r="M38" s="19" t="s">
        <v>539</v>
      </c>
      <c r="N38" s="19"/>
    </row>
    <row r="39" customFormat="false" ht="36" hidden="false" customHeight="true" outlineLevel="0" collapsed="false">
      <c r="B39" s="56"/>
      <c r="C39" s="77" t="s">
        <v>540</v>
      </c>
      <c r="D39" s="77"/>
      <c r="E39" s="78" t="s">
        <v>541</v>
      </c>
      <c r="F39" s="79" t="s">
        <v>542</v>
      </c>
      <c r="G39" s="19" t="s">
        <v>543</v>
      </c>
      <c r="H39" s="19"/>
      <c r="I39" s="80" t="s">
        <v>544</v>
      </c>
      <c r="J39" s="80"/>
      <c r="K39" s="19" t="s">
        <v>545</v>
      </c>
      <c r="L39" s="19"/>
      <c r="M39" s="19" t="s">
        <v>546</v>
      </c>
      <c r="N39" s="19"/>
    </row>
    <row r="40" customFormat="false" ht="36" hidden="false" customHeight="true" outlineLevel="0" collapsed="false">
      <c r="B40" s="56"/>
      <c r="C40" s="77" t="s">
        <v>547</v>
      </c>
      <c r="D40" s="77"/>
      <c r="E40" s="78" t="s">
        <v>541</v>
      </c>
      <c r="F40" s="79" t="s">
        <v>548</v>
      </c>
      <c r="G40" s="19" t="s">
        <v>549</v>
      </c>
      <c r="H40" s="19"/>
      <c r="I40" s="80" t="s">
        <v>214</v>
      </c>
      <c r="J40" s="80"/>
      <c r="K40" s="19" t="s">
        <v>550</v>
      </c>
      <c r="L40" s="19"/>
      <c r="M40" s="19" t="s">
        <v>514</v>
      </c>
      <c r="N40" s="19"/>
    </row>
    <row r="41" customFormat="false" ht="36" hidden="false" customHeight="true" outlineLevel="0" collapsed="false">
      <c r="B41" s="56"/>
      <c r="C41" s="77" t="s">
        <v>551</v>
      </c>
      <c r="D41" s="77"/>
      <c r="E41" s="78" t="s">
        <v>552</v>
      </c>
      <c r="F41" s="79" t="s">
        <v>66</v>
      </c>
      <c r="G41" s="19" t="s">
        <v>553</v>
      </c>
      <c r="H41" s="19"/>
      <c r="I41" s="80" t="s">
        <v>554</v>
      </c>
      <c r="J41" s="80"/>
      <c r="K41" s="19" t="s">
        <v>555</v>
      </c>
      <c r="L41" s="19"/>
      <c r="M41" s="19" t="s">
        <v>514</v>
      </c>
      <c r="N41" s="19"/>
    </row>
    <row r="43" customFormat="false" ht="21.75" hidden="false" customHeight="true" outlineLevel="0" collapsed="false">
      <c r="B43" s="6" t="s">
        <v>556</v>
      </c>
      <c r="C43" s="6"/>
      <c r="D43" s="6"/>
      <c r="E43" s="6"/>
      <c r="F43" s="6"/>
      <c r="G43" s="6"/>
      <c r="H43" s="6"/>
      <c r="I43" s="6"/>
      <c r="J43" s="6"/>
      <c r="K43" s="6"/>
      <c r="L43" s="6"/>
      <c r="M43" s="6"/>
      <c r="N43" s="6"/>
    </row>
    <row r="44" customFormat="false" ht="15" hidden="false" customHeight="true" outlineLevel="0" collapsed="false">
      <c r="B44" s="48" t="s">
        <v>557</v>
      </c>
      <c r="C44" s="48"/>
      <c r="D44" s="48" t="s">
        <v>558</v>
      </c>
      <c r="E44" s="48"/>
      <c r="F44" s="48"/>
      <c r="G44" s="48"/>
      <c r="H44" s="48" t="s">
        <v>559</v>
      </c>
      <c r="I44" s="48"/>
      <c r="J44" s="48"/>
      <c r="K44" s="48" t="s">
        <v>560</v>
      </c>
      <c r="L44" s="48"/>
      <c r="M44" s="48"/>
      <c r="N44" s="48"/>
    </row>
    <row r="45" customFormat="false" ht="48" hidden="false" customHeight="true" outlineLevel="0" collapsed="false">
      <c r="B45" s="23" t="s">
        <v>459</v>
      </c>
      <c r="C45" s="23"/>
      <c r="D45" s="19" t="s">
        <v>561</v>
      </c>
      <c r="E45" s="19"/>
      <c r="F45" s="19"/>
      <c r="G45" s="19"/>
      <c r="H45" s="19" t="s">
        <v>562</v>
      </c>
      <c r="I45" s="19"/>
      <c r="J45" s="19"/>
      <c r="K45" s="80" t="s">
        <v>563</v>
      </c>
      <c r="L45" s="80"/>
      <c r="M45" s="80"/>
      <c r="N45" s="80"/>
    </row>
    <row r="46" customFormat="false" ht="48" hidden="false" customHeight="true" outlineLevel="0" collapsed="false">
      <c r="B46" s="23" t="s">
        <v>564</v>
      </c>
      <c r="C46" s="23"/>
      <c r="D46" s="19" t="s">
        <v>565</v>
      </c>
      <c r="E46" s="19"/>
      <c r="F46" s="19"/>
      <c r="G46" s="19"/>
      <c r="H46" s="19" t="s">
        <v>566</v>
      </c>
      <c r="I46" s="19"/>
      <c r="J46" s="19"/>
      <c r="K46" s="80" t="s">
        <v>567</v>
      </c>
      <c r="L46" s="80"/>
      <c r="M46" s="80"/>
      <c r="N46" s="80"/>
    </row>
    <row r="47" customFormat="false" ht="48" hidden="false" customHeight="true" outlineLevel="0" collapsed="false">
      <c r="B47" s="23" t="s">
        <v>568</v>
      </c>
      <c r="C47" s="23"/>
      <c r="D47" s="19" t="s">
        <v>569</v>
      </c>
      <c r="E47" s="19"/>
      <c r="F47" s="19"/>
      <c r="G47" s="19"/>
      <c r="H47" s="19" t="s">
        <v>570</v>
      </c>
      <c r="I47" s="19"/>
      <c r="J47" s="19"/>
      <c r="K47" s="80" t="s">
        <v>571</v>
      </c>
      <c r="L47" s="80"/>
      <c r="M47" s="80"/>
      <c r="N47" s="80"/>
    </row>
    <row r="48" customFormat="false" ht="48" hidden="false" customHeight="true" outlineLevel="0" collapsed="false">
      <c r="B48" s="23" t="s">
        <v>572</v>
      </c>
      <c r="C48" s="23"/>
      <c r="D48" s="19" t="s">
        <v>573</v>
      </c>
      <c r="E48" s="19"/>
      <c r="F48" s="19"/>
      <c r="G48" s="19"/>
      <c r="H48" s="19" t="s">
        <v>574</v>
      </c>
      <c r="I48" s="19"/>
      <c r="J48" s="19"/>
      <c r="K48" s="80" t="s">
        <v>575</v>
      </c>
      <c r="L48" s="80"/>
      <c r="M48" s="80"/>
      <c r="N48" s="80"/>
    </row>
    <row r="49" customFormat="false" ht="48" hidden="false" customHeight="true" outlineLevel="0" collapsed="false">
      <c r="B49" s="23" t="s">
        <v>576</v>
      </c>
      <c r="C49" s="23"/>
      <c r="D49" s="19" t="s">
        <v>577</v>
      </c>
      <c r="E49" s="19"/>
      <c r="F49" s="19"/>
      <c r="G49" s="19"/>
      <c r="H49" s="19" t="s">
        <v>578</v>
      </c>
      <c r="I49" s="19"/>
      <c r="J49" s="19"/>
      <c r="K49" s="80" t="s">
        <v>579</v>
      </c>
      <c r="L49" s="80"/>
      <c r="M49" s="80"/>
      <c r="N49" s="80"/>
    </row>
    <row r="50" customFormat="false" ht="48" hidden="false" customHeight="true" outlineLevel="0" collapsed="false">
      <c r="B50" s="23" t="s">
        <v>580</v>
      </c>
      <c r="C50" s="23"/>
      <c r="D50" s="19" t="s">
        <v>581</v>
      </c>
      <c r="E50" s="19"/>
      <c r="F50" s="19"/>
      <c r="G50" s="19"/>
      <c r="H50" s="19" t="s">
        <v>582</v>
      </c>
      <c r="I50" s="19"/>
      <c r="J50" s="19"/>
      <c r="K50" s="80" t="s">
        <v>583</v>
      </c>
      <c r="L50" s="80"/>
      <c r="M50" s="80"/>
      <c r="N50" s="80"/>
    </row>
    <row r="51" customFormat="false" ht="48" hidden="false" customHeight="true" outlineLevel="0" collapsed="false">
      <c r="B51" s="23" t="s">
        <v>584</v>
      </c>
      <c r="C51" s="23"/>
      <c r="D51" s="19" t="s">
        <v>585</v>
      </c>
      <c r="E51" s="19"/>
      <c r="F51" s="19"/>
      <c r="G51" s="19"/>
      <c r="H51" s="19" t="s">
        <v>586</v>
      </c>
      <c r="I51" s="19"/>
      <c r="J51" s="19"/>
      <c r="K51" s="80" t="s">
        <v>587</v>
      </c>
      <c r="L51" s="80"/>
      <c r="M51" s="80"/>
      <c r="N51" s="80"/>
    </row>
    <row r="52" customFormat="false" ht="48" hidden="false" customHeight="true" outlineLevel="0" collapsed="false">
      <c r="B52" s="23" t="s">
        <v>588</v>
      </c>
      <c r="C52" s="23"/>
      <c r="D52" s="19" t="s">
        <v>589</v>
      </c>
      <c r="E52" s="19"/>
      <c r="F52" s="19"/>
      <c r="G52" s="19"/>
      <c r="H52" s="19" t="s">
        <v>590</v>
      </c>
      <c r="I52" s="19"/>
      <c r="J52" s="19"/>
      <c r="K52" s="80" t="s">
        <v>591</v>
      </c>
      <c r="L52" s="80"/>
      <c r="M52" s="80"/>
      <c r="N52" s="80"/>
    </row>
    <row r="53" customFormat="false" ht="48" hidden="false" customHeight="true" outlineLevel="0" collapsed="false">
      <c r="B53" s="23" t="s">
        <v>592</v>
      </c>
      <c r="C53" s="23"/>
      <c r="D53" s="19" t="s">
        <v>593</v>
      </c>
      <c r="E53" s="19"/>
      <c r="F53" s="19"/>
      <c r="G53" s="19"/>
      <c r="H53" s="19" t="s">
        <v>594</v>
      </c>
      <c r="I53" s="19"/>
      <c r="J53" s="19"/>
      <c r="K53" s="80" t="s">
        <v>595</v>
      </c>
      <c r="L53" s="80"/>
      <c r="M53" s="80"/>
      <c r="N53" s="80"/>
    </row>
    <row r="55" customFormat="false" ht="15" hidden="false" customHeight="true" outlineLevel="0" collapsed="false">
      <c r="B55" s="46" t="s">
        <v>596</v>
      </c>
      <c r="C55" s="46"/>
      <c r="D55" s="46"/>
      <c r="E55" s="46"/>
      <c r="F55" s="46"/>
      <c r="G55" s="46"/>
      <c r="H55" s="46"/>
      <c r="I55" s="46"/>
      <c r="J55" s="46"/>
      <c r="K55" s="46"/>
      <c r="L55" s="46"/>
      <c r="M55" s="46"/>
      <c r="N55" s="46"/>
    </row>
    <row r="56" customFormat="false" ht="15" hidden="false" customHeight="false" outlineLevel="0" collapsed="false">
      <c r="B56" s="46"/>
      <c r="C56" s="46"/>
      <c r="D56" s="46"/>
      <c r="E56" s="46"/>
      <c r="F56" s="46"/>
      <c r="G56" s="46"/>
      <c r="H56" s="46"/>
      <c r="I56" s="46"/>
      <c r="J56" s="46"/>
      <c r="K56" s="46"/>
      <c r="L56" s="46"/>
      <c r="M56" s="46"/>
      <c r="N56" s="46"/>
    </row>
  </sheetData>
  <mergeCells count="151">
    <mergeCell ref="B2:K2"/>
    <mergeCell ref="L2:N2"/>
    <mergeCell ref="B3:K3"/>
    <mergeCell ref="L3:N3"/>
    <mergeCell ref="B4:D4"/>
    <mergeCell ref="B6:N6"/>
    <mergeCell ref="B7:N7"/>
    <mergeCell ref="B8:E8"/>
    <mergeCell ref="F8:J8"/>
    <mergeCell ref="B9:E9"/>
    <mergeCell ref="F9:J9"/>
    <mergeCell ref="B10:E10"/>
    <mergeCell ref="F10:J10"/>
    <mergeCell ref="B11:E11"/>
    <mergeCell ref="F11:J11"/>
    <mergeCell ref="B13:N13"/>
    <mergeCell ref="B14:D14"/>
    <mergeCell ref="E14:N14"/>
    <mergeCell ref="B15:D15"/>
    <mergeCell ref="E15:N15"/>
    <mergeCell ref="B16:D16"/>
    <mergeCell ref="E16:N16"/>
    <mergeCell ref="B17:D17"/>
    <mergeCell ref="E17:N17"/>
    <mergeCell ref="B18:D18"/>
    <mergeCell ref="E18:N18"/>
    <mergeCell ref="B19:D19"/>
    <mergeCell ref="E19:N19"/>
    <mergeCell ref="B20:D20"/>
    <mergeCell ref="E20:N20"/>
    <mergeCell ref="B21:D21"/>
    <mergeCell ref="E21:N21"/>
    <mergeCell ref="B22:D22"/>
    <mergeCell ref="E22:N22"/>
    <mergeCell ref="B23:D23"/>
    <mergeCell ref="E23:N23"/>
    <mergeCell ref="B24:D24"/>
    <mergeCell ref="E24:N24"/>
    <mergeCell ref="B25:D25"/>
    <mergeCell ref="E25:G25"/>
    <mergeCell ref="H25:J25"/>
    <mergeCell ref="K25:M25"/>
    <mergeCell ref="B26:N26"/>
    <mergeCell ref="B28:N28"/>
    <mergeCell ref="C29:D29"/>
    <mergeCell ref="G29:H29"/>
    <mergeCell ref="I29:J29"/>
    <mergeCell ref="K29:L29"/>
    <mergeCell ref="M29:N29"/>
    <mergeCell ref="C30:D30"/>
    <mergeCell ref="G30:H30"/>
    <mergeCell ref="I30:J30"/>
    <mergeCell ref="K30:L30"/>
    <mergeCell ref="M30:N30"/>
    <mergeCell ref="C31:D31"/>
    <mergeCell ref="G31:H31"/>
    <mergeCell ref="I31:J31"/>
    <mergeCell ref="K31:L31"/>
    <mergeCell ref="M31:N31"/>
    <mergeCell ref="C32:D32"/>
    <mergeCell ref="G32:H32"/>
    <mergeCell ref="I32:J32"/>
    <mergeCell ref="K32:L32"/>
    <mergeCell ref="M32:N32"/>
    <mergeCell ref="C33:D33"/>
    <mergeCell ref="G33:H33"/>
    <mergeCell ref="I33:J33"/>
    <mergeCell ref="K33:L33"/>
    <mergeCell ref="M33:N33"/>
    <mergeCell ref="C34:D34"/>
    <mergeCell ref="G34:H34"/>
    <mergeCell ref="I34:J34"/>
    <mergeCell ref="K34:L34"/>
    <mergeCell ref="M34:N34"/>
    <mergeCell ref="C35:D35"/>
    <mergeCell ref="G35:H35"/>
    <mergeCell ref="I35:J35"/>
    <mergeCell ref="K35:L35"/>
    <mergeCell ref="M35:N35"/>
    <mergeCell ref="C36:D36"/>
    <mergeCell ref="G36:H36"/>
    <mergeCell ref="I36:J36"/>
    <mergeCell ref="K36:L36"/>
    <mergeCell ref="M36:N36"/>
    <mergeCell ref="C37:D37"/>
    <mergeCell ref="G37:H37"/>
    <mergeCell ref="I37:J37"/>
    <mergeCell ref="K37:L37"/>
    <mergeCell ref="M37:N37"/>
    <mergeCell ref="C38:D38"/>
    <mergeCell ref="G38:H38"/>
    <mergeCell ref="I38:J38"/>
    <mergeCell ref="K38:L38"/>
    <mergeCell ref="M38:N38"/>
    <mergeCell ref="C39:D39"/>
    <mergeCell ref="G39:H39"/>
    <mergeCell ref="I39:J39"/>
    <mergeCell ref="K39:L39"/>
    <mergeCell ref="M39:N39"/>
    <mergeCell ref="C40:D40"/>
    <mergeCell ref="G40:H40"/>
    <mergeCell ref="I40:J40"/>
    <mergeCell ref="K40:L40"/>
    <mergeCell ref="M40:N40"/>
    <mergeCell ref="C41:D41"/>
    <mergeCell ref="G41:H41"/>
    <mergeCell ref="I41:J41"/>
    <mergeCell ref="K41:L41"/>
    <mergeCell ref="M41:N41"/>
    <mergeCell ref="B43:N43"/>
    <mergeCell ref="B44:C44"/>
    <mergeCell ref="D44:G44"/>
    <mergeCell ref="H44:J44"/>
    <mergeCell ref="K44:N44"/>
    <mergeCell ref="B45:C45"/>
    <mergeCell ref="D45:G45"/>
    <mergeCell ref="H45:J45"/>
    <mergeCell ref="K45:N45"/>
    <mergeCell ref="B46:C46"/>
    <mergeCell ref="D46:G46"/>
    <mergeCell ref="H46:J46"/>
    <mergeCell ref="K46:N46"/>
    <mergeCell ref="B47:C47"/>
    <mergeCell ref="D47:G47"/>
    <mergeCell ref="H47:J47"/>
    <mergeCell ref="K47:N47"/>
    <mergeCell ref="B48:C48"/>
    <mergeCell ref="D48:G48"/>
    <mergeCell ref="H48:J48"/>
    <mergeCell ref="K48:N48"/>
    <mergeCell ref="B49:C49"/>
    <mergeCell ref="D49:G49"/>
    <mergeCell ref="H49:J49"/>
    <mergeCell ref="K49:N49"/>
    <mergeCell ref="B50:C50"/>
    <mergeCell ref="D50:G50"/>
    <mergeCell ref="H50:J50"/>
    <mergeCell ref="K50:N50"/>
    <mergeCell ref="B51:C51"/>
    <mergeCell ref="D51:G51"/>
    <mergeCell ref="H51:J51"/>
    <mergeCell ref="K51:N51"/>
    <mergeCell ref="B52:C52"/>
    <mergeCell ref="D52:G52"/>
    <mergeCell ref="H52:J52"/>
    <mergeCell ref="K52:N52"/>
    <mergeCell ref="B53:C53"/>
    <mergeCell ref="D53:G53"/>
    <mergeCell ref="H53:J53"/>
    <mergeCell ref="K53:N53"/>
    <mergeCell ref="B55:N56"/>
  </mergeCells>
  <conditionalFormatting sqref="F30:F41">
    <cfRule type="expression" priority="2" aboveAverage="0" equalAverage="0" bottom="0" percent="0" rank="0" text="" dxfId="0">
      <formula>LEFT(F30,1)="S"</formula>
    </cfRule>
    <cfRule type="expression" priority="3" aboveAverage="0" equalAverage="0" bottom="0" percent="0" rank="0" text="" dxfId="1">
      <formula>LEFT(F30,1)="A"</formula>
    </cfRule>
  </conditionalFormatting>
  <conditionalFormatting sqref="M30:M41">
    <cfRule type="expression" priority="4" aboveAverage="0" equalAverage="0" bottom="0" percent="0" rank="0" text="" dxfId="5">
      <formula>OR(LEFT(M30,1)="↑",LEFT(M30,1)="↗")</formula>
    </cfRule>
    <cfRule type="expression" priority="5" aboveAverage="0" equalAverage="0" bottom="0" percent="0" rank="0" text="" dxfId="4">
      <formula>OR(LEFT(M30,1)="↓",LEFT(M30,1)="↘")</formula>
    </cfRule>
  </conditionalFormatting>
  <dataValidations count="4">
    <dataValidation allowBlank="false" error="Vui lòng chọn từ danh sách." errorStyle="stop" errorTitle="Không hợp lệ" operator="between" prompt="Chọn loại lõi" promptTitle="Bấm để chọn" showDropDown="false" showErrorMessage="true" showInputMessage="true" sqref="F8" type="list">
      <formula1>DATA_AN!$A$300:$A$308</formula1>
      <formula2>0</formula2>
    </dataValidation>
    <dataValidation allowBlank="false" error="Vui lòng chọn từ danh sách." errorStyle="stop" errorTitle="Không hợp lệ" operator="between" prompt="Bạc / Vàng / Kim Cương" promptTitle="Bấm để chọn" showDropDown="false" showErrorMessage="true" showInputMessage="true" sqref="F9" type="list">
      <formula1>DATA_AN!$A$320:$A$322</formula1>
      <formula2>0</formula2>
    </dataValidation>
    <dataValidation allowBlank="false" error="Vui lòng chọn từ danh sách." errorStyle="stop" errorTitle="Không hợp lệ" operator="between" prompt="Lõi 1 (2-1), lõi 2 (3-2), lõi 3 (4-2)" promptTitle="Bấm để chọn" showDropDown="false" showErrorMessage="true" showInputMessage="true" sqref="F10" type="list">
      <formula1>DATA_AN!$A$324:$A$326</formula1>
      <formula2>0</formula2>
    </dataValidation>
    <dataValidation allowBlank="false" error="Vui lòng chọn từ danh sách." errorStyle="stop" errorTitle="Không hợp lệ" operator="between" prompt="Máu người chơi lúc nhận lõi" promptTitle="Bấm để chọn" showDropDown="false" showErrorMessage="true" showInputMessage="true" sqref="F11" type="list">
      <formula1>DATA_AN!$A$328:$A$330</formula1>
      <formula2>0</formula2>
    </dataValidation>
  </dataValidations>
  <hyperlinks>
    <hyperlink ref="B4" location="'TRANG CHỦ'!A1" display="◄ Về Trang Chủ"/>
    <hyperlink ref="B26" location="'CHỌN ẤN → ĐỘI HÌNH'!E8" display="file:///home/claude/tft/v1.8_2026-10-06_DTCL_Huong_Dan_Thach_Dau_Mua18.xlsx#'CHỌN ẤN → ĐỘI HÌNH'!E8"/>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AF37"/>
    <pageSetUpPr fitToPage="true"/>
  </sheetPr>
  <dimension ref="B1:N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597</v>
      </c>
      <c r="C2" s="25"/>
      <c r="D2" s="25"/>
      <c r="E2" s="25"/>
      <c r="F2" s="25"/>
      <c r="G2" s="25"/>
      <c r="H2" s="25"/>
      <c r="I2" s="25"/>
      <c r="J2" s="25"/>
      <c r="K2" s="25"/>
      <c r="L2" s="5" t="s">
        <v>121</v>
      </c>
      <c r="M2" s="5"/>
      <c r="N2" s="5"/>
    </row>
    <row r="3" customFormat="false" ht="19.5" hidden="false" customHeight="true" outlineLevel="0" collapsed="false">
      <c r="B3" s="26" t="s">
        <v>598</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30" hidden="false" customHeight="true" outlineLevel="0" collapsed="false">
      <c r="B6" s="23" t="s">
        <v>599</v>
      </c>
      <c r="C6" s="23"/>
      <c r="D6" s="23"/>
      <c r="E6" s="30" t="s">
        <v>57</v>
      </c>
      <c r="F6" s="30"/>
      <c r="G6" s="30"/>
      <c r="H6" s="30"/>
      <c r="I6" s="30"/>
      <c r="J6" s="30"/>
      <c r="K6" s="81" t="str">
        <f aca="false">HYPERLINK("#'HÌNH ẢNH ĐỘI HÌNH'!B"&amp;INDEX(DATA!$AQ$2:$AQ$20,MATCH($E$6,DATA!$A$2:$A$20,0)),"🖼 Xem HÌNH ẢNH đội hình này ▶")</f>
        <v>🖼 Xem HÌNH ẢNH đội hình này ▶</v>
      </c>
      <c r="L6" s="81"/>
      <c r="M6" s="81"/>
      <c r="N6" s="81"/>
    </row>
    <row r="8" customFormat="false" ht="15" hidden="false" customHeight="true" outlineLevel="0" collapsed="false">
      <c r="B8" s="82" t="s">
        <v>600</v>
      </c>
      <c r="C8" s="82"/>
      <c r="D8" s="82" t="s">
        <v>601</v>
      </c>
      <c r="E8" s="82"/>
      <c r="F8" s="82"/>
      <c r="G8" s="82" t="s">
        <v>602</v>
      </c>
      <c r="H8" s="82"/>
      <c r="I8" s="82" t="s">
        <v>603</v>
      </c>
      <c r="J8" s="82"/>
      <c r="K8" s="82" t="s">
        <v>604</v>
      </c>
      <c r="L8" s="82"/>
      <c r="M8" s="82"/>
      <c r="N8" s="82"/>
    </row>
    <row r="9" customFormat="false" ht="33.75" hidden="false" customHeight="true" outlineLevel="0" collapsed="false">
      <c r="B9" s="83" t="str">
        <f aca="false">INDEX(DATA!$B$2:$B$20,MATCH($E$6,DATA!$A$2:$A$20,0))</f>
        <v>S</v>
      </c>
      <c r="C9" s="83"/>
      <c r="D9" s="83" t="str">
        <f aca="false">INDEX(DATA!$C$2:$C$20,MATCH($E$6,DATA!$A$2:$A$20,0))</f>
        <v>Lên 8 nhanh</v>
      </c>
      <c r="E9" s="83"/>
      <c r="F9" s="83"/>
      <c r="G9" s="83" t="str">
        <f aca="false">INDEX(DATA!$D$2:$D$20,MATCH($E$6,DATA!$A$2:$A$20,0))</f>
        <v>Trung bình</v>
      </c>
      <c r="H9" s="83"/>
      <c r="I9" s="83" t="str">
        <f aca="false">INDEX(DATA!$E$2:$E$20,MATCH($E$6,DATA!$A$2:$A$20,0))</f>
        <v>4 vàng</v>
      </c>
      <c r="J9" s="83"/>
      <c r="K9" s="83" t="str">
        <f aca="false">"#"&amp;INDEX(DATA!$F$2:$F$20,MATCH($E$6,DATA!$A$2:$A$20,0))&amp;" / 19"</f>
        <v>#1 / 19</v>
      </c>
      <c r="L9" s="83"/>
      <c r="M9" s="83"/>
      <c r="N9" s="83"/>
    </row>
    <row r="11" customFormat="false" ht="21.75" hidden="false" customHeight="true" outlineLevel="0" collapsed="false">
      <c r="B11" s="6" t="s">
        <v>605</v>
      </c>
      <c r="C11" s="6"/>
      <c r="D11" s="6"/>
      <c r="E11" s="6"/>
      <c r="F11" s="6"/>
      <c r="G11" s="6"/>
      <c r="H11" s="6"/>
      <c r="I11" s="6"/>
      <c r="J11" s="6"/>
      <c r="K11" s="6"/>
      <c r="L11" s="6"/>
      <c r="M11" s="6"/>
      <c r="N11" s="6"/>
    </row>
    <row r="12" customFormat="false" ht="36" hidden="false" customHeight="true" outlineLevel="0" collapsed="false">
      <c r="B12" s="21" t="str">
        <f aca="false">INDEX(DATA!$H$2:$H$20,MATCH($E$6,DATA!$A$2:$A$20,0))</f>
        <v>ĐỘI TỐT NHẤT MÁY CHỦ VN (18.3b: hạng TB 2.69, top 4 84,8%). Soraka + Zyra gây sát thương phép có chí mạng (Đao Phủ); Azir triệu hồi lính; Veigar + Teemo + Rammus bật Tinh Nghịch cho Rammus cưỡi Bạn Lông Xù làm tường thịt; Fiddlesticks hồi máu (Thực Vật).</v>
      </c>
      <c r="C12" s="21"/>
      <c r="D12" s="21"/>
      <c r="E12" s="21"/>
      <c r="F12" s="21"/>
      <c r="G12" s="21"/>
      <c r="H12" s="21"/>
      <c r="I12" s="21"/>
      <c r="J12" s="21"/>
      <c r="K12" s="21"/>
      <c r="L12" s="21"/>
      <c r="M12" s="21"/>
      <c r="N12" s="21"/>
    </row>
    <row r="13" customFormat="false" ht="30" hidden="false" customHeight="true" outlineLevel="0" collapsed="false">
      <c r="B13" s="23" t="s">
        <v>606</v>
      </c>
      <c r="C13" s="23"/>
      <c r="D13" s="23"/>
      <c r="E13" s="16" t="str">
        <f aca="false">INDEX(DATA!$G$2:$G$20,MATCH($E$6,DATA!$A$2:$A$20,0))</f>
        <v>4 Đao Phủ (có Ấn) · 3 Tinh Nghịch · 2 Thực Vật · 2 Triệu Hồi · 2 Gai Đen · 2 Thuật Sư · 2 Vệ Quân · Vườn Gai</v>
      </c>
      <c r="F13" s="16"/>
      <c r="G13" s="16"/>
      <c r="H13" s="16"/>
      <c r="I13" s="16"/>
      <c r="J13" s="16"/>
      <c r="K13" s="16"/>
      <c r="L13" s="16"/>
      <c r="M13" s="16"/>
      <c r="N13" s="16"/>
    </row>
    <row r="15" customFormat="false" ht="21.75" hidden="false" customHeight="true" outlineLevel="0" collapsed="false">
      <c r="B15" s="6" t="s">
        <v>607</v>
      </c>
      <c r="C15" s="6"/>
      <c r="D15" s="6"/>
      <c r="E15" s="6"/>
      <c r="F15" s="6"/>
      <c r="G15" s="6"/>
      <c r="H15" s="6"/>
      <c r="I15" s="6"/>
      <c r="J15" s="6"/>
      <c r="K15" s="6"/>
      <c r="L15" s="6"/>
      <c r="M15" s="6"/>
      <c r="N15" s="6"/>
    </row>
    <row r="16" customFormat="false" ht="33.75" hidden="false" customHeight="true" outlineLevel="0" collapsed="false">
      <c r="B16" s="23" t="s">
        <v>608</v>
      </c>
      <c r="C16" s="23"/>
      <c r="D16" s="23"/>
      <c r="E16" s="21" t="str">
        <f aca="false">INDEX(DATA!$I$2:$I$20,MATCH($E$6,DATA!$A$2:$A$20,0))</f>
        <v>Cấp 7 ở 3-5 → lên 8 ở 4-2, đổi tướng tìm Soraka + Zyra 2 sao → lên 9 thêm Malphite.</v>
      </c>
      <c r="F16" s="21"/>
      <c r="G16" s="21"/>
      <c r="H16" s="21"/>
      <c r="I16" s="21"/>
      <c r="J16" s="21"/>
      <c r="K16" s="21"/>
      <c r="L16" s="21"/>
      <c r="M16" s="21"/>
      <c r="N16" s="21"/>
    </row>
    <row r="17" customFormat="false" ht="33.75" hidden="false" customHeight="true" outlineLevel="0" collapsed="false">
      <c r="B17" s="23" t="s">
        <v>609</v>
      </c>
      <c r="C17" s="23"/>
      <c r="D17" s="23"/>
      <c r="E17" s="21" t="str">
        <f aca="false">INDEX(DATA!$J$2:$J$20,MATCH($E$6,DATA!$A$2:$A$20,0))</f>
        <v>Mở đầu đội phép rẻ: Veigar, Teemo, Rek'Sai/Kobuko. Ghép sớm Găng Bảo Thạch / Nanh Nashor cho Veigar làm chủ lực tạm.</v>
      </c>
      <c r="F17" s="21"/>
      <c r="G17" s="21"/>
      <c r="H17" s="21"/>
      <c r="I17" s="21"/>
      <c r="J17" s="21"/>
      <c r="K17" s="21"/>
      <c r="L17" s="21"/>
      <c r="M17" s="21"/>
      <c r="N17" s="21"/>
    </row>
    <row r="18" customFormat="false" ht="33.75" hidden="false" customHeight="true" outlineLevel="0" collapsed="false">
      <c r="B18" s="23" t="s">
        <v>610</v>
      </c>
      <c r="C18" s="23"/>
      <c r="D18" s="23"/>
      <c r="E18" s="21" t="str">
        <f aca="false">INDEX(DATA!$K$2:$K$20,MATCH($E$6,DATA!$A$2:$A$20,0))</f>
        <v>Cấp 7: Veigar, Teemo, Azir, Fiddlesticks, Rammus, Kennen/Zyra + chủ lực tạm. Rammus cưỡi Bạn Lông Xù.</v>
      </c>
      <c r="F18" s="21"/>
      <c r="G18" s="21"/>
      <c r="H18" s="21"/>
      <c r="I18" s="21"/>
      <c r="J18" s="21"/>
      <c r="K18" s="21"/>
      <c r="L18" s="21"/>
      <c r="M18" s="21"/>
      <c r="N18" s="21"/>
    </row>
    <row r="20" customFormat="false" ht="21.75" hidden="false" customHeight="true" outlineLevel="0" collapsed="false">
      <c r="B20" s="6" t="s">
        <v>611</v>
      </c>
      <c r="C20" s="6"/>
      <c r="D20" s="6"/>
      <c r="E20" s="6"/>
      <c r="F20" s="6"/>
      <c r="G20" s="6"/>
      <c r="H20" s="6"/>
      <c r="I20" s="6"/>
      <c r="J20" s="6"/>
      <c r="K20" s="6"/>
      <c r="L20" s="6"/>
      <c r="M20" s="6"/>
      <c r="N20" s="6"/>
    </row>
    <row r="21" customFormat="false" ht="15" hidden="false" customHeight="true" outlineLevel="0" collapsed="false">
      <c r="B21" s="12" t="s">
        <v>50</v>
      </c>
      <c r="C21" s="13" t="s">
        <v>612</v>
      </c>
      <c r="D21" s="13"/>
      <c r="E21" s="13"/>
      <c r="F21" s="12" t="s">
        <v>613</v>
      </c>
      <c r="G21" s="13" t="s">
        <v>614</v>
      </c>
      <c r="H21" s="13"/>
      <c r="I21" s="13"/>
      <c r="J21" s="13"/>
      <c r="K21" s="13"/>
      <c r="L21" s="13" t="s">
        <v>615</v>
      </c>
      <c r="M21" s="13"/>
      <c r="N21" s="13"/>
    </row>
    <row r="22" customFormat="false" ht="19.5" hidden="false" customHeight="true" outlineLevel="0" collapsed="false">
      <c r="B22" s="49" t="n">
        <v>1</v>
      </c>
      <c r="C22" s="84" t="str">
        <f aca="false">IF(INDEX(DATA!$L$2:$L$20,MATCH($E$6,DATA!$A$2:$A$20,0))="","",INDEX(DATA!$L$2:$L$20,MATCH($E$6,DATA!$A$2:$A$20,0)))</f>
        <v>Veigar</v>
      </c>
      <c r="D22" s="84"/>
      <c r="E22" s="84"/>
      <c r="F22" s="85" t="n">
        <f aca="false">IF(C22="","",INDEX(DATA!$BA$2:$BA$66,MATCH(C22,DATA!$AZ$2:$AZ$66,0)))</f>
        <v>1</v>
      </c>
      <c r="G22" s="17" t="str">
        <f aca="false">IF(C22="","",INDEX(DATA!$BB$2:$BB$66,MATCH(C22,DATA!$AZ$2:$AZ$66,0)))</f>
        <v>Gai Đen, Tinh Nghịch, Thuật Sư</v>
      </c>
      <c r="H22" s="17"/>
      <c r="I22" s="17"/>
      <c r="J22" s="17"/>
      <c r="K22" s="17"/>
      <c r="L22" s="77" t="str">
        <f aca="false">IF(C22="","",IF(C22=INDEX(DATA!$U$2:$U$20,MATCH($E$6,DATA!$A$2:$A$20,0)),"⚔ CHỦ LỰC CHÍNH",IF(C22=INDEX(DATA!$Z$2:$Z$20,MATCH($E$6,DATA!$A$2:$A$20,0)),"🏹 CHỦ LỰC PHỤ",IF(C22=INDEX(DATA!$AE$2:$AE$20,MATCH($E$6,DATA!$A$2:$A$20,0)),"🛡 ĐỠ ĐÒN CHÍNH","Hỗ trợ / kích tộc"))))</f>
        <v>Hỗ trợ / kích tộc</v>
      </c>
      <c r="M22" s="77"/>
      <c r="N22" s="77"/>
    </row>
    <row r="23" customFormat="false" ht="19.5" hidden="false" customHeight="true" outlineLevel="0" collapsed="false">
      <c r="B23" s="49" t="n">
        <v>2</v>
      </c>
      <c r="C23" s="84" t="str">
        <f aca="false">IF(INDEX(DATA!$M$2:$M$20,MATCH($E$6,DATA!$A$2:$A$20,0))="","",INDEX(DATA!$M$2:$M$20,MATCH($E$6,DATA!$A$2:$A$20,0)))</f>
        <v>Teemo</v>
      </c>
      <c r="D23" s="84"/>
      <c r="E23" s="84"/>
      <c r="F23" s="85" t="n">
        <f aca="false">IF(C23="","",INDEX(DATA!$BA$2:$BA$66,MATCH(C23,DATA!$AZ$2:$AZ$66,0)))</f>
        <v>2</v>
      </c>
      <c r="G23" s="17" t="str">
        <f aca="false">IF(C23="","",INDEX(DATA!$BB$2:$BB$66,MATCH(C23,DATA!$AZ$2:$AZ$66,0)))</f>
        <v>Tinh Nghịch, Thuật Sĩ</v>
      </c>
      <c r="H23" s="17"/>
      <c r="I23" s="17"/>
      <c r="J23" s="17"/>
      <c r="K23" s="17"/>
      <c r="L23" s="77" t="str">
        <f aca="false">IF(C23="","",IF(C23=INDEX(DATA!$U$2:$U$20,MATCH($E$6,DATA!$A$2:$A$20,0)),"⚔ CHỦ LỰC CHÍNH",IF(C23=INDEX(DATA!$Z$2:$Z$20,MATCH($E$6,DATA!$A$2:$A$20,0)),"🏹 CHỦ LỰC PHỤ",IF(C23=INDEX(DATA!$AE$2:$AE$20,MATCH($E$6,DATA!$A$2:$A$20,0)),"🛡 ĐỠ ĐÒN CHÍNH","Hỗ trợ / kích tộc"))))</f>
        <v>Hỗ trợ / kích tộc</v>
      </c>
      <c r="M23" s="77"/>
      <c r="N23" s="77"/>
    </row>
    <row r="24" customFormat="false" ht="19.5" hidden="false" customHeight="true" outlineLevel="0" collapsed="false">
      <c r="B24" s="49" t="n">
        <v>3</v>
      </c>
      <c r="C24" s="84" t="str">
        <f aca="false">IF(INDEX(DATA!$N$2:$N$20,MATCH($E$6,DATA!$A$2:$A$20,0))="","",INDEX(DATA!$N$2:$N$20,MATCH($E$6,DATA!$A$2:$A$20,0)))</f>
        <v>Azir</v>
      </c>
      <c r="D24" s="84"/>
      <c r="E24" s="84"/>
      <c r="F24" s="85" t="n">
        <f aca="false">IF(C24="","",INDEX(DATA!$BA$2:$BA$66,MATCH(C24,DATA!$AZ$2:$AZ$66,0)))</f>
        <v>3</v>
      </c>
      <c r="G24" s="17" t="str">
        <f aca="false">IF(C24="","",INDEX(DATA!$BB$2:$BB$66,MATCH(C24,DATA!$AZ$2:$AZ$66,0)))</f>
        <v>Gai Đen, Đao Phủ, Triệu Hồi</v>
      </c>
      <c r="H24" s="17"/>
      <c r="I24" s="17"/>
      <c r="J24" s="17"/>
      <c r="K24" s="17"/>
      <c r="L24" s="77" t="str">
        <f aca="false">IF(C24="","",IF(C24=INDEX(DATA!$U$2:$U$20,MATCH($E$6,DATA!$A$2:$A$20,0)),"⚔ CHỦ LỰC CHÍNH",IF(C24=INDEX(DATA!$Z$2:$Z$20,MATCH($E$6,DATA!$A$2:$A$20,0)),"🏹 CHỦ LỰC PHỤ",IF(C24=INDEX(DATA!$AE$2:$AE$20,MATCH($E$6,DATA!$A$2:$A$20,0)),"🛡 ĐỠ ĐÒN CHÍNH","Hỗ trợ / kích tộc"))))</f>
        <v>Hỗ trợ / kích tộc</v>
      </c>
      <c r="M24" s="77"/>
      <c r="N24" s="77"/>
    </row>
    <row r="25" customFormat="false" ht="19.5" hidden="false" customHeight="true" outlineLevel="0" collapsed="false">
      <c r="B25" s="49" t="n">
        <v>4</v>
      </c>
      <c r="C25" s="84" t="str">
        <f aca="false">IF(INDEX(DATA!$O$2:$O$20,MATCH($E$6,DATA!$A$2:$A$20,0))="","",INDEX(DATA!$O$2:$O$20,MATCH($E$6,DATA!$A$2:$A$20,0)))</f>
        <v>Fiddlesticks</v>
      </c>
      <c r="D25" s="84"/>
      <c r="E25" s="84"/>
      <c r="F25" s="85" t="n">
        <f aca="false">IF(C25="","",INDEX(DATA!$BA$2:$BA$66,MATCH(C25,DATA!$AZ$2:$AZ$66,0)))</f>
        <v>3</v>
      </c>
      <c r="G25" s="17" t="str">
        <f aca="false">IF(C25="","",INDEX(DATA!$BB$2:$BB$66,MATCH(C25,DATA!$AZ$2:$AZ$66,0)))</f>
        <v>Thực Vật, Vệ Quân, Thuật Sư</v>
      </c>
      <c r="H25" s="17"/>
      <c r="I25" s="17"/>
      <c r="J25" s="17"/>
      <c r="K25" s="17"/>
      <c r="L25" s="77" t="str">
        <f aca="false">IF(C25="","",IF(C25=INDEX(DATA!$U$2:$U$20,MATCH($E$6,DATA!$A$2:$A$20,0)),"⚔ CHỦ LỰC CHÍNH",IF(C25=INDEX(DATA!$Z$2:$Z$20,MATCH($E$6,DATA!$A$2:$A$20,0)),"🏹 CHỦ LỰC PHỤ",IF(C25=INDEX(DATA!$AE$2:$AE$20,MATCH($E$6,DATA!$A$2:$A$20,0)),"🛡 ĐỠ ĐÒN CHÍNH","Hỗ trợ / kích tộc"))))</f>
        <v>Hỗ trợ / kích tộc</v>
      </c>
      <c r="M25" s="77"/>
      <c r="N25" s="77"/>
    </row>
    <row r="26" customFormat="false" ht="19.5" hidden="false" customHeight="true" outlineLevel="0" collapsed="false">
      <c r="B26" s="49" t="n">
        <v>5</v>
      </c>
      <c r="C26" s="84" t="str">
        <f aca="false">IF(INDEX(DATA!$P$2:$P$20,MATCH($E$6,DATA!$A$2:$A$20,0))="","",INDEX(DATA!$P$2:$P$20,MATCH($E$6,DATA!$A$2:$A$20,0)))</f>
        <v>Rammus</v>
      </c>
      <c r="D26" s="84"/>
      <c r="E26" s="84"/>
      <c r="F26" s="85" t="n">
        <f aca="false">IF(C26="","",INDEX(DATA!$BA$2:$BA$66,MATCH(C26,DATA!$AZ$2:$AZ$66,0)))</f>
        <v>3</v>
      </c>
      <c r="G26" s="17" t="str">
        <f aca="false">IF(C26="","",INDEX(DATA!$BB$2:$BB$66,MATCH(C26,DATA!$AZ$2:$AZ$66,0)))</f>
        <v>Tinh Nghịch, Vệ Quân</v>
      </c>
      <c r="H26" s="17"/>
      <c r="I26" s="17"/>
      <c r="J26" s="17"/>
      <c r="K26" s="17"/>
      <c r="L26" s="77" t="str">
        <f aca="false">IF(C26="","",IF(C26=INDEX(DATA!$U$2:$U$20,MATCH($E$6,DATA!$A$2:$A$20,0)),"⚔ CHỦ LỰC CHÍNH",IF(C26=INDEX(DATA!$Z$2:$Z$20,MATCH($E$6,DATA!$A$2:$A$20,0)),"🏹 CHỦ LỰC PHỤ",IF(C26=INDEX(DATA!$AE$2:$AE$20,MATCH($E$6,DATA!$A$2:$A$20,0)),"🛡 ĐỠ ĐÒN CHÍNH","Hỗ trợ / kích tộc"))))</f>
        <v>🛡 ĐỠ ĐÒN CHÍNH</v>
      </c>
      <c r="M26" s="77"/>
      <c r="N26" s="77"/>
    </row>
    <row r="27" customFormat="false" ht="19.5" hidden="false" customHeight="true" outlineLevel="0" collapsed="false">
      <c r="B27" s="49" t="n">
        <v>6</v>
      </c>
      <c r="C27" s="84" t="str">
        <f aca="false">IF(INDEX(DATA!$Q$2:$Q$20,MATCH($E$6,DATA!$A$2:$A$20,0))="","",INDEX(DATA!$Q$2:$Q$20,MATCH($E$6,DATA!$A$2:$A$20,0)))</f>
        <v>Soraka</v>
      </c>
      <c r="D27" s="84"/>
      <c r="E27" s="84"/>
      <c r="F27" s="85" t="n">
        <f aca="false">IF(C27="","",INDEX(DATA!$BA$2:$BA$66,MATCH(C27,DATA!$AZ$2:$AZ$66,0)))</f>
        <v>4</v>
      </c>
      <c r="G27" s="17" t="str">
        <f aca="false">IF(C27="","",INDEX(DATA!$BB$2:$BB$66,MATCH(C27,DATA!$AZ$2:$AZ$66,0)))</f>
        <v>Thực Vật, Đao Phủ</v>
      </c>
      <c r="H27" s="17"/>
      <c r="I27" s="17"/>
      <c r="J27" s="17"/>
      <c r="K27" s="17"/>
      <c r="L27" s="77" t="str">
        <f aca="false">IF(C27="","",IF(C27=INDEX(DATA!$U$2:$U$20,MATCH($E$6,DATA!$A$2:$A$20,0)),"⚔ CHỦ LỰC CHÍNH",IF(C27=INDEX(DATA!$Z$2:$Z$20,MATCH($E$6,DATA!$A$2:$A$20,0)),"🏹 CHỦ LỰC PHỤ",IF(C27=INDEX(DATA!$AE$2:$AE$20,MATCH($E$6,DATA!$A$2:$A$20,0)),"🛡 ĐỠ ĐÒN CHÍNH","Hỗ trợ / kích tộc"))))</f>
        <v>⚔ CHỦ LỰC CHÍNH</v>
      </c>
      <c r="M27" s="77"/>
      <c r="N27" s="77"/>
    </row>
    <row r="28" customFormat="false" ht="19.5" hidden="false" customHeight="true" outlineLevel="0" collapsed="false">
      <c r="B28" s="49" t="n">
        <v>7</v>
      </c>
      <c r="C28" s="84" t="str">
        <f aca="false">IF(INDEX(DATA!$R$2:$R$20,MATCH($E$6,DATA!$A$2:$A$20,0))="","",INDEX(DATA!$R$2:$R$20,MATCH($E$6,DATA!$A$2:$A$20,0)))</f>
        <v>Zyra</v>
      </c>
      <c r="D28" s="84"/>
      <c r="E28" s="84"/>
      <c r="F28" s="85" t="n">
        <f aca="false">IF(C28="","",INDEX(DATA!$BA$2:$BA$66,MATCH(C28,DATA!$AZ$2:$AZ$66,0)))</f>
        <v>4</v>
      </c>
      <c r="G28" s="17" t="str">
        <f aca="false">IF(C28="","",INDEX(DATA!$BB$2:$BB$66,MATCH(C28,DATA!$AZ$2:$AZ$66,0)))</f>
        <v>Vườn Gai, Triệu Hồi</v>
      </c>
      <c r="H28" s="17"/>
      <c r="I28" s="17"/>
      <c r="J28" s="17"/>
      <c r="K28" s="17"/>
      <c r="L28" s="77" t="str">
        <f aca="false">IF(C28="","",IF(C28=INDEX(DATA!$U$2:$U$20,MATCH($E$6,DATA!$A$2:$A$20,0)),"⚔ CHỦ LỰC CHÍNH",IF(C28=INDEX(DATA!$Z$2:$Z$20,MATCH($E$6,DATA!$A$2:$A$20,0)),"🏹 CHỦ LỰC PHỤ",IF(C28=INDEX(DATA!$AE$2:$AE$20,MATCH($E$6,DATA!$A$2:$A$20,0)),"🛡 ĐỠ ĐÒN CHÍNH","Hỗ trợ / kích tộc"))))</f>
        <v>🏹 CHỦ LỰC PHỤ</v>
      </c>
      <c r="M28" s="77"/>
      <c r="N28" s="77"/>
    </row>
    <row r="29" customFormat="false" ht="19.5" hidden="false" customHeight="true" outlineLevel="0" collapsed="false">
      <c r="B29" s="49" t="n">
        <v>8</v>
      </c>
      <c r="C29" s="84" t="str">
        <f aca="false">IF(INDEX(DATA!$S$2:$S$20,MATCH($E$6,DATA!$A$2:$A$20,0))="","",INDEX(DATA!$S$2:$S$20,MATCH($E$6,DATA!$A$2:$A$20,0)))</f>
        <v>Kennen</v>
      </c>
      <c r="D29" s="84"/>
      <c r="E29" s="84"/>
      <c r="F29" s="85" t="n">
        <f aca="false">IF(C29="","",INDEX(DATA!$BA$2:$BA$66,MATCH(C29,DATA!$AZ$2:$AZ$66,0)))</f>
        <v>5</v>
      </c>
      <c r="G29" s="17" t="str">
        <f aca="false">IF(C29="","",INDEX(DATA!$BB$2:$BB$66,MATCH(C29,DATA!$AZ$2:$AZ$66,0)))</f>
        <v>Hỏa Ngục, Đao Phủ</v>
      </c>
      <c r="H29" s="17"/>
      <c r="I29" s="17"/>
      <c r="J29" s="17"/>
      <c r="K29" s="17"/>
      <c r="L29" s="77" t="str">
        <f aca="false">IF(C29="","",IF(C29=INDEX(DATA!$U$2:$U$20,MATCH($E$6,DATA!$A$2:$A$20,0)),"⚔ CHỦ LỰC CHÍNH",IF(C29=INDEX(DATA!$Z$2:$Z$20,MATCH($E$6,DATA!$A$2:$A$20,0)),"🏹 CHỦ LỰC PHỤ",IF(C29=INDEX(DATA!$AE$2:$AE$20,MATCH($E$6,DATA!$A$2:$A$20,0)),"🛡 ĐỠ ĐÒN CHÍNH","Hỗ trợ / kích tộc"))))</f>
        <v>Hỗ trợ / kích tộc</v>
      </c>
      <c r="M29" s="77"/>
      <c r="N29" s="77"/>
    </row>
    <row r="30" customFormat="false" ht="19.5" hidden="false" customHeight="true" outlineLevel="0" collapsed="false">
      <c r="B30" s="49" t="n">
        <v>9</v>
      </c>
      <c r="C30" s="84" t="str">
        <f aca="false">IF(INDEX(DATA!$T$2:$T$20,MATCH($E$6,DATA!$A$2:$A$20,0))="","",INDEX(DATA!$T$2:$T$20,MATCH($E$6,DATA!$A$2:$A$20,0)))</f>
        <v>Malphite</v>
      </c>
      <c r="D30" s="84"/>
      <c r="E30" s="84"/>
      <c r="F30" s="85" t="n">
        <f aca="false">IF(C30="","",INDEX(DATA!$BA$2:$BA$66,MATCH(C30,DATA!$AZ$2:$AZ$66,0)))</f>
        <v>4</v>
      </c>
      <c r="G30" s="17" t="str">
        <f aca="false">IF(C30="","",INDEX(DATA!$BB$2:$BB$66,MATCH(C30,DATA!$AZ$2:$AZ$66,0)))</f>
        <v>Gai Đen, Cự Thạch</v>
      </c>
      <c r="H30" s="17"/>
      <c r="I30" s="17"/>
      <c r="J30" s="17"/>
      <c r="K30" s="17"/>
      <c r="L30" s="77" t="str">
        <f aca="false">IF(C30="","",IF(C30=INDEX(DATA!$U$2:$U$20,MATCH($E$6,DATA!$A$2:$A$20,0)),"⚔ CHỦ LỰC CHÍNH",IF(C30=INDEX(DATA!$Z$2:$Z$20,MATCH($E$6,DATA!$A$2:$A$20,0)),"🏹 CHỦ LỰC PHỤ",IF(C30=INDEX(DATA!$AE$2:$AE$20,MATCH($E$6,DATA!$A$2:$A$20,0)),"🛡 ĐỠ ĐÒN CHÍNH","Hỗ trợ / kích tộc"))))</f>
        <v>Hỗ trợ / kích tộc</v>
      </c>
      <c r="M30" s="77"/>
      <c r="N30" s="77"/>
    </row>
    <row r="32" customFormat="false" ht="21.75" hidden="false" customHeight="true" outlineLevel="0" collapsed="false">
      <c r="B32" s="6" t="s">
        <v>616</v>
      </c>
      <c r="C32" s="6"/>
      <c r="D32" s="6"/>
      <c r="E32" s="6"/>
      <c r="F32" s="6"/>
      <c r="G32" s="6"/>
      <c r="H32" s="6"/>
      <c r="I32" s="6"/>
      <c r="J32" s="6"/>
      <c r="K32" s="6"/>
      <c r="L32" s="6"/>
      <c r="M32" s="6"/>
      <c r="N32" s="6"/>
    </row>
    <row r="33" customFormat="false" ht="15" hidden="false" customHeight="true" outlineLevel="0" collapsed="false">
      <c r="B33" s="13" t="s">
        <v>617</v>
      </c>
      <c r="C33" s="13"/>
      <c r="D33" s="13" t="s">
        <v>612</v>
      </c>
      <c r="E33" s="13"/>
      <c r="F33" s="13" t="s">
        <v>618</v>
      </c>
      <c r="G33" s="13"/>
      <c r="H33" s="13" t="s">
        <v>619</v>
      </c>
      <c r="I33" s="13"/>
      <c r="J33" s="13" t="s">
        <v>620</v>
      </c>
      <c r="K33" s="13"/>
      <c r="L33" s="13" t="s">
        <v>621</v>
      </c>
      <c r="M33" s="13"/>
      <c r="N33" s="13"/>
    </row>
    <row r="34" customFormat="false" ht="21.75" hidden="false" customHeight="true" outlineLevel="0" collapsed="false">
      <c r="B34" s="86" t="s">
        <v>141</v>
      </c>
      <c r="C34" s="86"/>
      <c r="D34" s="87" t="str">
        <f aca="false">INDEX(DATA!$U$2:$U$20,MATCH($E$6,DATA!$A$2:$A$20,0))</f>
        <v>Soraka</v>
      </c>
      <c r="E34" s="87"/>
      <c r="F34" s="88" t="str">
        <f aca="false">INDEX(DATA!$V$2:$V$20,MATCH($E$6,DATA!$A$2:$A$20,0))</f>
        <v>Găng Bảo Thạch</v>
      </c>
      <c r="G34" s="88"/>
      <c r="H34" s="88" t="str">
        <f aca="false">INDEX(DATA!$W$2:$W$20,MATCH($E$6,DATA!$A$2:$A$20,0))</f>
        <v>Nanh Nashor</v>
      </c>
      <c r="I34" s="88"/>
      <c r="J34" s="88" t="str">
        <f aca="false">INDEX(DATA!$X$2:$X$20,MATCH($E$6,DATA!$A$2:$A$20,0))</f>
        <v>Mũ Phù Thủy Rabadon</v>
      </c>
      <c r="K34" s="88"/>
      <c r="L34" s="17" t="str">
        <f aca="false">INDEX(DATA!$Y$2:$Y$20,MATCH($E$6,DATA!$A$2:$A$20,0))</f>
        <v>Mũ Thích Nghi thay Rabadon · Tạo Tác: Lõi Bình Minh, Kiếm Tai Ương</v>
      </c>
      <c r="M34" s="17"/>
      <c r="N34" s="17"/>
    </row>
    <row r="35" customFormat="false" ht="25.5" hidden="false" customHeight="true" outlineLevel="0" collapsed="false">
      <c r="B35" s="86"/>
      <c r="C35" s="86"/>
      <c r="D35" s="87"/>
      <c r="E35" s="87"/>
      <c r="F35" s="89" t="str">
        <f aca="false">IFERROR(INDEX(DATA!$BK$2:$BK$46,MATCH(F34,DATA!$BF$2:$BF$46,0)),"")</f>
        <v>Gậy Quá Khổ + Găng Đấu Tập</v>
      </c>
      <c r="G35" s="89"/>
      <c r="H35" s="89" t="str">
        <f aca="false">IFERROR(INDEX(DATA!$BK$2:$BK$46,MATCH(H34,DATA!$BF$2:$BF$46,0)),"")</f>
        <v>Cung Gỗ + Đai Khổng Lồ</v>
      </c>
      <c r="I35" s="89"/>
      <c r="J35" s="89" t="str">
        <f aca="false">IFERROR(INDEX(DATA!$BK$2:$BK$46,MATCH(J34,DATA!$BF$2:$BF$46,0)),"")</f>
        <v>Gậy Quá Khổ + Gậy Quá Khổ</v>
      </c>
      <c r="K35" s="89"/>
      <c r="L35" s="17"/>
      <c r="M35" s="17"/>
      <c r="N35" s="17"/>
    </row>
    <row r="36" customFormat="false" ht="21.75" hidden="false" customHeight="true" outlineLevel="0" collapsed="false">
      <c r="B36" s="90" t="s">
        <v>142</v>
      </c>
      <c r="C36" s="90"/>
      <c r="D36" s="87" t="str">
        <f aca="false">INDEX(DATA!$Z$2:$Z$20,MATCH($E$6,DATA!$A$2:$A$20,0))</f>
        <v>Zyra</v>
      </c>
      <c r="E36" s="87"/>
      <c r="F36" s="88" t="str">
        <f aca="false">INDEX(DATA!$AA$2:$AA$20,MATCH($E$6,DATA!$A$2:$A$20,0))</f>
        <v>Găng Bảo Thạch</v>
      </c>
      <c r="G36" s="88"/>
      <c r="H36" s="88" t="str">
        <f aca="false">INDEX(DATA!$AB$2:$AB$20,MATCH($E$6,DATA!$A$2:$A$20,0))</f>
        <v>Trượng Hư Vô</v>
      </c>
      <c r="I36" s="88"/>
      <c r="J36" s="88" t="str">
        <f aca="false">INDEX(DATA!$AC$2:$AC$20,MATCH($E$6,DATA!$A$2:$A$20,0))</f>
        <v>Ngọn Giáo Shojin</v>
      </c>
      <c r="K36" s="88"/>
      <c r="L36" s="17" t="str">
        <f aca="false">INDEX(DATA!$AD$2:$AD$20,MATCH($E$6,DATA!$A$2:$A$20,0))</f>
        <v>Ấn Đao Phủ đeo cho Zyra = mở Đao Phủ 4 (tốt nhất)</v>
      </c>
      <c r="M36" s="17"/>
      <c r="N36" s="17"/>
    </row>
    <row r="37" customFormat="false" ht="25.5" hidden="false" customHeight="true" outlineLevel="0" collapsed="false">
      <c r="B37" s="90"/>
      <c r="C37" s="90"/>
      <c r="D37" s="87"/>
      <c r="E37" s="87"/>
      <c r="F37" s="89" t="str">
        <f aca="false">IFERROR(INDEX(DATA!$BK$2:$BK$46,MATCH(F36,DATA!$BF$2:$BF$46,0)),"")</f>
        <v>Gậy Quá Khổ + Găng Đấu Tập</v>
      </c>
      <c r="G37" s="89"/>
      <c r="H37" s="89" t="str">
        <f aca="false">IFERROR(INDEX(DATA!$BK$2:$BK$46,MATCH(H36,DATA!$BF$2:$BF$46,0)),"")</f>
        <v>Cung Gỗ + Nước Mắt Nữ Thần</v>
      </c>
      <c r="I37" s="89"/>
      <c r="J37" s="89" t="str">
        <f aca="false">IFERROR(INDEX(DATA!$BK$2:$BK$46,MATCH(J36,DATA!$BF$2:$BF$46,0)),"")</f>
        <v>Kiếm BF + Nước Mắt Nữ Thần</v>
      </c>
      <c r="K37" s="89"/>
      <c r="L37" s="17"/>
      <c r="M37" s="17"/>
      <c r="N37" s="17"/>
    </row>
    <row r="38" customFormat="false" ht="21.75" hidden="false" customHeight="true" outlineLevel="0" collapsed="false">
      <c r="B38" s="91" t="s">
        <v>622</v>
      </c>
      <c r="C38" s="91"/>
      <c r="D38" s="87" t="str">
        <f aca="false">INDEX(DATA!$AE$2:$AE$20,MATCH($E$6,DATA!$A$2:$A$20,0))</f>
        <v>Rammus</v>
      </c>
      <c r="E38" s="87"/>
      <c r="F38" s="88" t="str">
        <f aca="false">INDEX(DATA!$AF$2:$AF$20,MATCH($E$6,DATA!$A$2:$A$20,0))</f>
        <v>Thú Tượng Thạch Giáp</v>
      </c>
      <c r="G38" s="88"/>
      <c r="H38" s="88" t="str">
        <f aca="false">INDEX(DATA!$AG$2:$AG$20,MATCH($E$6,DATA!$A$2:$A$20,0))</f>
        <v>Vương Miện Hoàng Gia</v>
      </c>
      <c r="I38" s="88"/>
      <c r="J38" s="88" t="str">
        <f aca="false">INDEX(DATA!$AH$2:$AH$20,MATCH($E$6,DATA!$A$2:$A$20,0))</f>
        <v>Áo Choàng Gai</v>
      </c>
      <c r="K38" s="88"/>
      <c r="L38" s="17" t="str">
        <f aca="false">INDEX(DATA!$AI$2:$AI$20,MATCH($E$6,DATA!$A$2:$A$20,0))</f>
        <v>Fiddlesticks: Nỏ Sét / Áo Choàng Lửa · Malphite (cấp 9): Giáp Máu Warmog</v>
      </c>
      <c r="M38" s="17"/>
      <c r="N38" s="17"/>
    </row>
    <row r="39" customFormat="false" ht="25.5" hidden="false" customHeight="true" outlineLevel="0" collapsed="false">
      <c r="B39" s="91"/>
      <c r="C39" s="91"/>
      <c r="D39" s="87"/>
      <c r="E39" s="87"/>
      <c r="F39" s="89" t="str">
        <f aca="false">IFERROR(INDEX(DATA!$BK$2:$BK$46,MATCH(F38,DATA!$BF$2:$BF$46,0)),"")</f>
        <v>Giáp Lưới + Áo Choàng Bạc</v>
      </c>
      <c r="G39" s="89"/>
      <c r="H39" s="89" t="str">
        <f aca="false">IFERROR(INDEX(DATA!$BK$2:$BK$46,MATCH(H38,DATA!$BF$2:$BF$46,0)),"")</f>
        <v>Gậy Quá Khổ + Giáp Lưới</v>
      </c>
      <c r="I39" s="89"/>
      <c r="J39" s="89" t="str">
        <f aca="false">IFERROR(INDEX(DATA!$BK$2:$BK$46,MATCH(J38,DATA!$BF$2:$BF$46,0)),"")</f>
        <v>Giáp Lưới + Giáp Lưới</v>
      </c>
      <c r="K39" s="89"/>
      <c r="L39" s="17"/>
      <c r="M39" s="17"/>
      <c r="N39" s="17"/>
    </row>
    <row r="41" customFormat="false" ht="30" hidden="false" customHeight="true" outlineLevel="0" collapsed="false">
      <c r="B41" s="23" t="s">
        <v>623</v>
      </c>
      <c r="C41" s="23"/>
      <c r="D41" s="23"/>
      <c r="E41" s="21" t="str">
        <f aca="false">INDEX(DATA!$AJ$2:$AJ$20,MATCH($E$6,DATA!$A$2:$A$20,0))</f>
        <v>Gậy Quá Khổ &gt; Găng Đấu Tập &gt; Nước Mắt Nữ Thần &gt; Giáp Lưới &gt; Áo Choàng Bạc</v>
      </c>
      <c r="F41" s="21"/>
      <c r="G41" s="21"/>
      <c r="H41" s="21"/>
      <c r="I41" s="21"/>
      <c r="J41" s="21"/>
      <c r="K41" s="21"/>
      <c r="L41" s="21"/>
      <c r="M41" s="21"/>
      <c r="N41" s="21"/>
    </row>
    <row r="42" customFormat="false" ht="30" hidden="false" customHeight="true" outlineLevel="0" collapsed="false">
      <c r="B42" s="23" t="s">
        <v>624</v>
      </c>
      <c r="C42" s="23"/>
      <c r="D42" s="23"/>
      <c r="E42" s="21" t="str">
        <f aca="false">INDEX(DATA!$AK$2:$AK$20,MATCH($E$6,DATA!$A$2:$A$20,0))</f>
        <v>Thực Vật Hấp Thụ, Khiên Đơn Đấu, Đam Mê Gậy, Giữ Vững Hàng Ngũ, Ấn Đao Phủ</v>
      </c>
      <c r="F42" s="21"/>
      <c r="G42" s="21"/>
      <c r="H42" s="21"/>
      <c r="I42" s="21"/>
      <c r="J42" s="21"/>
      <c r="K42" s="21"/>
      <c r="L42" s="21"/>
      <c r="M42" s="21"/>
      <c r="N42" s="21"/>
    </row>
    <row r="43" customFormat="false" ht="30" hidden="false" customHeight="true" outlineLevel="0" collapsed="false">
      <c r="B43" s="23" t="s">
        <v>625</v>
      </c>
      <c r="C43" s="23"/>
      <c r="D43" s="23"/>
      <c r="E43" s="21" t="str">
        <f aca="false">INDEX(DATA!$AL$2:$AL$20,MATCH($E$6,DATA!$A$2:$A$20,0))</f>
        <v>Có đồ phép + Găng; ít đội phép khác trong phòng. ⚠ 18.4 (07/10): Đao Phủ chảy máu giảm nhẹ (40% → 35%) – vẫn rất mạnh.</v>
      </c>
      <c r="F43" s="21"/>
      <c r="G43" s="21"/>
      <c r="H43" s="21"/>
      <c r="I43" s="21"/>
      <c r="J43" s="21"/>
      <c r="K43" s="21"/>
      <c r="L43" s="21"/>
      <c r="M43" s="21"/>
      <c r="N43" s="21"/>
    </row>
    <row r="45" customFormat="false" ht="21.75" hidden="false" customHeight="true" outlineLevel="0" collapsed="false">
      <c r="B45" s="6" t="s">
        <v>626</v>
      </c>
      <c r="C45" s="6"/>
      <c r="D45" s="6"/>
      <c r="E45" s="6"/>
      <c r="F45" s="6"/>
      <c r="G45" s="6"/>
      <c r="H45" s="6"/>
      <c r="I45" s="6"/>
      <c r="J45" s="6"/>
      <c r="K45" s="6"/>
      <c r="L45" s="6"/>
      <c r="M45" s="6"/>
      <c r="N45" s="6"/>
    </row>
    <row r="46" customFormat="false" ht="42" hidden="false" customHeight="true" outlineLevel="0" collapsed="false">
      <c r="B46" s="23" t="s">
        <v>627</v>
      </c>
      <c r="C46" s="23"/>
      <c r="D46" s="23"/>
      <c r="E46" s="21" t="str">
        <f aca="false">INDEX(DATA!$AM$2:$AM$20,MATCH($E$6,DATA!$A$2:$A$20,0))</f>
        <v>Soraka &amp; Zyra hàng sau ở 2 góc; Rammus (cưỡi Bạn Lông Xù) + Fiddlesticks hàng đầu giữa; cây của Zyra lấp khoảng trống phía trước.</v>
      </c>
      <c r="F46" s="21"/>
      <c r="G46" s="21"/>
      <c r="H46" s="21"/>
      <c r="I46" s="21"/>
      <c r="J46" s="21"/>
      <c r="K46" s="21"/>
      <c r="L46" s="21"/>
      <c r="M46" s="21"/>
      <c r="N46" s="21"/>
    </row>
    <row r="47" customFormat="false" ht="42" hidden="false" customHeight="true" outlineLevel="0" collapsed="false">
      <c r="B47" s="23" t="s">
        <v>628</v>
      </c>
      <c r="C47" s="23"/>
      <c r="D47" s="23"/>
      <c r="E47" s="21" t="str">
        <f aca="false">INDEX(DATA!$AN$2:$AN$20,MATCH($E$6,DATA!$A$2:$A$20,0))</f>
        <v>Đây là đội Azir + Rammus + Teemo + Fiddlesticks + Veigar + Zyra + Soraka – số liệu VN xác nhận mạnh nhất · Ấn Đao Phủ → Zyra · Ấn Thuật Sĩ → Soraka · Giữ từ 6 cây Zyra sống để Vườn Gai lên 10%.</v>
      </c>
      <c r="F47" s="21"/>
      <c r="G47" s="21"/>
      <c r="H47" s="21"/>
      <c r="I47" s="21"/>
      <c r="J47" s="21"/>
      <c r="K47" s="21"/>
      <c r="L47" s="21"/>
      <c r="M47" s="21"/>
      <c r="N47" s="21"/>
    </row>
    <row r="48" customFormat="false" ht="42" hidden="false" customHeight="true" outlineLevel="0" collapsed="false">
      <c r="B48" s="23" t="s">
        <v>629</v>
      </c>
      <c r="C48" s="23"/>
      <c r="D48" s="23"/>
      <c r="E48" s="21" t="str">
        <f aca="false">INDEX(DATA!$AO$2:$AO$20,MATCH($E$6,DATA!$A$2:$A$20,0))</f>
        <v>Đội dồn sát thương phép nhanh; Soraka bị bắt sớm; 2 người cùng ép Soraka/Zyra.</v>
      </c>
      <c r="F48" s="21"/>
      <c r="G48" s="21"/>
      <c r="H48" s="21"/>
      <c r="I48" s="21"/>
      <c r="J48" s="21"/>
      <c r="K48" s="21"/>
      <c r="L48" s="21"/>
      <c r="M48" s="21"/>
      <c r="N48" s="21"/>
    </row>
    <row r="50" customFormat="false" ht="15" hidden="false" customHeight="true" outlineLevel="0" collapsed="false">
      <c r="B50" s="23" t="s">
        <v>630</v>
      </c>
      <c r="C50" s="23"/>
      <c r="D50" s="23"/>
      <c r="E50" s="16" t="str">
        <f aca="false">INDEX(DATA!$AP$2:$AP$20,MATCH($E$6,DATA!$A$2:$A$20,0))</f>
        <v>Chủ lực ở góc (chuẩn)</v>
      </c>
      <c r="F50" s="16"/>
      <c r="G50" s="16"/>
      <c r="H50" s="16"/>
      <c r="I50" s="16"/>
      <c r="J50" s="16"/>
      <c r="K50" s="16"/>
      <c r="L50" s="16"/>
      <c r="M50" s="16"/>
      <c r="N50" s="16"/>
    </row>
    <row r="51" customFormat="false" ht="15" hidden="false" customHeight="true" outlineLevel="0" collapsed="false">
      <c r="E51" s="92" t="s">
        <v>631</v>
      </c>
      <c r="F51" s="92"/>
      <c r="G51" s="92"/>
      <c r="H51" s="92"/>
      <c r="I51" s="92"/>
      <c r="J51" s="92"/>
      <c r="K51" s="92"/>
    </row>
    <row r="52" customFormat="false" ht="30" hidden="false" customHeight="true" outlineLevel="0" collapsed="false">
      <c r="D52" s="93" t="s">
        <v>632</v>
      </c>
      <c r="E52" s="94" t="str">
        <f aca="false">INDEX(DATA!$CF$2:$CF$6,MATCH($E$50,DATA!$CD$2:$CD$6,0))&amp;""</f>
        <v/>
      </c>
      <c r="F52" s="95" t="str">
        <f aca="false">INDEX(DATA!$CG$2:$CG$6,MATCH($E$50,DATA!$CD$2:$CD$6,0))&amp;""</f>
        <v>🛡 ĐỠ ĐÒN</v>
      </c>
      <c r="G52" s="94" t="str">
        <f aca="false">INDEX(DATA!$CH$2:$CH$6,MATCH($E$50,DATA!$CD$2:$CD$6,0))&amp;""</f>
        <v>🛡 ĐỠ ĐÒN</v>
      </c>
      <c r="H52" s="95" t="str">
        <f aca="false">INDEX(DATA!$CI$2:$CI$6,MATCH($E$50,DATA!$CD$2:$CD$6,0))&amp;""</f>
        <v/>
      </c>
      <c r="I52" s="94" t="str">
        <f aca="false">INDEX(DATA!$CJ$2:$CJ$6,MATCH($E$50,DATA!$CD$2:$CD$6,0))&amp;""</f>
        <v>🛡 ĐỠ ĐÒN</v>
      </c>
      <c r="J52" s="95" t="str">
        <f aca="false">INDEX(DATA!$CK$2:$CK$6,MATCH($E$50,DATA!$CD$2:$CD$6,0))&amp;""</f>
        <v>🛡 ĐỠ ĐÒN</v>
      </c>
      <c r="K52" s="94" t="str">
        <f aca="false">INDEX(DATA!$CL$2:$CL$6,MATCH($E$50,DATA!$CD$2:$CD$6,0))&amp;""</f>
        <v/>
      </c>
      <c r="L52" s="96" t="str">
        <f aca="false">INDEX(DATA!$CE$2:$CE$6,MATCH($E$50,DATA!$CD$2:$CD$6,0))</f>
        <v>Chủ lực chính ở góc hàng cuối, chủ lực phụ ở góc đối diện để né kỹ năng diện rộng. Đỡ đòn dàn 4 ô hàng đầu, 1 hỗ trợ (Taric/Thuật Sĩ) đứng sau đỡ đòn.</v>
      </c>
      <c r="M52" s="96"/>
      <c r="N52" s="96"/>
    </row>
    <row r="53" customFormat="false" ht="30" hidden="false" customHeight="true" outlineLevel="0" collapsed="false">
      <c r="D53" s="93" t="s">
        <v>633</v>
      </c>
      <c r="E53" s="95" t="str">
        <f aca="false">INDEX(DATA!$CM$2:$CM$6,MATCH($E$50,DATA!$CD$2:$CD$6,0))&amp;""</f>
        <v/>
      </c>
      <c r="F53" s="94" t="str">
        <f aca="false">INDEX(DATA!$CN$2:$CN$6,MATCH($E$50,DATA!$CD$2:$CD$6,0))&amp;""</f>
        <v/>
      </c>
      <c r="G53" s="95" t="str">
        <f aca="false">INDEX(DATA!$CO$2:$CO$6,MATCH($E$50,DATA!$CD$2:$CD$6,0))&amp;""</f>
        <v>✚ HỖ TRỢ</v>
      </c>
      <c r="H53" s="94" t="str">
        <f aca="false">INDEX(DATA!$CP$2:$CP$6,MATCH($E$50,DATA!$CD$2:$CD$6,0))&amp;""</f>
        <v/>
      </c>
      <c r="I53" s="95" t="str">
        <f aca="false">INDEX(DATA!$CQ$2:$CQ$6,MATCH($E$50,DATA!$CD$2:$CD$6,0))&amp;""</f>
        <v/>
      </c>
      <c r="J53" s="94" t="str">
        <f aca="false">INDEX(DATA!$CR$2:$CR$6,MATCH($E$50,DATA!$CD$2:$CD$6,0))&amp;""</f>
        <v/>
      </c>
      <c r="K53" s="95" t="str">
        <f aca="false">INDEX(DATA!$CS$2:$CS$6,MATCH($E$50,DATA!$CD$2:$CD$6,0))&amp;""</f>
        <v/>
      </c>
      <c r="L53" s="96"/>
      <c r="M53" s="96"/>
      <c r="N53" s="96"/>
    </row>
    <row r="54" customFormat="false" ht="30" hidden="false" customHeight="true" outlineLevel="0" collapsed="false">
      <c r="D54" s="93" t="s">
        <v>634</v>
      </c>
      <c r="E54" s="94" t="str">
        <f aca="false">INDEX(DATA!$CT$2:$CT$6,MATCH($E$50,DATA!$CD$2:$CD$6,0))&amp;""</f>
        <v/>
      </c>
      <c r="F54" s="95" t="str">
        <f aca="false">INDEX(DATA!$CU$2:$CU$6,MATCH($E$50,DATA!$CD$2:$CD$6,0))&amp;""</f>
        <v/>
      </c>
      <c r="G54" s="94" t="str">
        <f aca="false">INDEX(DATA!$CV$2:$CV$6,MATCH($E$50,DATA!$CD$2:$CD$6,0))&amp;""</f>
        <v/>
      </c>
      <c r="H54" s="95" t="str">
        <f aca="false">INDEX(DATA!$CW$2:$CW$6,MATCH($E$50,DATA!$CD$2:$CD$6,0))&amp;""</f>
        <v/>
      </c>
      <c r="I54" s="94" t="str">
        <f aca="false">INDEX(DATA!$CX$2:$CX$6,MATCH($E$50,DATA!$CD$2:$CD$6,0))&amp;""</f>
        <v/>
      </c>
      <c r="J54" s="95" t="str">
        <f aca="false">INDEX(DATA!$CY$2:$CY$6,MATCH($E$50,DATA!$CD$2:$CD$6,0))&amp;""</f>
        <v/>
      </c>
      <c r="K54" s="94" t="str">
        <f aca="false">INDEX(DATA!$CZ$2:$CZ$6,MATCH($E$50,DATA!$CD$2:$CD$6,0))&amp;""</f>
        <v/>
      </c>
      <c r="L54" s="96"/>
      <c r="M54" s="96"/>
      <c r="N54" s="96"/>
    </row>
    <row r="55" customFormat="false" ht="30" hidden="false" customHeight="true" outlineLevel="0" collapsed="false">
      <c r="D55" s="93" t="s">
        <v>635</v>
      </c>
      <c r="E55" s="95" t="str">
        <f aca="false">INDEX(DATA!$DA$2:$DA$6,MATCH($E$50,DATA!$CD$2:$CD$6,0))&amp;""</f>
        <v>⚔ CHỦ LỰC</v>
      </c>
      <c r="F55" s="94" t="str">
        <f aca="false">INDEX(DATA!$DB$2:$DB$6,MATCH($E$50,DATA!$CD$2:$CD$6,0))&amp;""</f>
        <v>✚ HỖ TRỢ</v>
      </c>
      <c r="G55" s="95" t="str">
        <f aca="false">INDEX(DATA!$DC$2:$DC$6,MATCH($E$50,DATA!$CD$2:$CD$6,0))&amp;""</f>
        <v/>
      </c>
      <c r="H55" s="94" t="str">
        <f aca="false">INDEX(DATA!$DD$2:$DD$6,MATCH($E$50,DATA!$CD$2:$CD$6,0))&amp;""</f>
        <v/>
      </c>
      <c r="I55" s="95" t="str">
        <f aca="false">INDEX(DATA!$DE$2:$DE$6,MATCH($E$50,DATA!$CD$2:$CD$6,0))&amp;""</f>
        <v/>
      </c>
      <c r="J55" s="94" t="str">
        <f aca="false">INDEX(DATA!$DF$2:$DF$6,MATCH($E$50,DATA!$CD$2:$CD$6,0))&amp;""</f>
        <v>🏹 CHỦ LỰC 2</v>
      </c>
      <c r="K55" s="95" t="str">
        <f aca="false">INDEX(DATA!$DG$2:$DG$6,MATCH($E$50,DATA!$CD$2:$CD$6,0))&amp;""</f>
        <v/>
      </c>
      <c r="L55" s="96"/>
      <c r="M55" s="96"/>
      <c r="N55" s="96"/>
    </row>
    <row r="56" customFormat="false" ht="15" hidden="false" customHeight="true" outlineLevel="0" collapsed="false">
      <c r="E56" s="97" t="s">
        <v>636</v>
      </c>
      <c r="F56" s="97"/>
      <c r="G56" s="97"/>
      <c r="H56" s="97"/>
      <c r="I56" s="97"/>
      <c r="J56" s="97"/>
      <c r="K56" s="97"/>
    </row>
  </sheetData>
  <mergeCells count="112">
    <mergeCell ref="B2:K2"/>
    <mergeCell ref="L2:N2"/>
    <mergeCell ref="B3:K3"/>
    <mergeCell ref="L3:N3"/>
    <mergeCell ref="B4:D4"/>
    <mergeCell ref="B6:D6"/>
    <mergeCell ref="E6:J6"/>
    <mergeCell ref="K6:N6"/>
    <mergeCell ref="B8:C8"/>
    <mergeCell ref="D8:F8"/>
    <mergeCell ref="G8:H8"/>
    <mergeCell ref="I8:J8"/>
    <mergeCell ref="K8:N8"/>
    <mergeCell ref="B9:C9"/>
    <mergeCell ref="D9:F9"/>
    <mergeCell ref="G9:H9"/>
    <mergeCell ref="I9:J9"/>
    <mergeCell ref="K9:N9"/>
    <mergeCell ref="B11:N11"/>
    <mergeCell ref="B12:N12"/>
    <mergeCell ref="B13:D13"/>
    <mergeCell ref="E13:N13"/>
    <mergeCell ref="B15:N15"/>
    <mergeCell ref="B16:D16"/>
    <mergeCell ref="E16:N16"/>
    <mergeCell ref="B17:D17"/>
    <mergeCell ref="E17:N17"/>
    <mergeCell ref="B18:D18"/>
    <mergeCell ref="E18:N18"/>
    <mergeCell ref="B20:N20"/>
    <mergeCell ref="C21:E21"/>
    <mergeCell ref="G21:K21"/>
    <mergeCell ref="L21:N21"/>
    <mergeCell ref="C22:E22"/>
    <mergeCell ref="G22:K22"/>
    <mergeCell ref="L22:N22"/>
    <mergeCell ref="C23:E23"/>
    <mergeCell ref="G23:K23"/>
    <mergeCell ref="L23:N23"/>
    <mergeCell ref="C24:E24"/>
    <mergeCell ref="G24:K24"/>
    <mergeCell ref="L24:N24"/>
    <mergeCell ref="C25:E25"/>
    <mergeCell ref="G25:K25"/>
    <mergeCell ref="L25:N25"/>
    <mergeCell ref="C26:E26"/>
    <mergeCell ref="G26:K26"/>
    <mergeCell ref="L26:N26"/>
    <mergeCell ref="C27:E27"/>
    <mergeCell ref="G27:K27"/>
    <mergeCell ref="L27:N27"/>
    <mergeCell ref="C28:E28"/>
    <mergeCell ref="G28:K28"/>
    <mergeCell ref="L28:N28"/>
    <mergeCell ref="C29:E29"/>
    <mergeCell ref="G29:K29"/>
    <mergeCell ref="L29:N29"/>
    <mergeCell ref="C30:E30"/>
    <mergeCell ref="G30:K30"/>
    <mergeCell ref="L30:N30"/>
    <mergeCell ref="B32:N32"/>
    <mergeCell ref="B33:C33"/>
    <mergeCell ref="D33:E33"/>
    <mergeCell ref="F33:G33"/>
    <mergeCell ref="H33:I33"/>
    <mergeCell ref="J33:K33"/>
    <mergeCell ref="L33:N33"/>
    <mergeCell ref="B34:C35"/>
    <mergeCell ref="D34:E35"/>
    <mergeCell ref="F34:G34"/>
    <mergeCell ref="H34:I34"/>
    <mergeCell ref="J34:K34"/>
    <mergeCell ref="L34:N35"/>
    <mergeCell ref="F35:G35"/>
    <mergeCell ref="H35:I35"/>
    <mergeCell ref="J35:K35"/>
    <mergeCell ref="B36:C37"/>
    <mergeCell ref="D36:E37"/>
    <mergeCell ref="F36:G36"/>
    <mergeCell ref="H36:I36"/>
    <mergeCell ref="J36:K36"/>
    <mergeCell ref="L36:N37"/>
    <mergeCell ref="F37:G37"/>
    <mergeCell ref="H37:I37"/>
    <mergeCell ref="J37:K37"/>
    <mergeCell ref="B38:C39"/>
    <mergeCell ref="D38:E39"/>
    <mergeCell ref="F38:G38"/>
    <mergeCell ref="H38:I38"/>
    <mergeCell ref="J38:K38"/>
    <mergeCell ref="L38:N39"/>
    <mergeCell ref="F39:G39"/>
    <mergeCell ref="H39:I39"/>
    <mergeCell ref="J39:K39"/>
    <mergeCell ref="B41:D41"/>
    <mergeCell ref="E41:N41"/>
    <mergeCell ref="B42:D42"/>
    <mergeCell ref="E42:N42"/>
    <mergeCell ref="B43:D43"/>
    <mergeCell ref="E43:N43"/>
    <mergeCell ref="B45:N45"/>
    <mergeCell ref="B46:D46"/>
    <mergeCell ref="E46:N46"/>
    <mergeCell ref="B47:D47"/>
    <mergeCell ref="E47:N47"/>
    <mergeCell ref="B48:D48"/>
    <mergeCell ref="E48:N48"/>
    <mergeCell ref="B50:D50"/>
    <mergeCell ref="E50:N50"/>
    <mergeCell ref="E51:K51"/>
    <mergeCell ref="L52:N55"/>
    <mergeCell ref="E56:K56"/>
  </mergeCells>
  <conditionalFormatting sqref="B9">
    <cfRule type="cellIs" priority="2" operator="equal" aboveAverage="0" equalAverage="0" bottom="0" percent="0" rank="0" text="" dxfId="0">
      <formula>"S"</formula>
    </cfRule>
    <cfRule type="cellIs" priority="3" operator="equal" aboveAverage="0" equalAverage="0" bottom="0" percent="0" rank="0" text="" dxfId="1">
      <formula>"A"</formula>
    </cfRule>
    <cfRule type="cellIs" priority="4" operator="equal" aboveAverage="0" equalAverage="0" bottom="0" percent="0" rank="0" text="" dxfId="2">
      <formula>"B"</formula>
    </cfRule>
    <cfRule type="cellIs" priority="5" operator="equal" aboveAverage="0" equalAverage="0" bottom="0" percent="0" rank="0" text="" dxfId="3">
      <formula>"C"</formula>
    </cfRule>
  </conditionalFormatting>
  <conditionalFormatting sqref="F22:F30">
    <cfRule type="cellIs" priority="6" operator="equal" aboveAverage="0" equalAverage="0" bottom="0" percent="0" rank="0" text="" dxfId="6">
      <formula>1</formula>
    </cfRule>
    <cfRule type="cellIs" priority="7" operator="equal" aboveAverage="0" equalAverage="0" bottom="0" percent="0" rank="0" text="" dxfId="7">
      <formula>2</formula>
    </cfRule>
    <cfRule type="cellIs" priority="8" operator="equal" aboveAverage="0" equalAverage="0" bottom="0" percent="0" rank="0" text="" dxfId="8">
      <formula>3</formula>
    </cfRule>
    <cfRule type="cellIs" priority="9" operator="equal" aboveAverage="0" equalAverage="0" bottom="0" percent="0" rank="0" text="" dxfId="9">
      <formula>4</formula>
    </cfRule>
    <cfRule type="cellIs" priority="10" operator="equal" aboveAverage="0" equalAverage="0" bottom="0" percent="0" rank="0" text="" dxfId="10">
      <formula>5</formula>
    </cfRule>
  </conditionalFormatting>
  <conditionalFormatting sqref="L22:N30">
    <cfRule type="expression" priority="11" aboveAverage="0" equalAverage="0" bottom="0" percent="0" rank="0" text="" dxfId="11">
      <formula>LEFT($L22,1)="⚔"</formula>
    </cfRule>
    <cfRule type="expression" priority="12" aboveAverage="0" equalAverage="0" bottom="0" percent="0" rank="0" text="" dxfId="12">
      <formula>ISNUMBER(SEARCH("CHỦ LỰC PHỤ",$L22))</formula>
    </cfRule>
    <cfRule type="expression" priority="13" aboveAverage="0" equalAverage="0" bottom="0" percent="0" rank="0" text="" dxfId="13">
      <formula>ISNUMBER(SEARCH("ĐỠ ĐÒN",$L22))</formula>
    </cfRule>
  </conditionalFormatting>
  <conditionalFormatting sqref="E52:K55">
    <cfRule type="expression" priority="14" aboveAverage="0" equalAverage="0" bottom="0" percent="0" rank="0" text="" dxfId="14">
      <formula>ISNUMBER(SEARCH("ĐỠ ĐÒN",E52))</formula>
    </cfRule>
    <cfRule type="expression" priority="15" aboveAverage="0" equalAverage="0" bottom="0" percent="0" rank="0" text="" dxfId="10">
      <formula>ISNUMBER(SEARCH("CHỦ LỰC 2",E52))</formula>
    </cfRule>
    <cfRule type="expression" priority="16" aboveAverage="0" equalAverage="0" bottom="0" percent="0" rank="0" text="" dxfId="15">
      <formula>ISNUMBER(SEARCH("CHỦ LỰC",E52))</formula>
    </cfRule>
    <cfRule type="expression" priority="17" aboveAverage="0" equalAverage="0" bottom="0" percent="0" rank="0" text="" dxfId="16">
      <formula>ISNUMBER(SEARCH("HỖ TRỢ",E52))</formula>
    </cfRule>
    <cfRule type="expression" priority="18" aboveAverage="0" equalAverage="0" bottom="0" percent="0" rank="0" text="" dxfId="17">
      <formula>ISNUMBER(SEARCH("MỒI",E52))</formula>
    </cfRule>
  </conditionalFormatting>
  <dataValidations count="1">
    <dataValidation allowBlank="false" error="Vui lòng chọn từ danh sách." errorStyle="stop" errorTitle="Không hợp lệ" operator="between" prompt="Chọn đội hình mạnh nhất bản 18.3b" promptTitle="Bấm để chọn" showDropDown="false" showErrorMessage="true" showInputMessage="true" sqref="E6" type="list">
      <formula1>DS_DoiHinh</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2318"/>
    <pageSetUpPr fitToPage="true"/>
  </sheetPr>
  <dimension ref="B1:N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637</v>
      </c>
      <c r="C2" s="25"/>
      <c r="D2" s="25"/>
      <c r="E2" s="25"/>
      <c r="F2" s="25"/>
      <c r="G2" s="25"/>
      <c r="H2" s="25"/>
      <c r="I2" s="25"/>
      <c r="J2" s="25"/>
      <c r="K2" s="25"/>
      <c r="L2" s="5" t="s">
        <v>121</v>
      </c>
      <c r="M2" s="5"/>
      <c r="N2" s="5"/>
    </row>
    <row r="3" customFormat="false" ht="19.5" hidden="false" customHeight="true" outlineLevel="0" collapsed="false">
      <c r="B3" s="26" t="s">
        <v>638</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7.5" hidden="false" customHeight="true" outlineLevel="0" collapsed="false"/>
    <row r="7" customFormat="false" ht="25.5" hidden="false" customHeight="true" outlineLevel="0" collapsed="false">
      <c r="B7" s="98" t="s">
        <v>56</v>
      </c>
      <c r="C7" s="99" t="s">
        <v>639</v>
      </c>
      <c r="D7" s="99"/>
      <c r="E7" s="99"/>
      <c r="F7" s="99"/>
      <c r="G7" s="99"/>
      <c r="H7" s="99"/>
      <c r="I7" s="99"/>
      <c r="J7" s="99"/>
      <c r="K7" s="100" t="s">
        <v>640</v>
      </c>
      <c r="L7" s="100"/>
      <c r="M7" s="100"/>
      <c r="N7" s="100"/>
    </row>
    <row r="8" customFormat="false" ht="55.5" hidden="false" customHeight="true" outlineLevel="0" collapsed="false">
      <c r="B8" s="101" t="s">
        <v>641</v>
      </c>
      <c r="C8" s="102"/>
      <c r="D8" s="102"/>
      <c r="E8" s="102"/>
      <c r="F8" s="102"/>
      <c r="G8" s="102"/>
      <c r="H8" s="102"/>
      <c r="I8" s="102"/>
      <c r="J8" s="102"/>
      <c r="K8" s="102"/>
      <c r="L8" s="103" t="s">
        <v>642</v>
      </c>
      <c r="M8" s="103"/>
      <c r="N8" s="103"/>
    </row>
    <row r="9" customFormat="false" ht="24" hidden="false" customHeight="true" outlineLevel="0" collapsed="false">
      <c r="B9" s="101"/>
      <c r="C9" s="104" t="s">
        <v>259</v>
      </c>
      <c r="D9" s="105" t="s">
        <v>260</v>
      </c>
      <c r="E9" s="106" t="s">
        <v>261</v>
      </c>
      <c r="F9" s="106" t="s">
        <v>262</v>
      </c>
      <c r="G9" s="106" t="s">
        <v>643</v>
      </c>
      <c r="H9" s="107" t="s">
        <v>644</v>
      </c>
      <c r="I9" s="107" t="s">
        <v>645</v>
      </c>
      <c r="J9" s="108" t="s">
        <v>265</v>
      </c>
      <c r="K9" s="107" t="s">
        <v>432</v>
      </c>
      <c r="L9" s="103"/>
      <c r="M9" s="103"/>
      <c r="N9" s="103"/>
    </row>
    <row r="10" customFormat="false" ht="39.75" hidden="false" customHeight="true" outlineLevel="0" collapsed="false">
      <c r="B10" s="109" t="s">
        <v>141</v>
      </c>
      <c r="C10" s="110"/>
      <c r="D10" s="77" t="s">
        <v>59</v>
      </c>
      <c r="E10" s="56"/>
      <c r="F10" s="68" t="s">
        <v>267</v>
      </c>
      <c r="G10" s="56"/>
      <c r="H10" s="68" t="s">
        <v>268</v>
      </c>
      <c r="I10" s="56"/>
      <c r="J10" s="68" t="s">
        <v>269</v>
      </c>
      <c r="K10" s="19" t="s">
        <v>646</v>
      </c>
      <c r="L10" s="19"/>
      <c r="M10" s="19"/>
      <c r="N10" s="19"/>
    </row>
    <row r="11" customFormat="false" ht="39.75" hidden="false" customHeight="true" outlineLevel="0" collapsed="false">
      <c r="B11" s="111" t="s">
        <v>142</v>
      </c>
      <c r="C11" s="110"/>
      <c r="D11" s="77" t="s">
        <v>264</v>
      </c>
      <c r="E11" s="56"/>
      <c r="F11" s="68" t="s">
        <v>267</v>
      </c>
      <c r="G11" s="56"/>
      <c r="H11" s="68" t="s">
        <v>271</v>
      </c>
      <c r="I11" s="56"/>
      <c r="J11" s="68" t="s">
        <v>272</v>
      </c>
      <c r="K11" s="19" t="s">
        <v>647</v>
      </c>
      <c r="L11" s="19"/>
      <c r="M11" s="19"/>
      <c r="N11" s="19"/>
    </row>
    <row r="12" customFormat="false" ht="39.75" hidden="false" customHeight="true" outlineLevel="0" collapsed="false">
      <c r="B12" s="112" t="s">
        <v>622</v>
      </c>
      <c r="C12" s="110"/>
      <c r="D12" s="77" t="s">
        <v>263</v>
      </c>
      <c r="E12" s="56"/>
      <c r="F12" s="68" t="s">
        <v>274</v>
      </c>
      <c r="G12" s="56"/>
      <c r="H12" s="68" t="s">
        <v>275</v>
      </c>
      <c r="I12" s="56"/>
      <c r="J12" s="68" t="s">
        <v>276</v>
      </c>
      <c r="K12" s="19" t="s">
        <v>648</v>
      </c>
      <c r="L12" s="19"/>
      <c r="M12" s="19"/>
      <c r="N12" s="19"/>
    </row>
    <row r="13" customFormat="false" ht="39.75" hidden="false" customHeight="true" outlineLevel="0" collapsed="false">
      <c r="B13" s="113" t="s">
        <v>649</v>
      </c>
      <c r="C13" s="56"/>
      <c r="D13" s="114" t="s">
        <v>60</v>
      </c>
      <c r="E13" s="56"/>
      <c r="F13" s="114" t="s">
        <v>650</v>
      </c>
      <c r="G13" s="56"/>
      <c r="H13" s="114" t="s">
        <v>651</v>
      </c>
      <c r="I13" s="56"/>
      <c r="J13" s="114" t="s">
        <v>652</v>
      </c>
      <c r="K13" s="19" t="s">
        <v>653</v>
      </c>
      <c r="L13" s="19"/>
      <c r="M13" s="19"/>
      <c r="N13" s="19"/>
    </row>
    <row r="14" customFormat="false" ht="9.75" hidden="false" customHeight="true" outlineLevel="0" collapsed="false"/>
    <row r="15" customFormat="false" ht="25.5" hidden="false" customHeight="true" outlineLevel="0" collapsed="false">
      <c r="B15" s="98" t="s">
        <v>56</v>
      </c>
      <c r="C15" s="99" t="s">
        <v>654</v>
      </c>
      <c r="D15" s="99"/>
      <c r="E15" s="99"/>
      <c r="F15" s="99"/>
      <c r="G15" s="99"/>
      <c r="H15" s="99"/>
      <c r="I15" s="99"/>
      <c r="J15" s="99"/>
      <c r="K15" s="100" t="s">
        <v>640</v>
      </c>
      <c r="L15" s="100"/>
      <c r="M15" s="100"/>
      <c r="N15" s="100"/>
    </row>
    <row r="16" customFormat="false" ht="55.5" hidden="false" customHeight="true" outlineLevel="0" collapsed="false">
      <c r="B16" s="101" t="s">
        <v>641</v>
      </c>
      <c r="C16" s="102"/>
      <c r="D16" s="102"/>
      <c r="E16" s="102"/>
      <c r="F16" s="102"/>
      <c r="G16" s="102"/>
      <c r="H16" s="102"/>
      <c r="I16" s="102"/>
      <c r="J16" s="102"/>
      <c r="K16" s="102"/>
      <c r="L16" s="103" t="s">
        <v>655</v>
      </c>
      <c r="M16" s="103"/>
      <c r="N16" s="103"/>
    </row>
    <row r="17" customFormat="false" ht="24" hidden="false" customHeight="true" outlineLevel="0" collapsed="false">
      <c r="B17" s="101"/>
      <c r="C17" s="104" t="s">
        <v>378</v>
      </c>
      <c r="D17" s="106" t="s">
        <v>319</v>
      </c>
      <c r="E17" s="106" t="s">
        <v>379</v>
      </c>
      <c r="F17" s="106" t="s">
        <v>285</v>
      </c>
      <c r="G17" s="107" t="s">
        <v>656</v>
      </c>
      <c r="H17" s="107" t="s">
        <v>657</v>
      </c>
      <c r="I17" s="107" t="s">
        <v>658</v>
      </c>
      <c r="J17" s="107" t="s">
        <v>351</v>
      </c>
      <c r="K17" s="108" t="s">
        <v>289</v>
      </c>
      <c r="L17" s="103"/>
      <c r="M17" s="103"/>
      <c r="N17" s="103"/>
    </row>
    <row r="18" customFormat="false" ht="39.75" hidden="false" customHeight="true" outlineLevel="0" collapsed="false">
      <c r="B18" s="109" t="s">
        <v>141</v>
      </c>
      <c r="C18" s="110"/>
      <c r="D18" s="77" t="s">
        <v>62</v>
      </c>
      <c r="E18" s="56"/>
      <c r="F18" s="68" t="s">
        <v>326</v>
      </c>
      <c r="G18" s="56"/>
      <c r="H18" s="68" t="s">
        <v>294</v>
      </c>
      <c r="I18" s="56"/>
      <c r="J18" s="68" t="s">
        <v>327</v>
      </c>
      <c r="K18" s="19" t="s">
        <v>659</v>
      </c>
      <c r="L18" s="19"/>
      <c r="M18" s="19"/>
      <c r="N18" s="19"/>
    </row>
    <row r="19" customFormat="false" ht="39.75" hidden="false" customHeight="true" outlineLevel="0" collapsed="false">
      <c r="B19" s="111" t="s">
        <v>142</v>
      </c>
      <c r="C19" s="110"/>
      <c r="D19" s="77" t="s">
        <v>380</v>
      </c>
      <c r="E19" s="56"/>
      <c r="F19" s="68" t="s">
        <v>294</v>
      </c>
      <c r="G19" s="56"/>
      <c r="H19" s="68" t="s">
        <v>272</v>
      </c>
      <c r="I19" s="56"/>
      <c r="J19" s="68" t="s">
        <v>353</v>
      </c>
      <c r="K19" s="19" t="s">
        <v>660</v>
      </c>
      <c r="L19" s="19"/>
      <c r="M19" s="19"/>
      <c r="N19" s="19"/>
    </row>
    <row r="20" customFormat="false" ht="39.75" hidden="false" customHeight="true" outlineLevel="0" collapsed="false">
      <c r="B20" s="112" t="s">
        <v>622</v>
      </c>
      <c r="C20" s="110"/>
      <c r="D20" s="77" t="s">
        <v>286</v>
      </c>
      <c r="E20" s="56"/>
      <c r="F20" s="68" t="s">
        <v>274</v>
      </c>
      <c r="G20" s="56"/>
      <c r="H20" s="68" t="s">
        <v>298</v>
      </c>
      <c r="I20" s="56"/>
      <c r="J20" s="68" t="s">
        <v>299</v>
      </c>
      <c r="K20" s="19" t="s">
        <v>661</v>
      </c>
      <c r="L20" s="19"/>
      <c r="M20" s="19"/>
      <c r="N20" s="19"/>
    </row>
    <row r="21" customFormat="false" ht="39.75" hidden="false" customHeight="true" outlineLevel="0" collapsed="false">
      <c r="B21" s="113" t="s">
        <v>649</v>
      </c>
      <c r="C21" s="56"/>
      <c r="D21" s="114" t="s">
        <v>63</v>
      </c>
      <c r="E21" s="56"/>
      <c r="F21" s="114" t="s">
        <v>662</v>
      </c>
      <c r="G21" s="56"/>
      <c r="H21" s="114" t="s">
        <v>663</v>
      </c>
      <c r="I21" s="56"/>
      <c r="J21" s="114" t="s">
        <v>664</v>
      </c>
      <c r="K21" s="19"/>
      <c r="L21" s="19"/>
      <c r="M21" s="19"/>
      <c r="N21" s="19"/>
    </row>
    <row r="22" customFormat="false" ht="9.75" hidden="false" customHeight="true" outlineLevel="0" collapsed="false"/>
    <row r="23" customFormat="false" ht="25.5" hidden="false" customHeight="true" outlineLevel="0" collapsed="false">
      <c r="B23" s="98" t="s">
        <v>56</v>
      </c>
      <c r="C23" s="99" t="s">
        <v>665</v>
      </c>
      <c r="D23" s="99"/>
      <c r="E23" s="99"/>
      <c r="F23" s="99"/>
      <c r="G23" s="99"/>
      <c r="H23" s="99"/>
      <c r="I23" s="99"/>
      <c r="J23" s="99"/>
      <c r="K23" s="100" t="s">
        <v>640</v>
      </c>
      <c r="L23" s="100"/>
      <c r="M23" s="100"/>
      <c r="N23" s="100"/>
    </row>
    <row r="24" customFormat="false" ht="55.5" hidden="false" customHeight="true" outlineLevel="0" collapsed="false">
      <c r="B24" s="101" t="s">
        <v>641</v>
      </c>
      <c r="C24" s="102"/>
      <c r="D24" s="102"/>
      <c r="E24" s="102"/>
      <c r="F24" s="102"/>
      <c r="G24" s="102"/>
      <c r="H24" s="102"/>
      <c r="I24" s="102"/>
      <c r="J24" s="102"/>
      <c r="K24" s="102"/>
      <c r="L24" s="103" t="s">
        <v>666</v>
      </c>
      <c r="M24" s="103"/>
      <c r="N24" s="103"/>
    </row>
    <row r="25" customFormat="false" ht="24" hidden="false" customHeight="true" outlineLevel="0" collapsed="false">
      <c r="B25" s="101"/>
      <c r="C25" s="104" t="s">
        <v>667</v>
      </c>
      <c r="D25" s="104" t="s">
        <v>305</v>
      </c>
      <c r="E25" s="106" t="s">
        <v>398</v>
      </c>
      <c r="F25" s="106" t="s">
        <v>379</v>
      </c>
      <c r="G25" s="107" t="s">
        <v>668</v>
      </c>
      <c r="H25" s="107" t="s">
        <v>658</v>
      </c>
      <c r="I25" s="107" t="s">
        <v>669</v>
      </c>
      <c r="J25" s="107" t="s">
        <v>351</v>
      </c>
      <c r="K25" s="108" t="s">
        <v>76</v>
      </c>
      <c r="L25" s="103"/>
      <c r="M25" s="103"/>
      <c r="N25" s="103"/>
    </row>
    <row r="26" customFormat="false" ht="39.75" hidden="false" customHeight="true" outlineLevel="0" collapsed="false">
      <c r="B26" s="109" t="s">
        <v>141</v>
      </c>
      <c r="C26" s="110"/>
      <c r="D26" s="77" t="s">
        <v>65</v>
      </c>
      <c r="E26" s="56"/>
      <c r="F26" s="68" t="s">
        <v>294</v>
      </c>
      <c r="G26" s="56"/>
      <c r="H26" s="68" t="s">
        <v>295</v>
      </c>
      <c r="I26" s="56"/>
      <c r="J26" s="68" t="s">
        <v>296</v>
      </c>
      <c r="K26" s="19" t="s">
        <v>670</v>
      </c>
      <c r="L26" s="19"/>
      <c r="M26" s="19"/>
      <c r="N26" s="19"/>
    </row>
    <row r="27" customFormat="false" ht="39.75" hidden="false" customHeight="true" outlineLevel="0" collapsed="false">
      <c r="B27" s="111" t="s">
        <v>142</v>
      </c>
      <c r="C27" s="110"/>
      <c r="D27" s="77" t="s">
        <v>380</v>
      </c>
      <c r="E27" s="56"/>
      <c r="F27" s="68" t="s">
        <v>294</v>
      </c>
      <c r="G27" s="56"/>
      <c r="H27" s="68" t="s">
        <v>272</v>
      </c>
      <c r="I27" s="56"/>
      <c r="J27" s="68" t="s">
        <v>353</v>
      </c>
      <c r="K27" s="19" t="s">
        <v>671</v>
      </c>
      <c r="L27" s="19"/>
      <c r="M27" s="19"/>
      <c r="N27" s="19"/>
    </row>
    <row r="28" customFormat="false" ht="39.75" hidden="false" customHeight="true" outlineLevel="0" collapsed="false">
      <c r="B28" s="112" t="s">
        <v>622</v>
      </c>
      <c r="C28" s="110"/>
      <c r="D28" s="77" t="s">
        <v>432</v>
      </c>
      <c r="E28" s="56"/>
      <c r="F28" s="68" t="s">
        <v>274</v>
      </c>
      <c r="G28" s="56"/>
      <c r="H28" s="68" t="s">
        <v>275</v>
      </c>
      <c r="I28" s="56"/>
      <c r="J28" s="68" t="s">
        <v>298</v>
      </c>
      <c r="K28" s="19" t="s">
        <v>672</v>
      </c>
      <c r="L28" s="19"/>
      <c r="M28" s="19"/>
      <c r="N28" s="19"/>
    </row>
    <row r="29" customFormat="false" ht="39.75" hidden="false" customHeight="true" outlineLevel="0" collapsed="false">
      <c r="B29" s="113" t="s">
        <v>649</v>
      </c>
      <c r="C29" s="56"/>
      <c r="D29" s="114" t="s">
        <v>63</v>
      </c>
      <c r="E29" s="56"/>
      <c r="F29" s="114" t="s">
        <v>673</v>
      </c>
      <c r="G29" s="56"/>
      <c r="H29" s="114" t="s">
        <v>674</v>
      </c>
      <c r="I29" s="56"/>
      <c r="J29" s="114" t="s">
        <v>675</v>
      </c>
      <c r="K29" s="19" t="s">
        <v>676</v>
      </c>
      <c r="L29" s="19"/>
      <c r="M29" s="19"/>
      <c r="N29" s="19"/>
    </row>
    <row r="30" customFormat="false" ht="9.75" hidden="false" customHeight="true" outlineLevel="0" collapsed="false"/>
    <row r="31" customFormat="false" ht="25.5" hidden="false" customHeight="true" outlineLevel="0" collapsed="false">
      <c r="B31" s="115" t="s">
        <v>66</v>
      </c>
      <c r="C31" s="99" t="s">
        <v>677</v>
      </c>
      <c r="D31" s="99"/>
      <c r="E31" s="99"/>
      <c r="F31" s="99"/>
      <c r="G31" s="99"/>
      <c r="H31" s="99"/>
      <c r="I31" s="99"/>
      <c r="J31" s="99"/>
      <c r="K31" s="100" t="s">
        <v>678</v>
      </c>
      <c r="L31" s="100"/>
      <c r="M31" s="100"/>
      <c r="N31" s="100"/>
    </row>
    <row r="32" customFormat="false" ht="55.5" hidden="false" customHeight="true" outlineLevel="0" collapsed="false">
      <c r="B32" s="101" t="s">
        <v>641</v>
      </c>
      <c r="C32" s="102"/>
      <c r="D32" s="102"/>
      <c r="E32" s="102"/>
      <c r="F32" s="102"/>
      <c r="G32" s="102"/>
      <c r="H32" s="102"/>
      <c r="I32" s="102"/>
      <c r="J32" s="102"/>
      <c r="L32" s="103" t="s">
        <v>679</v>
      </c>
      <c r="M32" s="103"/>
      <c r="N32" s="103"/>
    </row>
    <row r="33" customFormat="false" ht="24" hidden="false" customHeight="true" outlineLevel="0" collapsed="false">
      <c r="B33" s="101"/>
      <c r="C33" s="104" t="s">
        <v>304</v>
      </c>
      <c r="D33" s="106" t="s">
        <v>680</v>
      </c>
      <c r="E33" s="106" t="s">
        <v>262</v>
      </c>
      <c r="F33" s="106" t="s">
        <v>319</v>
      </c>
      <c r="G33" s="106" t="s">
        <v>681</v>
      </c>
      <c r="H33" s="107" t="s">
        <v>59</v>
      </c>
      <c r="I33" s="107" t="s">
        <v>682</v>
      </c>
      <c r="J33" s="107" t="s">
        <v>321</v>
      </c>
      <c r="L33" s="103"/>
      <c r="M33" s="103"/>
      <c r="N33" s="103"/>
    </row>
    <row r="34" customFormat="false" ht="39.75" hidden="false" customHeight="true" outlineLevel="0" collapsed="false">
      <c r="B34" s="109" t="s">
        <v>141</v>
      </c>
      <c r="C34" s="110"/>
      <c r="D34" s="77" t="s">
        <v>69</v>
      </c>
      <c r="E34" s="56"/>
      <c r="F34" s="68" t="s">
        <v>323</v>
      </c>
      <c r="G34" s="56"/>
      <c r="H34" s="68" t="s">
        <v>324</v>
      </c>
      <c r="I34" s="56"/>
      <c r="J34" s="68" t="s">
        <v>269</v>
      </c>
      <c r="K34" s="19" t="s">
        <v>683</v>
      </c>
      <c r="L34" s="19"/>
      <c r="M34" s="19"/>
      <c r="N34" s="19"/>
    </row>
    <row r="35" customFormat="false" ht="39.75" hidden="false" customHeight="true" outlineLevel="0" collapsed="false">
      <c r="B35" s="111" t="s">
        <v>142</v>
      </c>
      <c r="C35" s="110"/>
      <c r="D35" s="77" t="s">
        <v>62</v>
      </c>
      <c r="E35" s="56"/>
      <c r="F35" s="68" t="s">
        <v>326</v>
      </c>
      <c r="G35" s="56"/>
      <c r="H35" s="68" t="s">
        <v>294</v>
      </c>
      <c r="I35" s="56"/>
      <c r="J35" s="68" t="s">
        <v>327</v>
      </c>
      <c r="K35" s="19" t="s">
        <v>684</v>
      </c>
      <c r="L35" s="19"/>
      <c r="M35" s="19"/>
      <c r="N35" s="19"/>
    </row>
    <row r="36" customFormat="false" ht="39.75" hidden="false" customHeight="true" outlineLevel="0" collapsed="false">
      <c r="B36" s="112" t="s">
        <v>622</v>
      </c>
      <c r="C36" s="110"/>
      <c r="D36" s="77" t="s">
        <v>320</v>
      </c>
      <c r="E36" s="56"/>
      <c r="F36" s="68" t="s">
        <v>274</v>
      </c>
      <c r="G36" s="56"/>
      <c r="H36" s="68" t="s">
        <v>314</v>
      </c>
      <c r="I36" s="56"/>
      <c r="J36" s="68" t="s">
        <v>298</v>
      </c>
      <c r="K36" s="19" t="s">
        <v>685</v>
      </c>
      <c r="L36" s="19"/>
      <c r="M36" s="19"/>
      <c r="N36" s="19"/>
    </row>
    <row r="37" customFormat="false" ht="39.75" hidden="false" customHeight="true" outlineLevel="0" collapsed="false">
      <c r="B37" s="113" t="s">
        <v>649</v>
      </c>
      <c r="C37" s="56"/>
      <c r="D37" s="114" t="s">
        <v>686</v>
      </c>
      <c r="E37" s="56"/>
      <c r="F37" s="114" t="s">
        <v>687</v>
      </c>
      <c r="G37" s="56"/>
      <c r="H37" s="114" t="s">
        <v>652</v>
      </c>
      <c r="K37" s="19" t="s">
        <v>688</v>
      </c>
      <c r="L37" s="19"/>
      <c r="M37" s="19"/>
      <c r="N37" s="19"/>
    </row>
    <row r="38" customFormat="false" ht="9.75" hidden="false" customHeight="true" outlineLevel="0" collapsed="false"/>
    <row r="39" customFormat="false" ht="25.5" hidden="false" customHeight="true" outlineLevel="0" collapsed="false">
      <c r="B39" s="115" t="s">
        <v>66</v>
      </c>
      <c r="C39" s="99" t="s">
        <v>689</v>
      </c>
      <c r="D39" s="99"/>
      <c r="E39" s="99"/>
      <c r="F39" s="99"/>
      <c r="G39" s="99"/>
      <c r="H39" s="99"/>
      <c r="I39" s="99"/>
      <c r="J39" s="99"/>
      <c r="K39" s="100" t="s">
        <v>640</v>
      </c>
      <c r="L39" s="100"/>
      <c r="M39" s="100"/>
      <c r="N39" s="100"/>
    </row>
    <row r="40" customFormat="false" ht="55.5" hidden="false" customHeight="true" outlineLevel="0" collapsed="false">
      <c r="B40" s="101" t="s">
        <v>641</v>
      </c>
      <c r="C40" s="102"/>
      <c r="D40" s="102"/>
      <c r="E40" s="102"/>
      <c r="F40" s="102"/>
      <c r="G40" s="102"/>
      <c r="H40" s="102"/>
      <c r="I40" s="102"/>
      <c r="J40" s="102"/>
      <c r="K40" s="102"/>
      <c r="L40" s="103" t="s">
        <v>690</v>
      </c>
      <c r="M40" s="103"/>
      <c r="N40" s="103"/>
    </row>
    <row r="41" customFormat="false" ht="24" hidden="false" customHeight="true" outlineLevel="0" collapsed="false">
      <c r="B41" s="101"/>
      <c r="C41" s="104" t="s">
        <v>417</v>
      </c>
      <c r="D41" s="104" t="s">
        <v>396</v>
      </c>
      <c r="E41" s="106" t="s">
        <v>398</v>
      </c>
      <c r="F41" s="107" t="s">
        <v>335</v>
      </c>
      <c r="G41" s="107" t="s">
        <v>691</v>
      </c>
      <c r="H41" s="107" t="s">
        <v>692</v>
      </c>
      <c r="I41" s="107" t="s">
        <v>693</v>
      </c>
      <c r="J41" s="108" t="s">
        <v>289</v>
      </c>
      <c r="K41" s="108" t="s">
        <v>694</v>
      </c>
      <c r="L41" s="103"/>
      <c r="M41" s="103"/>
      <c r="N41" s="103"/>
    </row>
    <row r="42" customFormat="false" ht="39.75" hidden="false" customHeight="true" outlineLevel="0" collapsed="false">
      <c r="B42" s="109" t="s">
        <v>141</v>
      </c>
      <c r="C42" s="110"/>
      <c r="D42" s="77" t="s">
        <v>72</v>
      </c>
      <c r="E42" s="56"/>
      <c r="F42" s="68" t="s">
        <v>267</v>
      </c>
      <c r="G42" s="56"/>
      <c r="H42" s="68" t="s">
        <v>272</v>
      </c>
      <c r="I42" s="56"/>
      <c r="J42" s="68" t="s">
        <v>312</v>
      </c>
      <c r="K42" s="19" t="s">
        <v>695</v>
      </c>
      <c r="L42" s="19"/>
      <c r="M42" s="19"/>
      <c r="N42" s="19"/>
    </row>
    <row r="43" customFormat="false" ht="39.75" hidden="false" customHeight="true" outlineLevel="0" collapsed="false">
      <c r="B43" s="111" t="s">
        <v>142</v>
      </c>
      <c r="C43" s="110"/>
      <c r="D43" s="77" t="s">
        <v>368</v>
      </c>
      <c r="E43" s="56"/>
      <c r="F43" s="68" t="s">
        <v>371</v>
      </c>
      <c r="G43" s="56"/>
      <c r="H43" s="68" t="s">
        <v>271</v>
      </c>
      <c r="I43" s="56"/>
      <c r="J43" s="68" t="s">
        <v>269</v>
      </c>
      <c r="K43" s="19" t="s">
        <v>696</v>
      </c>
      <c r="L43" s="19"/>
      <c r="M43" s="19"/>
      <c r="N43" s="19"/>
    </row>
    <row r="44" customFormat="false" ht="39.75" hidden="false" customHeight="true" outlineLevel="0" collapsed="false">
      <c r="B44" s="112" t="s">
        <v>622</v>
      </c>
      <c r="C44" s="110"/>
      <c r="D44" s="77" t="s">
        <v>351</v>
      </c>
      <c r="E44" s="56"/>
      <c r="F44" s="68" t="s">
        <v>373</v>
      </c>
      <c r="G44" s="56"/>
      <c r="H44" s="68" t="s">
        <v>314</v>
      </c>
      <c r="I44" s="56"/>
      <c r="J44" s="68" t="s">
        <v>274</v>
      </c>
      <c r="K44" s="19" t="s">
        <v>697</v>
      </c>
      <c r="L44" s="19"/>
      <c r="M44" s="19"/>
      <c r="N44" s="19"/>
    </row>
    <row r="45" customFormat="false" ht="39.75" hidden="false" customHeight="true" outlineLevel="0" collapsed="false">
      <c r="B45" s="113" t="s">
        <v>649</v>
      </c>
      <c r="C45" s="56"/>
      <c r="D45" s="114" t="s">
        <v>698</v>
      </c>
      <c r="E45" s="56"/>
      <c r="F45" s="114" t="s">
        <v>699</v>
      </c>
      <c r="G45" s="56"/>
      <c r="H45" s="114" t="s">
        <v>674</v>
      </c>
      <c r="K45" s="19" t="s">
        <v>700</v>
      </c>
      <c r="L45" s="19"/>
      <c r="M45" s="19"/>
      <c r="N45" s="19"/>
    </row>
    <row r="46" customFormat="false" ht="9.75" hidden="false" customHeight="true" outlineLevel="0" collapsed="false"/>
    <row r="47" customFormat="false" ht="25.5" hidden="false" customHeight="true" outlineLevel="0" collapsed="false">
      <c r="B47" s="115" t="s">
        <v>66</v>
      </c>
      <c r="C47" s="99" t="s">
        <v>701</v>
      </c>
      <c r="D47" s="99"/>
      <c r="E47" s="99"/>
      <c r="F47" s="99"/>
      <c r="G47" s="99"/>
      <c r="H47" s="99"/>
      <c r="I47" s="99"/>
      <c r="J47" s="99"/>
      <c r="K47" s="100" t="s">
        <v>702</v>
      </c>
      <c r="L47" s="100"/>
      <c r="M47" s="100"/>
      <c r="N47" s="100"/>
    </row>
    <row r="48" customFormat="false" ht="55.5" hidden="false" customHeight="true" outlineLevel="0" collapsed="false">
      <c r="B48" s="101" t="s">
        <v>641</v>
      </c>
      <c r="C48" s="102"/>
      <c r="D48" s="102"/>
      <c r="E48" s="102"/>
      <c r="F48" s="102"/>
      <c r="G48" s="102"/>
      <c r="H48" s="102"/>
      <c r="I48" s="102"/>
      <c r="J48" s="102"/>
      <c r="K48" s="102"/>
      <c r="L48" s="103" t="s">
        <v>703</v>
      </c>
      <c r="M48" s="103"/>
      <c r="N48" s="103"/>
    </row>
    <row r="49" customFormat="false" ht="24" hidden="false" customHeight="true" outlineLevel="0" collapsed="false">
      <c r="B49" s="101"/>
      <c r="C49" s="104" t="s">
        <v>417</v>
      </c>
      <c r="D49" s="104" t="s">
        <v>333</v>
      </c>
      <c r="E49" s="107" t="s">
        <v>704</v>
      </c>
      <c r="F49" s="107" t="s">
        <v>705</v>
      </c>
      <c r="G49" s="108" t="s">
        <v>706</v>
      </c>
      <c r="H49" s="108" t="s">
        <v>288</v>
      </c>
      <c r="I49" s="108" t="s">
        <v>289</v>
      </c>
      <c r="J49" s="108" t="s">
        <v>344</v>
      </c>
      <c r="K49" s="108" t="s">
        <v>309</v>
      </c>
      <c r="L49" s="103"/>
      <c r="M49" s="103"/>
      <c r="N49" s="103"/>
    </row>
    <row r="50" customFormat="false" ht="39.75" hidden="false" customHeight="true" outlineLevel="0" collapsed="false">
      <c r="B50" s="109" t="s">
        <v>141</v>
      </c>
      <c r="C50" s="110"/>
      <c r="D50" s="77" t="s">
        <v>76</v>
      </c>
      <c r="E50" s="56"/>
      <c r="F50" s="68" t="s">
        <v>272</v>
      </c>
      <c r="G50" s="56"/>
      <c r="H50" s="68" t="s">
        <v>291</v>
      </c>
      <c r="I50" s="56"/>
      <c r="J50" s="68" t="s">
        <v>292</v>
      </c>
      <c r="K50" s="19" t="s">
        <v>707</v>
      </c>
      <c r="L50" s="19"/>
      <c r="M50" s="19"/>
      <c r="N50" s="19"/>
    </row>
    <row r="51" customFormat="false" ht="39.75" hidden="false" customHeight="true" outlineLevel="0" collapsed="false">
      <c r="B51" s="111" t="s">
        <v>142</v>
      </c>
      <c r="C51" s="110"/>
      <c r="D51" s="77" t="s">
        <v>72</v>
      </c>
      <c r="E51" s="56"/>
      <c r="F51" s="68" t="s">
        <v>267</v>
      </c>
      <c r="G51" s="56"/>
      <c r="H51" s="68" t="s">
        <v>312</v>
      </c>
      <c r="I51" s="56"/>
      <c r="J51" s="68" t="s">
        <v>268</v>
      </c>
      <c r="K51" s="19" t="s">
        <v>708</v>
      </c>
      <c r="L51" s="19"/>
      <c r="M51" s="19"/>
      <c r="N51" s="19"/>
    </row>
    <row r="52" customFormat="false" ht="39.75" hidden="false" customHeight="true" outlineLevel="0" collapsed="false">
      <c r="B52" s="112" t="s">
        <v>622</v>
      </c>
      <c r="C52" s="110"/>
      <c r="D52" s="77" t="s">
        <v>335</v>
      </c>
      <c r="E52" s="56"/>
      <c r="F52" s="68" t="s">
        <v>298</v>
      </c>
      <c r="G52" s="56"/>
      <c r="H52" s="68" t="s">
        <v>276</v>
      </c>
      <c r="I52" s="56"/>
      <c r="J52" s="68" t="s">
        <v>420</v>
      </c>
      <c r="K52" s="19" t="s">
        <v>709</v>
      </c>
      <c r="L52" s="19"/>
      <c r="M52" s="19"/>
      <c r="N52" s="19"/>
    </row>
    <row r="53" customFormat="false" ht="39.75" hidden="false" customHeight="true" outlineLevel="0" collapsed="false">
      <c r="B53" s="113" t="s">
        <v>649</v>
      </c>
      <c r="C53" s="56"/>
      <c r="D53" s="114" t="s">
        <v>77</v>
      </c>
      <c r="E53" s="56"/>
      <c r="F53" s="114" t="s">
        <v>710</v>
      </c>
      <c r="G53" s="56"/>
      <c r="H53" s="114" t="s">
        <v>711</v>
      </c>
      <c r="I53" s="56"/>
      <c r="J53" s="114" t="s">
        <v>712</v>
      </c>
      <c r="K53" s="19"/>
      <c r="L53" s="19"/>
      <c r="M53" s="19"/>
      <c r="N53" s="19"/>
    </row>
    <row r="54" customFormat="false" ht="9.75" hidden="false" customHeight="true" outlineLevel="0" collapsed="false"/>
    <row r="55" customFormat="false" ht="25.5" hidden="false" customHeight="true" outlineLevel="0" collapsed="false">
      <c r="B55" s="115" t="s">
        <v>66</v>
      </c>
      <c r="C55" s="99" t="s">
        <v>713</v>
      </c>
      <c r="D55" s="99"/>
      <c r="E55" s="99"/>
      <c r="F55" s="99"/>
      <c r="G55" s="99"/>
      <c r="H55" s="99"/>
      <c r="I55" s="99"/>
      <c r="J55" s="99"/>
      <c r="K55" s="100" t="s">
        <v>702</v>
      </c>
      <c r="L55" s="100"/>
      <c r="M55" s="100"/>
      <c r="N55" s="100"/>
    </row>
    <row r="56" customFormat="false" ht="55.5" hidden="false" customHeight="true" outlineLevel="0" collapsed="false">
      <c r="B56" s="101" t="s">
        <v>641</v>
      </c>
      <c r="C56" s="102"/>
      <c r="D56" s="102"/>
      <c r="E56" s="102"/>
      <c r="F56" s="102"/>
      <c r="G56" s="102"/>
      <c r="H56" s="102"/>
      <c r="I56" s="102"/>
      <c r="J56" s="102"/>
      <c r="L56" s="103" t="s">
        <v>714</v>
      </c>
      <c r="M56" s="103"/>
      <c r="N56" s="103"/>
    </row>
    <row r="57" customFormat="false" ht="24" hidden="false" customHeight="true" outlineLevel="0" collapsed="false">
      <c r="B57" s="101"/>
      <c r="C57" s="104" t="s">
        <v>396</v>
      </c>
      <c r="D57" s="105" t="s">
        <v>397</v>
      </c>
      <c r="E57" s="106" t="s">
        <v>398</v>
      </c>
      <c r="F57" s="107" t="s">
        <v>715</v>
      </c>
      <c r="G57" s="107" t="s">
        <v>693</v>
      </c>
      <c r="H57" s="108" t="s">
        <v>716</v>
      </c>
      <c r="I57" s="108" t="s">
        <v>344</v>
      </c>
      <c r="J57" s="108" t="s">
        <v>289</v>
      </c>
      <c r="L57" s="103"/>
      <c r="M57" s="103"/>
      <c r="N57" s="103"/>
    </row>
    <row r="58" customFormat="false" ht="39.75" hidden="false" customHeight="true" outlineLevel="0" collapsed="false">
      <c r="B58" s="109" t="s">
        <v>141</v>
      </c>
      <c r="C58" s="110"/>
      <c r="D58" s="77" t="s">
        <v>79</v>
      </c>
      <c r="E58" s="56"/>
      <c r="F58" s="68" t="s">
        <v>294</v>
      </c>
      <c r="G58" s="56"/>
      <c r="H58" s="68" t="s">
        <v>324</v>
      </c>
      <c r="I58" s="56"/>
      <c r="J58" s="68" t="s">
        <v>353</v>
      </c>
      <c r="K58" s="19" t="s">
        <v>717</v>
      </c>
      <c r="L58" s="19"/>
      <c r="M58" s="19"/>
      <c r="N58" s="19"/>
    </row>
    <row r="59" customFormat="false" ht="39.75" hidden="false" customHeight="true" outlineLevel="0" collapsed="false">
      <c r="B59" s="111" t="s">
        <v>142</v>
      </c>
      <c r="C59" s="110"/>
      <c r="D59" s="77" t="s">
        <v>399</v>
      </c>
      <c r="E59" s="56"/>
      <c r="F59" s="68" t="s">
        <v>323</v>
      </c>
      <c r="G59" s="56"/>
      <c r="H59" s="68" t="s">
        <v>353</v>
      </c>
      <c r="I59" s="56"/>
      <c r="J59" s="68" t="s">
        <v>402</v>
      </c>
      <c r="K59" s="19" t="s">
        <v>718</v>
      </c>
      <c r="L59" s="19"/>
      <c r="M59" s="19"/>
      <c r="N59" s="19"/>
    </row>
    <row r="60" customFormat="false" ht="39.75" hidden="false" customHeight="true" outlineLevel="0" collapsed="false">
      <c r="B60" s="112" t="s">
        <v>622</v>
      </c>
      <c r="C60" s="110"/>
      <c r="D60" s="77" t="s">
        <v>351</v>
      </c>
      <c r="E60" s="56"/>
      <c r="F60" s="68" t="s">
        <v>373</v>
      </c>
      <c r="G60" s="56"/>
      <c r="H60" s="68" t="s">
        <v>314</v>
      </c>
      <c r="I60" s="56"/>
      <c r="J60" s="68" t="s">
        <v>274</v>
      </c>
      <c r="K60" s="19" t="s">
        <v>719</v>
      </c>
      <c r="L60" s="19"/>
      <c r="M60" s="19"/>
      <c r="N60" s="19"/>
    </row>
    <row r="61" customFormat="false" ht="39.75" hidden="false" customHeight="true" outlineLevel="0" collapsed="false">
      <c r="B61" s="113" t="s">
        <v>649</v>
      </c>
      <c r="C61" s="56"/>
      <c r="D61" s="114" t="s">
        <v>80</v>
      </c>
      <c r="E61" s="56"/>
      <c r="F61" s="114" t="s">
        <v>720</v>
      </c>
      <c r="G61" s="56"/>
      <c r="H61" s="114" t="s">
        <v>721</v>
      </c>
      <c r="I61" s="56"/>
      <c r="J61" s="114" t="s">
        <v>712</v>
      </c>
      <c r="K61" s="19"/>
      <c r="L61" s="19"/>
      <c r="M61" s="19"/>
      <c r="N61" s="19"/>
    </row>
    <row r="62" customFormat="false" ht="9.75" hidden="false" customHeight="true" outlineLevel="0" collapsed="false"/>
    <row r="63" customFormat="false" ht="25.5" hidden="false" customHeight="true" outlineLevel="0" collapsed="false">
      <c r="B63" s="115" t="s">
        <v>66</v>
      </c>
      <c r="C63" s="99" t="s">
        <v>722</v>
      </c>
      <c r="D63" s="99"/>
      <c r="E63" s="99"/>
      <c r="F63" s="99"/>
      <c r="G63" s="99"/>
      <c r="H63" s="99"/>
      <c r="I63" s="99"/>
      <c r="J63" s="99"/>
      <c r="K63" s="100" t="s">
        <v>702</v>
      </c>
      <c r="L63" s="100"/>
      <c r="M63" s="100"/>
      <c r="N63" s="100"/>
    </row>
    <row r="64" customFormat="false" ht="55.5" hidden="false" customHeight="true" outlineLevel="0" collapsed="false">
      <c r="B64" s="101" t="s">
        <v>641</v>
      </c>
      <c r="C64" s="102"/>
      <c r="D64" s="102"/>
      <c r="E64" s="102"/>
      <c r="F64" s="102"/>
      <c r="G64" s="102"/>
      <c r="H64" s="102"/>
      <c r="I64" s="102"/>
      <c r="J64" s="102"/>
      <c r="K64" s="102"/>
      <c r="L64" s="103" t="s">
        <v>723</v>
      </c>
      <c r="M64" s="103"/>
      <c r="N64" s="103"/>
    </row>
    <row r="65" customFormat="false" ht="24" hidden="false" customHeight="true" outlineLevel="0" collapsed="false">
      <c r="B65" s="101"/>
      <c r="C65" s="105" t="s">
        <v>306</v>
      </c>
      <c r="D65" s="107" t="s">
        <v>286</v>
      </c>
      <c r="E65" s="107" t="s">
        <v>724</v>
      </c>
      <c r="F65" s="108" t="s">
        <v>725</v>
      </c>
      <c r="G65" s="108" t="s">
        <v>344</v>
      </c>
      <c r="H65" s="108" t="s">
        <v>287</v>
      </c>
      <c r="I65" s="108" t="s">
        <v>265</v>
      </c>
      <c r="J65" s="108" t="s">
        <v>726</v>
      </c>
      <c r="K65" s="108" t="s">
        <v>289</v>
      </c>
      <c r="L65" s="103"/>
      <c r="M65" s="103"/>
      <c r="N65" s="103"/>
    </row>
    <row r="66" customFormat="false" ht="39.75" hidden="false" customHeight="true" outlineLevel="0" collapsed="false">
      <c r="B66" s="109" t="s">
        <v>141</v>
      </c>
      <c r="C66" s="110"/>
      <c r="D66" s="77" t="s">
        <v>82</v>
      </c>
      <c r="E66" s="56"/>
      <c r="F66" s="68" t="s">
        <v>326</v>
      </c>
      <c r="G66" s="56"/>
      <c r="H66" s="68" t="s">
        <v>327</v>
      </c>
      <c r="I66" s="56"/>
      <c r="J66" s="68" t="s">
        <v>295</v>
      </c>
      <c r="K66" s="19" t="s">
        <v>727</v>
      </c>
      <c r="L66" s="19"/>
      <c r="M66" s="19"/>
      <c r="N66" s="19"/>
    </row>
    <row r="67" customFormat="false" ht="39.75" hidden="false" customHeight="true" outlineLevel="0" collapsed="false">
      <c r="B67" s="111" t="s">
        <v>142</v>
      </c>
      <c r="C67" s="110"/>
      <c r="D67" s="77" t="s">
        <v>321</v>
      </c>
      <c r="E67" s="56"/>
      <c r="F67" s="68" t="s">
        <v>272</v>
      </c>
      <c r="G67" s="56"/>
      <c r="H67" s="68" t="s">
        <v>292</v>
      </c>
      <c r="I67" s="56"/>
      <c r="J67" s="68" t="s">
        <v>291</v>
      </c>
      <c r="K67" s="19" t="s">
        <v>728</v>
      </c>
      <c r="L67" s="19"/>
      <c r="M67" s="19"/>
      <c r="N67" s="19"/>
    </row>
    <row r="68" customFormat="false" ht="39.75" hidden="false" customHeight="true" outlineLevel="0" collapsed="false">
      <c r="B68" s="112" t="s">
        <v>622</v>
      </c>
      <c r="C68" s="110"/>
      <c r="D68" s="77" t="s">
        <v>288</v>
      </c>
      <c r="E68" s="56"/>
      <c r="F68" s="68" t="s">
        <v>274</v>
      </c>
      <c r="G68" s="56"/>
      <c r="H68" s="68" t="s">
        <v>298</v>
      </c>
      <c r="I68" s="56"/>
      <c r="J68" s="68" t="s">
        <v>299</v>
      </c>
      <c r="K68" s="19" t="s">
        <v>729</v>
      </c>
      <c r="L68" s="19"/>
      <c r="M68" s="19"/>
      <c r="N68" s="19"/>
    </row>
    <row r="69" customFormat="false" ht="39.75" hidden="false" customHeight="true" outlineLevel="0" collapsed="false">
      <c r="B69" s="113" t="s">
        <v>649</v>
      </c>
      <c r="C69" s="56"/>
      <c r="D69" s="114" t="s">
        <v>83</v>
      </c>
      <c r="E69" s="56"/>
      <c r="F69" s="114" t="s">
        <v>80</v>
      </c>
      <c r="G69" s="56"/>
      <c r="H69" s="114" t="s">
        <v>720</v>
      </c>
      <c r="K69" s="19" t="s">
        <v>653</v>
      </c>
      <c r="L69" s="19"/>
      <c r="M69" s="19"/>
      <c r="N69" s="19"/>
    </row>
    <row r="70" customFormat="false" ht="9.75" hidden="false" customHeight="true" outlineLevel="0" collapsed="false"/>
    <row r="71" customFormat="false" ht="25.5" hidden="false" customHeight="true" outlineLevel="0" collapsed="false">
      <c r="B71" s="116" t="s">
        <v>84</v>
      </c>
      <c r="C71" s="99" t="s">
        <v>730</v>
      </c>
      <c r="D71" s="99"/>
      <c r="E71" s="99"/>
      <c r="F71" s="99"/>
      <c r="G71" s="99"/>
      <c r="H71" s="99"/>
      <c r="I71" s="99"/>
      <c r="J71" s="99"/>
      <c r="K71" s="100" t="s">
        <v>731</v>
      </c>
      <c r="L71" s="100"/>
      <c r="M71" s="100"/>
      <c r="N71" s="100"/>
    </row>
    <row r="72" customFormat="false" ht="55.5" hidden="false" customHeight="true" outlineLevel="0" collapsed="false">
      <c r="B72" s="101" t="s">
        <v>641</v>
      </c>
      <c r="C72" s="102"/>
      <c r="D72" s="102"/>
      <c r="E72" s="102"/>
      <c r="F72" s="102"/>
      <c r="G72" s="102"/>
      <c r="H72" s="102"/>
      <c r="I72" s="102"/>
      <c r="J72" s="102"/>
      <c r="L72" s="103" t="s">
        <v>732</v>
      </c>
      <c r="M72" s="103"/>
      <c r="N72" s="103"/>
    </row>
    <row r="73" customFormat="false" ht="24" hidden="false" customHeight="true" outlineLevel="0" collapsed="false">
      <c r="B73" s="101"/>
      <c r="C73" s="104" t="s">
        <v>284</v>
      </c>
      <c r="D73" s="105" t="s">
        <v>733</v>
      </c>
      <c r="E73" s="105" t="s">
        <v>734</v>
      </c>
      <c r="F73" s="105" t="s">
        <v>389</v>
      </c>
      <c r="G73" s="106" t="s">
        <v>440</v>
      </c>
      <c r="H73" s="106" t="s">
        <v>285</v>
      </c>
      <c r="I73" s="107" t="s">
        <v>735</v>
      </c>
      <c r="J73" s="108" t="s">
        <v>76</v>
      </c>
      <c r="L73" s="103"/>
      <c r="M73" s="103"/>
      <c r="N73" s="103"/>
    </row>
    <row r="74" customFormat="false" ht="39.75" hidden="false" customHeight="true" outlineLevel="0" collapsed="false">
      <c r="B74" s="109" t="s">
        <v>141</v>
      </c>
      <c r="C74" s="110"/>
      <c r="D74" s="77" t="s">
        <v>87</v>
      </c>
      <c r="E74" s="56"/>
      <c r="F74" s="68" t="s">
        <v>326</v>
      </c>
      <c r="G74" s="56"/>
      <c r="H74" s="68" t="s">
        <v>327</v>
      </c>
      <c r="I74" s="56"/>
      <c r="J74" s="68" t="s">
        <v>736</v>
      </c>
      <c r="K74" s="19" t="s">
        <v>737</v>
      </c>
      <c r="L74" s="19"/>
      <c r="M74" s="19"/>
      <c r="N74" s="19"/>
    </row>
    <row r="75" customFormat="false" ht="39.75" hidden="false" customHeight="true" outlineLevel="0" collapsed="false">
      <c r="B75" s="111" t="s">
        <v>142</v>
      </c>
      <c r="C75" s="110"/>
      <c r="D75" s="77" t="s">
        <v>65</v>
      </c>
      <c r="E75" s="56"/>
      <c r="F75" s="68" t="s">
        <v>292</v>
      </c>
      <c r="G75" s="56"/>
      <c r="H75" s="68" t="s">
        <v>294</v>
      </c>
      <c r="I75" s="56"/>
      <c r="J75" s="68" t="s">
        <v>272</v>
      </c>
      <c r="K75" s="19" t="s">
        <v>738</v>
      </c>
      <c r="L75" s="19"/>
      <c r="M75" s="19"/>
      <c r="N75" s="19"/>
    </row>
    <row r="76" customFormat="false" ht="39.75" hidden="false" customHeight="true" outlineLevel="0" collapsed="false">
      <c r="B76" s="112" t="s">
        <v>622</v>
      </c>
      <c r="C76" s="110"/>
      <c r="D76" s="77" t="s">
        <v>739</v>
      </c>
      <c r="E76" s="56"/>
      <c r="F76" s="68" t="s">
        <v>298</v>
      </c>
      <c r="G76" s="56"/>
      <c r="H76" s="68" t="s">
        <v>274</v>
      </c>
      <c r="I76" s="56"/>
      <c r="J76" s="68" t="s">
        <v>299</v>
      </c>
      <c r="K76" s="19" t="s">
        <v>740</v>
      </c>
      <c r="L76" s="19"/>
      <c r="M76" s="19"/>
      <c r="N76" s="19"/>
    </row>
    <row r="77" customFormat="false" ht="39.75" hidden="false" customHeight="true" outlineLevel="0" collapsed="false">
      <c r="B77" s="113" t="s">
        <v>649</v>
      </c>
      <c r="C77" s="56"/>
      <c r="D77" s="114" t="s">
        <v>88</v>
      </c>
      <c r="E77" s="56"/>
      <c r="F77" s="114" t="s">
        <v>741</v>
      </c>
      <c r="G77" s="56"/>
      <c r="H77" s="114" t="s">
        <v>699</v>
      </c>
      <c r="K77" s="19"/>
      <c r="L77" s="19"/>
      <c r="M77" s="19"/>
      <c r="N77" s="19"/>
    </row>
    <row r="78" customFormat="false" ht="9.75" hidden="false" customHeight="true" outlineLevel="0" collapsed="false"/>
    <row r="79" customFormat="false" ht="25.5" hidden="false" customHeight="true" outlineLevel="0" collapsed="false">
      <c r="B79" s="116" t="s">
        <v>84</v>
      </c>
      <c r="C79" s="99" t="s">
        <v>742</v>
      </c>
      <c r="D79" s="99"/>
      <c r="E79" s="99"/>
      <c r="F79" s="99"/>
      <c r="G79" s="99"/>
      <c r="H79" s="99"/>
      <c r="I79" s="99"/>
      <c r="J79" s="99"/>
      <c r="K79" s="100" t="s">
        <v>743</v>
      </c>
      <c r="L79" s="100"/>
      <c r="M79" s="100"/>
      <c r="N79" s="100"/>
    </row>
    <row r="80" customFormat="false" ht="55.5" hidden="false" customHeight="true" outlineLevel="0" collapsed="false">
      <c r="B80" s="101" t="s">
        <v>641</v>
      </c>
      <c r="C80" s="102"/>
      <c r="D80" s="102"/>
      <c r="E80" s="102"/>
      <c r="F80" s="102"/>
      <c r="G80" s="102"/>
      <c r="H80" s="102"/>
      <c r="I80" s="102"/>
      <c r="J80" s="102"/>
      <c r="L80" s="103" t="s">
        <v>744</v>
      </c>
      <c r="M80" s="103"/>
      <c r="N80" s="103"/>
    </row>
    <row r="81" customFormat="false" ht="24" hidden="false" customHeight="true" outlineLevel="0" collapsed="false">
      <c r="B81" s="101"/>
      <c r="C81" s="104" t="s">
        <v>745</v>
      </c>
      <c r="D81" s="104" t="s">
        <v>746</v>
      </c>
      <c r="E81" s="104" t="s">
        <v>747</v>
      </c>
      <c r="F81" s="105" t="s">
        <v>748</v>
      </c>
      <c r="G81" s="106" t="s">
        <v>262</v>
      </c>
      <c r="H81" s="106" t="s">
        <v>263</v>
      </c>
      <c r="I81" s="107" t="s">
        <v>335</v>
      </c>
      <c r="J81" s="108" t="s">
        <v>344</v>
      </c>
      <c r="L81" s="103"/>
      <c r="M81" s="103"/>
      <c r="N81" s="103"/>
    </row>
    <row r="82" customFormat="false" ht="39.75" hidden="false" customHeight="true" outlineLevel="0" collapsed="false">
      <c r="B82" s="109" t="s">
        <v>141</v>
      </c>
      <c r="C82" s="110"/>
      <c r="D82" s="77" t="s">
        <v>259</v>
      </c>
      <c r="E82" s="56"/>
      <c r="F82" s="68" t="s">
        <v>267</v>
      </c>
      <c r="G82" s="56"/>
      <c r="H82" s="68" t="s">
        <v>296</v>
      </c>
      <c r="I82" s="56"/>
      <c r="J82" s="68" t="s">
        <v>268</v>
      </c>
      <c r="K82" s="19" t="s">
        <v>749</v>
      </c>
      <c r="L82" s="19"/>
      <c r="M82" s="19"/>
      <c r="N82" s="19"/>
    </row>
    <row r="83" customFormat="false" ht="39.75" hidden="false" customHeight="true" outlineLevel="0" collapsed="false">
      <c r="B83" s="111" t="s">
        <v>142</v>
      </c>
      <c r="C83" s="110"/>
      <c r="D83" s="77" t="s">
        <v>260</v>
      </c>
      <c r="E83" s="56"/>
      <c r="F83" s="68" t="s">
        <v>267</v>
      </c>
      <c r="G83" s="56"/>
      <c r="H83" s="68" t="s">
        <v>268</v>
      </c>
      <c r="I83" s="56"/>
      <c r="J83" s="68" t="s">
        <v>268</v>
      </c>
      <c r="K83" s="19" t="s">
        <v>750</v>
      </c>
      <c r="L83" s="19"/>
      <c r="M83" s="19"/>
      <c r="N83" s="19"/>
    </row>
    <row r="84" customFormat="false" ht="39.75" hidden="false" customHeight="true" outlineLevel="0" collapsed="false">
      <c r="B84" s="112" t="s">
        <v>622</v>
      </c>
      <c r="C84" s="110"/>
      <c r="D84" s="77" t="s">
        <v>305</v>
      </c>
      <c r="E84" s="56"/>
      <c r="F84" s="68" t="s">
        <v>274</v>
      </c>
      <c r="G84" s="56"/>
      <c r="H84" s="68" t="s">
        <v>314</v>
      </c>
      <c r="I84" s="56"/>
      <c r="J84" s="68" t="s">
        <v>298</v>
      </c>
      <c r="K84" s="19" t="s">
        <v>751</v>
      </c>
      <c r="L84" s="19"/>
      <c r="M84" s="19"/>
      <c r="N84" s="19"/>
    </row>
    <row r="85" customFormat="false" ht="39.75" hidden="false" customHeight="true" outlineLevel="0" collapsed="false">
      <c r="B85" s="113" t="s">
        <v>649</v>
      </c>
      <c r="C85" s="56"/>
      <c r="D85" s="114" t="s">
        <v>752</v>
      </c>
      <c r="E85" s="56"/>
      <c r="F85" s="114" t="s">
        <v>753</v>
      </c>
      <c r="K85" s="19" t="s">
        <v>754</v>
      </c>
      <c r="L85" s="19"/>
      <c r="M85" s="19"/>
      <c r="N85" s="19"/>
    </row>
    <row r="86" customFormat="false" ht="9.75" hidden="false" customHeight="true" outlineLevel="0" collapsed="false"/>
    <row r="87" customFormat="false" ht="25.5" hidden="false" customHeight="true" outlineLevel="0" collapsed="false">
      <c r="B87" s="116" t="s">
        <v>84</v>
      </c>
      <c r="C87" s="99" t="s">
        <v>755</v>
      </c>
      <c r="D87" s="99"/>
      <c r="E87" s="99"/>
      <c r="F87" s="99"/>
      <c r="G87" s="99"/>
      <c r="H87" s="99"/>
      <c r="I87" s="99"/>
      <c r="J87" s="99"/>
      <c r="K87" s="100" t="s">
        <v>756</v>
      </c>
      <c r="L87" s="100"/>
      <c r="M87" s="100"/>
      <c r="N87" s="100"/>
    </row>
    <row r="88" customFormat="false" ht="55.5" hidden="false" customHeight="true" outlineLevel="0" collapsed="false">
      <c r="B88" s="101" t="s">
        <v>641</v>
      </c>
      <c r="C88" s="102"/>
      <c r="D88" s="102"/>
      <c r="E88" s="102"/>
      <c r="F88" s="102"/>
      <c r="G88" s="102"/>
      <c r="H88" s="102"/>
      <c r="I88" s="102"/>
      <c r="J88" s="102"/>
      <c r="L88" s="103" t="s">
        <v>757</v>
      </c>
      <c r="M88" s="103"/>
      <c r="N88" s="103"/>
    </row>
    <row r="89" customFormat="false" ht="24" hidden="false" customHeight="true" outlineLevel="0" collapsed="false">
      <c r="B89" s="101"/>
      <c r="C89" s="105" t="s">
        <v>758</v>
      </c>
      <c r="D89" s="104" t="s">
        <v>333</v>
      </c>
      <c r="E89" s="104" t="s">
        <v>358</v>
      </c>
      <c r="F89" s="105" t="s">
        <v>759</v>
      </c>
      <c r="G89" s="105" t="s">
        <v>307</v>
      </c>
      <c r="H89" s="104" t="s">
        <v>417</v>
      </c>
      <c r="I89" s="105" t="s">
        <v>760</v>
      </c>
      <c r="J89" s="106" t="s">
        <v>261</v>
      </c>
      <c r="L89" s="103"/>
      <c r="M89" s="103"/>
      <c r="N89" s="103"/>
    </row>
    <row r="90" customFormat="false" ht="39.75" hidden="false" customHeight="true" outlineLevel="0" collapsed="false">
      <c r="B90" s="109" t="s">
        <v>141</v>
      </c>
      <c r="C90" s="110"/>
      <c r="D90" s="77" t="s">
        <v>334</v>
      </c>
      <c r="E90" s="56"/>
      <c r="F90" s="68" t="s">
        <v>272</v>
      </c>
      <c r="G90" s="56"/>
      <c r="H90" s="68" t="s">
        <v>295</v>
      </c>
      <c r="I90" s="56"/>
      <c r="J90" s="68" t="s">
        <v>312</v>
      </c>
      <c r="K90" s="19" t="s">
        <v>761</v>
      </c>
      <c r="L90" s="19"/>
      <c r="M90" s="19"/>
      <c r="N90" s="19"/>
    </row>
    <row r="91" customFormat="false" ht="39.75" hidden="false" customHeight="true" outlineLevel="0" collapsed="false">
      <c r="B91" s="111" t="s">
        <v>142</v>
      </c>
      <c r="C91" s="110"/>
      <c r="D91" s="77" t="s">
        <v>388</v>
      </c>
      <c r="E91" s="56"/>
      <c r="F91" s="68" t="s">
        <v>326</v>
      </c>
      <c r="G91" s="56"/>
      <c r="H91" s="68" t="s">
        <v>267</v>
      </c>
      <c r="I91" s="56"/>
      <c r="J91" s="68" t="s">
        <v>269</v>
      </c>
      <c r="K91" s="19" t="s">
        <v>762</v>
      </c>
      <c r="L91" s="19"/>
      <c r="M91" s="19"/>
      <c r="N91" s="19"/>
    </row>
    <row r="92" customFormat="false" ht="39.75" hidden="false" customHeight="true" outlineLevel="0" collapsed="false">
      <c r="B92" s="112" t="s">
        <v>622</v>
      </c>
      <c r="C92" s="110"/>
      <c r="D92" s="77" t="s">
        <v>389</v>
      </c>
      <c r="E92" s="56"/>
      <c r="F92" s="68" t="s">
        <v>274</v>
      </c>
      <c r="G92" s="56"/>
      <c r="H92" s="68" t="s">
        <v>298</v>
      </c>
      <c r="I92" s="56"/>
      <c r="J92" s="68" t="s">
        <v>299</v>
      </c>
      <c r="K92" s="19" t="s">
        <v>763</v>
      </c>
      <c r="L92" s="19"/>
      <c r="M92" s="19"/>
      <c r="N92" s="19"/>
    </row>
    <row r="93" customFormat="false" ht="39.75" hidden="false" customHeight="true" outlineLevel="0" collapsed="false">
      <c r="B93" s="113" t="s">
        <v>649</v>
      </c>
      <c r="C93" s="56"/>
      <c r="D93" s="114" t="s">
        <v>675</v>
      </c>
      <c r="E93" s="56"/>
      <c r="F93" s="114" t="s">
        <v>88</v>
      </c>
      <c r="G93" s="56"/>
      <c r="H93" s="114" t="s">
        <v>764</v>
      </c>
      <c r="K93" s="19"/>
      <c r="L93" s="19"/>
      <c r="M93" s="19"/>
      <c r="N93" s="19"/>
    </row>
    <row r="94" customFormat="false" ht="9.75" hidden="false" customHeight="true" outlineLevel="0" collapsed="false"/>
    <row r="95" customFormat="false" ht="25.5" hidden="false" customHeight="true" outlineLevel="0" collapsed="false">
      <c r="B95" s="116" t="s">
        <v>84</v>
      </c>
      <c r="C95" s="99" t="s">
        <v>765</v>
      </c>
      <c r="D95" s="99"/>
      <c r="E95" s="99"/>
      <c r="F95" s="99"/>
      <c r="G95" s="99"/>
      <c r="H95" s="99"/>
      <c r="I95" s="99"/>
      <c r="J95" s="99"/>
      <c r="K95" s="100" t="s">
        <v>678</v>
      </c>
      <c r="L95" s="100"/>
      <c r="M95" s="100"/>
      <c r="N95" s="100"/>
    </row>
    <row r="96" customFormat="false" ht="55.5" hidden="false" customHeight="true" outlineLevel="0" collapsed="false">
      <c r="B96" s="101" t="s">
        <v>641</v>
      </c>
      <c r="C96" s="102"/>
      <c r="D96" s="102"/>
      <c r="E96" s="102"/>
      <c r="F96" s="102"/>
      <c r="G96" s="102"/>
      <c r="H96" s="102"/>
      <c r="I96" s="102"/>
      <c r="J96" s="102"/>
      <c r="L96" s="103" t="s">
        <v>766</v>
      </c>
      <c r="M96" s="103"/>
      <c r="N96" s="103"/>
    </row>
    <row r="97" customFormat="false" ht="24" hidden="false" customHeight="true" outlineLevel="0" collapsed="false">
      <c r="B97" s="101"/>
      <c r="C97" s="106" t="s">
        <v>767</v>
      </c>
      <c r="D97" s="106" t="s">
        <v>768</v>
      </c>
      <c r="E97" s="106" t="s">
        <v>69</v>
      </c>
      <c r="F97" s="107" t="s">
        <v>335</v>
      </c>
      <c r="G97" s="107" t="s">
        <v>645</v>
      </c>
      <c r="H97" s="104" t="s">
        <v>333</v>
      </c>
      <c r="I97" s="104" t="s">
        <v>305</v>
      </c>
      <c r="J97" s="105" t="s">
        <v>334</v>
      </c>
      <c r="L97" s="103"/>
      <c r="M97" s="103"/>
      <c r="N97" s="103"/>
    </row>
    <row r="98" customFormat="false" ht="39.75" hidden="false" customHeight="true" outlineLevel="0" collapsed="false">
      <c r="B98" s="109" t="s">
        <v>141</v>
      </c>
      <c r="C98" s="110"/>
      <c r="D98" s="77" t="s">
        <v>261</v>
      </c>
      <c r="E98" s="56"/>
      <c r="F98" s="68" t="s">
        <v>337</v>
      </c>
      <c r="G98" s="56"/>
      <c r="H98" s="68" t="s">
        <v>269</v>
      </c>
      <c r="I98" s="56"/>
      <c r="J98" s="68" t="s">
        <v>338</v>
      </c>
      <c r="K98" s="19" t="s">
        <v>769</v>
      </c>
      <c r="L98" s="19"/>
      <c r="M98" s="19"/>
      <c r="N98" s="19"/>
    </row>
    <row r="99" customFormat="false" ht="39.75" hidden="false" customHeight="true" outlineLevel="0" collapsed="false">
      <c r="B99" s="111" t="s">
        <v>142</v>
      </c>
      <c r="C99" s="110"/>
      <c r="D99" s="77" t="s">
        <v>264</v>
      </c>
      <c r="E99" s="56"/>
      <c r="F99" s="68" t="s">
        <v>267</v>
      </c>
      <c r="G99" s="56"/>
      <c r="H99" s="68" t="s">
        <v>271</v>
      </c>
      <c r="I99" s="56"/>
      <c r="J99" s="68" t="s">
        <v>272</v>
      </c>
      <c r="K99" s="19" t="s">
        <v>770</v>
      </c>
      <c r="L99" s="19"/>
      <c r="M99" s="19"/>
      <c r="N99" s="19"/>
    </row>
    <row r="100" customFormat="false" ht="39.75" hidden="false" customHeight="true" outlineLevel="0" collapsed="false">
      <c r="B100" s="112" t="s">
        <v>622</v>
      </c>
      <c r="C100" s="110"/>
      <c r="D100" s="77" t="s">
        <v>285</v>
      </c>
      <c r="E100" s="56"/>
      <c r="F100" s="68" t="s">
        <v>274</v>
      </c>
      <c r="G100" s="56"/>
      <c r="H100" s="68" t="s">
        <v>274</v>
      </c>
      <c r="I100" s="56"/>
      <c r="J100" s="68" t="s">
        <v>298</v>
      </c>
      <c r="K100" s="19" t="s">
        <v>771</v>
      </c>
      <c r="L100" s="19"/>
      <c r="M100" s="19"/>
      <c r="N100" s="19"/>
    </row>
    <row r="101" customFormat="false" ht="39.75" hidden="false" customHeight="true" outlineLevel="0" collapsed="false">
      <c r="B101" s="113" t="s">
        <v>649</v>
      </c>
      <c r="C101" s="56"/>
      <c r="D101" s="114" t="s">
        <v>652</v>
      </c>
      <c r="E101" s="56"/>
      <c r="F101" s="114" t="s">
        <v>687</v>
      </c>
      <c r="K101" s="19" t="s">
        <v>772</v>
      </c>
      <c r="L101" s="19"/>
      <c r="M101" s="19"/>
      <c r="N101" s="19"/>
    </row>
    <row r="102" customFormat="false" ht="9.75" hidden="false" customHeight="true" outlineLevel="0" collapsed="false"/>
    <row r="103" customFormat="false" ht="25.5" hidden="false" customHeight="true" outlineLevel="0" collapsed="false">
      <c r="B103" s="116" t="s">
        <v>84</v>
      </c>
      <c r="C103" s="99" t="s">
        <v>773</v>
      </c>
      <c r="D103" s="99"/>
      <c r="E103" s="99"/>
      <c r="F103" s="99"/>
      <c r="G103" s="99"/>
      <c r="H103" s="99"/>
      <c r="I103" s="99"/>
      <c r="J103" s="99"/>
      <c r="K103" s="100" t="s">
        <v>774</v>
      </c>
      <c r="L103" s="100"/>
      <c r="M103" s="100"/>
      <c r="N103" s="100"/>
    </row>
    <row r="104" customFormat="false" ht="55.5" hidden="false" customHeight="true" outlineLevel="0" collapsed="false">
      <c r="B104" s="101" t="s">
        <v>641</v>
      </c>
      <c r="C104" s="102"/>
      <c r="D104" s="102"/>
      <c r="E104" s="102"/>
      <c r="F104" s="102"/>
      <c r="G104" s="102"/>
      <c r="H104" s="102"/>
      <c r="I104" s="102"/>
      <c r="J104" s="102"/>
      <c r="L104" s="103" t="s">
        <v>775</v>
      </c>
      <c r="M104" s="103"/>
      <c r="N104" s="103"/>
    </row>
    <row r="105" customFormat="false" ht="24" hidden="false" customHeight="true" outlineLevel="0" collapsed="false">
      <c r="B105" s="101"/>
      <c r="C105" s="104" t="s">
        <v>358</v>
      </c>
      <c r="D105" s="104" t="s">
        <v>304</v>
      </c>
      <c r="E105" s="105" t="s">
        <v>359</v>
      </c>
      <c r="F105" s="106" t="s">
        <v>776</v>
      </c>
      <c r="G105" s="106" t="s">
        <v>777</v>
      </c>
      <c r="H105" s="106" t="s">
        <v>643</v>
      </c>
      <c r="I105" s="107" t="s">
        <v>360</v>
      </c>
      <c r="J105" s="107" t="s">
        <v>59</v>
      </c>
      <c r="L105" s="103"/>
      <c r="M105" s="103"/>
      <c r="N105" s="103"/>
    </row>
    <row r="106" customFormat="false" ht="39.75" hidden="false" customHeight="true" outlineLevel="0" collapsed="false">
      <c r="B106" s="109" t="s">
        <v>141</v>
      </c>
      <c r="C106" s="110"/>
      <c r="D106" s="77" t="s">
        <v>308</v>
      </c>
      <c r="E106" s="56"/>
      <c r="F106" s="68" t="s">
        <v>337</v>
      </c>
      <c r="G106" s="56"/>
      <c r="H106" s="68" t="s">
        <v>338</v>
      </c>
      <c r="I106" s="56"/>
      <c r="J106" s="68" t="s">
        <v>296</v>
      </c>
      <c r="K106" s="19" t="s">
        <v>778</v>
      </c>
      <c r="L106" s="19"/>
      <c r="M106" s="19"/>
      <c r="N106" s="19"/>
    </row>
    <row r="107" customFormat="false" ht="39.75" hidden="false" customHeight="true" outlineLevel="0" collapsed="false">
      <c r="B107" s="111" t="s">
        <v>142</v>
      </c>
      <c r="C107" s="110"/>
      <c r="D107" s="77" t="s">
        <v>262</v>
      </c>
      <c r="E107" s="56"/>
      <c r="F107" s="68" t="s">
        <v>314</v>
      </c>
      <c r="G107" s="56"/>
      <c r="H107" s="68" t="s">
        <v>779</v>
      </c>
      <c r="I107" s="56"/>
      <c r="J107" s="68" t="s">
        <v>299</v>
      </c>
      <c r="K107" s="19" t="s">
        <v>780</v>
      </c>
      <c r="L107" s="19"/>
      <c r="M107" s="19"/>
      <c r="N107" s="19"/>
    </row>
    <row r="108" customFormat="false" ht="39.75" hidden="false" customHeight="true" outlineLevel="0" collapsed="false">
      <c r="B108" s="112" t="s">
        <v>622</v>
      </c>
      <c r="C108" s="110"/>
      <c r="D108" s="77" t="s">
        <v>263</v>
      </c>
      <c r="E108" s="56"/>
      <c r="F108" s="68" t="s">
        <v>274</v>
      </c>
      <c r="G108" s="56"/>
      <c r="H108" s="68" t="s">
        <v>275</v>
      </c>
      <c r="I108" s="56"/>
      <c r="J108" s="68" t="s">
        <v>276</v>
      </c>
      <c r="K108" s="19" t="s">
        <v>751</v>
      </c>
      <c r="L108" s="19"/>
      <c r="M108" s="19"/>
      <c r="N108" s="19"/>
    </row>
    <row r="109" customFormat="false" ht="39.75" hidden="false" customHeight="true" outlineLevel="0" collapsed="false">
      <c r="B109" s="113" t="s">
        <v>649</v>
      </c>
      <c r="C109" s="56"/>
      <c r="D109" s="114" t="s">
        <v>60</v>
      </c>
      <c r="E109" s="56"/>
      <c r="F109" s="114" t="s">
        <v>781</v>
      </c>
      <c r="G109" s="56"/>
      <c r="H109" s="114" t="s">
        <v>782</v>
      </c>
      <c r="K109" s="19"/>
      <c r="L109" s="19"/>
      <c r="M109" s="19"/>
      <c r="N109" s="19"/>
    </row>
    <row r="110" customFormat="false" ht="9.75" hidden="false" customHeight="true" outlineLevel="0" collapsed="false"/>
    <row r="111" customFormat="false" ht="25.5" hidden="false" customHeight="true" outlineLevel="0" collapsed="false">
      <c r="B111" s="116" t="s">
        <v>84</v>
      </c>
      <c r="C111" s="99" t="s">
        <v>783</v>
      </c>
      <c r="D111" s="99"/>
      <c r="E111" s="99"/>
      <c r="F111" s="99"/>
      <c r="G111" s="99"/>
      <c r="H111" s="99"/>
      <c r="I111" s="99"/>
      <c r="J111" s="99"/>
      <c r="K111" s="100" t="s">
        <v>743</v>
      </c>
      <c r="L111" s="100"/>
      <c r="M111" s="100"/>
      <c r="N111" s="100"/>
    </row>
    <row r="112" customFormat="false" ht="55.5" hidden="false" customHeight="true" outlineLevel="0" collapsed="false">
      <c r="B112" s="101" t="s">
        <v>641</v>
      </c>
      <c r="C112" s="102"/>
      <c r="D112" s="102"/>
      <c r="E112" s="102"/>
      <c r="F112" s="102"/>
      <c r="G112" s="102"/>
      <c r="H112" s="102"/>
      <c r="I112" s="102"/>
      <c r="J112" s="102"/>
      <c r="L112" s="103" t="s">
        <v>784</v>
      </c>
      <c r="M112" s="103"/>
      <c r="N112" s="103"/>
    </row>
    <row r="113" customFormat="false" ht="24" hidden="false" customHeight="true" outlineLevel="0" collapsed="false">
      <c r="B113" s="101"/>
      <c r="C113" s="104" t="s">
        <v>785</v>
      </c>
      <c r="D113" s="106" t="s">
        <v>786</v>
      </c>
      <c r="E113" s="104" t="s">
        <v>787</v>
      </c>
      <c r="F113" s="105" t="s">
        <v>397</v>
      </c>
      <c r="G113" s="105" t="s">
        <v>739</v>
      </c>
      <c r="H113" s="107" t="s">
        <v>399</v>
      </c>
      <c r="I113" s="107" t="s">
        <v>351</v>
      </c>
      <c r="J113" s="108" t="s">
        <v>344</v>
      </c>
      <c r="L113" s="103"/>
      <c r="M113" s="103"/>
      <c r="N113" s="103"/>
    </row>
    <row r="114" customFormat="false" ht="39.75" hidden="false" customHeight="true" outlineLevel="0" collapsed="false">
      <c r="B114" s="109" t="s">
        <v>141</v>
      </c>
      <c r="C114" s="110"/>
      <c r="D114" s="77" t="s">
        <v>667</v>
      </c>
      <c r="E114" s="56"/>
      <c r="F114" s="68" t="s">
        <v>294</v>
      </c>
      <c r="G114" s="56"/>
      <c r="H114" s="68" t="s">
        <v>272</v>
      </c>
      <c r="I114" s="56"/>
      <c r="J114" s="68" t="s">
        <v>292</v>
      </c>
      <c r="K114" s="19" t="s">
        <v>788</v>
      </c>
      <c r="L114" s="19"/>
      <c r="M114" s="19"/>
      <c r="N114" s="19"/>
    </row>
    <row r="115" customFormat="false" ht="39.75" hidden="false" customHeight="true" outlineLevel="0" collapsed="false">
      <c r="B115" s="111" t="s">
        <v>142</v>
      </c>
      <c r="C115" s="110"/>
      <c r="D115" s="77" t="s">
        <v>396</v>
      </c>
      <c r="E115" s="56"/>
      <c r="F115" s="68" t="s">
        <v>296</v>
      </c>
      <c r="G115" s="56"/>
      <c r="H115" s="68" t="s">
        <v>338</v>
      </c>
      <c r="I115" s="56"/>
      <c r="J115" s="68" t="s">
        <v>267</v>
      </c>
      <c r="K115" s="19" t="s">
        <v>789</v>
      </c>
      <c r="L115" s="19"/>
      <c r="M115" s="19"/>
      <c r="N115" s="19"/>
    </row>
    <row r="116" customFormat="false" ht="39.75" hidden="false" customHeight="true" outlineLevel="0" collapsed="false">
      <c r="B116" s="112" t="s">
        <v>622</v>
      </c>
      <c r="C116" s="110"/>
      <c r="D116" s="77" t="s">
        <v>398</v>
      </c>
      <c r="E116" s="56"/>
      <c r="F116" s="68" t="s">
        <v>274</v>
      </c>
      <c r="G116" s="56"/>
      <c r="H116" s="68" t="s">
        <v>298</v>
      </c>
      <c r="I116" s="56"/>
      <c r="J116" s="68" t="s">
        <v>314</v>
      </c>
      <c r="K116" s="19" t="s">
        <v>790</v>
      </c>
      <c r="L116" s="19"/>
      <c r="M116" s="19"/>
      <c r="N116" s="19"/>
    </row>
    <row r="117" customFormat="false" ht="39.75" hidden="false" customHeight="true" outlineLevel="0" collapsed="false">
      <c r="B117" s="113" t="s">
        <v>649</v>
      </c>
      <c r="C117" s="56"/>
      <c r="D117" s="114" t="s">
        <v>721</v>
      </c>
      <c r="E117" s="56"/>
      <c r="F117" s="114" t="s">
        <v>764</v>
      </c>
      <c r="K117" s="19"/>
      <c r="L117" s="19"/>
      <c r="M117" s="19"/>
      <c r="N117" s="19"/>
    </row>
    <row r="118" customFormat="false" ht="9.75" hidden="false" customHeight="true" outlineLevel="0" collapsed="false"/>
    <row r="119" customFormat="false" ht="25.5" hidden="false" customHeight="true" outlineLevel="0" collapsed="false">
      <c r="B119" s="116" t="s">
        <v>84</v>
      </c>
      <c r="C119" s="99" t="s">
        <v>791</v>
      </c>
      <c r="D119" s="99"/>
      <c r="E119" s="99"/>
      <c r="F119" s="99"/>
      <c r="G119" s="99"/>
      <c r="H119" s="99"/>
      <c r="I119" s="99"/>
      <c r="J119" s="99"/>
      <c r="K119" s="100" t="s">
        <v>774</v>
      </c>
      <c r="L119" s="100"/>
      <c r="M119" s="100"/>
      <c r="N119" s="100"/>
    </row>
    <row r="120" customFormat="false" ht="55.5" hidden="false" customHeight="true" outlineLevel="0" collapsed="false">
      <c r="B120" s="101" t="s">
        <v>641</v>
      </c>
      <c r="C120" s="102"/>
      <c r="D120" s="102"/>
      <c r="E120" s="102"/>
      <c r="F120" s="102"/>
      <c r="G120" s="102"/>
      <c r="H120" s="102"/>
      <c r="I120" s="102"/>
      <c r="J120" s="102"/>
      <c r="L120" s="103" t="s">
        <v>792</v>
      </c>
      <c r="M120" s="103"/>
      <c r="N120" s="103"/>
    </row>
    <row r="121" customFormat="false" ht="24" hidden="false" customHeight="true" outlineLevel="0" collapsed="false">
      <c r="B121" s="101"/>
      <c r="C121" s="104" t="s">
        <v>333</v>
      </c>
      <c r="D121" s="106" t="s">
        <v>793</v>
      </c>
      <c r="E121" s="106" t="s">
        <v>398</v>
      </c>
      <c r="F121" s="106" t="s">
        <v>794</v>
      </c>
      <c r="G121" s="106" t="s">
        <v>285</v>
      </c>
      <c r="H121" s="107" t="s">
        <v>380</v>
      </c>
      <c r="I121" s="107" t="s">
        <v>705</v>
      </c>
      <c r="J121" s="108" t="s">
        <v>344</v>
      </c>
      <c r="L121" s="103"/>
      <c r="M121" s="103"/>
      <c r="N121" s="103"/>
    </row>
    <row r="122" customFormat="false" ht="39.75" hidden="false" customHeight="true" outlineLevel="0" collapsed="false">
      <c r="B122" s="109" t="s">
        <v>141</v>
      </c>
      <c r="C122" s="110"/>
      <c r="D122" s="77" t="s">
        <v>407</v>
      </c>
      <c r="E122" s="56"/>
      <c r="F122" s="68" t="s">
        <v>326</v>
      </c>
      <c r="G122" s="56"/>
      <c r="H122" s="68" t="s">
        <v>323</v>
      </c>
      <c r="I122" s="56"/>
      <c r="J122" s="68" t="s">
        <v>410</v>
      </c>
      <c r="K122" s="19" t="s">
        <v>795</v>
      </c>
      <c r="L122" s="19"/>
      <c r="M122" s="19"/>
      <c r="N122" s="19"/>
    </row>
    <row r="123" customFormat="false" ht="39.75" hidden="false" customHeight="true" outlineLevel="0" collapsed="false">
      <c r="B123" s="111" t="s">
        <v>142</v>
      </c>
      <c r="C123" s="110"/>
      <c r="D123" s="77" t="s">
        <v>379</v>
      </c>
      <c r="E123" s="56"/>
      <c r="F123" s="68" t="s">
        <v>294</v>
      </c>
      <c r="G123" s="56"/>
      <c r="H123" s="68" t="s">
        <v>272</v>
      </c>
      <c r="I123" s="56"/>
      <c r="J123" s="68" t="s">
        <v>291</v>
      </c>
      <c r="K123" s="19" t="s">
        <v>751</v>
      </c>
      <c r="L123" s="19"/>
      <c r="M123" s="19"/>
      <c r="N123" s="19"/>
    </row>
    <row r="124" customFormat="false" ht="39.75" hidden="false" customHeight="true" outlineLevel="0" collapsed="false">
      <c r="B124" s="112" t="s">
        <v>622</v>
      </c>
      <c r="C124" s="110"/>
      <c r="D124" s="77" t="s">
        <v>335</v>
      </c>
      <c r="E124" s="56"/>
      <c r="F124" s="68" t="s">
        <v>274</v>
      </c>
      <c r="G124" s="56"/>
      <c r="H124" s="68" t="s">
        <v>298</v>
      </c>
      <c r="I124" s="56"/>
      <c r="J124" s="68" t="s">
        <v>299</v>
      </c>
      <c r="K124" s="19" t="s">
        <v>796</v>
      </c>
      <c r="L124" s="19"/>
      <c r="M124" s="19"/>
      <c r="N124" s="19"/>
    </row>
    <row r="125" customFormat="false" ht="39.75" hidden="false" customHeight="true" outlineLevel="0" collapsed="false">
      <c r="B125" s="113" t="s">
        <v>649</v>
      </c>
      <c r="C125" s="56"/>
      <c r="D125" s="114" t="s">
        <v>687</v>
      </c>
      <c r="E125" s="56"/>
      <c r="F125" s="114" t="s">
        <v>753</v>
      </c>
      <c r="G125" s="56"/>
      <c r="H125" s="114" t="s">
        <v>764</v>
      </c>
      <c r="K125" s="19"/>
      <c r="L125" s="19"/>
      <c r="M125" s="19"/>
      <c r="N125" s="19"/>
    </row>
    <row r="126" customFormat="false" ht="9.75" hidden="false" customHeight="true" outlineLevel="0" collapsed="false"/>
    <row r="127" customFormat="false" ht="25.5" hidden="false" customHeight="true" outlineLevel="0" collapsed="false">
      <c r="B127" s="117" t="s">
        <v>797</v>
      </c>
      <c r="C127" s="99" t="s">
        <v>798</v>
      </c>
      <c r="D127" s="99"/>
      <c r="E127" s="99"/>
      <c r="F127" s="99"/>
      <c r="G127" s="99"/>
      <c r="H127" s="99"/>
      <c r="I127" s="99"/>
      <c r="J127" s="99"/>
      <c r="K127" s="100" t="s">
        <v>799</v>
      </c>
      <c r="L127" s="100"/>
      <c r="M127" s="100"/>
      <c r="N127" s="100"/>
    </row>
    <row r="128" customFormat="false" ht="55.5" hidden="false" customHeight="true" outlineLevel="0" collapsed="false">
      <c r="B128" s="101" t="s">
        <v>641</v>
      </c>
      <c r="C128" s="102"/>
      <c r="D128" s="102"/>
      <c r="E128" s="102"/>
      <c r="F128" s="102"/>
      <c r="G128" s="102"/>
      <c r="H128" s="102"/>
      <c r="I128" s="102"/>
      <c r="J128" s="102"/>
      <c r="L128" s="103" t="s">
        <v>800</v>
      </c>
      <c r="M128" s="103"/>
      <c r="N128" s="103"/>
    </row>
    <row r="129" customFormat="false" ht="24" hidden="false" customHeight="true" outlineLevel="0" collapsed="false">
      <c r="B129" s="101"/>
      <c r="C129" s="104" t="s">
        <v>801</v>
      </c>
      <c r="D129" s="104" t="s">
        <v>802</v>
      </c>
      <c r="E129" s="104" t="s">
        <v>358</v>
      </c>
      <c r="F129" s="105" t="s">
        <v>388</v>
      </c>
      <c r="G129" s="105" t="s">
        <v>758</v>
      </c>
      <c r="H129" s="105" t="s">
        <v>359</v>
      </c>
      <c r="I129" s="105" t="s">
        <v>431</v>
      </c>
      <c r="J129" s="106" t="s">
        <v>319</v>
      </c>
      <c r="L129" s="103"/>
      <c r="M129" s="103"/>
      <c r="N129" s="103"/>
    </row>
    <row r="130" customFormat="false" ht="39.75" hidden="false" customHeight="true" outlineLevel="0" collapsed="false">
      <c r="B130" s="109" t="s">
        <v>141</v>
      </c>
      <c r="C130" s="110"/>
      <c r="D130" s="77" t="s">
        <v>803</v>
      </c>
      <c r="E130" s="56"/>
      <c r="F130" s="68" t="s">
        <v>323</v>
      </c>
      <c r="G130" s="56"/>
      <c r="H130" s="68" t="s">
        <v>267</v>
      </c>
      <c r="I130" s="56"/>
      <c r="J130" s="68" t="s">
        <v>324</v>
      </c>
      <c r="K130" s="19" t="s">
        <v>804</v>
      </c>
      <c r="L130" s="19"/>
      <c r="M130" s="19"/>
      <c r="N130" s="19"/>
    </row>
    <row r="131" customFormat="false" ht="39.75" hidden="false" customHeight="true" outlineLevel="0" collapsed="false">
      <c r="B131" s="111" t="s">
        <v>142</v>
      </c>
      <c r="C131" s="110"/>
      <c r="D131" s="77" t="s">
        <v>450</v>
      </c>
      <c r="E131" s="56"/>
      <c r="F131" s="68" t="s">
        <v>353</v>
      </c>
      <c r="G131" s="56"/>
      <c r="H131" s="68" t="s">
        <v>294</v>
      </c>
      <c r="I131" s="56"/>
      <c r="J131" s="68" t="s">
        <v>402</v>
      </c>
      <c r="K131" s="19" t="s">
        <v>751</v>
      </c>
      <c r="L131" s="19"/>
      <c r="M131" s="19"/>
      <c r="N131" s="19"/>
    </row>
    <row r="132" customFormat="false" ht="39.75" hidden="false" customHeight="true" outlineLevel="0" collapsed="false">
      <c r="B132" s="112" t="s">
        <v>622</v>
      </c>
      <c r="C132" s="110"/>
      <c r="D132" s="77" t="s">
        <v>389</v>
      </c>
      <c r="E132" s="56"/>
      <c r="F132" s="68" t="s">
        <v>274</v>
      </c>
      <c r="G132" s="56"/>
      <c r="H132" s="68" t="s">
        <v>298</v>
      </c>
      <c r="I132" s="56"/>
      <c r="J132" s="68" t="s">
        <v>299</v>
      </c>
      <c r="K132" s="19" t="s">
        <v>763</v>
      </c>
      <c r="L132" s="19"/>
      <c r="M132" s="19"/>
      <c r="N132" s="19"/>
    </row>
    <row r="133" customFormat="false" ht="39.75" hidden="false" customHeight="true" outlineLevel="0" collapsed="false">
      <c r="B133" s="113" t="s">
        <v>649</v>
      </c>
      <c r="C133" s="56"/>
      <c r="D133" s="114" t="s">
        <v>764</v>
      </c>
      <c r="E133" s="56"/>
      <c r="F133" s="114" t="s">
        <v>805</v>
      </c>
      <c r="K133" s="19" t="s">
        <v>806</v>
      </c>
      <c r="L133" s="19"/>
      <c r="M133" s="19"/>
      <c r="N133" s="19"/>
    </row>
    <row r="134" customFormat="false" ht="9.75" hidden="false" customHeight="true" outlineLevel="0" collapsed="false"/>
    <row r="135" customFormat="false" ht="25.5" hidden="false" customHeight="true" outlineLevel="0" collapsed="false">
      <c r="B135" s="117" t="s">
        <v>797</v>
      </c>
      <c r="C135" s="99" t="s">
        <v>807</v>
      </c>
      <c r="D135" s="99"/>
      <c r="E135" s="99"/>
      <c r="F135" s="99"/>
      <c r="G135" s="99"/>
      <c r="H135" s="99"/>
      <c r="I135" s="99"/>
      <c r="J135" s="99"/>
      <c r="K135" s="100" t="s">
        <v>774</v>
      </c>
      <c r="L135" s="100"/>
      <c r="M135" s="100"/>
      <c r="N135" s="100"/>
    </row>
    <row r="136" customFormat="false" ht="55.5" hidden="false" customHeight="true" outlineLevel="0" collapsed="false">
      <c r="B136" s="101" t="s">
        <v>641</v>
      </c>
      <c r="C136" s="102"/>
      <c r="D136" s="102"/>
      <c r="E136" s="102"/>
      <c r="F136" s="102"/>
      <c r="G136" s="102"/>
      <c r="H136" s="102"/>
      <c r="I136" s="102"/>
      <c r="J136" s="102"/>
      <c r="L136" s="103" t="s">
        <v>808</v>
      </c>
      <c r="M136" s="103"/>
      <c r="N136" s="103"/>
    </row>
    <row r="137" customFormat="false" ht="24" hidden="false" customHeight="true" outlineLevel="0" collapsed="false">
      <c r="B137" s="101"/>
      <c r="C137" s="104" t="s">
        <v>284</v>
      </c>
      <c r="D137" s="104" t="s">
        <v>425</v>
      </c>
      <c r="E137" s="106" t="s">
        <v>643</v>
      </c>
      <c r="F137" s="106" t="s">
        <v>809</v>
      </c>
      <c r="G137" s="106" t="s">
        <v>810</v>
      </c>
      <c r="H137" s="106" t="s">
        <v>285</v>
      </c>
      <c r="I137" s="107" t="s">
        <v>360</v>
      </c>
      <c r="J137" s="107" t="s">
        <v>65</v>
      </c>
      <c r="L137" s="103"/>
      <c r="M137" s="103"/>
      <c r="N137" s="103"/>
    </row>
    <row r="138" customFormat="false" ht="39.75" hidden="false" customHeight="true" outlineLevel="0" collapsed="false">
      <c r="B138" s="109" t="s">
        <v>141</v>
      </c>
      <c r="C138" s="110"/>
      <c r="D138" s="77" t="s">
        <v>440</v>
      </c>
      <c r="E138" s="56"/>
      <c r="F138" s="68" t="s">
        <v>326</v>
      </c>
      <c r="G138" s="56"/>
      <c r="H138" s="68" t="s">
        <v>327</v>
      </c>
      <c r="I138" s="56"/>
      <c r="J138" s="68" t="s">
        <v>736</v>
      </c>
      <c r="K138" s="19" t="s">
        <v>811</v>
      </c>
      <c r="L138" s="19"/>
      <c r="M138" s="19"/>
      <c r="N138" s="19"/>
    </row>
    <row r="139" customFormat="false" ht="39.75" hidden="false" customHeight="true" outlineLevel="0" collapsed="false">
      <c r="B139" s="111" t="s">
        <v>142</v>
      </c>
      <c r="C139" s="110"/>
      <c r="D139" s="77" t="s">
        <v>408</v>
      </c>
      <c r="E139" s="56"/>
      <c r="F139" s="68" t="s">
        <v>410</v>
      </c>
      <c r="G139" s="56"/>
      <c r="H139" s="68" t="s">
        <v>353</v>
      </c>
      <c r="I139" s="56"/>
      <c r="J139" s="68" t="s">
        <v>323</v>
      </c>
      <c r="K139" s="19" t="s">
        <v>812</v>
      </c>
      <c r="L139" s="19"/>
      <c r="M139" s="19"/>
      <c r="N139" s="19"/>
    </row>
    <row r="140" customFormat="false" ht="39.75" hidden="false" customHeight="true" outlineLevel="0" collapsed="false">
      <c r="B140" s="112" t="s">
        <v>622</v>
      </c>
      <c r="C140" s="110"/>
      <c r="D140" s="77" t="s">
        <v>263</v>
      </c>
      <c r="E140" s="56"/>
      <c r="F140" s="68" t="s">
        <v>274</v>
      </c>
      <c r="G140" s="56"/>
      <c r="H140" s="68" t="s">
        <v>314</v>
      </c>
      <c r="I140" s="56"/>
      <c r="J140" s="68" t="s">
        <v>298</v>
      </c>
      <c r="K140" s="19" t="s">
        <v>813</v>
      </c>
      <c r="L140" s="19"/>
      <c r="M140" s="19"/>
      <c r="N140" s="19"/>
    </row>
    <row r="141" customFormat="false" ht="39.75" hidden="false" customHeight="true" outlineLevel="0" collapsed="false">
      <c r="B141" s="113" t="s">
        <v>649</v>
      </c>
      <c r="C141" s="56"/>
      <c r="D141" s="114" t="s">
        <v>814</v>
      </c>
      <c r="E141" s="56"/>
      <c r="F141" s="114" t="s">
        <v>815</v>
      </c>
      <c r="G141" s="56"/>
      <c r="H141" s="114" t="s">
        <v>816</v>
      </c>
      <c r="K141" s="19" t="s">
        <v>817</v>
      </c>
      <c r="L141" s="19"/>
      <c r="M141" s="19"/>
      <c r="N141" s="19"/>
    </row>
    <row r="142" customFormat="false" ht="9.75" hidden="false" customHeight="true" outlineLevel="0" collapsed="false"/>
    <row r="143" customFormat="false" ht="25.5" hidden="false" customHeight="true" outlineLevel="0" collapsed="false">
      <c r="B143" s="117" t="s">
        <v>797</v>
      </c>
      <c r="C143" s="99" t="s">
        <v>818</v>
      </c>
      <c r="D143" s="99"/>
      <c r="E143" s="99"/>
      <c r="F143" s="99"/>
      <c r="G143" s="99"/>
      <c r="H143" s="99"/>
      <c r="I143" s="99"/>
      <c r="J143" s="99"/>
      <c r="K143" s="100" t="s">
        <v>819</v>
      </c>
      <c r="L143" s="100"/>
      <c r="M143" s="100"/>
      <c r="N143" s="100"/>
    </row>
    <row r="144" customFormat="false" ht="55.5" hidden="false" customHeight="true" outlineLevel="0" collapsed="false">
      <c r="B144" s="101" t="s">
        <v>641</v>
      </c>
      <c r="C144" s="102"/>
      <c r="D144" s="102"/>
      <c r="E144" s="102"/>
      <c r="F144" s="102"/>
      <c r="G144" s="102"/>
      <c r="H144" s="102"/>
      <c r="I144" s="102"/>
      <c r="J144" s="102"/>
      <c r="L144" s="103" t="s">
        <v>820</v>
      </c>
      <c r="M144" s="103"/>
      <c r="N144" s="103"/>
    </row>
    <row r="145" customFormat="false" ht="24" hidden="false" customHeight="true" outlineLevel="0" collapsed="false">
      <c r="B145" s="101"/>
      <c r="C145" s="104" t="s">
        <v>358</v>
      </c>
      <c r="D145" s="104" t="s">
        <v>378</v>
      </c>
      <c r="E145" s="105" t="s">
        <v>821</v>
      </c>
      <c r="F145" s="105" t="s">
        <v>758</v>
      </c>
      <c r="G145" s="105" t="s">
        <v>359</v>
      </c>
      <c r="H145" s="106" t="s">
        <v>319</v>
      </c>
      <c r="I145" s="107" t="s">
        <v>682</v>
      </c>
      <c r="J145" s="108" t="s">
        <v>309</v>
      </c>
      <c r="L145" s="103"/>
      <c r="M145" s="103"/>
      <c r="N145" s="103"/>
    </row>
    <row r="146" customFormat="false" ht="39.75" hidden="false" customHeight="true" outlineLevel="0" collapsed="false">
      <c r="B146" s="109" t="s">
        <v>141</v>
      </c>
      <c r="C146" s="110"/>
      <c r="D146" s="77" t="s">
        <v>388</v>
      </c>
      <c r="E146" s="56"/>
      <c r="F146" s="68" t="s">
        <v>326</v>
      </c>
      <c r="G146" s="56"/>
      <c r="H146" s="68" t="s">
        <v>267</v>
      </c>
      <c r="I146" s="56"/>
      <c r="J146" s="68" t="s">
        <v>269</v>
      </c>
      <c r="K146" s="19" t="s">
        <v>822</v>
      </c>
      <c r="L146" s="19"/>
      <c r="M146" s="19"/>
      <c r="N146" s="19"/>
    </row>
    <row r="147" customFormat="false" ht="39.75" hidden="false" customHeight="true" outlineLevel="0" collapsed="false">
      <c r="B147" s="111" t="s">
        <v>142</v>
      </c>
      <c r="C147" s="110"/>
      <c r="D147" s="77" t="s">
        <v>62</v>
      </c>
      <c r="E147" s="56"/>
      <c r="F147" s="68" t="s">
        <v>326</v>
      </c>
      <c r="G147" s="56"/>
      <c r="H147" s="68" t="s">
        <v>294</v>
      </c>
      <c r="I147" s="56"/>
      <c r="J147" s="68" t="s">
        <v>295</v>
      </c>
      <c r="K147" s="19" t="s">
        <v>823</v>
      </c>
      <c r="L147" s="19"/>
      <c r="M147" s="19"/>
      <c r="N147" s="19"/>
    </row>
    <row r="148" customFormat="false" ht="39.75" hidden="false" customHeight="true" outlineLevel="0" collapsed="false">
      <c r="B148" s="112" t="s">
        <v>622</v>
      </c>
      <c r="C148" s="110"/>
      <c r="D148" s="77" t="s">
        <v>389</v>
      </c>
      <c r="E148" s="56"/>
      <c r="F148" s="68" t="s">
        <v>274</v>
      </c>
      <c r="G148" s="56"/>
      <c r="H148" s="68" t="s">
        <v>299</v>
      </c>
      <c r="I148" s="56"/>
      <c r="J148" s="68" t="s">
        <v>298</v>
      </c>
      <c r="K148" s="19" t="s">
        <v>751</v>
      </c>
      <c r="L148" s="19"/>
      <c r="M148" s="19"/>
      <c r="N148" s="19"/>
    </row>
    <row r="149" customFormat="false" ht="39.75" hidden="false" customHeight="true" outlineLevel="0" collapsed="false">
      <c r="B149" s="113" t="s">
        <v>649</v>
      </c>
      <c r="C149" s="56"/>
      <c r="D149" s="114" t="s">
        <v>824</v>
      </c>
      <c r="E149" s="56"/>
      <c r="F149" s="114" t="s">
        <v>764</v>
      </c>
      <c r="G149" s="56"/>
      <c r="H149" s="114" t="s">
        <v>805</v>
      </c>
      <c r="K149" s="19"/>
      <c r="L149" s="19"/>
      <c r="M149" s="19"/>
      <c r="N149" s="19"/>
    </row>
    <row r="150" customFormat="false" ht="9.75" hidden="false" customHeight="true" outlineLevel="0" collapsed="false"/>
    <row r="151" customFormat="false" ht="25.5" hidden="false" customHeight="true" outlineLevel="0" collapsed="false">
      <c r="B151" s="117" t="s">
        <v>797</v>
      </c>
      <c r="C151" s="99" t="s">
        <v>825</v>
      </c>
      <c r="D151" s="99"/>
      <c r="E151" s="99"/>
      <c r="F151" s="99"/>
      <c r="G151" s="99"/>
      <c r="H151" s="99"/>
      <c r="I151" s="99"/>
      <c r="J151" s="99"/>
      <c r="K151" s="100" t="s">
        <v>640</v>
      </c>
      <c r="L151" s="100"/>
      <c r="M151" s="100"/>
      <c r="N151" s="100"/>
    </row>
    <row r="152" customFormat="false" ht="55.5" hidden="false" customHeight="true" outlineLevel="0" collapsed="false">
      <c r="B152" s="101" t="s">
        <v>641</v>
      </c>
      <c r="C152" s="102"/>
      <c r="D152" s="102"/>
      <c r="E152" s="102"/>
      <c r="F152" s="102"/>
      <c r="G152" s="102"/>
      <c r="H152" s="102"/>
      <c r="I152" s="102"/>
      <c r="J152" s="102"/>
      <c r="L152" s="103" t="s">
        <v>826</v>
      </c>
      <c r="M152" s="103"/>
      <c r="N152" s="103"/>
    </row>
    <row r="153" customFormat="false" ht="24" hidden="false" customHeight="true" outlineLevel="0" collapsed="false">
      <c r="B153" s="101"/>
      <c r="C153" s="107" t="s">
        <v>693</v>
      </c>
      <c r="D153" s="106" t="s">
        <v>320</v>
      </c>
      <c r="E153" s="106" t="s">
        <v>319</v>
      </c>
      <c r="F153" s="107" t="s">
        <v>692</v>
      </c>
      <c r="G153" s="105" t="s">
        <v>367</v>
      </c>
      <c r="H153" s="108" t="s">
        <v>287</v>
      </c>
      <c r="I153" s="108" t="s">
        <v>309</v>
      </c>
      <c r="J153" s="106" t="s">
        <v>776</v>
      </c>
      <c r="L153" s="103"/>
      <c r="M153" s="103"/>
      <c r="N153" s="103"/>
    </row>
    <row r="154" customFormat="false" ht="39.75" hidden="false" customHeight="true" outlineLevel="0" collapsed="false">
      <c r="B154" s="109" t="s">
        <v>141</v>
      </c>
      <c r="C154" s="110"/>
      <c r="D154" s="77" t="s">
        <v>308</v>
      </c>
      <c r="E154" s="56"/>
      <c r="F154" s="68" t="s">
        <v>451</v>
      </c>
      <c r="G154" s="56"/>
      <c r="H154" s="68" t="s">
        <v>272</v>
      </c>
      <c r="I154" s="56"/>
      <c r="J154" s="68" t="s">
        <v>267</v>
      </c>
      <c r="K154" s="19" t="s">
        <v>827</v>
      </c>
      <c r="L154" s="19"/>
      <c r="M154" s="19"/>
      <c r="N154" s="19"/>
    </row>
    <row r="155" customFormat="false" ht="39.75" hidden="false" customHeight="true" outlineLevel="0" collapsed="false">
      <c r="B155" s="111" t="s">
        <v>142</v>
      </c>
      <c r="C155" s="110"/>
      <c r="D155" s="77" t="s">
        <v>368</v>
      </c>
      <c r="E155" s="56"/>
      <c r="F155" s="68" t="s">
        <v>371</v>
      </c>
      <c r="G155" s="56"/>
      <c r="H155" s="68" t="s">
        <v>271</v>
      </c>
      <c r="I155" s="56"/>
      <c r="J155" s="68" t="s">
        <v>269</v>
      </c>
      <c r="K155" s="19" t="s">
        <v>828</v>
      </c>
      <c r="L155" s="19"/>
      <c r="M155" s="19"/>
      <c r="N155" s="19"/>
    </row>
    <row r="156" customFormat="false" ht="39.75" hidden="false" customHeight="true" outlineLevel="0" collapsed="false">
      <c r="B156" s="112" t="s">
        <v>622</v>
      </c>
      <c r="C156" s="110"/>
      <c r="D156" s="77" t="s">
        <v>351</v>
      </c>
      <c r="E156" s="56"/>
      <c r="F156" s="68" t="s">
        <v>373</v>
      </c>
      <c r="G156" s="56"/>
      <c r="H156" s="68" t="s">
        <v>314</v>
      </c>
      <c r="I156" s="56"/>
      <c r="J156" s="68" t="s">
        <v>274</v>
      </c>
      <c r="K156" s="19" t="s">
        <v>829</v>
      </c>
      <c r="L156" s="19"/>
      <c r="M156" s="19"/>
      <c r="N156" s="19"/>
    </row>
    <row r="157" customFormat="false" ht="39.75" hidden="false" customHeight="true" outlineLevel="0" collapsed="false">
      <c r="B157" s="113" t="s">
        <v>649</v>
      </c>
      <c r="C157" s="56"/>
      <c r="D157" s="114" t="s">
        <v>830</v>
      </c>
      <c r="E157" s="56"/>
      <c r="F157" s="114" t="s">
        <v>831</v>
      </c>
      <c r="G157" s="56"/>
      <c r="H157" s="114" t="s">
        <v>675</v>
      </c>
      <c r="I157" s="56"/>
      <c r="J157" s="114" t="s">
        <v>650</v>
      </c>
      <c r="K157" s="19" t="s">
        <v>832</v>
      </c>
      <c r="L157" s="19"/>
      <c r="M157" s="19"/>
      <c r="N157" s="19"/>
    </row>
    <row r="158" customFormat="false" ht="9.75" hidden="false" customHeight="true" outlineLevel="0" collapsed="false"/>
  </sheetData>
  <mergeCells count="157">
    <mergeCell ref="B2:K2"/>
    <mergeCell ref="L2:N2"/>
    <mergeCell ref="B3:K3"/>
    <mergeCell ref="L3:N3"/>
    <mergeCell ref="B4:D4"/>
    <mergeCell ref="C7:J7"/>
    <mergeCell ref="K7:N7"/>
    <mergeCell ref="B8:B9"/>
    <mergeCell ref="L8:N9"/>
    <mergeCell ref="K10:N10"/>
    <mergeCell ref="K11:N11"/>
    <mergeCell ref="K12:N12"/>
    <mergeCell ref="K13:N13"/>
    <mergeCell ref="C15:J15"/>
    <mergeCell ref="K15:N15"/>
    <mergeCell ref="B16:B17"/>
    <mergeCell ref="L16:N17"/>
    <mergeCell ref="K18:N18"/>
    <mergeCell ref="K19:N19"/>
    <mergeCell ref="K20:N20"/>
    <mergeCell ref="K21:N21"/>
    <mergeCell ref="C23:J23"/>
    <mergeCell ref="K23:N23"/>
    <mergeCell ref="B24:B25"/>
    <mergeCell ref="L24:N25"/>
    <mergeCell ref="K26:N26"/>
    <mergeCell ref="K27:N27"/>
    <mergeCell ref="K28:N28"/>
    <mergeCell ref="K29:N29"/>
    <mergeCell ref="C31:J31"/>
    <mergeCell ref="K31:N31"/>
    <mergeCell ref="B32:B33"/>
    <mergeCell ref="L32:N33"/>
    <mergeCell ref="K34:N34"/>
    <mergeCell ref="K35:N35"/>
    <mergeCell ref="K36:N36"/>
    <mergeCell ref="K37:N37"/>
    <mergeCell ref="C39:J39"/>
    <mergeCell ref="K39:N39"/>
    <mergeCell ref="B40:B41"/>
    <mergeCell ref="L40:N41"/>
    <mergeCell ref="K42:N42"/>
    <mergeCell ref="K43:N43"/>
    <mergeCell ref="K44:N44"/>
    <mergeCell ref="K45:N45"/>
    <mergeCell ref="C47:J47"/>
    <mergeCell ref="K47:N47"/>
    <mergeCell ref="B48:B49"/>
    <mergeCell ref="L48:N49"/>
    <mergeCell ref="K50:N50"/>
    <mergeCell ref="K51:N51"/>
    <mergeCell ref="K52:N52"/>
    <mergeCell ref="K53:N53"/>
    <mergeCell ref="C55:J55"/>
    <mergeCell ref="K55:N55"/>
    <mergeCell ref="B56:B57"/>
    <mergeCell ref="L56:N57"/>
    <mergeCell ref="K58:N58"/>
    <mergeCell ref="K59:N59"/>
    <mergeCell ref="K60:N60"/>
    <mergeCell ref="K61:N61"/>
    <mergeCell ref="C63:J63"/>
    <mergeCell ref="K63:N63"/>
    <mergeCell ref="B64:B65"/>
    <mergeCell ref="L64:N65"/>
    <mergeCell ref="K66:N66"/>
    <mergeCell ref="K67:N67"/>
    <mergeCell ref="K68:N68"/>
    <mergeCell ref="K69:N69"/>
    <mergeCell ref="C71:J71"/>
    <mergeCell ref="K71:N71"/>
    <mergeCell ref="B72:B73"/>
    <mergeCell ref="L72:N73"/>
    <mergeCell ref="K74:N74"/>
    <mergeCell ref="K75:N75"/>
    <mergeCell ref="K76:N76"/>
    <mergeCell ref="K77:N77"/>
    <mergeCell ref="C79:J79"/>
    <mergeCell ref="K79:N79"/>
    <mergeCell ref="B80:B81"/>
    <mergeCell ref="L80:N81"/>
    <mergeCell ref="K82:N82"/>
    <mergeCell ref="K83:N83"/>
    <mergeCell ref="K84:N84"/>
    <mergeCell ref="K85:N85"/>
    <mergeCell ref="C87:J87"/>
    <mergeCell ref="K87:N87"/>
    <mergeCell ref="B88:B89"/>
    <mergeCell ref="L88:N89"/>
    <mergeCell ref="K90:N90"/>
    <mergeCell ref="K91:N91"/>
    <mergeCell ref="K92:N92"/>
    <mergeCell ref="K93:N93"/>
    <mergeCell ref="C95:J95"/>
    <mergeCell ref="K95:N95"/>
    <mergeCell ref="B96:B97"/>
    <mergeCell ref="L96:N97"/>
    <mergeCell ref="K98:N98"/>
    <mergeCell ref="K99:N99"/>
    <mergeCell ref="K100:N100"/>
    <mergeCell ref="K101:N101"/>
    <mergeCell ref="C103:J103"/>
    <mergeCell ref="K103:N103"/>
    <mergeCell ref="B104:B105"/>
    <mergeCell ref="L104:N105"/>
    <mergeCell ref="K106:N106"/>
    <mergeCell ref="K107:N107"/>
    <mergeCell ref="K108:N108"/>
    <mergeCell ref="K109:N109"/>
    <mergeCell ref="C111:J111"/>
    <mergeCell ref="K111:N111"/>
    <mergeCell ref="B112:B113"/>
    <mergeCell ref="L112:N113"/>
    <mergeCell ref="K114:N114"/>
    <mergeCell ref="K115:N115"/>
    <mergeCell ref="K116:N116"/>
    <mergeCell ref="K117:N117"/>
    <mergeCell ref="C119:J119"/>
    <mergeCell ref="K119:N119"/>
    <mergeCell ref="B120:B121"/>
    <mergeCell ref="L120:N121"/>
    <mergeCell ref="K122:N122"/>
    <mergeCell ref="K123:N123"/>
    <mergeCell ref="K124:N124"/>
    <mergeCell ref="K125:N125"/>
    <mergeCell ref="C127:J127"/>
    <mergeCell ref="K127:N127"/>
    <mergeCell ref="B128:B129"/>
    <mergeCell ref="L128:N129"/>
    <mergeCell ref="K130:N130"/>
    <mergeCell ref="K131:N131"/>
    <mergeCell ref="K132:N132"/>
    <mergeCell ref="K133:N133"/>
    <mergeCell ref="C135:J135"/>
    <mergeCell ref="K135:N135"/>
    <mergeCell ref="B136:B137"/>
    <mergeCell ref="L136:N137"/>
    <mergeCell ref="K138:N138"/>
    <mergeCell ref="K139:N139"/>
    <mergeCell ref="K140:N140"/>
    <mergeCell ref="K141:N141"/>
    <mergeCell ref="C143:J143"/>
    <mergeCell ref="K143:N143"/>
    <mergeCell ref="B144:B145"/>
    <mergeCell ref="L144:N145"/>
    <mergeCell ref="K146:N146"/>
    <mergeCell ref="K147:N147"/>
    <mergeCell ref="K148:N148"/>
    <mergeCell ref="K149:N149"/>
    <mergeCell ref="C151:J151"/>
    <mergeCell ref="K151:N151"/>
    <mergeCell ref="B152:B153"/>
    <mergeCell ref="L152:N153"/>
    <mergeCell ref="K154:N154"/>
    <mergeCell ref="K155:N155"/>
    <mergeCell ref="K156:N156"/>
    <mergeCell ref="K157:N157"/>
  </mergeCell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A526"/>
    <pageSetUpPr fitToPage="true"/>
  </sheetPr>
  <dimension ref="B1:N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833</v>
      </c>
      <c r="C2" s="25"/>
      <c r="D2" s="25"/>
      <c r="E2" s="25"/>
      <c r="F2" s="25"/>
      <c r="G2" s="25"/>
      <c r="H2" s="25"/>
      <c r="I2" s="25"/>
      <c r="J2" s="25"/>
      <c r="K2" s="25"/>
      <c r="L2" s="5" t="s">
        <v>121</v>
      </c>
      <c r="M2" s="5"/>
      <c r="N2" s="5"/>
    </row>
    <row r="3" customFormat="false" ht="19.5" hidden="false" customHeight="true" outlineLevel="0" collapsed="false">
      <c r="B3" s="26" t="s">
        <v>834</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5.5" hidden="false" customHeight="true" outlineLevel="0" collapsed="false">
      <c r="B6" s="23" t="s">
        <v>835</v>
      </c>
      <c r="C6" s="23"/>
      <c r="D6" s="23"/>
      <c r="E6" s="30" t="s">
        <v>836</v>
      </c>
      <c r="F6" s="30"/>
      <c r="G6" s="30"/>
      <c r="H6" s="30"/>
      <c r="J6" s="118" t="str">
        <f aca="false">"💡 Đội hình hợp với lối chơi này:"&amp;CHAR(10)&amp;INDEX(DATA!$DW$2:$DW$6,MATCH($E$6,DATA!$DV$2:$DV$6,0))</f>
        <v>💡 Đội hình hợp với lối chơi này:
• [S] Đao Phủ Azir – Soraka &amp; Zyra (Thực Vật)
• [S] Nidalee &amp; Aphelios Mặt Trăng
• [S] Sivir &amp; Nidalee Nguyên Sinh
• [A] Ahri &amp; Morgana Thuật Sĩ
• [C] Cassiopeia Tiên Hắc Ám (Tà Thuật – ĐANG TẮT)</v>
      </c>
      <c r="K6" s="118"/>
      <c r="L6" s="118"/>
      <c r="M6" s="118"/>
      <c r="N6" s="118"/>
    </row>
    <row r="7" customFormat="false" ht="25.5" hidden="false" customHeight="true" outlineLevel="0" collapsed="false">
      <c r="B7" s="23" t="s">
        <v>837</v>
      </c>
      <c r="C7" s="23"/>
      <c r="D7" s="23"/>
      <c r="E7" s="30" t="s">
        <v>838</v>
      </c>
      <c r="F7" s="30"/>
      <c r="G7" s="30"/>
      <c r="H7" s="30"/>
      <c r="J7" s="118"/>
      <c r="K7" s="118"/>
      <c r="L7" s="118"/>
      <c r="M7" s="118"/>
      <c r="N7" s="118"/>
    </row>
    <row r="8" customFormat="false" ht="25.5" hidden="false" customHeight="true" outlineLevel="0" collapsed="false">
      <c r="B8" s="23" t="s">
        <v>839</v>
      </c>
      <c r="C8" s="23"/>
      <c r="D8" s="23"/>
      <c r="E8" s="30" t="s">
        <v>840</v>
      </c>
      <c r="F8" s="30"/>
      <c r="G8" s="30"/>
      <c r="H8" s="30"/>
      <c r="J8" s="118"/>
      <c r="K8" s="118"/>
      <c r="L8" s="118"/>
      <c r="M8" s="118"/>
      <c r="N8" s="118"/>
    </row>
    <row r="9" customFormat="false" ht="25.5" hidden="false" customHeight="true" outlineLevel="0" collapsed="false">
      <c r="B9" s="23" t="s">
        <v>841</v>
      </c>
      <c r="C9" s="23"/>
      <c r="D9" s="23"/>
      <c r="E9" s="30" t="s">
        <v>842</v>
      </c>
      <c r="F9" s="30"/>
      <c r="G9" s="30"/>
      <c r="H9" s="30"/>
      <c r="J9" s="118"/>
      <c r="K9" s="118"/>
      <c r="L9" s="118"/>
      <c r="M9" s="118"/>
      <c r="N9" s="118"/>
    </row>
    <row r="10" customFormat="false" ht="25.5" hidden="false" customHeight="true" outlineLevel="0" collapsed="false">
      <c r="B10" s="23" t="s">
        <v>843</v>
      </c>
      <c r="C10" s="23"/>
      <c r="D10" s="23"/>
      <c r="E10" s="30" t="n">
        <v>50</v>
      </c>
      <c r="F10" s="30"/>
      <c r="G10" s="30"/>
      <c r="H10" s="30"/>
      <c r="J10" s="118"/>
      <c r="K10" s="118"/>
      <c r="L10" s="118"/>
      <c r="M10" s="118"/>
      <c r="N10" s="118"/>
    </row>
    <row r="12" customFormat="false" ht="21.75" hidden="false" customHeight="true" outlineLevel="0" collapsed="false">
      <c r="B12" s="6" t="s">
        <v>844</v>
      </c>
      <c r="C12" s="6"/>
      <c r="D12" s="6"/>
      <c r="E12" s="6"/>
      <c r="F12" s="6"/>
      <c r="G12" s="6"/>
      <c r="H12" s="6"/>
      <c r="I12" s="6"/>
      <c r="J12" s="6"/>
      <c r="K12" s="6"/>
      <c r="L12" s="6"/>
      <c r="M12" s="6"/>
      <c r="N12" s="6"/>
    </row>
    <row r="13" customFormat="false" ht="15" hidden="false" customHeight="true" outlineLevel="0" collapsed="false">
      <c r="B13" s="82" t="s">
        <v>845</v>
      </c>
      <c r="C13" s="82"/>
      <c r="D13" s="82"/>
      <c r="E13" s="82" t="s">
        <v>846</v>
      </c>
      <c r="F13" s="82"/>
      <c r="G13" s="82"/>
      <c r="H13" s="82" t="s">
        <v>847</v>
      </c>
      <c r="I13" s="82"/>
      <c r="J13" s="82"/>
      <c r="K13" s="82" t="s">
        <v>848</v>
      </c>
      <c r="L13" s="82"/>
      <c r="M13" s="82"/>
      <c r="N13" s="82"/>
    </row>
    <row r="14" customFormat="false" ht="36" hidden="false" customHeight="true" outlineLevel="0" collapsed="false">
      <c r="B14" s="119" t="str">
        <f aca="false">INDEX(DATA!$DO$2:$DO$61,MATCH($E$6&amp;"|"&amp;$E$7,DATA!$DN$2:$DN$61,0))</f>
        <v>8</v>
      </c>
      <c r="C14" s="119"/>
      <c r="D14" s="119"/>
      <c r="E14" s="119" t="str">
        <f aca="false">INDEX(DATA!$DP$2:$DP$61,MATCH($E$6&amp;"|"&amp;$E$7,DATA!$DN$2:$DN$61,0))</f>
        <v>còn 10–20 sau khi đổi</v>
      </c>
      <c r="F14" s="119"/>
      <c r="G14" s="119"/>
      <c r="H14" s="119" t="str">
        <f aca="false">"+"&amp;MIN(5,INT($E$10/10))&amp;" vàng"</f>
        <v>+5 vàng</v>
      </c>
      <c r="I14" s="119"/>
      <c r="J14" s="119"/>
      <c r="K14" s="119" t="str">
        <f aca="false">IF($E$10&gt;=50,"Đã tối đa (50+)","+"&amp;(10-MOD($E$10,10))&amp;" vàng")</f>
        <v>Đã tối đa (50+)</v>
      </c>
      <c r="L14" s="119"/>
      <c r="M14" s="119"/>
      <c r="N14" s="119"/>
    </row>
    <row r="16" customFormat="false" ht="43.5" hidden="false" customHeight="true" outlineLevel="0" collapsed="false">
      <c r="B16" s="23" t="s">
        <v>849</v>
      </c>
      <c r="C16" s="23"/>
      <c r="D16" s="23"/>
      <c r="E16" s="120" t="str">
        <f aca="false">INDEX(DATA!$DQ$2:$DQ$61,MATCH($E$6&amp;"|"&amp;$E$7,DATA!$DN$2:$DN$61,0))</f>
        <v>MỐC ĐỔI TƯỚNG: lên 8 + Lõi 3 → dồn vàng tìm chủ lực &amp; đỡ đòn 4 vàng 2 sao.</v>
      </c>
      <c r="F16" s="120"/>
      <c r="G16" s="120"/>
      <c r="H16" s="120"/>
      <c r="I16" s="120"/>
      <c r="J16" s="120"/>
      <c r="K16" s="120"/>
      <c r="L16" s="120"/>
      <c r="M16" s="120"/>
      <c r="N16" s="120"/>
    </row>
    <row r="17" customFormat="false" ht="15" hidden="false" customHeight="true" outlineLevel="0" collapsed="false">
      <c r="B17" s="23" t="s">
        <v>850</v>
      </c>
      <c r="C17" s="23"/>
      <c r="D17" s="23"/>
      <c r="E17" s="16" t="str">
        <f aca="false">INDEX(DATA!$DS$2:$DS$61,MATCH($E$6&amp;"|"&amp;$E$7,DATA!$DN$2:$DN$61,0))</f>
        <v>Chọn Lõi 3</v>
      </c>
      <c r="F17" s="16"/>
      <c r="G17" s="16"/>
      <c r="H17" s="16"/>
      <c r="I17" s="16"/>
      <c r="J17" s="16"/>
      <c r="K17" s="16"/>
      <c r="L17" s="16"/>
      <c r="M17" s="16"/>
      <c r="N17" s="16"/>
    </row>
    <row r="18" customFormat="false" ht="31.5" hidden="false" customHeight="true" outlineLevel="0" collapsed="false">
      <c r="B18" s="23" t="s">
        <v>851</v>
      </c>
      <c r="C18" s="23"/>
      <c r="D18" s="23"/>
      <c r="E18" s="21" t="str">
        <f aca="false">INDEX(DATA!$DZ$2:$DZ$4,MATCH($E$8,DATA!$DY$2:$DY$4,0))</f>
        <v>Giữ chuỗi bằng cách lên cấp sớm hơn 1 mốc &amp; mua Tinh Linh giao tranh rẻ. Chưa đổi tướng; dùng vàng thưởng chuỗi để lên cấp.</v>
      </c>
      <c r="F18" s="21"/>
      <c r="G18" s="21"/>
      <c r="H18" s="21"/>
      <c r="I18" s="21"/>
      <c r="J18" s="21"/>
      <c r="K18" s="21"/>
      <c r="L18" s="21"/>
      <c r="M18" s="21"/>
      <c r="N18" s="21"/>
    </row>
    <row r="19" customFormat="false" ht="31.5" hidden="false" customHeight="true" outlineLevel="0" collapsed="false">
      <c r="B19" s="23" t="s">
        <v>852</v>
      </c>
      <c r="C19" s="23"/>
      <c r="D19" s="23"/>
      <c r="E19" s="21" t="str">
        <f aca="false">INDEX(DATA!$EB$2:$EB$4,MATCH($E$9,DATA!$EA$2:$EA$4,0))</f>
        <v>Theo đúng lộ trình chuẩn. Thua 2 trận liên tiếp ở Giai đoạn 4 → đổi tướng cho ổn định.</v>
      </c>
      <c r="F19" s="21"/>
      <c r="G19" s="21"/>
      <c r="H19" s="21"/>
      <c r="I19" s="21"/>
      <c r="J19" s="21"/>
      <c r="K19" s="21"/>
      <c r="L19" s="21"/>
      <c r="M19" s="21"/>
      <c r="N19" s="21"/>
    </row>
    <row r="20" customFormat="false" ht="15" hidden="false" customHeight="true" outlineLevel="0" collapsed="false">
      <c r="B20" s="23" t="s">
        <v>853</v>
      </c>
      <c r="C20" s="23"/>
      <c r="D20" s="23"/>
      <c r="E20" s="21" t="str">
        <f aca="false">IF($E$10&lt;10,"Vàng rất thấp – ưu tiên tích lãi, không mua Tinh Linh mất phí.",IF($E$10&lt;30,"Đang tích lũy – đừng để tụt mốc "&amp;INT($E$10/10)*10&amp;" vàng.",IF($E$10&lt;50,"Gần tối đa lãi – cố giữ tới 50 trước khi đổi tướng (nếu máu cho phép).","Đủ 50+: chỉ dùng phần vàng TRÊN 50 để đổi tướng / mua Tinh Linh.")))</f>
        <v>Đủ 50+: chỉ dùng phần vàng TRÊN 50 để đổi tướng / mua Tinh Linh.</v>
      </c>
      <c r="F20" s="21"/>
      <c r="G20" s="21"/>
      <c r="H20" s="21"/>
      <c r="I20" s="21"/>
      <c r="J20" s="21"/>
      <c r="K20" s="21"/>
      <c r="L20" s="21"/>
      <c r="M20" s="21"/>
      <c r="N20" s="21"/>
    </row>
    <row r="22" customFormat="false" ht="21.75" hidden="false" customHeight="true" outlineLevel="0" collapsed="false">
      <c r="B22" s="6" t="s">
        <v>854</v>
      </c>
      <c r="C22" s="6"/>
      <c r="D22" s="6"/>
      <c r="E22" s="6"/>
      <c r="F22" s="6"/>
      <c r="G22" s="6"/>
      <c r="H22" s="6"/>
      <c r="I22" s="6"/>
      <c r="J22" s="6"/>
      <c r="K22" s="6"/>
      <c r="L22" s="6"/>
      <c r="M22" s="6"/>
      <c r="N22" s="6"/>
    </row>
    <row r="23" customFormat="false" ht="15" hidden="false" customHeight="true" outlineLevel="0" collapsed="false">
      <c r="B23" s="13" t="s">
        <v>855</v>
      </c>
      <c r="C23" s="13"/>
      <c r="D23" s="13" t="s">
        <v>856</v>
      </c>
      <c r="E23" s="13"/>
      <c r="F23" s="13" t="s">
        <v>857</v>
      </c>
      <c r="G23" s="13"/>
      <c r="H23" s="13" t="s">
        <v>858</v>
      </c>
      <c r="I23" s="13"/>
      <c r="J23" s="13" t="s">
        <v>859</v>
      </c>
      <c r="K23" s="13"/>
      <c r="L23" s="13" t="s">
        <v>860</v>
      </c>
      <c r="M23" s="13"/>
    </row>
    <row r="24" customFormat="false" ht="30" hidden="false" customHeight="true" outlineLevel="0" collapsed="false">
      <c r="B24" s="121" t="n">
        <f aca="false">INDEX(DATA!$DR$2:$DR$61,MATCH($E$6&amp;"|"&amp;$E$7,DATA!$DN$2:$DN$61,0))</f>
        <v>8</v>
      </c>
      <c r="C24" s="121"/>
      <c r="D24" s="122" t="n">
        <f aca="false">INDEX(DATA!$EF$2:$EF$11,MATCH($B$24,DATA!$EE$2:$EE$11,0))/100</f>
        <v>0.15</v>
      </c>
      <c r="E24" s="122"/>
      <c r="F24" s="122" t="n">
        <f aca="false">INDEX(DATA!$EG$2:$EG$11,MATCH($B$24,DATA!$EE$2:$EE$11,0))/100</f>
        <v>0.2</v>
      </c>
      <c r="G24" s="122"/>
      <c r="H24" s="122" t="n">
        <f aca="false">INDEX(DATA!$EH$2:$EH$11,MATCH($B$24,DATA!$EE$2:$EE$11,0))/100</f>
        <v>0.32</v>
      </c>
      <c r="I24" s="122"/>
      <c r="J24" s="122" t="n">
        <f aca="false">INDEX(DATA!$EI$2:$EI$11,MATCH($B$24,DATA!$EE$2:$EE$11,0))/100</f>
        <v>0.3</v>
      </c>
      <c r="K24" s="122"/>
      <c r="L24" s="122" t="n">
        <f aca="false">INDEX(DATA!$EJ$2:$EJ$11,MATCH($B$24,DATA!$EE$2:$EE$11,0))/100</f>
        <v>0.03</v>
      </c>
      <c r="M24" s="122"/>
    </row>
    <row r="26" customFormat="false" ht="21.75" hidden="false" customHeight="true" outlineLevel="0" collapsed="false">
      <c r="B26" s="6" t="s">
        <v>861</v>
      </c>
      <c r="C26" s="6"/>
      <c r="D26" s="6"/>
      <c r="E26" s="6"/>
      <c r="F26" s="6"/>
      <c r="G26" s="6"/>
      <c r="H26" s="6"/>
      <c r="I26" s="6"/>
      <c r="J26" s="6"/>
      <c r="K26" s="6"/>
      <c r="L26" s="6"/>
      <c r="M26" s="6"/>
      <c r="N26" s="6"/>
    </row>
    <row r="27" customFormat="false" ht="15" hidden="false" customHeight="true" outlineLevel="0" collapsed="false">
      <c r="B27" s="12" t="s">
        <v>862</v>
      </c>
      <c r="C27" s="13" t="s">
        <v>855</v>
      </c>
      <c r="D27" s="13"/>
      <c r="E27" s="13" t="s">
        <v>461</v>
      </c>
      <c r="F27" s="13"/>
      <c r="G27" s="13" t="s">
        <v>863</v>
      </c>
      <c r="H27" s="13"/>
      <c r="I27" s="13"/>
      <c r="J27" s="13"/>
      <c r="K27" s="13"/>
      <c r="L27" s="13"/>
      <c r="M27" s="13"/>
      <c r="N27" s="13"/>
    </row>
    <row r="28" customFormat="false" ht="24" hidden="false" customHeight="true" outlineLevel="0" collapsed="false">
      <c r="B28" s="14" t="s">
        <v>864</v>
      </c>
      <c r="C28" s="123" t="str">
        <f aca="false">INDEX(DATA!$DO$2:$DO$61,MATCH($E$6&amp;"|"&amp;$B28,DATA!$DN$2:$DN$61,0))</f>
        <v>3</v>
      </c>
      <c r="D28" s="123"/>
      <c r="E28" s="124" t="str">
        <f aca="false">INDEX(DATA!$DP$2:$DP$61,MATCH($E$6&amp;"|"&amp;$B28,DATA!$DN$2:$DN$61,0))</f>
        <v>—</v>
      </c>
      <c r="F28" s="124"/>
      <c r="G28" s="17" t="str">
        <f aca="false">INDEX(DATA!$DQ$2:$DQ$61,MATCH($E$6&amp;"|"&amp;$B28,DATA!$DN$2:$DN$61,0))</f>
        <v>Nhặt đồ theo hướng đội hình; mua cặp tướng; chưa đổi tướng.</v>
      </c>
      <c r="H28" s="17"/>
      <c r="I28" s="17"/>
      <c r="J28" s="17"/>
      <c r="K28" s="17"/>
      <c r="L28" s="17"/>
      <c r="M28" s="17"/>
      <c r="N28" s="17"/>
    </row>
    <row r="29" customFormat="false" ht="24" hidden="false" customHeight="true" outlineLevel="0" collapsed="false">
      <c r="B29" s="14" t="s">
        <v>463</v>
      </c>
      <c r="C29" s="123" t="str">
        <f aca="false">INDEX(DATA!$DO$2:$DO$61,MATCH($E$6&amp;"|"&amp;$B29,DATA!$DN$2:$DN$61,0))</f>
        <v>4</v>
      </c>
      <c r="D29" s="123"/>
      <c r="E29" s="124" t="str">
        <f aca="false">INDEX(DATA!$DP$2:$DP$61,MATCH($E$6&amp;"|"&amp;$B29,DATA!$DN$2:$DN$61,0))</f>
        <v>≥ 10 sau khi lên</v>
      </c>
      <c r="F29" s="124"/>
      <c r="G29" s="17" t="str">
        <f aca="false">INDEX(DATA!$DQ$2:$DQ$61,MATCH($E$6&amp;"|"&amp;$B29,DATA!$DN$2:$DN$61,0))</f>
        <v>Lên cấp 4 · Lõi 1 kinh tế/trang bị · Ghép sớm 1–2 món mạnh cho tướng tạm.</v>
      </c>
      <c r="H29" s="17"/>
      <c r="I29" s="17"/>
      <c r="J29" s="17"/>
      <c r="K29" s="17"/>
      <c r="L29" s="17"/>
      <c r="M29" s="17"/>
      <c r="N29" s="17"/>
    </row>
    <row r="30" customFormat="false" ht="24" hidden="false" customHeight="true" outlineLevel="0" collapsed="false">
      <c r="B30" s="14" t="s">
        <v>865</v>
      </c>
      <c r="C30" s="123" t="str">
        <f aca="false">INDEX(DATA!$DO$2:$DO$61,MATCH($E$6&amp;"|"&amp;$B30,DATA!$DN$2:$DN$61,0))</f>
        <v>4</v>
      </c>
      <c r="D30" s="123"/>
      <c r="E30" s="124" t="str">
        <f aca="false">INDEX(DATA!$DP$2:$DP$61,MATCH($E$6&amp;"|"&amp;$B30,DATA!$DN$2:$DN$61,0))</f>
        <v>10–20</v>
      </c>
      <c r="F30" s="124"/>
      <c r="G30" s="17" t="str">
        <f aca="false">INDEX(DATA!$DQ$2:$DQ$61,MATCH($E$6&amp;"|"&amp;$B30,DATA!$DN$2:$DN$61,0))</f>
        <v>Giữ mốc lãi; mua Tinh Linh 0–1 vàng; bán tướng lẻ không có cặp.</v>
      </c>
      <c r="H30" s="17"/>
      <c r="I30" s="17"/>
      <c r="J30" s="17"/>
      <c r="K30" s="17"/>
      <c r="L30" s="17"/>
      <c r="M30" s="17"/>
      <c r="N30" s="17"/>
    </row>
    <row r="31" customFormat="false" ht="24" hidden="false" customHeight="true" outlineLevel="0" collapsed="false">
      <c r="B31" s="14" t="s">
        <v>866</v>
      </c>
      <c r="C31" s="123" t="str">
        <f aca="false">INDEX(DATA!$DO$2:$DO$61,MATCH($E$6&amp;"|"&amp;$B31,DATA!$DN$2:$DN$61,0))</f>
        <v>5</v>
      </c>
      <c r="D31" s="123"/>
      <c r="E31" s="124" t="str">
        <f aca="false">INDEX(DATA!$DP$2:$DP$61,MATCH($E$6&amp;"|"&amp;$B31,DATA!$DN$2:$DN$61,0))</f>
        <v>20–30</v>
      </c>
      <c r="F31" s="124"/>
      <c r="G31" s="17" t="str">
        <f aca="false">INDEX(DATA!$DQ$2:$DQ$61,MATCH($E$6&amp;"|"&amp;$B31,DATA!$DN$2:$DN$61,0))</f>
        <v>Lên cấp 5 (chuỗi thắng: ở 2-5; chuỗi thua: có thể đã lên ở 2-3).</v>
      </c>
      <c r="H31" s="17"/>
      <c r="I31" s="17"/>
      <c r="J31" s="17"/>
      <c r="K31" s="17"/>
      <c r="L31" s="17"/>
      <c r="M31" s="17"/>
      <c r="N31" s="17"/>
    </row>
    <row r="32" customFormat="false" ht="24" hidden="false" customHeight="true" outlineLevel="0" collapsed="false">
      <c r="B32" s="14" t="s">
        <v>867</v>
      </c>
      <c r="C32" s="123" t="str">
        <f aca="false">INDEX(DATA!$DO$2:$DO$61,MATCH($E$6&amp;"|"&amp;$B32,DATA!$DN$2:$DN$61,0))</f>
        <v>6</v>
      </c>
      <c r="D32" s="123"/>
      <c r="E32" s="124" t="str">
        <f aca="false">INDEX(DATA!$DP$2:$DP$61,MATCH($E$6&amp;"|"&amp;$B32,DATA!$DN$2:$DN$61,0))</f>
        <v>30</v>
      </c>
      <c r="F32" s="124"/>
      <c r="G32" s="17" t="str">
        <f aca="false">INDEX(DATA!$DQ$2:$DQ$61,MATCH($E$6&amp;"|"&amp;$B32,DATA!$DN$2:$DN$61,0))</f>
        <v>Lên cấp 6 · Giữ 3 tướng mạnh nhất có cặp; chưa đổi tướng.</v>
      </c>
      <c r="H32" s="17"/>
      <c r="I32" s="17"/>
      <c r="J32" s="17"/>
      <c r="K32" s="17"/>
      <c r="L32" s="17"/>
      <c r="M32" s="17"/>
      <c r="N32" s="17"/>
    </row>
    <row r="33" customFormat="false" ht="24" hidden="false" customHeight="true" outlineLevel="0" collapsed="false">
      <c r="B33" s="14" t="s">
        <v>868</v>
      </c>
      <c r="C33" s="123" t="str">
        <f aca="false">INDEX(DATA!$DO$2:$DO$61,MATCH($E$6&amp;"|"&amp;$B33,DATA!$DN$2:$DN$61,0))</f>
        <v>6</v>
      </c>
      <c r="D33" s="123"/>
      <c r="E33" s="124" t="str">
        <f aca="false">INDEX(DATA!$DP$2:$DP$61,MATCH($E$6&amp;"|"&amp;$B33,DATA!$DN$2:$DN$61,0))</f>
        <v>30–40</v>
      </c>
      <c r="F33" s="124"/>
      <c r="G33" s="17" t="str">
        <f aca="false">INDEX(DATA!$DQ$2:$DQ$61,MATCH($E$6&amp;"|"&amp;$B33,DATA!$DN$2:$DN$61,0))</f>
        <v>Lõi 2 khớp hướng đội hình · Đang thua liên tục: lên 6 tại đây nếu chưa lên.</v>
      </c>
      <c r="H33" s="17"/>
      <c r="I33" s="17"/>
      <c r="J33" s="17"/>
      <c r="K33" s="17"/>
      <c r="L33" s="17"/>
      <c r="M33" s="17"/>
      <c r="N33" s="17"/>
    </row>
    <row r="34" customFormat="false" ht="24" hidden="false" customHeight="true" outlineLevel="0" collapsed="false">
      <c r="B34" s="14" t="s">
        <v>869</v>
      </c>
      <c r="C34" s="123" t="str">
        <f aca="false">INDEX(DATA!$DO$2:$DO$61,MATCH($E$6&amp;"|"&amp;$B34,DATA!$DN$2:$DN$61,0))</f>
        <v>7</v>
      </c>
      <c r="D34" s="123"/>
      <c r="E34" s="124" t="str">
        <f aca="false">INDEX(DATA!$DP$2:$DP$61,MATCH($E$6&amp;"|"&amp;$B34,DATA!$DN$2:$DN$61,0))</f>
        <v>40–50</v>
      </c>
      <c r="F34" s="124"/>
      <c r="G34" s="17" t="str">
        <f aca="false">INDEX(DATA!$DQ$2:$DQ$61,MATCH($E$6&amp;"|"&amp;$B34,DATA!$DN$2:$DN$61,0))</f>
        <v>Lên cấp 7 sau băng chuyền · Chỉ đổi tướng nếu máu &lt; 50.</v>
      </c>
      <c r="H34" s="17"/>
      <c r="I34" s="17"/>
      <c r="J34" s="17"/>
      <c r="K34" s="17"/>
      <c r="L34" s="17"/>
      <c r="M34" s="17"/>
      <c r="N34" s="17"/>
    </row>
    <row r="35" customFormat="false" ht="24" hidden="false" customHeight="true" outlineLevel="0" collapsed="false">
      <c r="B35" s="14" t="s">
        <v>870</v>
      </c>
      <c r="C35" s="123" t="str">
        <f aca="false">INDEX(DATA!$DO$2:$DO$61,MATCH($E$6&amp;"|"&amp;$B35,DATA!$DN$2:$DN$61,0))</f>
        <v>7 → 8</v>
      </c>
      <c r="D35" s="123"/>
      <c r="E35" s="124" t="str">
        <f aca="false">INDEX(DATA!$DP$2:$DP$61,MATCH($E$6&amp;"|"&amp;$B35,DATA!$DN$2:$DN$61,0))</f>
        <v>50</v>
      </c>
      <c r="F35" s="124"/>
      <c r="G35" s="17" t="str">
        <f aca="false">INDEX(DATA!$DQ$2:$DQ$61,MATCH($E$6&amp;"|"&amp;$B35,DATA!$DN$2:$DN$61,0))</f>
        <v>Đang thua liên tục / máu thấp: lên 8 ngay và đổi tướng cho ổn.</v>
      </c>
      <c r="H35" s="17"/>
      <c r="I35" s="17"/>
      <c r="J35" s="17"/>
      <c r="K35" s="17"/>
      <c r="L35" s="17"/>
      <c r="M35" s="17"/>
      <c r="N35" s="17"/>
    </row>
    <row r="36" customFormat="false" ht="24" hidden="false" customHeight="true" outlineLevel="0" collapsed="false">
      <c r="B36" s="14" t="s">
        <v>838</v>
      </c>
      <c r="C36" s="123" t="str">
        <f aca="false">INDEX(DATA!$DO$2:$DO$61,MATCH($E$6&amp;"|"&amp;$B36,DATA!$DN$2:$DN$61,0))</f>
        <v>8</v>
      </c>
      <c r="D36" s="123"/>
      <c r="E36" s="124" t="str">
        <f aca="false">INDEX(DATA!$DP$2:$DP$61,MATCH($E$6&amp;"|"&amp;$B36,DATA!$DN$2:$DN$61,0))</f>
        <v>còn 10–20 sau khi đổi</v>
      </c>
      <c r="F36" s="124"/>
      <c r="G36" s="17" t="str">
        <f aca="false">INDEX(DATA!$DQ$2:$DQ$61,MATCH($E$6&amp;"|"&amp;$B36,DATA!$DN$2:$DN$61,0))</f>
        <v>MỐC ĐỔI TƯỚNG: lên 8 + Lõi 3 → dồn vàng tìm chủ lực &amp; đỡ đòn 4 vàng 2 sao.</v>
      </c>
      <c r="H36" s="17"/>
      <c r="I36" s="17"/>
      <c r="J36" s="17"/>
      <c r="K36" s="17"/>
      <c r="L36" s="17"/>
      <c r="M36" s="17"/>
      <c r="N36" s="17"/>
    </row>
    <row r="37" customFormat="false" ht="24" hidden="false" customHeight="true" outlineLevel="0" collapsed="false">
      <c r="B37" s="14" t="s">
        <v>871</v>
      </c>
      <c r="C37" s="123" t="str">
        <f aca="false">INDEX(DATA!$DO$2:$DO$61,MATCH($E$6&amp;"|"&amp;$B37,DATA!$DN$2:$DN$61,0))</f>
        <v>8</v>
      </c>
      <c r="D37" s="123"/>
      <c r="E37" s="124" t="str">
        <f aca="false">INDEX(DATA!$DP$2:$DP$61,MATCH($E$6&amp;"|"&amp;$B37,DATA!$DN$2:$DN$61,0))</f>
        <v>tích lại 50</v>
      </c>
      <c r="F37" s="124"/>
      <c r="G37" s="17" t="str">
        <f aca="false">INDEX(DATA!$DQ$2:$DQ$61,MATCH($E$6&amp;"|"&amp;$B37,DATA!$DN$2:$DN$61,0))</f>
        <v>Đội đã ổn: không đổi tướng, tích lại 50 vàng · Chưa ổn: đổi tướng nhẹ để giữ máu.</v>
      </c>
      <c r="H37" s="17"/>
      <c r="I37" s="17"/>
      <c r="J37" s="17"/>
      <c r="K37" s="17"/>
      <c r="L37" s="17"/>
      <c r="M37" s="17"/>
      <c r="N37" s="17"/>
    </row>
    <row r="38" customFormat="false" ht="24" hidden="false" customHeight="true" outlineLevel="0" collapsed="false">
      <c r="B38" s="14" t="s">
        <v>872</v>
      </c>
      <c r="C38" s="123" t="str">
        <f aca="false">INDEX(DATA!$DO$2:$DO$61,MATCH($E$6&amp;"|"&amp;$B38,DATA!$DN$2:$DN$61,0))</f>
        <v>8 → 9</v>
      </c>
      <c r="D38" s="123"/>
      <c r="E38" s="124" t="str">
        <f aca="false">INDEX(DATA!$DP$2:$DP$61,MATCH($E$6&amp;"|"&amp;$B38,DATA!$DN$2:$DN$61,0))</f>
        <v>50+</v>
      </c>
      <c r="F38" s="124"/>
      <c r="G38" s="17" t="str">
        <f aca="false">INDEX(DATA!$DQ$2:$DQ$61,MATCH($E$6&amp;"|"&amp;$B38,DATA!$DN$2:$DN$61,0))</f>
        <v>Máu &gt; 50 và đội ổn: chuẩn bị lên 9.</v>
      </c>
      <c r="H38" s="17"/>
      <c r="I38" s="17"/>
      <c r="J38" s="17"/>
      <c r="K38" s="17"/>
      <c r="L38" s="17"/>
      <c r="M38" s="17"/>
      <c r="N38" s="17"/>
    </row>
    <row r="39" customFormat="false" ht="24" hidden="false" customHeight="true" outlineLevel="0" collapsed="false">
      <c r="B39" s="14" t="s">
        <v>873</v>
      </c>
      <c r="C39" s="123" t="str">
        <f aca="false">INDEX(DATA!$DO$2:$DO$61,MATCH($E$6&amp;"|"&amp;$B39,DATA!$DN$2:$DN$61,0))</f>
        <v>9</v>
      </c>
      <c r="D39" s="123"/>
      <c r="E39" s="124" t="str">
        <f aca="false">INDEX(DATA!$DP$2:$DP$61,MATCH($E$6&amp;"|"&amp;$B39,DATA!$DN$2:$DN$61,0))</f>
        <v>dồn vàng đổi tướng</v>
      </c>
      <c r="F39" s="124"/>
      <c r="G39" s="17" t="str">
        <f aca="false">INDEX(DATA!$DQ$2:$DQ$61,MATCH($E$6&amp;"|"&amp;$B39,DATA!$DN$2:$DN$61,0))</f>
        <v>Lên 9 · đổi tướng tìm tướng 5 vàng / 4 vàng 2 sao · thay tướng yếu.</v>
      </c>
      <c r="H39" s="17"/>
      <c r="I39" s="17"/>
      <c r="J39" s="17"/>
      <c r="K39" s="17"/>
      <c r="L39" s="17"/>
      <c r="M39" s="17"/>
      <c r="N39" s="17"/>
    </row>
  </sheetData>
  <mergeCells count="88">
    <mergeCell ref="B2:K2"/>
    <mergeCell ref="L2:N2"/>
    <mergeCell ref="B3:K3"/>
    <mergeCell ref="L3:N3"/>
    <mergeCell ref="B4:D4"/>
    <mergeCell ref="B6:D6"/>
    <mergeCell ref="E6:H6"/>
    <mergeCell ref="J6:N10"/>
    <mergeCell ref="B7:D7"/>
    <mergeCell ref="E7:H7"/>
    <mergeCell ref="B8:D8"/>
    <mergeCell ref="E8:H8"/>
    <mergeCell ref="B9:D9"/>
    <mergeCell ref="E9:H9"/>
    <mergeCell ref="B10:D10"/>
    <mergeCell ref="E10:H10"/>
    <mergeCell ref="B12:N12"/>
    <mergeCell ref="B13:D13"/>
    <mergeCell ref="E13:G13"/>
    <mergeCell ref="H13:J13"/>
    <mergeCell ref="K13:N13"/>
    <mergeCell ref="B14:D14"/>
    <mergeCell ref="E14:G14"/>
    <mergeCell ref="H14:J14"/>
    <mergeCell ref="K14:N14"/>
    <mergeCell ref="B16:D16"/>
    <mergeCell ref="E16:N16"/>
    <mergeCell ref="B17:D17"/>
    <mergeCell ref="E17:N17"/>
    <mergeCell ref="B18:D18"/>
    <mergeCell ref="E18:N18"/>
    <mergeCell ref="B19:D19"/>
    <mergeCell ref="E19:N19"/>
    <mergeCell ref="B20:D20"/>
    <mergeCell ref="E20:N20"/>
    <mergeCell ref="B22:N22"/>
    <mergeCell ref="B23:C23"/>
    <mergeCell ref="D23:E23"/>
    <mergeCell ref="F23:G23"/>
    <mergeCell ref="H23:I23"/>
    <mergeCell ref="J23:K23"/>
    <mergeCell ref="L23:M23"/>
    <mergeCell ref="B24:C24"/>
    <mergeCell ref="D24:E24"/>
    <mergeCell ref="F24:G24"/>
    <mergeCell ref="H24:I24"/>
    <mergeCell ref="J24:K24"/>
    <mergeCell ref="L24:M24"/>
    <mergeCell ref="B26:N26"/>
    <mergeCell ref="C27:D27"/>
    <mergeCell ref="E27:F27"/>
    <mergeCell ref="G27:N27"/>
    <mergeCell ref="C28:D28"/>
    <mergeCell ref="E28:F28"/>
    <mergeCell ref="G28:N28"/>
    <mergeCell ref="C29:D29"/>
    <mergeCell ref="E29:F29"/>
    <mergeCell ref="G29:N29"/>
    <mergeCell ref="C30:D30"/>
    <mergeCell ref="E30:F30"/>
    <mergeCell ref="G30:N30"/>
    <mergeCell ref="C31:D31"/>
    <mergeCell ref="E31:F31"/>
    <mergeCell ref="G31:N31"/>
    <mergeCell ref="C32:D32"/>
    <mergeCell ref="E32:F32"/>
    <mergeCell ref="G32:N32"/>
    <mergeCell ref="C33:D33"/>
    <mergeCell ref="E33:F33"/>
    <mergeCell ref="G33:N33"/>
    <mergeCell ref="C34:D34"/>
    <mergeCell ref="E34:F34"/>
    <mergeCell ref="G34:N34"/>
    <mergeCell ref="C35:D35"/>
    <mergeCell ref="E35:F35"/>
    <mergeCell ref="G35:N35"/>
    <mergeCell ref="C36:D36"/>
    <mergeCell ref="E36:F36"/>
    <mergeCell ref="G36:N36"/>
    <mergeCell ref="C37:D37"/>
    <mergeCell ref="E37:F37"/>
    <mergeCell ref="G37:N37"/>
    <mergeCell ref="C38:D38"/>
    <mergeCell ref="E38:F38"/>
    <mergeCell ref="G38:N38"/>
    <mergeCell ref="C39:D39"/>
    <mergeCell ref="E39:F39"/>
    <mergeCell ref="G39:N39"/>
  </mergeCells>
  <conditionalFormatting sqref="D24:M24">
    <cfRule type="colorScale" priority="2">
      <colorScale>
        <cfvo type="num" val="0"/>
        <cfvo type="num" val="0.45"/>
        <color rgb="FFFFFFFF"/>
        <color rgb="FF7CC98A"/>
      </colorScale>
    </cfRule>
  </conditionalFormatting>
  <conditionalFormatting sqref="B28:N39">
    <cfRule type="expression" priority="3" aboveAverage="0" equalAverage="0" bottom="0" percent="0" rank="0" text="" dxfId="18">
      <formula>$B28=$E$7</formula>
    </cfRule>
  </conditionalFormatting>
  <dataValidations count="5">
    <dataValidation allowBlank="false" error="Vui lòng chọn từ danh sách." errorStyle="stop" errorTitle="Không hợp lệ" operator="between" prompt="Lên 8 nhanh / Lên 9 nhanh / Săn 3 sao" promptTitle="Bấm để chọn" showDropDown="false" showErrorMessage="true" showInputMessage="true" sqref="E6" type="list">
      <formula1>DS_ChienThuat</formula1>
      <formula2>0</formula2>
    </dataValidation>
    <dataValidation allowBlank="false" error="Vui lòng chọn từ danh sách." errorStyle="stop" errorTitle="Không hợp lệ" operator="between" prompt="Vòng đấu hiện tại" promptTitle="Bấm để chọn" showDropDown="false" showErrorMessage="true" showInputMessage="true" sqref="E7" type="list">
      <formula1>DS_GiaiDoan</formula1>
      <formula2>0</formula2>
    </dataValidation>
    <dataValidation allowBlank="false" error="Vui lòng chọn từ danh sách." errorStyle="stop" errorTitle="Không hợp lệ" operator="between" prompt="Thắng / thua / hỗn hợp" promptTitle="Bấm để chọn" showDropDown="false" showErrorMessage="true" showInputMessage="true" sqref="E8" type="list">
      <formula1>DS_Chuoi</formula1>
      <formula2>0</formula2>
    </dataValidation>
    <dataValidation allowBlank="false" error="Vui lòng chọn từ danh sách." errorStyle="stop" errorTitle="Không hợp lệ" operator="between" prompt="Mức máu" promptTitle="Bấm để chọn" showDropDown="false" showErrorMessage="true" showInputMessage="true" sqref="E9" type="list">
      <formula1>DS_Mau</formula1>
      <formula2>0</formula2>
    </dataValidation>
    <dataValidation allowBlank="false" error="Vui lòng chọn từ danh sách." errorStyle="stop" errorTitle="Không hợp lệ" operator="between" prompt="Số vàng hiện có" promptTitle="Bấm để chọn" showDropDown="false" showErrorMessage="true" showInputMessage="true" sqref="E10" type="list">
      <formula1>DS_Vang</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2318"/>
    <pageSetUpPr fitToPage="true"/>
  </sheetPr>
  <dimension ref="B1:N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874</v>
      </c>
      <c r="C2" s="25"/>
      <c r="D2" s="25"/>
      <c r="E2" s="25"/>
      <c r="F2" s="25"/>
      <c r="G2" s="25"/>
      <c r="H2" s="25"/>
      <c r="I2" s="25"/>
      <c r="J2" s="25"/>
      <c r="K2" s="25"/>
      <c r="L2" s="5" t="s">
        <v>121</v>
      </c>
      <c r="M2" s="5"/>
      <c r="N2" s="5"/>
    </row>
    <row r="3" customFormat="false" ht="19.5" hidden="false" customHeight="true" outlineLevel="0" collapsed="false">
      <c r="B3" s="26" t="s">
        <v>875</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5.5" hidden="false" customHeight="true" outlineLevel="0" collapsed="false">
      <c r="B6" s="23" t="s">
        <v>876</v>
      </c>
      <c r="C6" s="23"/>
      <c r="D6" s="23"/>
      <c r="E6" s="30" t="s">
        <v>877</v>
      </c>
      <c r="F6" s="30"/>
      <c r="G6" s="30"/>
      <c r="H6" s="30"/>
      <c r="J6" s="82" t="s">
        <v>878</v>
      </c>
      <c r="K6" s="82"/>
      <c r="L6" s="82"/>
      <c r="M6" s="82"/>
      <c r="N6" s="82"/>
    </row>
    <row r="7" customFormat="false" ht="25.5" hidden="false" customHeight="true" outlineLevel="0" collapsed="false">
      <c r="B7" s="23" t="s">
        <v>879</v>
      </c>
      <c r="C7" s="23"/>
      <c r="D7" s="23"/>
      <c r="E7" s="30" t="s">
        <v>880</v>
      </c>
      <c r="F7" s="30"/>
      <c r="G7" s="30"/>
      <c r="H7" s="30"/>
      <c r="J7" s="125" t="str">
        <f aca="false">INDEX(DATA!$BQ$2:$BY$10,MATCH($E$6,DATA!$BN$2:$BN$10,0),MATCH($E$7,DATA!$BN$2:$BN$10,0))</f>
        <v>Vô Cực Kiếm</v>
      </c>
      <c r="K7" s="125"/>
      <c r="L7" s="125"/>
      <c r="M7" s="125"/>
      <c r="N7" s="125"/>
    </row>
    <row r="8" customFormat="false" ht="25.5" hidden="false" customHeight="true" outlineLevel="0" collapsed="false">
      <c r="J8" s="125"/>
      <c r="K8" s="125"/>
      <c r="L8" s="125"/>
      <c r="M8" s="125"/>
      <c r="N8" s="125"/>
    </row>
    <row r="10" customFormat="false" ht="24" hidden="false" customHeight="true" outlineLevel="0" collapsed="false">
      <c r="B10" s="23" t="s">
        <v>881</v>
      </c>
      <c r="C10" s="23"/>
      <c r="D10" s="23"/>
      <c r="E10" s="16" t="str">
        <f aca="false">INDEX(DATA!$BG$2:$BG$46,MATCH($J$7,DATA!$BF$2:$BF$46,0))</f>
        <v>Kiếm BF + Găng Đấu Tập</v>
      </c>
      <c r="F10" s="16"/>
      <c r="G10" s="16"/>
      <c r="H10" s="16"/>
      <c r="I10" s="16"/>
      <c r="J10" s="16"/>
      <c r="K10" s="16"/>
      <c r="L10" s="16"/>
      <c r="M10" s="16"/>
      <c r="N10" s="16"/>
    </row>
    <row r="11" customFormat="false" ht="24" hidden="false" customHeight="true" outlineLevel="0" collapsed="false">
      <c r="B11" s="23" t="s">
        <v>882</v>
      </c>
      <c r="C11" s="23"/>
      <c r="D11" s="23"/>
      <c r="E11" s="21" t="str">
        <f aca="false">INDEX(DATA!$BH$2:$BH$46,MATCH($J$7,DATA!$BF$2:$BF$46,0))</f>
        <v>Chủ lực vật lý</v>
      </c>
      <c r="F11" s="21"/>
      <c r="G11" s="21"/>
      <c r="H11" s="21"/>
      <c r="I11" s="21"/>
      <c r="J11" s="21"/>
      <c r="K11" s="21"/>
      <c r="L11" s="21"/>
      <c r="M11" s="21"/>
      <c r="N11" s="21"/>
    </row>
    <row r="12" customFormat="false" ht="24" hidden="false" customHeight="true" outlineLevel="0" collapsed="false">
      <c r="B12" s="23" t="s">
        <v>883</v>
      </c>
      <c r="C12" s="23"/>
      <c r="D12" s="23"/>
      <c r="E12" s="21" t="str">
        <f aca="false">INDEX(DATA!$BI$2:$BI$46,MATCH($J$7,DATA!$BF$2:$BF$46,0))</f>
        <v>Tỉ Lệ Chí Mạng + sát thương chí mạng; kỹ năng có thể chí mạng.</v>
      </c>
      <c r="F12" s="21"/>
      <c r="G12" s="21"/>
      <c r="H12" s="21"/>
      <c r="I12" s="21"/>
      <c r="J12" s="21"/>
      <c r="K12" s="21"/>
      <c r="L12" s="21"/>
      <c r="M12" s="21"/>
      <c r="N12" s="21"/>
    </row>
    <row r="13" customFormat="false" ht="24" hidden="false" customHeight="true" outlineLevel="0" collapsed="false">
      <c r="B13" s="23" t="s">
        <v>884</v>
      </c>
      <c r="C13" s="23"/>
      <c r="D13" s="23"/>
      <c r="E13" s="16" t="str">
        <f aca="false">INDEX(DATA!$BJ$2:$BJ$46,MATCH($J$7,DATA!$BF$2:$BF$46,0))</f>
        <v>Nidalee, Sivir, Aphelios, Rồng Ngàn Tuổi, Kog'Maw</v>
      </c>
      <c r="F13" s="16"/>
      <c r="G13" s="16"/>
      <c r="H13" s="16"/>
      <c r="I13" s="16"/>
      <c r="J13" s="16"/>
      <c r="K13" s="16"/>
      <c r="L13" s="16"/>
      <c r="M13" s="16"/>
      <c r="N13" s="16"/>
    </row>
    <row r="15" customFormat="false" ht="21.75" hidden="false" customHeight="true" outlineLevel="0" collapsed="false">
      <c r="B15" s="6" t="s">
        <v>885</v>
      </c>
      <c r="C15" s="6"/>
      <c r="D15" s="6"/>
      <c r="E15" s="6"/>
      <c r="F15" s="6"/>
      <c r="G15" s="6"/>
      <c r="H15" s="6"/>
      <c r="I15" s="6"/>
      <c r="J15" s="6"/>
      <c r="K15" s="6"/>
      <c r="L15" s="6"/>
      <c r="M15" s="6"/>
      <c r="N15" s="6"/>
    </row>
    <row r="16" customFormat="false" ht="25.5" hidden="false" customHeight="true" outlineLevel="0" collapsed="false">
      <c r="B16" s="23" t="s">
        <v>886</v>
      </c>
      <c r="C16" s="23"/>
      <c r="D16" s="23"/>
      <c r="E16" s="30" t="s">
        <v>887</v>
      </c>
      <c r="F16" s="30"/>
      <c r="G16" s="30"/>
      <c r="H16" s="30"/>
      <c r="J16" s="88" t="str">
        <f aca="false">"Chỉ số: "&amp;INDEX(DATA!$BO$2:$BO$10,MATCH($E$16,DATA!$BN$2:$BN$10,0))</f>
        <v>Chỉ số: + SMPT (Sức Mạnh Phép Thuật)</v>
      </c>
      <c r="K16" s="88"/>
      <c r="L16" s="88"/>
      <c r="M16" s="88"/>
      <c r="N16" s="88"/>
    </row>
    <row r="17" customFormat="false" ht="21.75" hidden="false" customHeight="true" outlineLevel="0" collapsed="false">
      <c r="B17" s="126" t="str">
        <f aca="false">INDEX(DATA!$CA$2:$CA$10,MATCH($E$16,DATA!$BN$2:$BN$10,0))</f>
        <v>• Đao Phủ Azir – Soraka &amp; Zyra (Thực Vật) [S] → Găng Bảo Thạch, Mũ Phù Thủy Rabadon
• Nidalee &amp; Aphelios Mặt Trăng [S] → Cuồng Đao Guinsoo
• Kha'Zix Khắc Tinh (Thần Rừng Đao Phủ) [A] → Mũ Phù Thủy Rabadon, Cuồng Đao Guinsoo
• Ahri &amp; Morgana Thuật Sĩ [A] → Găng Bảo Thạch, Quỷ Thư Morello, Mũ Phù Thủy Rabadon
• Ashe Hoa Linh Lên 9 [A] → Găng Bảo Thạch
• Draven Lên 9 (Thần Rừng Đao Phủ) [A] → Cuồng Đao Guinsoo
• Caitlyn Dũng Sĩ Thợ Săn [B] → Cuồng Đao Guinsoo</v>
      </c>
      <c r="C17" s="126"/>
      <c r="D17" s="126"/>
      <c r="E17" s="126"/>
      <c r="F17" s="126"/>
      <c r="G17" s="126"/>
      <c r="H17" s="126"/>
      <c r="I17" s="126"/>
      <c r="J17" s="126"/>
      <c r="K17" s="126"/>
      <c r="L17" s="126"/>
      <c r="M17" s="126"/>
      <c r="N17" s="126"/>
    </row>
    <row r="18" customFormat="false" ht="21.75" hidden="false" customHeight="true" outlineLevel="0" collapsed="false">
      <c r="B18" s="126"/>
      <c r="C18" s="126"/>
      <c r="D18" s="126"/>
      <c r="E18" s="126"/>
      <c r="F18" s="126"/>
      <c r="G18" s="126"/>
      <c r="H18" s="126"/>
      <c r="I18" s="126"/>
      <c r="J18" s="126"/>
      <c r="K18" s="126"/>
      <c r="L18" s="126"/>
      <c r="M18" s="126"/>
      <c r="N18" s="126"/>
    </row>
    <row r="19" customFormat="false" ht="21.75" hidden="false" customHeight="true" outlineLevel="0" collapsed="false">
      <c r="B19" s="126"/>
      <c r="C19" s="126"/>
      <c r="D19" s="126"/>
      <c r="E19" s="126"/>
      <c r="F19" s="126"/>
      <c r="G19" s="126"/>
      <c r="H19" s="126"/>
      <c r="I19" s="126"/>
      <c r="J19" s="126"/>
      <c r="K19" s="126"/>
      <c r="L19" s="126"/>
      <c r="M19" s="126"/>
      <c r="N19" s="126"/>
    </row>
    <row r="20" customFormat="false" ht="21.75" hidden="false" customHeight="true" outlineLevel="0" collapsed="false">
      <c r="B20" s="126"/>
      <c r="C20" s="126"/>
      <c r="D20" s="126"/>
      <c r="E20" s="126"/>
      <c r="F20" s="126"/>
      <c r="G20" s="126"/>
      <c r="H20" s="126"/>
      <c r="I20" s="126"/>
      <c r="J20" s="126"/>
      <c r="K20" s="126"/>
      <c r="L20" s="126"/>
      <c r="M20" s="126"/>
      <c r="N20" s="126"/>
    </row>
    <row r="21" customFormat="false" ht="21.75" hidden="false" customHeight="true" outlineLevel="0" collapsed="false">
      <c r="B21" s="126"/>
      <c r="C21" s="126"/>
      <c r="D21" s="126"/>
      <c r="E21" s="126"/>
      <c r="F21" s="126"/>
      <c r="G21" s="126"/>
      <c r="H21" s="126"/>
      <c r="I21" s="126"/>
      <c r="J21" s="126"/>
      <c r="K21" s="126"/>
      <c r="L21" s="126"/>
      <c r="M21" s="126"/>
      <c r="N21" s="126"/>
    </row>
    <row r="23" customFormat="false" ht="21.75" hidden="false" customHeight="true" outlineLevel="0" collapsed="false">
      <c r="B23" s="6" t="s">
        <v>888</v>
      </c>
      <c r="C23" s="6"/>
      <c r="D23" s="6"/>
      <c r="E23" s="6"/>
      <c r="F23" s="6"/>
      <c r="G23" s="6"/>
      <c r="H23" s="6"/>
      <c r="I23" s="6"/>
      <c r="J23" s="6"/>
      <c r="K23" s="6"/>
      <c r="L23" s="6"/>
      <c r="M23" s="6"/>
      <c r="N23" s="6"/>
    </row>
    <row r="24" customFormat="false" ht="43.5" hidden="false" customHeight="true" outlineLevel="0" collapsed="false">
      <c r="B24" s="127" t="s">
        <v>889</v>
      </c>
      <c r="C24" s="128" t="s">
        <v>877</v>
      </c>
      <c r="D24" s="128" t="s">
        <v>890</v>
      </c>
      <c r="E24" s="128" t="s">
        <v>891</v>
      </c>
      <c r="F24" s="128" t="s">
        <v>892</v>
      </c>
      <c r="G24" s="128" t="s">
        <v>893</v>
      </c>
      <c r="H24" s="128" t="s">
        <v>894</v>
      </c>
      <c r="I24" s="128" t="s">
        <v>895</v>
      </c>
      <c r="J24" s="128" t="s">
        <v>896</v>
      </c>
      <c r="K24" s="128" t="s">
        <v>897</v>
      </c>
      <c r="L24" s="129" t="s">
        <v>898</v>
      </c>
      <c r="M24" s="129"/>
      <c r="N24" s="129"/>
    </row>
    <row r="25" customFormat="false" ht="60" hidden="false" customHeight="true" outlineLevel="0" collapsed="false">
      <c r="B25" s="128" t="s">
        <v>877</v>
      </c>
      <c r="C25" s="130" t="s">
        <v>295</v>
      </c>
      <c r="D25" s="131" t="s">
        <v>736</v>
      </c>
      <c r="E25" s="131" t="s">
        <v>337</v>
      </c>
      <c r="F25" s="131" t="s">
        <v>272</v>
      </c>
      <c r="G25" s="131" t="s">
        <v>323</v>
      </c>
      <c r="H25" s="131" t="s">
        <v>434</v>
      </c>
      <c r="I25" s="131" t="s">
        <v>353</v>
      </c>
      <c r="J25" s="131" t="s">
        <v>294</v>
      </c>
      <c r="K25" s="131" t="s">
        <v>899</v>
      </c>
      <c r="L25" s="11" t="s">
        <v>900</v>
      </c>
      <c r="M25" s="11"/>
      <c r="N25" s="11"/>
    </row>
    <row r="26" customFormat="false" ht="60" hidden="false" customHeight="true" outlineLevel="0" collapsed="false">
      <c r="B26" s="128" t="s">
        <v>890</v>
      </c>
      <c r="C26" s="131" t="s">
        <v>736</v>
      </c>
      <c r="D26" s="130" t="s">
        <v>291</v>
      </c>
      <c r="E26" s="131" t="s">
        <v>326</v>
      </c>
      <c r="F26" s="131" t="s">
        <v>271</v>
      </c>
      <c r="G26" s="131" t="s">
        <v>410</v>
      </c>
      <c r="H26" s="131" t="s">
        <v>327</v>
      </c>
      <c r="I26" s="131" t="s">
        <v>268</v>
      </c>
      <c r="J26" s="131" t="s">
        <v>292</v>
      </c>
      <c r="K26" s="131" t="s">
        <v>899</v>
      </c>
      <c r="L26" s="11" t="s">
        <v>901</v>
      </c>
      <c r="M26" s="11"/>
      <c r="N26" s="11"/>
    </row>
    <row r="27" customFormat="false" ht="60" hidden="false" customHeight="true" outlineLevel="0" collapsed="false">
      <c r="B27" s="128" t="s">
        <v>891</v>
      </c>
      <c r="C27" s="131" t="s">
        <v>337</v>
      </c>
      <c r="D27" s="131" t="s">
        <v>326</v>
      </c>
      <c r="E27" s="130" t="s">
        <v>269</v>
      </c>
      <c r="F27" s="131" t="s">
        <v>338</v>
      </c>
      <c r="G27" s="131" t="s">
        <v>275</v>
      </c>
      <c r="H27" s="131" t="s">
        <v>779</v>
      </c>
      <c r="I27" s="131" t="s">
        <v>371</v>
      </c>
      <c r="J27" s="131" t="s">
        <v>267</v>
      </c>
      <c r="K27" s="131" t="s">
        <v>899</v>
      </c>
      <c r="L27" s="11" t="s">
        <v>902</v>
      </c>
      <c r="M27" s="11"/>
      <c r="N27" s="11"/>
    </row>
    <row r="28" customFormat="false" ht="60" hidden="false" customHeight="true" outlineLevel="0" collapsed="false">
      <c r="B28" s="128" t="s">
        <v>892</v>
      </c>
      <c r="C28" s="131" t="s">
        <v>272</v>
      </c>
      <c r="D28" s="131" t="s">
        <v>271</v>
      </c>
      <c r="E28" s="131" t="s">
        <v>338</v>
      </c>
      <c r="F28" s="130" t="s">
        <v>296</v>
      </c>
      <c r="G28" s="131" t="s">
        <v>373</v>
      </c>
      <c r="H28" s="131" t="s">
        <v>903</v>
      </c>
      <c r="I28" s="131" t="s">
        <v>299</v>
      </c>
      <c r="J28" s="131" t="s">
        <v>324</v>
      </c>
      <c r="K28" s="131" t="s">
        <v>899</v>
      </c>
      <c r="L28" s="11" t="s">
        <v>904</v>
      </c>
      <c r="M28" s="11"/>
      <c r="N28" s="11"/>
    </row>
    <row r="29" customFormat="false" ht="60" hidden="false" customHeight="true" outlineLevel="0" collapsed="false">
      <c r="B29" s="128" t="s">
        <v>893</v>
      </c>
      <c r="C29" s="131" t="s">
        <v>323</v>
      </c>
      <c r="D29" s="131" t="s">
        <v>410</v>
      </c>
      <c r="E29" s="131" t="s">
        <v>275</v>
      </c>
      <c r="F29" s="131" t="s">
        <v>373</v>
      </c>
      <c r="G29" s="130" t="s">
        <v>276</v>
      </c>
      <c r="H29" s="131" t="s">
        <v>274</v>
      </c>
      <c r="I29" s="131" t="s">
        <v>314</v>
      </c>
      <c r="J29" s="131" t="s">
        <v>905</v>
      </c>
      <c r="K29" s="131" t="s">
        <v>899</v>
      </c>
      <c r="L29" s="11" t="s">
        <v>906</v>
      </c>
      <c r="M29" s="11"/>
      <c r="N29" s="11"/>
    </row>
    <row r="30" customFormat="false" ht="60" hidden="false" customHeight="true" outlineLevel="0" collapsed="false">
      <c r="B30" s="128" t="s">
        <v>894</v>
      </c>
      <c r="C30" s="131" t="s">
        <v>434</v>
      </c>
      <c r="D30" s="131" t="s">
        <v>327</v>
      </c>
      <c r="E30" s="131" t="s">
        <v>779</v>
      </c>
      <c r="F30" s="131" t="s">
        <v>903</v>
      </c>
      <c r="G30" s="131" t="s">
        <v>274</v>
      </c>
      <c r="H30" s="130" t="s">
        <v>420</v>
      </c>
      <c r="I30" s="131" t="s">
        <v>907</v>
      </c>
      <c r="J30" s="131" t="s">
        <v>402</v>
      </c>
      <c r="K30" s="131" t="s">
        <v>899</v>
      </c>
      <c r="L30" s="11" t="s">
        <v>908</v>
      </c>
      <c r="M30" s="11"/>
      <c r="N30" s="11"/>
    </row>
    <row r="31" customFormat="false" ht="60" hidden="false" customHeight="true" outlineLevel="0" collapsed="false">
      <c r="B31" s="128" t="s">
        <v>895</v>
      </c>
      <c r="C31" s="131" t="s">
        <v>353</v>
      </c>
      <c r="D31" s="131" t="s">
        <v>268</v>
      </c>
      <c r="E31" s="131" t="s">
        <v>371</v>
      </c>
      <c r="F31" s="131" t="s">
        <v>299</v>
      </c>
      <c r="G31" s="131" t="s">
        <v>314</v>
      </c>
      <c r="H31" s="131" t="s">
        <v>907</v>
      </c>
      <c r="I31" s="130" t="s">
        <v>298</v>
      </c>
      <c r="J31" s="131" t="s">
        <v>312</v>
      </c>
      <c r="K31" s="131" t="s">
        <v>899</v>
      </c>
      <c r="L31" s="11" t="s">
        <v>909</v>
      </c>
      <c r="M31" s="11"/>
      <c r="N31" s="11"/>
    </row>
    <row r="32" customFormat="false" ht="60" hidden="false" customHeight="true" outlineLevel="0" collapsed="false">
      <c r="B32" s="128" t="s">
        <v>896</v>
      </c>
      <c r="C32" s="131" t="s">
        <v>294</v>
      </c>
      <c r="D32" s="131" t="s">
        <v>292</v>
      </c>
      <c r="E32" s="131" t="s">
        <v>267</v>
      </c>
      <c r="F32" s="131" t="s">
        <v>324</v>
      </c>
      <c r="G32" s="131" t="s">
        <v>905</v>
      </c>
      <c r="H32" s="131" t="s">
        <v>402</v>
      </c>
      <c r="I32" s="131" t="s">
        <v>312</v>
      </c>
      <c r="J32" s="130" t="s">
        <v>910</v>
      </c>
      <c r="K32" s="131" t="s">
        <v>899</v>
      </c>
      <c r="L32" s="11" t="s">
        <v>911</v>
      </c>
      <c r="M32" s="11"/>
      <c r="N32" s="11"/>
    </row>
    <row r="33" customFormat="false" ht="60" hidden="false" customHeight="true" outlineLevel="0" collapsed="false">
      <c r="B33" s="128" t="s">
        <v>897</v>
      </c>
      <c r="C33" s="131" t="s">
        <v>899</v>
      </c>
      <c r="D33" s="131" t="s">
        <v>899</v>
      </c>
      <c r="E33" s="131" t="s">
        <v>899</v>
      </c>
      <c r="F33" s="131" t="s">
        <v>899</v>
      </c>
      <c r="G33" s="131" t="s">
        <v>899</v>
      </c>
      <c r="H33" s="131" t="s">
        <v>899</v>
      </c>
      <c r="I33" s="131" t="s">
        <v>899</v>
      </c>
      <c r="J33" s="131" t="s">
        <v>899</v>
      </c>
      <c r="K33" s="130" t="s">
        <v>250</v>
      </c>
      <c r="L33" s="11" t="s">
        <v>912</v>
      </c>
      <c r="M33" s="11"/>
      <c r="N33" s="11"/>
    </row>
    <row r="35" customFormat="false" ht="21.75" hidden="false" customHeight="true" outlineLevel="0" collapsed="false">
      <c r="B35" s="6" t="s">
        <v>913</v>
      </c>
      <c r="C35" s="6"/>
      <c r="D35" s="6"/>
      <c r="E35" s="6"/>
      <c r="F35" s="6"/>
      <c r="G35" s="6"/>
      <c r="H35" s="6"/>
      <c r="I35" s="6"/>
      <c r="J35" s="6"/>
      <c r="K35" s="6"/>
      <c r="L35" s="6"/>
      <c r="M35" s="6"/>
      <c r="N35" s="6"/>
    </row>
    <row r="36" customFormat="false" ht="15" hidden="false" customHeight="true" outlineLevel="0" collapsed="false">
      <c r="B36" s="12" t="s">
        <v>914</v>
      </c>
      <c r="C36" s="13" t="s">
        <v>915</v>
      </c>
      <c r="D36" s="13"/>
      <c r="E36" s="13" t="s">
        <v>916</v>
      </c>
      <c r="F36" s="13"/>
      <c r="G36" s="13" t="s">
        <v>917</v>
      </c>
      <c r="H36" s="13"/>
      <c r="I36" s="13"/>
      <c r="J36" s="13"/>
      <c r="K36" s="13" t="s">
        <v>918</v>
      </c>
      <c r="L36" s="13"/>
      <c r="M36" s="13"/>
      <c r="N36" s="13"/>
    </row>
    <row r="37" customFormat="false" ht="33.75" hidden="false" customHeight="true" outlineLevel="0" collapsed="false">
      <c r="B37" s="110"/>
      <c r="C37" s="16" t="s">
        <v>919</v>
      </c>
      <c r="D37" s="16"/>
      <c r="E37" s="17" t="s">
        <v>920</v>
      </c>
      <c r="F37" s="17"/>
      <c r="G37" s="17" t="s">
        <v>921</v>
      </c>
      <c r="H37" s="17"/>
      <c r="I37" s="17"/>
      <c r="J37" s="17"/>
      <c r="K37" s="17" t="s">
        <v>922</v>
      </c>
      <c r="L37" s="17"/>
      <c r="M37" s="17"/>
      <c r="N37" s="17"/>
    </row>
    <row r="38" customFormat="false" ht="33.75" hidden="false" customHeight="true" outlineLevel="0" collapsed="false">
      <c r="B38" s="110"/>
      <c r="C38" s="16" t="s">
        <v>923</v>
      </c>
      <c r="D38" s="16"/>
      <c r="E38" s="17" t="s">
        <v>920</v>
      </c>
      <c r="F38" s="17"/>
      <c r="G38" s="17" t="s">
        <v>924</v>
      </c>
      <c r="H38" s="17"/>
      <c r="I38" s="17"/>
      <c r="J38" s="17"/>
      <c r="K38" s="17" t="s">
        <v>925</v>
      </c>
      <c r="L38" s="17"/>
      <c r="M38" s="17"/>
      <c r="N38" s="17"/>
    </row>
    <row r="39" customFormat="false" ht="33.75" hidden="false" customHeight="true" outlineLevel="0" collapsed="false">
      <c r="B39" s="110"/>
      <c r="C39" s="16" t="s">
        <v>451</v>
      </c>
      <c r="D39" s="16"/>
      <c r="E39" s="17" t="s">
        <v>920</v>
      </c>
      <c r="F39" s="17"/>
      <c r="G39" s="17" t="s">
        <v>926</v>
      </c>
      <c r="H39" s="17"/>
      <c r="I39" s="17"/>
      <c r="J39" s="17"/>
      <c r="K39" s="17" t="s">
        <v>927</v>
      </c>
      <c r="L39" s="17"/>
      <c r="M39" s="17"/>
      <c r="N39" s="17"/>
    </row>
    <row r="40" customFormat="false" ht="33.75" hidden="false" customHeight="true" outlineLevel="0" collapsed="false">
      <c r="B40" s="110"/>
      <c r="C40" s="16" t="s">
        <v>928</v>
      </c>
      <c r="D40" s="16"/>
      <c r="E40" s="17" t="s">
        <v>920</v>
      </c>
      <c r="F40" s="17"/>
      <c r="G40" s="17" t="s">
        <v>929</v>
      </c>
      <c r="H40" s="17"/>
      <c r="I40" s="17"/>
      <c r="J40" s="17"/>
      <c r="K40" s="17" t="s">
        <v>930</v>
      </c>
      <c r="L40" s="17"/>
      <c r="M40" s="17"/>
      <c r="N40" s="17"/>
    </row>
    <row r="41" customFormat="false" ht="33.75" hidden="false" customHeight="true" outlineLevel="0" collapsed="false">
      <c r="B41" s="110"/>
      <c r="C41" s="16" t="s">
        <v>931</v>
      </c>
      <c r="D41" s="16"/>
      <c r="E41" s="17" t="s">
        <v>920</v>
      </c>
      <c r="F41" s="17"/>
      <c r="G41" s="17" t="s">
        <v>932</v>
      </c>
      <c r="H41" s="17"/>
      <c r="I41" s="17"/>
      <c r="J41" s="17"/>
      <c r="K41" s="17" t="s">
        <v>933</v>
      </c>
      <c r="L41" s="17"/>
      <c r="M41" s="17"/>
      <c r="N41" s="17"/>
    </row>
    <row r="42" customFormat="false" ht="33.75" hidden="false" customHeight="true" outlineLevel="0" collapsed="false">
      <c r="B42" s="110"/>
      <c r="C42" s="16" t="s">
        <v>934</v>
      </c>
      <c r="D42" s="16"/>
      <c r="E42" s="17" t="s">
        <v>920</v>
      </c>
      <c r="F42" s="17"/>
      <c r="G42" s="17" t="s">
        <v>380</v>
      </c>
      <c r="H42" s="17"/>
      <c r="I42" s="17"/>
      <c r="J42" s="17"/>
      <c r="K42" s="17" t="s">
        <v>935</v>
      </c>
      <c r="L42" s="17"/>
      <c r="M42" s="17"/>
      <c r="N42" s="17"/>
    </row>
    <row r="43" customFormat="false" ht="33.75" hidden="false" customHeight="true" outlineLevel="0" collapsed="false">
      <c r="B43" s="110"/>
      <c r="C43" s="16" t="s">
        <v>936</v>
      </c>
      <c r="D43" s="16"/>
      <c r="E43" s="17" t="s">
        <v>920</v>
      </c>
      <c r="F43" s="17"/>
      <c r="G43" s="17" t="s">
        <v>937</v>
      </c>
      <c r="H43" s="17"/>
      <c r="I43" s="17"/>
      <c r="J43" s="17"/>
      <c r="K43" s="17" t="s">
        <v>938</v>
      </c>
      <c r="L43" s="17"/>
      <c r="M43" s="17"/>
      <c r="N43" s="17"/>
    </row>
    <row r="44" customFormat="false" ht="33.75" hidden="false" customHeight="true" outlineLevel="0" collapsed="false">
      <c r="B44" s="110"/>
      <c r="C44" s="16" t="s">
        <v>939</v>
      </c>
      <c r="D44" s="16"/>
      <c r="E44" s="17" t="s">
        <v>920</v>
      </c>
      <c r="F44" s="17"/>
      <c r="G44" s="17" t="s">
        <v>940</v>
      </c>
      <c r="H44" s="17"/>
      <c r="I44" s="17"/>
      <c r="J44" s="17"/>
      <c r="K44" s="17" t="s">
        <v>941</v>
      </c>
      <c r="L44" s="17"/>
      <c r="M44" s="17"/>
      <c r="N44" s="17"/>
    </row>
    <row r="45" customFormat="false" ht="33.75" hidden="false" customHeight="true" outlineLevel="0" collapsed="false">
      <c r="B45" s="110"/>
      <c r="C45" s="16" t="s">
        <v>942</v>
      </c>
      <c r="D45" s="16"/>
      <c r="E45" s="17" t="s">
        <v>920</v>
      </c>
      <c r="F45" s="17"/>
      <c r="G45" s="17" t="s">
        <v>943</v>
      </c>
      <c r="H45" s="17"/>
      <c r="I45" s="17"/>
      <c r="J45" s="17"/>
      <c r="K45" s="17" t="s">
        <v>944</v>
      </c>
      <c r="L45" s="17"/>
      <c r="M45" s="17"/>
      <c r="N45" s="17"/>
    </row>
    <row r="46" customFormat="false" ht="33.75" hidden="false" customHeight="true" outlineLevel="0" collapsed="false">
      <c r="B46" s="110"/>
      <c r="C46" s="16" t="s">
        <v>945</v>
      </c>
      <c r="D46" s="16"/>
      <c r="E46" s="17" t="s">
        <v>946</v>
      </c>
      <c r="F46" s="17"/>
      <c r="G46" s="17" t="s">
        <v>947</v>
      </c>
      <c r="H46" s="17"/>
      <c r="I46" s="17"/>
      <c r="J46" s="17"/>
      <c r="K46" s="17" t="s">
        <v>948</v>
      </c>
      <c r="L46" s="17"/>
      <c r="M46" s="17"/>
      <c r="N46" s="17"/>
    </row>
    <row r="47" customFormat="false" ht="33.75" hidden="false" customHeight="true" outlineLevel="0" collapsed="false">
      <c r="B47" s="110"/>
      <c r="C47" s="16" t="s">
        <v>60</v>
      </c>
      <c r="D47" s="16"/>
      <c r="E47" s="17" t="s">
        <v>949</v>
      </c>
      <c r="F47" s="17"/>
      <c r="G47" s="17" t="s">
        <v>950</v>
      </c>
      <c r="H47" s="17"/>
      <c r="I47" s="17"/>
      <c r="J47" s="17"/>
      <c r="K47" s="17" t="s">
        <v>951</v>
      </c>
      <c r="L47" s="17"/>
      <c r="M47" s="17"/>
      <c r="N47" s="17"/>
    </row>
    <row r="48" customFormat="false" ht="33.75" hidden="false" customHeight="true" outlineLevel="0" collapsed="false">
      <c r="B48" s="110"/>
      <c r="C48" s="16" t="s">
        <v>952</v>
      </c>
      <c r="D48" s="16"/>
      <c r="E48" s="17" t="s">
        <v>953</v>
      </c>
      <c r="F48" s="17"/>
      <c r="G48" s="17" t="s">
        <v>954</v>
      </c>
      <c r="H48" s="17"/>
      <c r="I48" s="17"/>
      <c r="J48" s="17"/>
      <c r="K48" s="17" t="s">
        <v>955</v>
      </c>
      <c r="L48" s="17"/>
      <c r="M48" s="17"/>
      <c r="N48" s="17"/>
    </row>
    <row r="50" customFormat="false" ht="21.75" hidden="false" customHeight="true" outlineLevel="0" collapsed="false">
      <c r="B50" s="6" t="s">
        <v>956</v>
      </c>
      <c r="C50" s="6"/>
      <c r="D50" s="6"/>
      <c r="E50" s="6"/>
      <c r="F50" s="6"/>
      <c r="G50" s="6"/>
      <c r="H50" s="6"/>
      <c r="I50" s="6"/>
      <c r="J50" s="6"/>
      <c r="K50" s="6"/>
      <c r="L50" s="6"/>
      <c r="M50" s="6"/>
      <c r="N50" s="6"/>
    </row>
    <row r="51" customFormat="false" ht="21.75" hidden="false" customHeight="true" outlineLevel="0" collapsed="false">
      <c r="B51" s="21" t="s">
        <v>957</v>
      </c>
      <c r="C51" s="21"/>
      <c r="D51" s="21"/>
      <c r="E51" s="21"/>
      <c r="F51" s="21"/>
      <c r="G51" s="21"/>
      <c r="H51" s="21"/>
      <c r="I51" s="21"/>
      <c r="J51" s="21"/>
      <c r="K51" s="21"/>
      <c r="L51" s="21"/>
      <c r="M51" s="21"/>
      <c r="N51" s="21"/>
    </row>
    <row r="52" customFormat="false" ht="21.75" hidden="false" customHeight="true" outlineLevel="0" collapsed="false">
      <c r="B52" s="21" t="s">
        <v>958</v>
      </c>
      <c r="C52" s="21"/>
      <c r="D52" s="21"/>
      <c r="E52" s="21"/>
      <c r="F52" s="21"/>
      <c r="G52" s="21"/>
      <c r="H52" s="21"/>
      <c r="I52" s="21"/>
      <c r="J52" s="21"/>
      <c r="K52" s="21"/>
      <c r="L52" s="21"/>
      <c r="M52" s="21"/>
      <c r="N52" s="21"/>
    </row>
    <row r="53" customFormat="false" ht="21.75" hidden="false" customHeight="true" outlineLevel="0" collapsed="false">
      <c r="B53" s="21" t="s">
        <v>959</v>
      </c>
      <c r="C53" s="21"/>
      <c r="D53" s="21"/>
      <c r="E53" s="21"/>
      <c r="F53" s="21"/>
      <c r="G53" s="21"/>
      <c r="H53" s="21"/>
      <c r="I53" s="21"/>
      <c r="J53" s="21"/>
      <c r="K53" s="21"/>
      <c r="L53" s="21"/>
      <c r="M53" s="21"/>
      <c r="N53" s="21"/>
    </row>
    <row r="54" customFormat="false" ht="21.75" hidden="false" customHeight="true" outlineLevel="0" collapsed="false">
      <c r="B54" s="21" t="s">
        <v>960</v>
      </c>
      <c r="C54" s="21"/>
      <c r="D54" s="21"/>
      <c r="E54" s="21"/>
      <c r="F54" s="21"/>
      <c r="G54" s="21"/>
      <c r="H54" s="21"/>
      <c r="I54" s="21"/>
      <c r="J54" s="21"/>
      <c r="K54" s="21"/>
      <c r="L54" s="21"/>
      <c r="M54" s="21"/>
      <c r="N54" s="21"/>
    </row>
    <row r="55" customFormat="false" ht="21.75" hidden="false" customHeight="true" outlineLevel="0" collapsed="false">
      <c r="B55" s="21" t="s">
        <v>961</v>
      </c>
      <c r="C55" s="21"/>
      <c r="D55" s="21"/>
      <c r="E55" s="21"/>
      <c r="F55" s="21"/>
      <c r="G55" s="21"/>
      <c r="H55" s="21"/>
      <c r="I55" s="21"/>
      <c r="J55" s="21"/>
      <c r="K55" s="21"/>
      <c r="L55" s="21"/>
      <c r="M55" s="21"/>
      <c r="N55" s="21"/>
    </row>
    <row r="56" customFormat="false" ht="21.75" hidden="false" customHeight="true" outlineLevel="0" collapsed="false">
      <c r="B56" s="21" t="s">
        <v>962</v>
      </c>
      <c r="C56" s="21"/>
      <c r="D56" s="21"/>
      <c r="E56" s="21"/>
      <c r="F56" s="21"/>
      <c r="G56" s="21"/>
      <c r="H56" s="21"/>
      <c r="I56" s="21"/>
      <c r="J56" s="21"/>
      <c r="K56" s="21"/>
      <c r="L56" s="21"/>
      <c r="M56" s="21"/>
      <c r="N56" s="21"/>
    </row>
    <row r="58" customFormat="false" ht="21.75" hidden="false" customHeight="true" outlineLevel="0" collapsed="false">
      <c r="B58" s="6" t="s">
        <v>963</v>
      </c>
      <c r="C58" s="6"/>
      <c r="D58" s="6"/>
      <c r="E58" s="6"/>
      <c r="F58" s="6"/>
      <c r="G58" s="6"/>
      <c r="H58" s="6"/>
      <c r="I58" s="6"/>
      <c r="J58" s="6"/>
      <c r="K58" s="6"/>
      <c r="L58" s="6"/>
      <c r="M58" s="6"/>
      <c r="N58" s="6"/>
    </row>
    <row r="59" customFormat="false" ht="15" hidden="false" customHeight="true" outlineLevel="0" collapsed="false">
      <c r="B59" s="12" t="s">
        <v>914</v>
      </c>
      <c r="C59" s="13" t="s">
        <v>964</v>
      </c>
      <c r="D59" s="13"/>
      <c r="E59" s="13" t="s">
        <v>965</v>
      </c>
      <c r="F59" s="13"/>
      <c r="G59" s="13"/>
      <c r="H59" s="13"/>
      <c r="I59" s="13"/>
      <c r="J59" s="13"/>
      <c r="K59" s="13"/>
      <c r="L59" s="13"/>
      <c r="M59" s="13"/>
      <c r="N59" s="13"/>
    </row>
    <row r="60" customFormat="false" ht="30" hidden="false" customHeight="true" outlineLevel="0" collapsed="false">
      <c r="B60" s="110"/>
      <c r="C60" s="16" t="s">
        <v>877</v>
      </c>
      <c r="D60" s="16"/>
      <c r="E60" s="17" t="s">
        <v>966</v>
      </c>
      <c r="F60" s="17"/>
      <c r="G60" s="17"/>
      <c r="H60" s="17"/>
      <c r="I60" s="17"/>
      <c r="J60" s="17"/>
      <c r="K60" s="17"/>
      <c r="L60" s="17"/>
      <c r="M60" s="17"/>
      <c r="N60" s="17"/>
    </row>
    <row r="61" customFormat="false" ht="30" hidden="false" customHeight="true" outlineLevel="0" collapsed="false">
      <c r="B61" s="110"/>
      <c r="C61" s="16" t="s">
        <v>890</v>
      </c>
      <c r="D61" s="16"/>
      <c r="E61" s="17" t="s">
        <v>967</v>
      </c>
      <c r="F61" s="17"/>
      <c r="G61" s="17"/>
      <c r="H61" s="17"/>
      <c r="I61" s="17"/>
      <c r="J61" s="17"/>
      <c r="K61" s="17"/>
      <c r="L61" s="17"/>
      <c r="M61" s="17"/>
      <c r="N61" s="17"/>
    </row>
    <row r="62" customFormat="false" ht="30" hidden="false" customHeight="true" outlineLevel="0" collapsed="false">
      <c r="B62" s="110"/>
      <c r="C62" s="16" t="s">
        <v>887</v>
      </c>
      <c r="D62" s="16"/>
      <c r="E62" s="17" t="s">
        <v>968</v>
      </c>
      <c r="F62" s="17"/>
      <c r="G62" s="17"/>
      <c r="H62" s="17"/>
      <c r="I62" s="17"/>
      <c r="J62" s="17"/>
      <c r="K62" s="17"/>
      <c r="L62" s="17"/>
      <c r="M62" s="17"/>
      <c r="N62" s="17"/>
    </row>
    <row r="63" customFormat="false" ht="30" hidden="false" customHeight="true" outlineLevel="0" collapsed="false">
      <c r="B63" s="110"/>
      <c r="C63" s="16" t="s">
        <v>969</v>
      </c>
      <c r="D63" s="16"/>
      <c r="E63" s="17" t="s">
        <v>970</v>
      </c>
      <c r="F63" s="17"/>
      <c r="G63" s="17"/>
      <c r="H63" s="17"/>
      <c r="I63" s="17"/>
      <c r="J63" s="17"/>
      <c r="K63" s="17"/>
      <c r="L63" s="17"/>
      <c r="M63" s="17"/>
      <c r="N63" s="17"/>
    </row>
    <row r="64" customFormat="false" ht="30" hidden="false" customHeight="true" outlineLevel="0" collapsed="false">
      <c r="B64" s="110"/>
      <c r="C64" s="16" t="s">
        <v>893</v>
      </c>
      <c r="D64" s="16"/>
      <c r="E64" s="17" t="s">
        <v>971</v>
      </c>
      <c r="F64" s="17"/>
      <c r="G64" s="17"/>
      <c r="H64" s="17"/>
      <c r="I64" s="17"/>
      <c r="J64" s="17"/>
      <c r="K64" s="17"/>
      <c r="L64" s="17"/>
      <c r="M64" s="17"/>
      <c r="N64" s="17"/>
    </row>
    <row r="65" customFormat="false" ht="30" hidden="false" customHeight="true" outlineLevel="0" collapsed="false">
      <c r="B65" s="110"/>
      <c r="C65" s="16" t="s">
        <v>972</v>
      </c>
      <c r="D65" s="16"/>
      <c r="E65" s="17" t="s">
        <v>973</v>
      </c>
      <c r="F65" s="17"/>
      <c r="G65" s="17"/>
      <c r="H65" s="17"/>
      <c r="I65" s="17"/>
      <c r="J65" s="17"/>
      <c r="K65" s="17"/>
      <c r="L65" s="17"/>
      <c r="M65" s="17"/>
      <c r="N65" s="17"/>
    </row>
    <row r="66" customFormat="false" ht="30" hidden="false" customHeight="true" outlineLevel="0" collapsed="false">
      <c r="B66" s="110"/>
      <c r="C66" s="16" t="s">
        <v>974</v>
      </c>
      <c r="D66" s="16"/>
      <c r="E66" s="17" t="s">
        <v>975</v>
      </c>
      <c r="F66" s="17"/>
      <c r="G66" s="17"/>
      <c r="H66" s="17"/>
      <c r="I66" s="17"/>
      <c r="J66" s="17"/>
      <c r="K66" s="17"/>
      <c r="L66" s="17"/>
      <c r="M66" s="17"/>
      <c r="N66" s="17"/>
    </row>
    <row r="67" customFormat="false" ht="30" hidden="false" customHeight="true" outlineLevel="0" collapsed="false">
      <c r="B67" s="110"/>
      <c r="C67" s="16" t="s">
        <v>880</v>
      </c>
      <c r="D67" s="16"/>
      <c r="E67" s="17" t="s">
        <v>976</v>
      </c>
      <c r="F67" s="17"/>
      <c r="G67" s="17"/>
      <c r="H67" s="17"/>
      <c r="I67" s="17"/>
      <c r="J67" s="17"/>
      <c r="K67" s="17"/>
      <c r="L67" s="17"/>
      <c r="M67" s="17"/>
      <c r="N67" s="17"/>
    </row>
    <row r="68" customFormat="false" ht="30" hidden="false" customHeight="true" outlineLevel="0" collapsed="false">
      <c r="B68" s="110"/>
      <c r="C68" s="16" t="s">
        <v>977</v>
      </c>
      <c r="D68" s="16"/>
      <c r="E68" s="17" t="s">
        <v>978</v>
      </c>
      <c r="F68" s="17"/>
      <c r="G68" s="17"/>
      <c r="H68" s="17"/>
      <c r="I68" s="17"/>
      <c r="J68" s="17"/>
      <c r="K68" s="17"/>
      <c r="L68" s="17"/>
      <c r="M68" s="17"/>
      <c r="N68" s="17"/>
    </row>
    <row r="70" customFormat="false" ht="15" hidden="false" customHeight="true" outlineLevel="0" collapsed="false">
      <c r="B70" s="47" t="s">
        <v>914</v>
      </c>
      <c r="C70" s="48" t="s">
        <v>979</v>
      </c>
      <c r="D70" s="48"/>
      <c r="E70" s="47" t="s">
        <v>980</v>
      </c>
      <c r="F70" s="47" t="s">
        <v>981</v>
      </c>
      <c r="G70" s="48" t="s">
        <v>982</v>
      </c>
      <c r="H70" s="48"/>
      <c r="I70" s="47" t="s">
        <v>882</v>
      </c>
      <c r="J70" s="48" t="s">
        <v>883</v>
      </c>
      <c r="K70" s="48"/>
      <c r="L70" s="48" t="s">
        <v>884</v>
      </c>
      <c r="M70" s="48"/>
      <c r="N70" s="48"/>
    </row>
    <row r="71" customFormat="false" ht="39.75" hidden="false" customHeight="true" outlineLevel="0" collapsed="false">
      <c r="B71" s="110"/>
      <c r="C71" s="16" t="s">
        <v>291</v>
      </c>
      <c r="D71" s="16"/>
      <c r="E71" s="110"/>
      <c r="F71" s="110"/>
      <c r="G71" s="19" t="s">
        <v>983</v>
      </c>
      <c r="H71" s="19"/>
      <c r="I71" s="19" t="s">
        <v>984</v>
      </c>
      <c r="J71" s="19" t="s">
        <v>985</v>
      </c>
      <c r="K71" s="19"/>
      <c r="L71" s="19" t="s">
        <v>986</v>
      </c>
      <c r="M71" s="19"/>
      <c r="N71" s="19"/>
    </row>
    <row r="72" customFormat="false" ht="39.75" hidden="false" customHeight="true" outlineLevel="0" collapsed="false">
      <c r="B72" s="132"/>
      <c r="C72" s="20" t="s">
        <v>312</v>
      </c>
      <c r="D72" s="20"/>
      <c r="E72" s="132"/>
      <c r="F72" s="132"/>
      <c r="G72" s="11" t="s">
        <v>987</v>
      </c>
      <c r="H72" s="11"/>
      <c r="I72" s="11" t="s">
        <v>984</v>
      </c>
      <c r="J72" s="11" t="s">
        <v>988</v>
      </c>
      <c r="K72" s="11"/>
      <c r="L72" s="11" t="s">
        <v>989</v>
      </c>
      <c r="M72" s="11"/>
      <c r="N72" s="11"/>
    </row>
    <row r="73" customFormat="false" ht="39.75" hidden="false" customHeight="true" outlineLevel="0" collapsed="false">
      <c r="B73" s="110"/>
      <c r="C73" s="16" t="s">
        <v>736</v>
      </c>
      <c r="D73" s="16"/>
      <c r="E73" s="110"/>
      <c r="F73" s="110"/>
      <c r="G73" s="19" t="s">
        <v>990</v>
      </c>
      <c r="H73" s="19"/>
      <c r="I73" s="19" t="s">
        <v>984</v>
      </c>
      <c r="J73" s="19" t="s">
        <v>991</v>
      </c>
      <c r="K73" s="19"/>
      <c r="L73" s="19" t="s">
        <v>992</v>
      </c>
      <c r="M73" s="19"/>
      <c r="N73" s="19"/>
    </row>
    <row r="74" customFormat="false" ht="39.75" hidden="false" customHeight="true" outlineLevel="0" collapsed="false">
      <c r="B74" s="132"/>
      <c r="C74" s="20" t="s">
        <v>434</v>
      </c>
      <c r="D74" s="20"/>
      <c r="E74" s="132"/>
      <c r="F74" s="132"/>
      <c r="G74" s="11" t="s">
        <v>993</v>
      </c>
      <c r="H74" s="11"/>
      <c r="I74" s="11" t="s">
        <v>984</v>
      </c>
      <c r="J74" s="11" t="s">
        <v>994</v>
      </c>
      <c r="K74" s="11"/>
      <c r="L74" s="11" t="s">
        <v>995</v>
      </c>
      <c r="M74" s="11"/>
      <c r="N74" s="11"/>
    </row>
    <row r="75" customFormat="false" ht="39.75" hidden="false" customHeight="true" outlineLevel="0" collapsed="false">
      <c r="B75" s="110"/>
      <c r="C75" s="16" t="s">
        <v>903</v>
      </c>
      <c r="D75" s="16"/>
      <c r="E75" s="110"/>
      <c r="F75" s="110"/>
      <c r="G75" s="19" t="s">
        <v>996</v>
      </c>
      <c r="H75" s="19"/>
      <c r="I75" s="19" t="s">
        <v>997</v>
      </c>
      <c r="J75" s="19" t="s">
        <v>998</v>
      </c>
      <c r="K75" s="19"/>
      <c r="L75" s="19" t="s">
        <v>999</v>
      </c>
      <c r="M75" s="19"/>
      <c r="N75" s="19"/>
    </row>
    <row r="76" customFormat="false" ht="39.75" hidden="false" customHeight="true" outlineLevel="0" collapsed="false">
      <c r="B76" s="132"/>
      <c r="C76" s="20" t="s">
        <v>353</v>
      </c>
      <c r="D76" s="20"/>
      <c r="E76" s="132"/>
      <c r="F76" s="132"/>
      <c r="G76" s="11" t="s">
        <v>1000</v>
      </c>
      <c r="H76" s="11"/>
      <c r="I76" s="11" t="s">
        <v>1001</v>
      </c>
      <c r="J76" s="11" t="s">
        <v>1002</v>
      </c>
      <c r="K76" s="11"/>
      <c r="L76" s="11" t="s">
        <v>1003</v>
      </c>
      <c r="M76" s="11"/>
      <c r="N76" s="11"/>
    </row>
    <row r="77" customFormat="false" ht="39.75" hidden="false" customHeight="true" outlineLevel="0" collapsed="false">
      <c r="B77" s="110"/>
      <c r="C77" s="16" t="s">
        <v>410</v>
      </c>
      <c r="D77" s="16"/>
      <c r="E77" s="110"/>
      <c r="F77" s="110"/>
      <c r="G77" s="19" t="s">
        <v>1004</v>
      </c>
      <c r="H77" s="19"/>
      <c r="I77" s="19" t="s">
        <v>1001</v>
      </c>
      <c r="J77" s="19" t="s">
        <v>1005</v>
      </c>
      <c r="K77" s="19"/>
      <c r="L77" s="19" t="s">
        <v>1006</v>
      </c>
      <c r="M77" s="19"/>
      <c r="N77" s="19"/>
    </row>
    <row r="78" customFormat="false" ht="39.75" hidden="false" customHeight="true" outlineLevel="0" collapsed="false">
      <c r="B78" s="132"/>
      <c r="C78" s="20" t="s">
        <v>323</v>
      </c>
      <c r="D78" s="20"/>
      <c r="E78" s="132"/>
      <c r="F78" s="132"/>
      <c r="G78" s="11" t="s">
        <v>1007</v>
      </c>
      <c r="H78" s="11"/>
      <c r="I78" s="11" t="s">
        <v>1001</v>
      </c>
      <c r="J78" s="11" t="s">
        <v>1008</v>
      </c>
      <c r="K78" s="11"/>
      <c r="L78" s="11" t="s">
        <v>1009</v>
      </c>
      <c r="M78" s="11"/>
      <c r="N78" s="11"/>
    </row>
    <row r="79" customFormat="false" ht="39.75" hidden="false" customHeight="true" outlineLevel="0" collapsed="false">
      <c r="B79" s="110"/>
      <c r="C79" s="16" t="s">
        <v>402</v>
      </c>
      <c r="D79" s="16"/>
      <c r="E79" s="110"/>
      <c r="F79" s="110"/>
      <c r="G79" s="19" t="s">
        <v>1010</v>
      </c>
      <c r="H79" s="19"/>
      <c r="I79" s="19" t="s">
        <v>1001</v>
      </c>
      <c r="J79" s="19" t="s">
        <v>1011</v>
      </c>
      <c r="K79" s="19"/>
      <c r="L79" s="19" t="s">
        <v>1012</v>
      </c>
      <c r="M79" s="19"/>
      <c r="N79" s="19"/>
    </row>
    <row r="80" customFormat="false" ht="39.75" hidden="false" customHeight="true" outlineLevel="0" collapsed="false">
      <c r="B80" s="132"/>
      <c r="C80" s="20" t="s">
        <v>324</v>
      </c>
      <c r="D80" s="20"/>
      <c r="E80" s="132"/>
      <c r="F80" s="132"/>
      <c r="G80" s="11" t="s">
        <v>1013</v>
      </c>
      <c r="H80" s="11"/>
      <c r="I80" s="11" t="s">
        <v>1014</v>
      </c>
      <c r="J80" s="11" t="s">
        <v>1015</v>
      </c>
      <c r="K80" s="11"/>
      <c r="L80" s="11" t="s">
        <v>1016</v>
      </c>
      <c r="M80" s="11"/>
      <c r="N80" s="11"/>
    </row>
    <row r="81" customFormat="false" ht="39.75" hidden="false" customHeight="true" outlineLevel="0" collapsed="false">
      <c r="B81" s="110"/>
      <c r="C81" s="16" t="s">
        <v>337</v>
      </c>
      <c r="D81" s="16"/>
      <c r="E81" s="110"/>
      <c r="F81" s="110"/>
      <c r="G81" s="19" t="s">
        <v>1017</v>
      </c>
      <c r="H81" s="19"/>
      <c r="I81" s="19" t="s">
        <v>1014</v>
      </c>
      <c r="J81" s="19" t="s">
        <v>1018</v>
      </c>
      <c r="K81" s="19"/>
      <c r="L81" s="19" t="s">
        <v>1019</v>
      </c>
      <c r="M81" s="19"/>
      <c r="N81" s="19"/>
    </row>
    <row r="82" customFormat="false" ht="39.75" hidden="false" customHeight="true" outlineLevel="0" collapsed="false">
      <c r="B82" s="132"/>
      <c r="C82" s="20" t="s">
        <v>267</v>
      </c>
      <c r="D82" s="20"/>
      <c r="E82" s="132"/>
      <c r="F82" s="132"/>
      <c r="G82" s="11" t="s">
        <v>1020</v>
      </c>
      <c r="H82" s="11"/>
      <c r="I82" s="11" t="s">
        <v>944</v>
      </c>
      <c r="J82" s="11" t="s">
        <v>1021</v>
      </c>
      <c r="K82" s="11"/>
      <c r="L82" s="11" t="s">
        <v>1022</v>
      </c>
      <c r="M82" s="11"/>
      <c r="N82" s="11"/>
    </row>
    <row r="83" customFormat="false" ht="39.75" hidden="false" customHeight="true" outlineLevel="0" collapsed="false">
      <c r="B83" s="110"/>
      <c r="C83" s="16" t="s">
        <v>269</v>
      </c>
      <c r="D83" s="16"/>
      <c r="E83" s="110"/>
      <c r="F83" s="110"/>
      <c r="G83" s="19" t="s">
        <v>1023</v>
      </c>
      <c r="H83" s="19"/>
      <c r="I83" s="19" t="s">
        <v>944</v>
      </c>
      <c r="J83" s="19" t="s">
        <v>1024</v>
      </c>
      <c r="K83" s="19"/>
      <c r="L83" s="19" t="s">
        <v>1025</v>
      </c>
      <c r="M83" s="19"/>
      <c r="N83" s="19"/>
    </row>
    <row r="84" customFormat="false" ht="39.75" hidden="false" customHeight="true" outlineLevel="0" collapsed="false">
      <c r="B84" s="132"/>
      <c r="C84" s="20" t="s">
        <v>268</v>
      </c>
      <c r="D84" s="20"/>
      <c r="E84" s="132"/>
      <c r="F84" s="132"/>
      <c r="G84" s="11" t="s">
        <v>1026</v>
      </c>
      <c r="H84" s="11"/>
      <c r="I84" s="11" t="s">
        <v>944</v>
      </c>
      <c r="J84" s="11" t="s">
        <v>1027</v>
      </c>
      <c r="K84" s="11"/>
      <c r="L84" s="11" t="s">
        <v>1028</v>
      </c>
      <c r="M84" s="11"/>
      <c r="N84" s="11"/>
    </row>
    <row r="85" customFormat="false" ht="39.75" hidden="false" customHeight="true" outlineLevel="0" collapsed="false">
      <c r="B85" s="110"/>
      <c r="C85" s="16" t="s">
        <v>338</v>
      </c>
      <c r="D85" s="16"/>
      <c r="E85" s="110"/>
      <c r="F85" s="110"/>
      <c r="G85" s="19" t="s">
        <v>1029</v>
      </c>
      <c r="H85" s="19"/>
      <c r="I85" s="19" t="s">
        <v>944</v>
      </c>
      <c r="J85" s="19" t="s">
        <v>1030</v>
      </c>
      <c r="K85" s="19"/>
      <c r="L85" s="19" t="s">
        <v>1031</v>
      </c>
      <c r="M85" s="19"/>
      <c r="N85" s="19"/>
    </row>
    <row r="86" customFormat="false" ht="39.75" hidden="false" customHeight="true" outlineLevel="0" collapsed="false">
      <c r="B86" s="132"/>
      <c r="C86" s="20" t="s">
        <v>271</v>
      </c>
      <c r="D86" s="20"/>
      <c r="E86" s="132"/>
      <c r="F86" s="132"/>
      <c r="G86" s="11" t="s">
        <v>1032</v>
      </c>
      <c r="H86" s="11"/>
      <c r="I86" s="11" t="s">
        <v>944</v>
      </c>
      <c r="J86" s="11" t="s">
        <v>1033</v>
      </c>
      <c r="K86" s="11"/>
      <c r="L86" s="11" t="s">
        <v>1034</v>
      </c>
      <c r="M86" s="11"/>
      <c r="N86" s="11"/>
    </row>
    <row r="87" customFormat="false" ht="39.75" hidden="false" customHeight="true" outlineLevel="0" collapsed="false">
      <c r="B87" s="110"/>
      <c r="C87" s="16" t="s">
        <v>371</v>
      </c>
      <c r="D87" s="16"/>
      <c r="E87" s="110"/>
      <c r="F87" s="110"/>
      <c r="G87" s="19" t="s">
        <v>1035</v>
      </c>
      <c r="H87" s="19"/>
      <c r="I87" s="19" t="s">
        <v>1036</v>
      </c>
      <c r="J87" s="19" t="s">
        <v>1037</v>
      </c>
      <c r="K87" s="19"/>
      <c r="L87" s="19" t="s">
        <v>1038</v>
      </c>
      <c r="M87" s="19"/>
      <c r="N87" s="19"/>
    </row>
    <row r="88" customFormat="false" ht="39.75" hidden="false" customHeight="true" outlineLevel="0" collapsed="false">
      <c r="B88" s="132"/>
      <c r="C88" s="20" t="s">
        <v>296</v>
      </c>
      <c r="D88" s="20"/>
      <c r="E88" s="132"/>
      <c r="F88" s="132"/>
      <c r="G88" s="11" t="s">
        <v>1039</v>
      </c>
      <c r="H88" s="11"/>
      <c r="I88" s="11" t="s">
        <v>930</v>
      </c>
      <c r="J88" s="11" t="s">
        <v>1040</v>
      </c>
      <c r="K88" s="11"/>
      <c r="L88" s="11" t="s">
        <v>1041</v>
      </c>
      <c r="M88" s="11"/>
      <c r="N88" s="11"/>
    </row>
    <row r="89" customFormat="false" ht="39.75" hidden="false" customHeight="true" outlineLevel="0" collapsed="false">
      <c r="B89" s="110"/>
      <c r="C89" s="16" t="s">
        <v>272</v>
      </c>
      <c r="D89" s="16"/>
      <c r="E89" s="110"/>
      <c r="F89" s="110"/>
      <c r="G89" s="19" t="s">
        <v>1042</v>
      </c>
      <c r="H89" s="19"/>
      <c r="I89" s="19" t="s">
        <v>930</v>
      </c>
      <c r="J89" s="19" t="s">
        <v>1043</v>
      </c>
      <c r="K89" s="19"/>
      <c r="L89" s="19" t="s">
        <v>1044</v>
      </c>
      <c r="M89" s="19"/>
      <c r="N89" s="19"/>
    </row>
    <row r="90" customFormat="false" ht="39.75" hidden="false" customHeight="true" outlineLevel="0" collapsed="false">
      <c r="B90" s="132"/>
      <c r="C90" s="20" t="s">
        <v>292</v>
      </c>
      <c r="D90" s="20"/>
      <c r="E90" s="132"/>
      <c r="F90" s="132"/>
      <c r="G90" s="11" t="s">
        <v>1045</v>
      </c>
      <c r="H90" s="11"/>
      <c r="I90" s="11" t="s">
        <v>1046</v>
      </c>
      <c r="J90" s="11" t="s">
        <v>1047</v>
      </c>
      <c r="K90" s="11"/>
      <c r="L90" s="11" t="s">
        <v>1048</v>
      </c>
      <c r="M90" s="11"/>
      <c r="N90" s="11"/>
    </row>
    <row r="91" customFormat="false" ht="39.75" hidden="false" customHeight="true" outlineLevel="0" collapsed="false">
      <c r="B91" s="110"/>
      <c r="C91" s="16" t="s">
        <v>295</v>
      </c>
      <c r="D91" s="16"/>
      <c r="E91" s="110"/>
      <c r="F91" s="110"/>
      <c r="G91" s="19" t="s">
        <v>1049</v>
      </c>
      <c r="H91" s="19"/>
      <c r="I91" s="19" t="s">
        <v>1046</v>
      </c>
      <c r="J91" s="19" t="s">
        <v>1050</v>
      </c>
      <c r="K91" s="19"/>
      <c r="L91" s="19" t="s">
        <v>1051</v>
      </c>
      <c r="M91" s="19"/>
      <c r="N91" s="19"/>
    </row>
    <row r="92" customFormat="false" ht="39.75" hidden="false" customHeight="true" outlineLevel="0" collapsed="false">
      <c r="B92" s="132"/>
      <c r="C92" s="20" t="s">
        <v>294</v>
      </c>
      <c r="D92" s="20"/>
      <c r="E92" s="132"/>
      <c r="F92" s="132"/>
      <c r="G92" s="11" t="s">
        <v>1052</v>
      </c>
      <c r="H92" s="11"/>
      <c r="I92" s="11" t="s">
        <v>1046</v>
      </c>
      <c r="J92" s="11" t="s">
        <v>1053</v>
      </c>
      <c r="K92" s="11"/>
      <c r="L92" s="11" t="s">
        <v>1054</v>
      </c>
      <c r="M92" s="11"/>
      <c r="N92" s="11"/>
    </row>
    <row r="93" customFormat="false" ht="39.75" hidden="false" customHeight="true" outlineLevel="0" collapsed="false">
      <c r="B93" s="110"/>
      <c r="C93" s="16" t="s">
        <v>326</v>
      </c>
      <c r="D93" s="16"/>
      <c r="E93" s="110"/>
      <c r="F93" s="110"/>
      <c r="G93" s="19" t="s">
        <v>1055</v>
      </c>
      <c r="H93" s="19"/>
      <c r="I93" s="19" t="s">
        <v>938</v>
      </c>
      <c r="J93" s="19" t="s">
        <v>1056</v>
      </c>
      <c r="K93" s="19"/>
      <c r="L93" s="19" t="s">
        <v>1057</v>
      </c>
      <c r="M93" s="19"/>
      <c r="N93" s="19"/>
    </row>
    <row r="94" customFormat="false" ht="39.75" hidden="false" customHeight="true" outlineLevel="0" collapsed="false">
      <c r="B94" s="132"/>
      <c r="C94" s="20" t="s">
        <v>327</v>
      </c>
      <c r="D94" s="20"/>
      <c r="E94" s="132"/>
      <c r="F94" s="132"/>
      <c r="G94" s="11" t="s">
        <v>1058</v>
      </c>
      <c r="H94" s="11"/>
      <c r="I94" s="11" t="s">
        <v>938</v>
      </c>
      <c r="J94" s="11" t="s">
        <v>1059</v>
      </c>
      <c r="K94" s="11"/>
      <c r="L94" s="11" t="s">
        <v>1060</v>
      </c>
      <c r="M94" s="11"/>
      <c r="N94" s="11"/>
    </row>
    <row r="95" customFormat="false" ht="39.75" hidden="false" customHeight="true" outlineLevel="0" collapsed="false">
      <c r="B95" s="110"/>
      <c r="C95" s="16" t="s">
        <v>910</v>
      </c>
      <c r="D95" s="16"/>
      <c r="E95" s="110"/>
      <c r="F95" s="110"/>
      <c r="G95" s="19" t="s">
        <v>1061</v>
      </c>
      <c r="H95" s="19"/>
      <c r="I95" s="19" t="s">
        <v>1062</v>
      </c>
      <c r="J95" s="19" t="s">
        <v>1063</v>
      </c>
      <c r="K95" s="19"/>
      <c r="L95" s="19" t="s">
        <v>1064</v>
      </c>
      <c r="M95" s="19"/>
      <c r="N95" s="19"/>
    </row>
    <row r="96" customFormat="false" ht="39.75" hidden="false" customHeight="true" outlineLevel="0" collapsed="false">
      <c r="B96" s="132"/>
      <c r="C96" s="20" t="s">
        <v>250</v>
      </c>
      <c r="D96" s="20"/>
      <c r="E96" s="132"/>
      <c r="F96" s="132"/>
      <c r="G96" s="11" t="s">
        <v>251</v>
      </c>
      <c r="H96" s="11"/>
      <c r="I96" s="11" t="s">
        <v>1062</v>
      </c>
      <c r="J96" s="11" t="s">
        <v>1065</v>
      </c>
      <c r="K96" s="11"/>
      <c r="L96" s="11" t="s">
        <v>751</v>
      </c>
      <c r="M96" s="11"/>
      <c r="N96" s="11"/>
    </row>
    <row r="97" customFormat="false" ht="39.75" hidden="false" customHeight="true" outlineLevel="0" collapsed="false">
      <c r="B97" s="110"/>
      <c r="C97" s="16" t="s">
        <v>298</v>
      </c>
      <c r="D97" s="16"/>
      <c r="E97" s="110"/>
      <c r="F97" s="110"/>
      <c r="G97" s="19" t="s">
        <v>1066</v>
      </c>
      <c r="H97" s="19"/>
      <c r="I97" s="19" t="s">
        <v>1067</v>
      </c>
      <c r="J97" s="19" t="s">
        <v>1068</v>
      </c>
      <c r="K97" s="19"/>
      <c r="L97" s="19" t="s">
        <v>1069</v>
      </c>
      <c r="M97" s="19"/>
      <c r="N97" s="19"/>
    </row>
    <row r="98" customFormat="false" ht="39.75" hidden="false" customHeight="true" outlineLevel="0" collapsed="false">
      <c r="B98" s="132"/>
      <c r="C98" s="20" t="s">
        <v>299</v>
      </c>
      <c r="D98" s="20"/>
      <c r="E98" s="132"/>
      <c r="F98" s="132"/>
      <c r="G98" s="11" t="s">
        <v>1070</v>
      </c>
      <c r="H98" s="11"/>
      <c r="I98" s="11" t="s">
        <v>1067</v>
      </c>
      <c r="J98" s="11" t="s">
        <v>1071</v>
      </c>
      <c r="K98" s="11"/>
      <c r="L98" s="11" t="s">
        <v>1072</v>
      </c>
      <c r="M98" s="11"/>
      <c r="N98" s="11"/>
    </row>
    <row r="99" customFormat="false" ht="39.75" hidden="false" customHeight="true" outlineLevel="0" collapsed="false">
      <c r="B99" s="110"/>
      <c r="C99" s="16" t="s">
        <v>373</v>
      </c>
      <c r="D99" s="16"/>
      <c r="E99" s="110"/>
      <c r="F99" s="110"/>
      <c r="G99" s="19" t="s">
        <v>1073</v>
      </c>
      <c r="H99" s="19"/>
      <c r="I99" s="19" t="s">
        <v>1067</v>
      </c>
      <c r="J99" s="19" t="s">
        <v>1074</v>
      </c>
      <c r="K99" s="19"/>
      <c r="L99" s="19" t="s">
        <v>1075</v>
      </c>
      <c r="M99" s="19"/>
      <c r="N99" s="19"/>
    </row>
    <row r="100" customFormat="false" ht="39.75" hidden="false" customHeight="true" outlineLevel="0" collapsed="false">
      <c r="B100" s="132"/>
      <c r="C100" s="20" t="s">
        <v>274</v>
      </c>
      <c r="D100" s="20"/>
      <c r="E100" s="132"/>
      <c r="F100" s="132"/>
      <c r="G100" s="11" t="s">
        <v>1076</v>
      </c>
      <c r="H100" s="11"/>
      <c r="I100" s="11" t="s">
        <v>1067</v>
      </c>
      <c r="J100" s="11" t="s">
        <v>1077</v>
      </c>
      <c r="K100" s="11"/>
      <c r="L100" s="11" t="s">
        <v>1078</v>
      </c>
      <c r="M100" s="11"/>
      <c r="N100" s="11"/>
    </row>
    <row r="101" customFormat="false" ht="39.75" hidden="false" customHeight="true" outlineLevel="0" collapsed="false">
      <c r="B101" s="110"/>
      <c r="C101" s="16" t="s">
        <v>420</v>
      </c>
      <c r="D101" s="16"/>
      <c r="E101" s="110"/>
      <c r="F101" s="110"/>
      <c r="G101" s="19" t="s">
        <v>1079</v>
      </c>
      <c r="H101" s="19"/>
      <c r="I101" s="19" t="s">
        <v>1067</v>
      </c>
      <c r="J101" s="19" t="s">
        <v>1080</v>
      </c>
      <c r="K101" s="19"/>
      <c r="L101" s="19" t="s">
        <v>1081</v>
      </c>
      <c r="M101" s="19"/>
      <c r="N101" s="19"/>
    </row>
    <row r="102" customFormat="false" ht="39.75" hidden="false" customHeight="true" outlineLevel="0" collapsed="false">
      <c r="B102" s="132"/>
      <c r="C102" s="20" t="s">
        <v>276</v>
      </c>
      <c r="D102" s="20"/>
      <c r="E102" s="132"/>
      <c r="F102" s="132"/>
      <c r="G102" s="11" t="s">
        <v>1082</v>
      </c>
      <c r="H102" s="11"/>
      <c r="I102" s="11" t="s">
        <v>1067</v>
      </c>
      <c r="J102" s="11" t="s">
        <v>1083</v>
      </c>
      <c r="K102" s="11"/>
      <c r="L102" s="11" t="s">
        <v>1084</v>
      </c>
      <c r="M102" s="11"/>
      <c r="N102" s="11"/>
    </row>
    <row r="103" customFormat="false" ht="39.75" hidden="false" customHeight="true" outlineLevel="0" collapsed="false">
      <c r="B103" s="110"/>
      <c r="C103" s="16" t="s">
        <v>275</v>
      </c>
      <c r="D103" s="16"/>
      <c r="E103" s="110"/>
      <c r="F103" s="110"/>
      <c r="G103" s="19" t="s">
        <v>1085</v>
      </c>
      <c r="H103" s="19"/>
      <c r="I103" s="19" t="s">
        <v>1086</v>
      </c>
      <c r="J103" s="19" t="s">
        <v>1087</v>
      </c>
      <c r="K103" s="19"/>
      <c r="L103" s="19" t="s">
        <v>1088</v>
      </c>
      <c r="M103" s="19"/>
      <c r="N103" s="19"/>
    </row>
    <row r="104" customFormat="false" ht="39.75" hidden="false" customHeight="true" outlineLevel="0" collapsed="false">
      <c r="B104" s="132"/>
      <c r="C104" s="20" t="s">
        <v>905</v>
      </c>
      <c r="D104" s="20"/>
      <c r="E104" s="132"/>
      <c r="F104" s="132"/>
      <c r="G104" s="11" t="s">
        <v>1089</v>
      </c>
      <c r="H104" s="11"/>
      <c r="I104" s="11" t="s">
        <v>1090</v>
      </c>
      <c r="J104" s="11" t="s">
        <v>1091</v>
      </c>
      <c r="K104" s="11"/>
      <c r="L104" s="11" t="s">
        <v>1092</v>
      </c>
      <c r="M104" s="11"/>
      <c r="N104" s="11"/>
    </row>
    <row r="105" customFormat="false" ht="39.75" hidden="false" customHeight="true" outlineLevel="0" collapsed="false">
      <c r="B105" s="110"/>
      <c r="C105" s="16" t="s">
        <v>907</v>
      </c>
      <c r="D105" s="16"/>
      <c r="E105" s="110"/>
      <c r="F105" s="110"/>
      <c r="G105" s="19" t="s">
        <v>1093</v>
      </c>
      <c r="H105" s="19"/>
      <c r="I105" s="19" t="s">
        <v>1094</v>
      </c>
      <c r="J105" s="19" t="s">
        <v>1095</v>
      </c>
      <c r="K105" s="19"/>
      <c r="L105" s="19" t="s">
        <v>1096</v>
      </c>
      <c r="M105" s="19"/>
      <c r="N105" s="19"/>
    </row>
    <row r="106" customFormat="false" ht="39.75" hidden="false" customHeight="true" outlineLevel="0" collapsed="false">
      <c r="B106" s="132"/>
      <c r="C106" s="20" t="s">
        <v>779</v>
      </c>
      <c r="D106" s="20"/>
      <c r="E106" s="132"/>
      <c r="F106" s="132"/>
      <c r="G106" s="11" t="s">
        <v>1097</v>
      </c>
      <c r="H106" s="11"/>
      <c r="I106" s="11" t="s">
        <v>1094</v>
      </c>
      <c r="J106" s="11" t="s">
        <v>1098</v>
      </c>
      <c r="K106" s="11"/>
      <c r="L106" s="11" t="s">
        <v>1099</v>
      </c>
      <c r="M106" s="11"/>
      <c r="N106" s="11"/>
    </row>
    <row r="107" customFormat="false" ht="39.75" hidden="false" customHeight="true" outlineLevel="0" collapsed="false">
      <c r="B107" s="110"/>
      <c r="C107" s="16" t="s">
        <v>314</v>
      </c>
      <c r="D107" s="16"/>
      <c r="E107" s="110"/>
      <c r="F107" s="110"/>
      <c r="G107" s="19" t="s">
        <v>1100</v>
      </c>
      <c r="H107" s="19"/>
      <c r="I107" s="19" t="s">
        <v>1094</v>
      </c>
      <c r="J107" s="19" t="s">
        <v>1101</v>
      </c>
      <c r="K107" s="19"/>
      <c r="L107" s="19" t="s">
        <v>1102</v>
      </c>
      <c r="M107" s="19"/>
      <c r="N107" s="19"/>
    </row>
  </sheetData>
  <mergeCells count="268">
    <mergeCell ref="B2:K2"/>
    <mergeCell ref="L2:N2"/>
    <mergeCell ref="B3:K3"/>
    <mergeCell ref="L3:N3"/>
    <mergeCell ref="B4:D4"/>
    <mergeCell ref="B6:D6"/>
    <mergeCell ref="E6:H6"/>
    <mergeCell ref="J6:N6"/>
    <mergeCell ref="B7:D7"/>
    <mergeCell ref="E7:H7"/>
    <mergeCell ref="J7:N8"/>
    <mergeCell ref="B10:D10"/>
    <mergeCell ref="E10:N10"/>
    <mergeCell ref="B11:D11"/>
    <mergeCell ref="E11:N11"/>
    <mergeCell ref="B12:D12"/>
    <mergeCell ref="E12:N12"/>
    <mergeCell ref="B13:D13"/>
    <mergeCell ref="E13:N13"/>
    <mergeCell ref="B15:N15"/>
    <mergeCell ref="B16:D16"/>
    <mergeCell ref="E16:H16"/>
    <mergeCell ref="J16:N16"/>
    <mergeCell ref="B17:N21"/>
    <mergeCell ref="B23:N23"/>
    <mergeCell ref="L24:N24"/>
    <mergeCell ref="L25:N25"/>
    <mergeCell ref="L26:N26"/>
    <mergeCell ref="L27:N27"/>
    <mergeCell ref="L28:N28"/>
    <mergeCell ref="L29:N29"/>
    <mergeCell ref="L30:N30"/>
    <mergeCell ref="L31:N31"/>
    <mergeCell ref="L32:N32"/>
    <mergeCell ref="L33:N33"/>
    <mergeCell ref="B35:N35"/>
    <mergeCell ref="C36:D36"/>
    <mergeCell ref="E36:F36"/>
    <mergeCell ref="G36:J36"/>
    <mergeCell ref="K36:N36"/>
    <mergeCell ref="C37:D37"/>
    <mergeCell ref="E37:F37"/>
    <mergeCell ref="G37:J37"/>
    <mergeCell ref="K37:N37"/>
    <mergeCell ref="C38:D38"/>
    <mergeCell ref="E38:F38"/>
    <mergeCell ref="G38:J38"/>
    <mergeCell ref="K38:N38"/>
    <mergeCell ref="C39:D39"/>
    <mergeCell ref="E39:F39"/>
    <mergeCell ref="G39:J39"/>
    <mergeCell ref="K39:N39"/>
    <mergeCell ref="C40:D40"/>
    <mergeCell ref="E40:F40"/>
    <mergeCell ref="G40:J40"/>
    <mergeCell ref="K40:N40"/>
    <mergeCell ref="C41:D41"/>
    <mergeCell ref="E41:F41"/>
    <mergeCell ref="G41:J41"/>
    <mergeCell ref="K41:N41"/>
    <mergeCell ref="C42:D42"/>
    <mergeCell ref="E42:F42"/>
    <mergeCell ref="G42:J42"/>
    <mergeCell ref="K42:N42"/>
    <mergeCell ref="C43:D43"/>
    <mergeCell ref="E43:F43"/>
    <mergeCell ref="G43:J43"/>
    <mergeCell ref="K43:N43"/>
    <mergeCell ref="C44:D44"/>
    <mergeCell ref="E44:F44"/>
    <mergeCell ref="G44:J44"/>
    <mergeCell ref="K44:N44"/>
    <mergeCell ref="C45:D45"/>
    <mergeCell ref="E45:F45"/>
    <mergeCell ref="G45:J45"/>
    <mergeCell ref="K45:N45"/>
    <mergeCell ref="C46:D46"/>
    <mergeCell ref="E46:F46"/>
    <mergeCell ref="G46:J46"/>
    <mergeCell ref="K46:N46"/>
    <mergeCell ref="C47:D47"/>
    <mergeCell ref="E47:F47"/>
    <mergeCell ref="G47:J47"/>
    <mergeCell ref="K47:N47"/>
    <mergeCell ref="C48:D48"/>
    <mergeCell ref="E48:F48"/>
    <mergeCell ref="G48:J48"/>
    <mergeCell ref="K48:N48"/>
    <mergeCell ref="B50:N50"/>
    <mergeCell ref="B51:N51"/>
    <mergeCell ref="B52:N52"/>
    <mergeCell ref="B53:N53"/>
    <mergeCell ref="B54:N54"/>
    <mergeCell ref="B55:N55"/>
    <mergeCell ref="B56:N56"/>
    <mergeCell ref="B58:N58"/>
    <mergeCell ref="C59:D59"/>
    <mergeCell ref="E59:N59"/>
    <mergeCell ref="C60:D60"/>
    <mergeCell ref="E60:N60"/>
    <mergeCell ref="C61:D61"/>
    <mergeCell ref="E61:N61"/>
    <mergeCell ref="C62:D62"/>
    <mergeCell ref="E62:N62"/>
    <mergeCell ref="C63:D63"/>
    <mergeCell ref="E63:N63"/>
    <mergeCell ref="C64:D64"/>
    <mergeCell ref="E64:N64"/>
    <mergeCell ref="C65:D65"/>
    <mergeCell ref="E65:N65"/>
    <mergeCell ref="C66:D66"/>
    <mergeCell ref="E66:N66"/>
    <mergeCell ref="C67:D67"/>
    <mergeCell ref="E67:N67"/>
    <mergeCell ref="C68:D68"/>
    <mergeCell ref="E68:N68"/>
    <mergeCell ref="C70:D70"/>
    <mergeCell ref="G70:H70"/>
    <mergeCell ref="J70:K70"/>
    <mergeCell ref="L70:N70"/>
    <mergeCell ref="C71:D71"/>
    <mergeCell ref="G71:H71"/>
    <mergeCell ref="J71:K71"/>
    <mergeCell ref="L71:N71"/>
    <mergeCell ref="C72:D72"/>
    <mergeCell ref="G72:H72"/>
    <mergeCell ref="J72:K72"/>
    <mergeCell ref="L72:N72"/>
    <mergeCell ref="C73:D73"/>
    <mergeCell ref="G73:H73"/>
    <mergeCell ref="J73:K73"/>
    <mergeCell ref="L73:N73"/>
    <mergeCell ref="C74:D74"/>
    <mergeCell ref="G74:H74"/>
    <mergeCell ref="J74:K74"/>
    <mergeCell ref="L74:N74"/>
    <mergeCell ref="C75:D75"/>
    <mergeCell ref="G75:H75"/>
    <mergeCell ref="J75:K75"/>
    <mergeCell ref="L75:N75"/>
    <mergeCell ref="C76:D76"/>
    <mergeCell ref="G76:H76"/>
    <mergeCell ref="J76:K76"/>
    <mergeCell ref="L76:N76"/>
    <mergeCell ref="C77:D77"/>
    <mergeCell ref="G77:H77"/>
    <mergeCell ref="J77:K77"/>
    <mergeCell ref="L77:N77"/>
    <mergeCell ref="C78:D78"/>
    <mergeCell ref="G78:H78"/>
    <mergeCell ref="J78:K78"/>
    <mergeCell ref="L78:N78"/>
    <mergeCell ref="C79:D79"/>
    <mergeCell ref="G79:H79"/>
    <mergeCell ref="J79:K79"/>
    <mergeCell ref="L79:N79"/>
    <mergeCell ref="C80:D80"/>
    <mergeCell ref="G80:H80"/>
    <mergeCell ref="J80:K80"/>
    <mergeCell ref="L80:N80"/>
    <mergeCell ref="C81:D81"/>
    <mergeCell ref="G81:H81"/>
    <mergeCell ref="J81:K81"/>
    <mergeCell ref="L81:N81"/>
    <mergeCell ref="C82:D82"/>
    <mergeCell ref="G82:H82"/>
    <mergeCell ref="J82:K82"/>
    <mergeCell ref="L82:N82"/>
    <mergeCell ref="C83:D83"/>
    <mergeCell ref="G83:H83"/>
    <mergeCell ref="J83:K83"/>
    <mergeCell ref="L83:N83"/>
    <mergeCell ref="C84:D84"/>
    <mergeCell ref="G84:H84"/>
    <mergeCell ref="J84:K84"/>
    <mergeCell ref="L84:N84"/>
    <mergeCell ref="C85:D85"/>
    <mergeCell ref="G85:H85"/>
    <mergeCell ref="J85:K85"/>
    <mergeCell ref="L85:N85"/>
    <mergeCell ref="C86:D86"/>
    <mergeCell ref="G86:H86"/>
    <mergeCell ref="J86:K86"/>
    <mergeCell ref="L86:N86"/>
    <mergeCell ref="C87:D87"/>
    <mergeCell ref="G87:H87"/>
    <mergeCell ref="J87:K87"/>
    <mergeCell ref="L87:N87"/>
    <mergeCell ref="C88:D88"/>
    <mergeCell ref="G88:H88"/>
    <mergeCell ref="J88:K88"/>
    <mergeCell ref="L88:N88"/>
    <mergeCell ref="C89:D89"/>
    <mergeCell ref="G89:H89"/>
    <mergeCell ref="J89:K89"/>
    <mergeCell ref="L89:N89"/>
    <mergeCell ref="C90:D90"/>
    <mergeCell ref="G90:H90"/>
    <mergeCell ref="J90:K90"/>
    <mergeCell ref="L90:N90"/>
    <mergeCell ref="C91:D91"/>
    <mergeCell ref="G91:H91"/>
    <mergeCell ref="J91:K91"/>
    <mergeCell ref="L91:N91"/>
    <mergeCell ref="C92:D92"/>
    <mergeCell ref="G92:H92"/>
    <mergeCell ref="J92:K92"/>
    <mergeCell ref="L92:N92"/>
    <mergeCell ref="C93:D93"/>
    <mergeCell ref="G93:H93"/>
    <mergeCell ref="J93:K93"/>
    <mergeCell ref="L93:N93"/>
    <mergeCell ref="C94:D94"/>
    <mergeCell ref="G94:H94"/>
    <mergeCell ref="J94:K94"/>
    <mergeCell ref="L94:N94"/>
    <mergeCell ref="C95:D95"/>
    <mergeCell ref="G95:H95"/>
    <mergeCell ref="J95:K95"/>
    <mergeCell ref="L95:N95"/>
    <mergeCell ref="C96:D96"/>
    <mergeCell ref="G96:H96"/>
    <mergeCell ref="J96:K96"/>
    <mergeCell ref="L96:N96"/>
    <mergeCell ref="C97:D97"/>
    <mergeCell ref="G97:H97"/>
    <mergeCell ref="J97:K97"/>
    <mergeCell ref="L97:N97"/>
    <mergeCell ref="C98:D98"/>
    <mergeCell ref="G98:H98"/>
    <mergeCell ref="J98:K98"/>
    <mergeCell ref="L98:N98"/>
    <mergeCell ref="C99:D99"/>
    <mergeCell ref="G99:H99"/>
    <mergeCell ref="J99:K99"/>
    <mergeCell ref="L99:N99"/>
    <mergeCell ref="C100:D100"/>
    <mergeCell ref="G100:H100"/>
    <mergeCell ref="J100:K100"/>
    <mergeCell ref="L100:N100"/>
    <mergeCell ref="C101:D101"/>
    <mergeCell ref="G101:H101"/>
    <mergeCell ref="J101:K101"/>
    <mergeCell ref="L101:N101"/>
    <mergeCell ref="C102:D102"/>
    <mergeCell ref="G102:H102"/>
    <mergeCell ref="J102:K102"/>
    <mergeCell ref="L102:N102"/>
    <mergeCell ref="C103:D103"/>
    <mergeCell ref="G103:H103"/>
    <mergeCell ref="J103:K103"/>
    <mergeCell ref="L103:N103"/>
    <mergeCell ref="C104:D104"/>
    <mergeCell ref="G104:H104"/>
    <mergeCell ref="J104:K104"/>
    <mergeCell ref="L104:N104"/>
    <mergeCell ref="C105:D105"/>
    <mergeCell ref="G105:H105"/>
    <mergeCell ref="J105:K105"/>
    <mergeCell ref="L105:N105"/>
    <mergeCell ref="C106:D106"/>
    <mergeCell ref="G106:H106"/>
    <mergeCell ref="J106:K106"/>
    <mergeCell ref="L106:N106"/>
    <mergeCell ref="C107:D107"/>
    <mergeCell ref="G107:H107"/>
    <mergeCell ref="J107:K107"/>
    <mergeCell ref="L107:N107"/>
  </mergeCells>
  <conditionalFormatting sqref="C25:K33">
    <cfRule type="expression" priority="2" aboveAverage="0" equalAverage="0" bottom="0" percent="0" rank="0" text="" dxfId="19">
      <formula>OR(AND(ROW()-24=MATCH($E$6,DATA!$BN$2:$BN$10,0),COLUMN()-2=MATCH($E$7,DATA!$BN$2:$BN$10,0)),AND(ROW()-24=MATCH($E$7,DATA!$BN$2:$BN$10,0),COLUMN()-2=MATCH($E$6,DATA!$BN$2:$BN$10,0)))</formula>
    </cfRule>
    <cfRule type="expression" priority="3" aboveAverage="0" equalAverage="0" bottom="0" percent="0" rank="0" text="" dxfId="20">
      <formula>OR(ROW()-24=MATCH($E$6,DATA!$BN$2:$BN$10,0),COLUMN()-2=MATCH($E$6,DATA!$BN$2:$BN$10,0))</formula>
    </cfRule>
  </conditionalFormatting>
  <dataValidations count="3">
    <dataValidation allowBlank="false" error="Vui lòng chọn từ danh sách." errorStyle="stop" errorTitle="Không hợp lệ" operator="between" prompt="Chọn mảnh đồ thứ nhất" promptTitle="Bấm để chọn" showDropDown="false" showErrorMessage="true" showInputMessage="true" sqref="E6" type="list">
      <formula1>DS_ThanhPhan</formula1>
      <formula2>0</formula2>
    </dataValidation>
    <dataValidation allowBlank="false" error="Vui lòng chọn từ danh sách." errorStyle="stop" errorTitle="Không hợp lệ" operator="between" prompt="Chọn mảnh đồ thứ hai" promptTitle="Bấm để chọn" showDropDown="false" showErrorMessage="true" showInputMessage="true" sqref="E7" type="list">
      <formula1>DS_ThanhPhan</formula1>
      <formula2>0</formula2>
    </dataValidation>
    <dataValidation allowBlank="false" error="Vui lòng chọn từ danh sách." errorStyle="stop" errorTitle="Không hợp lệ" operator="between" prompt="Mảnh đồ nhận nhiều nhất ở Giai đoạn 1–2" promptTitle="Bấm để chọn" showDropDown="false" showErrorMessage="true" showInputMessage="true" sqref="E16" type="list">
      <formula1>DS_ThanhPhan</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C542"/>
    <pageSetUpPr fitToPage="true"/>
  </sheetPr>
  <dimension ref="B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3" min="2" style="0" width="6"/>
    <col collapsed="false" customWidth="true" hidden="false" outlineLevel="0" max="4" min="4" style="0" width="10"/>
    <col collapsed="false" customWidth="true" hidden="false" outlineLevel="0" max="5" min="5" style="0" width="30"/>
    <col collapsed="false" customWidth="true" hidden="false" outlineLevel="0" max="6" min="6" style="0" width="18"/>
    <col collapsed="false" customWidth="true" hidden="false" outlineLevel="0" max="7" min="7" style="0" width="11"/>
    <col collapsed="false" customWidth="true" hidden="false" outlineLevel="0" max="10" min="8" style="0" width="13"/>
    <col collapsed="false" customWidth="true" hidden="false" outlineLevel="0" max="12" min="11" style="0" width="40"/>
    <col collapsed="false" customWidth="true" hidden="false" outlineLevel="0" max="15" min="13" style="0" width="2"/>
  </cols>
  <sheetData>
    <row r="1" customFormat="false" ht="7.5" hidden="false" customHeight="true" outlineLevel="0" collapsed="false">
      <c r="B1" s="1"/>
      <c r="C1" s="1"/>
      <c r="D1" s="1"/>
      <c r="E1" s="1"/>
      <c r="F1" s="1"/>
      <c r="G1" s="1"/>
      <c r="H1" s="1"/>
      <c r="I1" s="1"/>
      <c r="J1" s="1"/>
      <c r="K1" s="1"/>
      <c r="L1" s="1"/>
    </row>
    <row r="2" customFormat="false" ht="33.75" hidden="false" customHeight="true" outlineLevel="0" collapsed="false">
      <c r="B2" s="133" t="s">
        <v>1103</v>
      </c>
      <c r="C2" s="133"/>
      <c r="D2" s="133"/>
      <c r="E2" s="133"/>
      <c r="F2" s="133"/>
      <c r="G2" s="133"/>
      <c r="H2" s="133"/>
      <c r="I2" s="133"/>
      <c r="J2" s="5" t="s">
        <v>121</v>
      </c>
      <c r="K2" s="5"/>
      <c r="L2" s="5"/>
    </row>
    <row r="3" customFormat="false" ht="19.5" hidden="false" customHeight="true" outlineLevel="0" collapsed="false">
      <c r="B3" s="134" t="s">
        <v>1104</v>
      </c>
      <c r="C3" s="134"/>
      <c r="D3" s="134"/>
      <c r="E3" s="134"/>
      <c r="F3" s="134"/>
      <c r="G3" s="134"/>
      <c r="H3" s="134"/>
      <c r="I3" s="134"/>
      <c r="J3" s="134"/>
      <c r="K3" s="134"/>
      <c r="L3" s="134"/>
    </row>
    <row r="4" customFormat="false" ht="18" hidden="false" customHeight="true" outlineLevel="0" collapsed="false">
      <c r="B4" s="28" t="s">
        <v>124</v>
      </c>
      <c r="C4" s="28"/>
      <c r="D4" s="28"/>
      <c r="E4" s="1"/>
      <c r="F4" s="1"/>
      <c r="G4" s="1"/>
      <c r="H4" s="1"/>
      <c r="I4" s="1"/>
      <c r="J4" s="1"/>
      <c r="K4" s="1"/>
      <c r="L4" s="1"/>
    </row>
    <row r="5" customFormat="false" ht="9.75" hidden="false" customHeight="true" outlineLevel="0" collapsed="false"/>
    <row r="6" customFormat="false" ht="15" hidden="false" customHeight="true" outlineLevel="0" collapsed="false">
      <c r="B6" s="135" t="str">
        <f aca="false">"S: "&amp;COUNTIF($C$9:$C$27,"S")&amp;" đội"</f>
        <v>S: 3 đội</v>
      </c>
      <c r="C6" s="135"/>
      <c r="D6" s="136" t="str">
        <f aca="false">"A: "&amp;COUNTIF($C$9:$C$27,"A")&amp;" đội"</f>
        <v>A: 5 đội</v>
      </c>
      <c r="E6" s="137" t="str">
        <f aca="false">"B: "&amp;COUNTIF($C$9:$C$27,"B")&amp;" đội"</f>
        <v>B: 7 đội</v>
      </c>
      <c r="F6" s="137"/>
      <c r="G6" s="138" t="str">
        <f aca="false">"C: "&amp;COUNTIF($C$9:$C$27,"C")&amp;" đội"</f>
        <v>C: 4 đội</v>
      </c>
      <c r="H6" s="138"/>
      <c r="I6" s="139" t="s">
        <v>1105</v>
      </c>
      <c r="J6" s="139"/>
      <c r="K6" s="139"/>
      <c r="L6" s="139"/>
    </row>
    <row r="8" customFormat="false" ht="23.85" hidden="false" customHeight="false" outlineLevel="0" collapsed="false">
      <c r="B8" s="140" t="s">
        <v>50</v>
      </c>
      <c r="C8" s="140" t="s">
        <v>51</v>
      </c>
      <c r="D8" s="140" t="s">
        <v>914</v>
      </c>
      <c r="E8" s="140" t="s">
        <v>52</v>
      </c>
      <c r="F8" s="140" t="s">
        <v>53</v>
      </c>
      <c r="G8" s="140" t="s">
        <v>1106</v>
      </c>
      <c r="H8" s="140" t="s">
        <v>54</v>
      </c>
      <c r="I8" s="140" t="s">
        <v>1107</v>
      </c>
      <c r="J8" s="140" t="s">
        <v>1096</v>
      </c>
      <c r="K8" s="140" t="s">
        <v>614</v>
      </c>
      <c r="L8" s="140" t="s">
        <v>1108</v>
      </c>
    </row>
    <row r="9" customFormat="false" ht="48" hidden="false" customHeight="true" outlineLevel="0" collapsed="false">
      <c r="B9" s="141" t="n">
        <v>1</v>
      </c>
      <c r="C9" s="14" t="s">
        <v>56</v>
      </c>
      <c r="D9" s="142"/>
      <c r="E9" s="143" t="s">
        <v>57</v>
      </c>
      <c r="F9" s="142" t="s">
        <v>58</v>
      </c>
      <c r="G9" s="141" t="s">
        <v>1109</v>
      </c>
      <c r="H9" s="144" t="s">
        <v>59</v>
      </c>
      <c r="I9" s="142" t="s">
        <v>264</v>
      </c>
      <c r="J9" s="142" t="s">
        <v>263</v>
      </c>
      <c r="K9" s="142" t="s">
        <v>1110</v>
      </c>
      <c r="L9" s="142" t="s">
        <v>1111</v>
      </c>
    </row>
    <row r="10" customFormat="false" ht="48" hidden="false" customHeight="true" outlineLevel="0" collapsed="false">
      <c r="B10" s="145" t="n">
        <v>2</v>
      </c>
      <c r="C10" s="146" t="s">
        <v>56</v>
      </c>
      <c r="D10" s="147"/>
      <c r="E10" s="20" t="s">
        <v>61</v>
      </c>
      <c r="F10" s="147" t="s">
        <v>58</v>
      </c>
      <c r="G10" s="145" t="s">
        <v>1109</v>
      </c>
      <c r="H10" s="148" t="s">
        <v>62</v>
      </c>
      <c r="I10" s="147" t="s">
        <v>380</v>
      </c>
      <c r="J10" s="147" t="s">
        <v>286</v>
      </c>
      <c r="K10" s="147" t="s">
        <v>1112</v>
      </c>
      <c r="L10" s="147" t="s">
        <v>1113</v>
      </c>
    </row>
    <row r="11" customFormat="false" ht="48" hidden="false" customHeight="true" outlineLevel="0" collapsed="false">
      <c r="B11" s="141" t="n">
        <v>3</v>
      </c>
      <c r="C11" s="14" t="s">
        <v>56</v>
      </c>
      <c r="D11" s="142"/>
      <c r="E11" s="143" t="s">
        <v>64</v>
      </c>
      <c r="F11" s="142" t="s">
        <v>58</v>
      </c>
      <c r="G11" s="141" t="s">
        <v>1109</v>
      </c>
      <c r="H11" s="144" t="s">
        <v>65</v>
      </c>
      <c r="I11" s="142" t="s">
        <v>380</v>
      </c>
      <c r="J11" s="142" t="s">
        <v>432</v>
      </c>
      <c r="K11" s="142" t="s">
        <v>1114</v>
      </c>
      <c r="L11" s="142" t="s">
        <v>1115</v>
      </c>
    </row>
    <row r="12" customFormat="false" ht="48" hidden="false" customHeight="true" outlineLevel="0" collapsed="false">
      <c r="B12" s="145" t="n">
        <v>4</v>
      </c>
      <c r="C12" s="146" t="s">
        <v>66</v>
      </c>
      <c r="D12" s="147"/>
      <c r="E12" s="20" t="s">
        <v>67</v>
      </c>
      <c r="F12" s="147" t="s">
        <v>68</v>
      </c>
      <c r="G12" s="145" t="s">
        <v>1109</v>
      </c>
      <c r="H12" s="148" t="s">
        <v>69</v>
      </c>
      <c r="I12" s="147" t="s">
        <v>62</v>
      </c>
      <c r="J12" s="147" t="s">
        <v>320</v>
      </c>
      <c r="K12" s="147" t="s">
        <v>1116</v>
      </c>
      <c r="L12" s="147" t="s">
        <v>1117</v>
      </c>
    </row>
    <row r="13" customFormat="false" ht="48" hidden="false" customHeight="true" outlineLevel="0" collapsed="false">
      <c r="B13" s="141" t="n">
        <v>5</v>
      </c>
      <c r="C13" s="14" t="s">
        <v>66</v>
      </c>
      <c r="D13" s="142"/>
      <c r="E13" s="143" t="s">
        <v>71</v>
      </c>
      <c r="F13" s="142" t="s">
        <v>58</v>
      </c>
      <c r="G13" s="141" t="s">
        <v>1109</v>
      </c>
      <c r="H13" s="144" t="s">
        <v>72</v>
      </c>
      <c r="I13" s="142" t="s">
        <v>368</v>
      </c>
      <c r="J13" s="142" t="s">
        <v>351</v>
      </c>
      <c r="K13" s="142" t="s">
        <v>1118</v>
      </c>
      <c r="L13" s="142" t="s">
        <v>1119</v>
      </c>
    </row>
    <row r="14" customFormat="false" ht="48" hidden="false" customHeight="true" outlineLevel="0" collapsed="false">
      <c r="B14" s="145" t="n">
        <v>6</v>
      </c>
      <c r="C14" s="146" t="s">
        <v>66</v>
      </c>
      <c r="D14" s="147"/>
      <c r="E14" s="20" t="s">
        <v>74</v>
      </c>
      <c r="F14" s="147" t="s">
        <v>75</v>
      </c>
      <c r="G14" s="145" t="s">
        <v>1120</v>
      </c>
      <c r="H14" s="148" t="s">
        <v>76</v>
      </c>
      <c r="I14" s="147" t="s">
        <v>72</v>
      </c>
      <c r="J14" s="147" t="s">
        <v>335</v>
      </c>
      <c r="K14" s="147" t="s">
        <v>1121</v>
      </c>
      <c r="L14" s="147" t="s">
        <v>1122</v>
      </c>
    </row>
    <row r="15" customFormat="false" ht="48" hidden="false" customHeight="true" outlineLevel="0" collapsed="false">
      <c r="B15" s="141" t="n">
        <v>7</v>
      </c>
      <c r="C15" s="14" t="s">
        <v>66</v>
      </c>
      <c r="D15" s="142"/>
      <c r="E15" s="143" t="s">
        <v>78</v>
      </c>
      <c r="F15" s="142" t="s">
        <v>75</v>
      </c>
      <c r="G15" s="141" t="s">
        <v>1120</v>
      </c>
      <c r="H15" s="144" t="s">
        <v>79</v>
      </c>
      <c r="I15" s="142" t="s">
        <v>399</v>
      </c>
      <c r="J15" s="142" t="s">
        <v>351</v>
      </c>
      <c r="K15" s="142" t="s">
        <v>1123</v>
      </c>
      <c r="L15" s="142" t="s">
        <v>1124</v>
      </c>
    </row>
    <row r="16" customFormat="false" ht="48" hidden="false" customHeight="true" outlineLevel="0" collapsed="false">
      <c r="B16" s="145" t="n">
        <v>8</v>
      </c>
      <c r="C16" s="146" t="s">
        <v>66</v>
      </c>
      <c r="D16" s="147"/>
      <c r="E16" s="20" t="s">
        <v>81</v>
      </c>
      <c r="F16" s="147" t="s">
        <v>75</v>
      </c>
      <c r="G16" s="145" t="s">
        <v>1120</v>
      </c>
      <c r="H16" s="148" t="s">
        <v>82</v>
      </c>
      <c r="I16" s="147" t="s">
        <v>321</v>
      </c>
      <c r="J16" s="147" t="s">
        <v>288</v>
      </c>
      <c r="K16" s="147" t="s">
        <v>1125</v>
      </c>
      <c r="L16" s="147" t="s">
        <v>1126</v>
      </c>
    </row>
    <row r="17" customFormat="false" ht="48" hidden="false" customHeight="true" outlineLevel="0" collapsed="false">
      <c r="B17" s="141" t="n">
        <v>9</v>
      </c>
      <c r="C17" s="14" t="s">
        <v>84</v>
      </c>
      <c r="D17" s="142"/>
      <c r="E17" s="143" t="s">
        <v>85</v>
      </c>
      <c r="F17" s="142" t="s">
        <v>86</v>
      </c>
      <c r="G17" s="141" t="s">
        <v>1127</v>
      </c>
      <c r="H17" s="144" t="s">
        <v>87</v>
      </c>
      <c r="I17" s="142" t="s">
        <v>65</v>
      </c>
      <c r="J17" s="142" t="s">
        <v>739</v>
      </c>
      <c r="K17" s="142" t="s">
        <v>1128</v>
      </c>
      <c r="L17" s="142" t="s">
        <v>1129</v>
      </c>
    </row>
    <row r="18" customFormat="false" ht="48" hidden="false" customHeight="true" outlineLevel="0" collapsed="false">
      <c r="B18" s="145" t="n">
        <v>10</v>
      </c>
      <c r="C18" s="146" t="s">
        <v>84</v>
      </c>
      <c r="D18" s="147"/>
      <c r="E18" s="20" t="s">
        <v>1130</v>
      </c>
      <c r="F18" s="147" t="s">
        <v>1131</v>
      </c>
      <c r="G18" s="145" t="s">
        <v>1127</v>
      </c>
      <c r="H18" s="148" t="s">
        <v>259</v>
      </c>
      <c r="I18" s="147" t="s">
        <v>260</v>
      </c>
      <c r="J18" s="147" t="s">
        <v>305</v>
      </c>
      <c r="K18" s="147" t="s">
        <v>1132</v>
      </c>
      <c r="L18" s="147" t="s">
        <v>1133</v>
      </c>
    </row>
    <row r="19" customFormat="false" ht="48" hidden="false" customHeight="true" outlineLevel="0" collapsed="false">
      <c r="B19" s="141" t="n">
        <v>11</v>
      </c>
      <c r="C19" s="14" t="s">
        <v>84</v>
      </c>
      <c r="D19" s="142"/>
      <c r="E19" s="143" t="s">
        <v>1134</v>
      </c>
      <c r="F19" s="142" t="s">
        <v>1135</v>
      </c>
      <c r="G19" s="141" t="s">
        <v>1109</v>
      </c>
      <c r="H19" s="144" t="s">
        <v>334</v>
      </c>
      <c r="I19" s="142" t="s">
        <v>388</v>
      </c>
      <c r="J19" s="142" t="s">
        <v>389</v>
      </c>
      <c r="K19" s="142" t="s">
        <v>1136</v>
      </c>
      <c r="L19" s="142" t="s">
        <v>1137</v>
      </c>
    </row>
    <row r="20" customFormat="false" ht="48" hidden="false" customHeight="true" outlineLevel="0" collapsed="false">
      <c r="B20" s="145" t="n">
        <v>12</v>
      </c>
      <c r="C20" s="146" t="s">
        <v>84</v>
      </c>
      <c r="D20" s="147"/>
      <c r="E20" s="20" t="s">
        <v>1138</v>
      </c>
      <c r="F20" s="147" t="s">
        <v>68</v>
      </c>
      <c r="G20" s="145" t="s">
        <v>1109</v>
      </c>
      <c r="H20" s="148" t="s">
        <v>261</v>
      </c>
      <c r="I20" s="147" t="s">
        <v>264</v>
      </c>
      <c r="J20" s="147" t="s">
        <v>285</v>
      </c>
      <c r="K20" s="147" t="s">
        <v>1139</v>
      </c>
      <c r="L20" s="147" t="s">
        <v>1140</v>
      </c>
    </row>
    <row r="21" customFormat="false" ht="48" hidden="false" customHeight="true" outlineLevel="0" collapsed="false">
      <c r="B21" s="141" t="n">
        <v>13</v>
      </c>
      <c r="C21" s="14" t="s">
        <v>84</v>
      </c>
      <c r="D21" s="142"/>
      <c r="E21" s="143" t="s">
        <v>1141</v>
      </c>
      <c r="F21" s="142" t="s">
        <v>1142</v>
      </c>
      <c r="G21" s="141" t="s">
        <v>1109</v>
      </c>
      <c r="H21" s="144" t="s">
        <v>308</v>
      </c>
      <c r="I21" s="142" t="s">
        <v>262</v>
      </c>
      <c r="J21" s="142" t="s">
        <v>263</v>
      </c>
      <c r="K21" s="142" t="s">
        <v>1143</v>
      </c>
      <c r="L21" s="142" t="s">
        <v>1144</v>
      </c>
    </row>
    <row r="22" customFormat="false" ht="48" hidden="false" customHeight="true" outlineLevel="0" collapsed="false">
      <c r="B22" s="145" t="n">
        <v>14</v>
      </c>
      <c r="C22" s="146" t="s">
        <v>84</v>
      </c>
      <c r="D22" s="147"/>
      <c r="E22" s="20" t="s">
        <v>1145</v>
      </c>
      <c r="F22" s="147" t="s">
        <v>1131</v>
      </c>
      <c r="G22" s="145" t="s">
        <v>1127</v>
      </c>
      <c r="H22" s="148" t="s">
        <v>667</v>
      </c>
      <c r="I22" s="147" t="s">
        <v>396</v>
      </c>
      <c r="J22" s="147" t="s">
        <v>398</v>
      </c>
      <c r="K22" s="147" t="s">
        <v>1146</v>
      </c>
      <c r="L22" s="147" t="s">
        <v>1147</v>
      </c>
    </row>
    <row r="23" customFormat="false" ht="48" hidden="false" customHeight="true" outlineLevel="0" collapsed="false">
      <c r="B23" s="141" t="n">
        <v>15</v>
      </c>
      <c r="C23" s="14" t="s">
        <v>84</v>
      </c>
      <c r="D23" s="142"/>
      <c r="E23" s="143" t="s">
        <v>1148</v>
      </c>
      <c r="F23" s="142" t="s">
        <v>1142</v>
      </c>
      <c r="G23" s="141" t="s">
        <v>1109</v>
      </c>
      <c r="H23" s="144" t="s">
        <v>407</v>
      </c>
      <c r="I23" s="142" t="s">
        <v>379</v>
      </c>
      <c r="J23" s="142" t="s">
        <v>335</v>
      </c>
      <c r="K23" s="142" t="s">
        <v>1149</v>
      </c>
      <c r="L23" s="142" t="s">
        <v>1150</v>
      </c>
    </row>
    <row r="24" customFormat="false" ht="48" hidden="false" customHeight="true" outlineLevel="0" collapsed="false">
      <c r="B24" s="145" t="n">
        <v>16</v>
      </c>
      <c r="C24" s="146" t="s">
        <v>797</v>
      </c>
      <c r="D24" s="147"/>
      <c r="E24" s="20" t="s">
        <v>1151</v>
      </c>
      <c r="F24" s="147" t="s">
        <v>1152</v>
      </c>
      <c r="G24" s="145" t="s">
        <v>1127</v>
      </c>
      <c r="H24" s="148" t="s">
        <v>803</v>
      </c>
      <c r="I24" s="147" t="s">
        <v>450</v>
      </c>
      <c r="J24" s="147" t="s">
        <v>389</v>
      </c>
      <c r="K24" s="147" t="s">
        <v>1153</v>
      </c>
      <c r="L24" s="147" t="s">
        <v>1154</v>
      </c>
    </row>
    <row r="25" customFormat="false" ht="48" hidden="false" customHeight="true" outlineLevel="0" collapsed="false">
      <c r="B25" s="141" t="n">
        <v>17</v>
      </c>
      <c r="C25" s="14" t="s">
        <v>797</v>
      </c>
      <c r="D25" s="142"/>
      <c r="E25" s="143" t="s">
        <v>1155</v>
      </c>
      <c r="F25" s="142" t="s">
        <v>1142</v>
      </c>
      <c r="G25" s="141" t="s">
        <v>1109</v>
      </c>
      <c r="H25" s="144" t="s">
        <v>440</v>
      </c>
      <c r="I25" s="142" t="s">
        <v>408</v>
      </c>
      <c r="J25" s="142" t="s">
        <v>263</v>
      </c>
      <c r="K25" s="142" t="s">
        <v>1156</v>
      </c>
      <c r="L25" s="142" t="s">
        <v>1157</v>
      </c>
    </row>
    <row r="26" customFormat="false" ht="48" hidden="false" customHeight="true" outlineLevel="0" collapsed="false">
      <c r="B26" s="145" t="n">
        <v>18</v>
      </c>
      <c r="C26" s="146" t="s">
        <v>797</v>
      </c>
      <c r="D26" s="147"/>
      <c r="E26" s="20" t="s">
        <v>1158</v>
      </c>
      <c r="F26" s="147" t="s">
        <v>1159</v>
      </c>
      <c r="G26" s="145" t="s">
        <v>1109</v>
      </c>
      <c r="H26" s="148" t="s">
        <v>388</v>
      </c>
      <c r="I26" s="147" t="s">
        <v>62</v>
      </c>
      <c r="J26" s="147" t="s">
        <v>389</v>
      </c>
      <c r="K26" s="147" t="s">
        <v>1160</v>
      </c>
      <c r="L26" s="147" t="s">
        <v>1161</v>
      </c>
    </row>
    <row r="27" customFormat="false" ht="48" hidden="false" customHeight="true" outlineLevel="0" collapsed="false">
      <c r="B27" s="141" t="n">
        <v>19</v>
      </c>
      <c r="C27" s="14" t="s">
        <v>797</v>
      </c>
      <c r="D27" s="142"/>
      <c r="E27" s="143" t="s">
        <v>1162</v>
      </c>
      <c r="F27" s="142" t="s">
        <v>58</v>
      </c>
      <c r="G27" s="141" t="s">
        <v>1109</v>
      </c>
      <c r="H27" s="144" t="s">
        <v>308</v>
      </c>
      <c r="I27" s="142" t="s">
        <v>368</v>
      </c>
      <c r="J27" s="142" t="s">
        <v>351</v>
      </c>
      <c r="K27" s="142" t="s">
        <v>1163</v>
      </c>
      <c r="L27" s="142" t="s">
        <v>1164</v>
      </c>
    </row>
    <row r="29" customFormat="false" ht="15" hidden="false" customHeight="true" outlineLevel="0" collapsed="false">
      <c r="B29" s="139" t="s">
        <v>1165</v>
      </c>
      <c r="C29" s="139"/>
      <c r="D29" s="139"/>
      <c r="E29" s="139"/>
      <c r="F29" s="139"/>
      <c r="G29" s="139"/>
      <c r="H29" s="139"/>
      <c r="I29" s="139"/>
      <c r="J29" s="139"/>
      <c r="K29" s="139"/>
      <c r="L29" s="139"/>
    </row>
  </sheetData>
  <autoFilter ref="B8:L27"/>
  <mergeCells count="9">
    <mergeCell ref="B2:I2"/>
    <mergeCell ref="J2:L2"/>
    <mergeCell ref="B3:L3"/>
    <mergeCell ref="B4:D4"/>
    <mergeCell ref="B6:C6"/>
    <mergeCell ref="E6:F6"/>
    <mergeCell ref="G6:H6"/>
    <mergeCell ref="I6:L6"/>
    <mergeCell ref="B29:L29"/>
  </mergeCells>
  <conditionalFormatting sqref="C9:C27">
    <cfRule type="cellIs" priority="2" operator="equal" aboveAverage="0" equalAverage="0" bottom="0" percent="0" rank="0" text="" dxfId="0">
      <formula>"S"</formula>
    </cfRule>
    <cfRule type="cellIs" priority="3" operator="equal" aboveAverage="0" equalAverage="0" bottom="0" percent="0" rank="0" text="" dxfId="1">
      <formula>"A"</formula>
    </cfRule>
    <cfRule type="cellIs" priority="4" operator="equal" aboveAverage="0" equalAverage="0" bottom="0" percent="0" rank="0" text="" dxfId="2">
      <formula>"B"</formula>
    </cfRule>
    <cfRule type="cellIs" priority="5" operator="equal" aboveAverage="0" equalAverage="0" bottom="0" percent="0" rank="0" text="" dxfId="3">
      <formula>"C"</formula>
    </cfRule>
  </conditionalFormatting>
  <conditionalFormatting sqref="G9:G27">
    <cfRule type="cellIs" priority="6" operator="equal" aboveAverage="0" equalAverage="0" bottom="0" percent="0" rank="0" text="" dxfId="36">
      <formula>"Khó"</formula>
    </cfRule>
    <cfRule type="cellIs" priority="7" operator="equal" aboveAverage="0" equalAverage="0" bottom="0" percent="0" rank="0" text="" dxfId="37">
      <formula>"Dễ"</formula>
    </cfRule>
  </conditionalFormatting>
  <hyperlinks>
    <hyperlink ref="B4" location="'TRANG CHỦ'!A1" display="◄ Về Trang Chủ"/>
    <hyperlink ref="E9" location="'HÌNH ẢNH ĐỘI HÌNH'!B7" display="Đao Phủ Azir – Soraka &amp; Zyra (Thực Vật)"/>
    <hyperlink ref="E10" location="'HÌNH ẢNH ĐỘI HÌNH'!B15" display="Nidalee &amp; Aphelios Mặt Trăng"/>
    <hyperlink ref="E11" location="'HÌNH ẢNH ĐỘI HÌNH'!B23" display="Sivir &amp; Nidalee Nguyên Sinh"/>
    <hyperlink ref="E12" location="'HÌNH ẢNH ĐỘI HÌNH'!B31" display="Kha'Zix Khắc Tinh (Thần Rừng Đao Phủ)"/>
    <hyperlink ref="E13" location="'HÌNH ẢNH ĐỘI HÌNH'!B39" display="Ahri &amp; Morgana Thuật Sĩ"/>
    <hyperlink ref="E14" location="'HÌNH ẢNH ĐỘI HÌNH'!B47" display="Ashe Hoa Linh Lên 9"/>
    <hyperlink ref="E15" location="'HÌNH ẢNH ĐỘI HÌNH'!B55" display="Rồng Ngàn Tuổi Quái Rừng"/>
    <hyperlink ref="E16" location="'HÌNH ẢNH ĐỘI HÌNH'!B63" display="Draven Lên 9 (Thần Rừng Đao Phủ)"/>
    <hyperlink ref="E17" location="'HÌNH ẢNH ĐỘI HÌNH'!B71" display="Caitlyn Dũng Sĩ Thợ Săn"/>
    <hyperlink ref="E18" location="'HÌNH ẢNH ĐỘI HÌNH'!B79" display="Veigar Thực Vật Hấp Thụ (Tinh Nghịch)"/>
    <hyperlink ref="E19" location="'HÌNH ẢNH ĐỘI HÌNH'!B87" display="Yunara Mặt Trời (săn 3 sao)"/>
    <hyperlink ref="E20" location="'HÌNH ẢNH ĐỘI HÌNH'!B95" display="Azir Triệu Hồi (săn 3 sao)"/>
    <hyperlink ref="E21" location="'HÌNH ẢNH ĐỘI HÌNH'!B103" display="Cassiopeia Vệ Quân"/>
    <hyperlink ref="E22" location="'HÌNH ẢNH ĐỘI HÌNH'!B111" display="Mầm Non Quái Rừng"/>
    <hyperlink ref="E23" location="'HÌNH ẢNH ĐỘI HÌNH'!B119" display="Master Yi &amp; Kog'Maw Thích Ứng"/>
    <hyperlink ref="E24" location="'HÌNH ẢNH ĐỘI HÌNH'!B127" display="Akali Mặt Trời"/>
    <hyperlink ref="E25" location="'HÌNH ẢNH ĐỘI HÌNH'!B135" display="Tristana &amp; Rengar Tiên Linh"/>
    <hyperlink ref="E26" location="'HÌNH ẢNH ĐỘI HÌNH'!B143" display="Kayle Mặt Trời Liên Kích"/>
    <hyperlink ref="E27" location="'HÌNH ẢNH ĐỘI HÌNH'!B151" display="Cassiopeia Tiên Hắc Ám (Tà Thuật – ĐANG TẮT)"/>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1C1C"/>
    <pageSetUpPr fitToPage="true"/>
  </sheetPr>
  <dimension ref="B1:I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
    <col collapsed="false" customWidth="true" hidden="false" outlineLevel="0" max="3" min="3" style="0" width="26"/>
    <col collapsed="false" customWidth="true" hidden="false" outlineLevel="0" max="4" min="4" style="0" width="9"/>
    <col collapsed="false" customWidth="true" hidden="false" outlineLevel="0" max="8" min="5" style="0" width="13"/>
    <col collapsed="false" customWidth="true" hidden="false" outlineLevel="0" max="9" min="9" style="0" width="30"/>
    <col collapsed="false" customWidth="true" hidden="false" outlineLevel="0" max="14" min="10" style="0" width="12.5"/>
  </cols>
  <sheetData>
    <row r="1" customFormat="false" ht="7.5" hidden="false" customHeight="true" outlineLevel="0" collapsed="false">
      <c r="B1" s="1"/>
      <c r="C1" s="1"/>
      <c r="D1" s="1"/>
      <c r="E1" s="1"/>
      <c r="F1" s="1"/>
      <c r="G1" s="1"/>
      <c r="H1" s="1"/>
      <c r="I1" s="1"/>
    </row>
    <row r="2" customFormat="false" ht="33.75" hidden="false" customHeight="true" outlineLevel="0" collapsed="false">
      <c r="B2" s="133" t="s">
        <v>1166</v>
      </c>
      <c r="C2" s="133"/>
      <c r="D2" s="133"/>
      <c r="E2" s="133"/>
      <c r="F2" s="133"/>
      <c r="G2" s="5" t="s">
        <v>121</v>
      </c>
      <c r="H2" s="5"/>
      <c r="I2" s="5"/>
    </row>
    <row r="3" customFormat="false" ht="19.5" hidden="false" customHeight="true" outlineLevel="0" collapsed="false">
      <c r="B3" s="134" t="s">
        <v>1167</v>
      </c>
      <c r="C3" s="134"/>
      <c r="D3" s="134"/>
      <c r="E3" s="134"/>
      <c r="F3" s="134"/>
      <c r="G3" s="134"/>
      <c r="H3" s="134"/>
      <c r="I3" s="134"/>
    </row>
    <row r="4" customFormat="false" ht="18" hidden="false" customHeight="true" outlineLevel="0" collapsed="false">
      <c r="B4" s="28" t="s">
        <v>124</v>
      </c>
      <c r="C4" s="28"/>
      <c r="D4" s="28"/>
      <c r="E4" s="1"/>
      <c r="F4" s="1"/>
      <c r="G4" s="1"/>
      <c r="H4" s="1"/>
      <c r="I4" s="1"/>
    </row>
    <row r="5" customFormat="false" ht="9.75" hidden="false" customHeight="true" outlineLevel="0" collapsed="false"/>
    <row r="6" customFormat="false" ht="21.75" hidden="false" customHeight="true" outlineLevel="0" collapsed="false">
      <c r="B6" s="6" t="s">
        <v>1168</v>
      </c>
      <c r="C6" s="6"/>
      <c r="D6" s="6"/>
      <c r="E6" s="6"/>
      <c r="F6" s="6"/>
      <c r="G6" s="6"/>
      <c r="H6" s="6"/>
      <c r="I6" s="6"/>
    </row>
    <row r="7" customFormat="false" ht="15" hidden="false" customHeight="true" outlineLevel="0" collapsed="false">
      <c r="B7" s="47" t="s">
        <v>50</v>
      </c>
      <c r="C7" s="47" t="s">
        <v>52</v>
      </c>
      <c r="D7" s="47" t="s">
        <v>1169</v>
      </c>
      <c r="E7" s="47" t="s">
        <v>161</v>
      </c>
      <c r="F7" s="47" t="s">
        <v>1170</v>
      </c>
      <c r="G7" s="47" t="s">
        <v>1171</v>
      </c>
      <c r="H7" s="48" t="s">
        <v>1172</v>
      </c>
      <c r="I7" s="48"/>
    </row>
    <row r="8" customFormat="false" ht="25.5" hidden="false" customHeight="true" outlineLevel="0" collapsed="false">
      <c r="B8" s="49" t="n">
        <v>1</v>
      </c>
      <c r="C8" s="77" t="s">
        <v>1173</v>
      </c>
      <c r="D8" s="149" t="s">
        <v>56</v>
      </c>
      <c r="E8" s="51" t="s">
        <v>1174</v>
      </c>
      <c r="F8" s="123" t="s">
        <v>1175</v>
      </c>
      <c r="G8" s="123" t="s">
        <v>1176</v>
      </c>
      <c r="H8" s="19" t="s">
        <v>1177</v>
      </c>
      <c r="I8" s="19"/>
    </row>
    <row r="9" customFormat="false" ht="25.5" hidden="false" customHeight="true" outlineLevel="0" collapsed="false">
      <c r="B9" s="49" t="n">
        <v>2</v>
      </c>
      <c r="C9" s="77" t="s">
        <v>1178</v>
      </c>
      <c r="D9" s="149" t="s">
        <v>56</v>
      </c>
      <c r="E9" s="51" t="s">
        <v>1179</v>
      </c>
      <c r="F9" s="123" t="s">
        <v>1180</v>
      </c>
      <c r="G9" s="123" t="s">
        <v>1181</v>
      </c>
      <c r="H9" s="19" t="s">
        <v>1182</v>
      </c>
      <c r="I9" s="19"/>
    </row>
    <row r="10" customFormat="false" ht="25.5" hidden="false" customHeight="true" outlineLevel="0" collapsed="false">
      <c r="B10" s="49" t="n">
        <v>3</v>
      </c>
      <c r="C10" s="77" t="s">
        <v>1183</v>
      </c>
      <c r="D10" s="149" t="s">
        <v>56</v>
      </c>
      <c r="E10" s="51" t="s">
        <v>1184</v>
      </c>
      <c r="F10" s="123" t="s">
        <v>1185</v>
      </c>
      <c r="G10" s="123" t="s">
        <v>1186</v>
      </c>
      <c r="H10" s="19" t="s">
        <v>1187</v>
      </c>
      <c r="I10" s="19"/>
    </row>
    <row r="11" customFormat="false" ht="25.5" hidden="false" customHeight="true" outlineLevel="0" collapsed="false">
      <c r="B11" s="49" t="n">
        <v>4</v>
      </c>
      <c r="C11" s="77" t="s">
        <v>214</v>
      </c>
      <c r="D11" s="150" t="s">
        <v>66</v>
      </c>
      <c r="E11" s="51" t="s">
        <v>1184</v>
      </c>
      <c r="F11" s="123" t="s">
        <v>1188</v>
      </c>
      <c r="G11" s="123" t="s">
        <v>1189</v>
      </c>
      <c r="H11" s="19" t="s">
        <v>1190</v>
      </c>
      <c r="I11" s="19"/>
    </row>
    <row r="12" customFormat="false" ht="25.5" hidden="false" customHeight="true" outlineLevel="0" collapsed="false">
      <c r="B12" s="49" t="n">
        <v>5</v>
      </c>
      <c r="C12" s="77" t="s">
        <v>1191</v>
      </c>
      <c r="D12" s="150" t="s">
        <v>66</v>
      </c>
      <c r="E12" s="51" t="s">
        <v>1192</v>
      </c>
      <c r="F12" s="123" t="s">
        <v>1193</v>
      </c>
      <c r="G12" s="123" t="s">
        <v>1194</v>
      </c>
      <c r="H12" s="19" t="s">
        <v>1195</v>
      </c>
      <c r="I12" s="19"/>
    </row>
    <row r="13" customFormat="false" ht="25.5" hidden="false" customHeight="true" outlineLevel="0" collapsed="false">
      <c r="B13" s="49" t="n">
        <v>6</v>
      </c>
      <c r="C13" s="77" t="s">
        <v>219</v>
      </c>
      <c r="D13" s="150" t="s">
        <v>66</v>
      </c>
      <c r="E13" s="51" t="s">
        <v>1192</v>
      </c>
      <c r="F13" s="123" t="s">
        <v>1196</v>
      </c>
      <c r="G13" s="123" t="s">
        <v>1197</v>
      </c>
      <c r="H13" s="19" t="s">
        <v>1198</v>
      </c>
      <c r="I13" s="19"/>
    </row>
    <row r="14" customFormat="false" ht="25.5" hidden="false" customHeight="true" outlineLevel="0" collapsed="false">
      <c r="B14" s="49" t="n">
        <v>7</v>
      </c>
      <c r="C14" s="77" t="s">
        <v>1199</v>
      </c>
      <c r="D14" s="150" t="s">
        <v>66</v>
      </c>
      <c r="E14" s="51" t="s">
        <v>1200</v>
      </c>
      <c r="F14" s="123" t="s">
        <v>1201</v>
      </c>
      <c r="G14" s="123" t="s">
        <v>1202</v>
      </c>
      <c r="H14" s="19" t="s">
        <v>1203</v>
      </c>
      <c r="I14" s="19"/>
    </row>
    <row r="15" customFormat="false" ht="25.5" hidden="false" customHeight="true" outlineLevel="0" collapsed="false">
      <c r="B15" s="49" t="n">
        <v>8</v>
      </c>
      <c r="C15" s="77" t="s">
        <v>1204</v>
      </c>
      <c r="D15" s="151" t="s">
        <v>84</v>
      </c>
      <c r="E15" s="51" t="s">
        <v>1205</v>
      </c>
      <c r="F15" s="123" t="s">
        <v>1206</v>
      </c>
      <c r="G15" s="123" t="s">
        <v>1207</v>
      </c>
      <c r="H15" s="19" t="s">
        <v>1208</v>
      </c>
      <c r="I15" s="19"/>
    </row>
    <row r="16" customFormat="false" ht="25.5" hidden="false" customHeight="true" outlineLevel="0" collapsed="false">
      <c r="B16" s="49" t="n">
        <v>9</v>
      </c>
      <c r="C16" s="77" t="s">
        <v>249</v>
      </c>
      <c r="D16" s="151" t="s">
        <v>84</v>
      </c>
      <c r="E16" s="51" t="s">
        <v>1209</v>
      </c>
      <c r="F16" s="123" t="s">
        <v>1210</v>
      </c>
      <c r="G16" s="123" t="s">
        <v>1211</v>
      </c>
      <c r="H16" s="19" t="s">
        <v>1212</v>
      </c>
      <c r="I16" s="19"/>
    </row>
    <row r="17" customFormat="false" ht="25.5" hidden="false" customHeight="true" outlineLevel="0" collapsed="false">
      <c r="B17" s="49" t="n">
        <v>10</v>
      </c>
      <c r="C17" s="77" t="s">
        <v>1213</v>
      </c>
      <c r="D17" s="151" t="s">
        <v>84</v>
      </c>
      <c r="E17" s="51" t="s">
        <v>1214</v>
      </c>
      <c r="F17" s="123" t="s">
        <v>1215</v>
      </c>
      <c r="G17" s="123" t="s">
        <v>1216</v>
      </c>
      <c r="H17" s="19" t="s">
        <v>1217</v>
      </c>
      <c r="I17" s="19"/>
    </row>
    <row r="18" customFormat="false" ht="25.5" hidden="false" customHeight="true" outlineLevel="0" collapsed="false">
      <c r="B18" s="49" t="n">
        <v>11</v>
      </c>
      <c r="C18" s="77" t="s">
        <v>1218</v>
      </c>
      <c r="D18" s="152" t="s">
        <v>797</v>
      </c>
      <c r="E18" s="51" t="s">
        <v>1219</v>
      </c>
      <c r="F18" s="123" t="s">
        <v>1220</v>
      </c>
      <c r="G18" s="123" t="s">
        <v>1221</v>
      </c>
      <c r="H18" s="19" t="s">
        <v>1222</v>
      </c>
      <c r="I18" s="19"/>
    </row>
    <row r="19" customFormat="false" ht="25.5" hidden="false" customHeight="true" outlineLevel="0" collapsed="false">
      <c r="B19" s="49" t="n">
        <v>12</v>
      </c>
      <c r="C19" s="77" t="s">
        <v>1223</v>
      </c>
      <c r="D19" s="152" t="s">
        <v>797</v>
      </c>
      <c r="E19" s="51" t="s">
        <v>1224</v>
      </c>
      <c r="F19" s="123" t="s">
        <v>1225</v>
      </c>
      <c r="G19" s="123" t="s">
        <v>1226</v>
      </c>
      <c r="H19" s="19" t="s">
        <v>1227</v>
      </c>
      <c r="I19" s="19"/>
    </row>
    <row r="20" customFormat="false" ht="25.5" hidden="false" customHeight="true" outlineLevel="0" collapsed="false">
      <c r="B20" s="49" t="n">
        <v>13</v>
      </c>
      <c r="C20" s="77" t="s">
        <v>1228</v>
      </c>
      <c r="D20" s="152" t="s">
        <v>797</v>
      </c>
      <c r="E20" s="51" t="s">
        <v>1229</v>
      </c>
      <c r="F20" s="123" t="s">
        <v>1230</v>
      </c>
      <c r="G20" s="123" t="s">
        <v>1231</v>
      </c>
      <c r="H20" s="19" t="s">
        <v>1232</v>
      </c>
      <c r="I20" s="19"/>
    </row>
    <row r="22" customFormat="false" ht="15" hidden="false" customHeight="true" outlineLevel="0" collapsed="false">
      <c r="B22" s="96" t="s">
        <v>1233</v>
      </c>
      <c r="C22" s="96"/>
      <c r="D22" s="96"/>
      <c r="E22" s="96"/>
      <c r="F22" s="96"/>
      <c r="G22" s="96"/>
      <c r="H22" s="96"/>
      <c r="I22" s="96"/>
    </row>
    <row r="23" customFormat="false" ht="15" hidden="false" customHeight="false" outlineLevel="0" collapsed="false">
      <c r="B23" s="96"/>
      <c r="C23" s="96"/>
      <c r="D23" s="96"/>
      <c r="E23" s="96"/>
      <c r="F23" s="96"/>
      <c r="G23" s="96"/>
      <c r="H23" s="96"/>
      <c r="I23" s="96"/>
    </row>
    <row r="24" customFormat="false" ht="15" hidden="false" customHeight="false" outlineLevel="0" collapsed="false">
      <c r="B24" s="96"/>
      <c r="C24" s="96"/>
      <c r="D24" s="96"/>
      <c r="E24" s="96"/>
      <c r="F24" s="96"/>
      <c r="G24" s="96"/>
      <c r="H24" s="96"/>
      <c r="I24" s="96"/>
    </row>
    <row r="25" customFormat="false" ht="15" hidden="false" customHeight="false" outlineLevel="0" collapsed="false">
      <c r="B25" s="96"/>
      <c r="C25" s="96"/>
      <c r="D25" s="96"/>
      <c r="E25" s="96"/>
      <c r="F25" s="96"/>
      <c r="G25" s="96"/>
      <c r="H25" s="96"/>
      <c r="I25" s="96"/>
    </row>
    <row r="26" customFormat="false" ht="15" hidden="false" customHeight="false" outlineLevel="0" collapsed="false">
      <c r="B26" s="96"/>
      <c r="C26" s="96"/>
      <c r="D26" s="96"/>
      <c r="E26" s="96"/>
      <c r="F26" s="96"/>
      <c r="G26" s="96"/>
      <c r="H26" s="96"/>
      <c r="I26" s="96"/>
    </row>
    <row r="28" customFormat="false" ht="21.75" hidden="false" customHeight="true" outlineLevel="0" collapsed="false">
      <c r="B28" s="6" t="s">
        <v>1234</v>
      </c>
      <c r="C28" s="6"/>
      <c r="D28" s="6"/>
      <c r="E28" s="6"/>
      <c r="F28" s="6"/>
      <c r="G28" s="6"/>
      <c r="H28" s="6"/>
      <c r="I28" s="6"/>
    </row>
    <row r="29" customFormat="false" ht="15" hidden="false" customHeight="true" outlineLevel="0" collapsed="false">
      <c r="B29" s="48" t="s">
        <v>52</v>
      </c>
      <c r="C29" s="48"/>
      <c r="D29" s="48" t="s">
        <v>1235</v>
      </c>
      <c r="E29" s="48"/>
      <c r="F29" s="48" t="s">
        <v>1236</v>
      </c>
      <c r="G29" s="48"/>
      <c r="H29" s="48" t="s">
        <v>1237</v>
      </c>
      <c r="I29" s="48"/>
    </row>
    <row r="30" customFormat="false" ht="21.75" hidden="false" customHeight="true" outlineLevel="0" collapsed="false">
      <c r="B30" s="153" t="s">
        <v>1183</v>
      </c>
      <c r="C30" s="153"/>
      <c r="D30" s="154" t="s">
        <v>1238</v>
      </c>
      <c r="E30" s="154"/>
      <c r="F30" s="155" t="s">
        <v>1239</v>
      </c>
      <c r="G30" s="155"/>
      <c r="H30" s="155" t="s">
        <v>1240</v>
      </c>
      <c r="I30" s="155"/>
    </row>
    <row r="31" customFormat="false" ht="25.5" hidden="false" customHeight="true" outlineLevel="0" collapsed="false">
      <c r="B31" s="156" t="s">
        <v>1241</v>
      </c>
      <c r="C31" s="156"/>
      <c r="D31" s="156"/>
      <c r="E31" s="156"/>
      <c r="F31" s="156"/>
      <c r="G31" s="156"/>
      <c r="H31" s="156"/>
      <c r="I31" s="156"/>
    </row>
    <row r="32" customFormat="false" ht="21.75" hidden="false" customHeight="true" outlineLevel="0" collapsed="false">
      <c r="B32" s="153" t="s">
        <v>219</v>
      </c>
      <c r="C32" s="153"/>
      <c r="D32" s="154" t="s">
        <v>1242</v>
      </c>
      <c r="E32" s="154"/>
      <c r="F32" s="155" t="s">
        <v>1243</v>
      </c>
      <c r="G32" s="155"/>
      <c r="H32" s="155" t="s">
        <v>751</v>
      </c>
      <c r="I32" s="155"/>
    </row>
    <row r="33" customFormat="false" ht="25.5" hidden="false" customHeight="true" outlineLevel="0" collapsed="false">
      <c r="B33" s="156" t="s">
        <v>1244</v>
      </c>
      <c r="C33" s="156"/>
      <c r="D33" s="156"/>
      <c r="E33" s="156"/>
      <c r="F33" s="156"/>
      <c r="G33" s="156"/>
      <c r="H33" s="156"/>
      <c r="I33" s="156"/>
    </row>
    <row r="34" customFormat="false" ht="21.75" hidden="false" customHeight="true" outlineLevel="0" collapsed="false">
      <c r="B34" s="153" t="s">
        <v>1178</v>
      </c>
      <c r="C34" s="153"/>
      <c r="D34" s="154" t="s">
        <v>1245</v>
      </c>
      <c r="E34" s="154"/>
      <c r="F34" s="155" t="s">
        <v>1246</v>
      </c>
      <c r="G34" s="155"/>
      <c r="H34" s="155" t="s">
        <v>1247</v>
      </c>
      <c r="I34" s="155"/>
    </row>
    <row r="35" customFormat="false" ht="25.5" hidden="false" customHeight="true" outlineLevel="0" collapsed="false">
      <c r="B35" s="156" t="s">
        <v>1248</v>
      </c>
      <c r="C35" s="156"/>
      <c r="D35" s="156"/>
      <c r="E35" s="156"/>
      <c r="F35" s="156"/>
      <c r="G35" s="156"/>
      <c r="H35" s="156"/>
      <c r="I35" s="156"/>
    </row>
    <row r="36" customFormat="false" ht="21.75" hidden="false" customHeight="true" outlineLevel="0" collapsed="false">
      <c r="B36" s="153" t="s">
        <v>1204</v>
      </c>
      <c r="C36" s="153"/>
      <c r="D36" s="154" t="s">
        <v>1249</v>
      </c>
      <c r="E36" s="154"/>
      <c r="F36" s="155" t="s">
        <v>1250</v>
      </c>
      <c r="G36" s="155"/>
      <c r="H36" s="155" t="s">
        <v>1251</v>
      </c>
      <c r="I36" s="155"/>
    </row>
    <row r="37" customFormat="false" ht="25.5" hidden="false" customHeight="true" outlineLevel="0" collapsed="false">
      <c r="B37" s="156" t="s">
        <v>1252</v>
      </c>
      <c r="C37" s="156"/>
      <c r="D37" s="156"/>
      <c r="E37" s="156"/>
      <c r="F37" s="156"/>
      <c r="G37" s="156"/>
      <c r="H37" s="156"/>
      <c r="I37" s="156"/>
    </row>
    <row r="38" customFormat="false" ht="21.75" hidden="false" customHeight="true" outlineLevel="0" collapsed="false">
      <c r="B38" s="153" t="s">
        <v>1218</v>
      </c>
      <c r="C38" s="153"/>
      <c r="D38" s="154" t="s">
        <v>1253</v>
      </c>
      <c r="E38" s="154"/>
      <c r="F38" s="155" t="s">
        <v>1254</v>
      </c>
      <c r="G38" s="155"/>
      <c r="H38" s="155" t="s">
        <v>751</v>
      </c>
      <c r="I38" s="155"/>
    </row>
    <row r="39" customFormat="false" ht="25.5" hidden="false" customHeight="true" outlineLevel="0" collapsed="false">
      <c r="B39" s="156" t="s">
        <v>1255</v>
      </c>
      <c r="C39" s="156"/>
      <c r="D39" s="156"/>
      <c r="E39" s="156"/>
      <c r="F39" s="156"/>
      <c r="G39" s="156"/>
      <c r="H39" s="156"/>
      <c r="I39" s="156"/>
    </row>
    <row r="40" customFormat="false" ht="21.75" hidden="false" customHeight="true" outlineLevel="0" collapsed="false">
      <c r="B40" s="153" t="s">
        <v>1256</v>
      </c>
      <c r="C40" s="153"/>
      <c r="D40" s="154" t="s">
        <v>1257</v>
      </c>
      <c r="E40" s="154"/>
      <c r="F40" s="155" t="s">
        <v>1258</v>
      </c>
      <c r="G40" s="155"/>
      <c r="H40" s="155" t="s">
        <v>751</v>
      </c>
      <c r="I40" s="155"/>
    </row>
    <row r="41" customFormat="false" ht="25.5" hidden="false" customHeight="true" outlineLevel="0" collapsed="false">
      <c r="B41" s="156" t="s">
        <v>1259</v>
      </c>
      <c r="C41" s="156"/>
      <c r="D41" s="156"/>
      <c r="E41" s="156"/>
      <c r="F41" s="156"/>
      <c r="G41" s="156"/>
      <c r="H41" s="156"/>
      <c r="I41" s="156"/>
    </row>
    <row r="43" customFormat="false" ht="15" hidden="false" customHeight="true" outlineLevel="0" collapsed="false">
      <c r="B43" s="29" t="s">
        <v>1260</v>
      </c>
      <c r="C43" s="29"/>
      <c r="D43" s="29"/>
      <c r="E43" s="29"/>
      <c r="F43" s="29"/>
      <c r="G43" s="29"/>
      <c r="H43" s="29"/>
      <c r="I43" s="29"/>
    </row>
    <row r="45" customFormat="false" ht="21.75" hidden="false" customHeight="true" outlineLevel="0" collapsed="false">
      <c r="B45" s="6" t="s">
        <v>1261</v>
      </c>
      <c r="C45" s="6"/>
      <c r="D45" s="6"/>
      <c r="E45" s="6"/>
      <c r="F45" s="6"/>
      <c r="G45" s="6"/>
      <c r="H45" s="6"/>
      <c r="I45" s="6"/>
    </row>
    <row r="46" customFormat="false" ht="15" hidden="false" customHeight="true" outlineLevel="0" collapsed="false">
      <c r="B46" s="47" t="s">
        <v>50</v>
      </c>
      <c r="C46" s="47" t="s">
        <v>52</v>
      </c>
      <c r="D46" s="47" t="s">
        <v>161</v>
      </c>
      <c r="E46" s="47" t="s">
        <v>1170</v>
      </c>
      <c r="F46" s="47" t="s">
        <v>1171</v>
      </c>
      <c r="G46" s="48" t="s">
        <v>1172</v>
      </c>
      <c r="H46" s="48"/>
      <c r="I46" s="48"/>
    </row>
    <row r="47" customFormat="false" ht="24" hidden="false" customHeight="true" outlineLevel="0" collapsed="false">
      <c r="B47" s="49" t="n">
        <v>1</v>
      </c>
      <c r="C47" s="77" t="s">
        <v>1262</v>
      </c>
      <c r="D47" s="123" t="s">
        <v>1263</v>
      </c>
      <c r="E47" s="123" t="s">
        <v>1264</v>
      </c>
      <c r="F47" s="123" t="s">
        <v>1265</v>
      </c>
      <c r="G47" s="19" t="s">
        <v>1266</v>
      </c>
      <c r="H47" s="19"/>
      <c r="I47" s="19"/>
    </row>
    <row r="48" customFormat="false" ht="24" hidden="false" customHeight="true" outlineLevel="0" collapsed="false">
      <c r="B48" s="49" t="n">
        <v>2</v>
      </c>
      <c r="C48" s="77" t="s">
        <v>1267</v>
      </c>
      <c r="D48" s="123" t="s">
        <v>1268</v>
      </c>
      <c r="E48" s="123" t="s">
        <v>1269</v>
      </c>
      <c r="F48" s="123" t="s">
        <v>1270</v>
      </c>
      <c r="G48" s="19" t="s">
        <v>1271</v>
      </c>
      <c r="H48" s="19"/>
      <c r="I48" s="19"/>
    </row>
    <row r="49" customFormat="false" ht="24" hidden="false" customHeight="true" outlineLevel="0" collapsed="false">
      <c r="B49" s="49" t="n">
        <v>3</v>
      </c>
      <c r="C49" s="77" t="s">
        <v>1272</v>
      </c>
      <c r="D49" s="123" t="s">
        <v>1229</v>
      </c>
      <c r="E49" s="123" t="s">
        <v>1273</v>
      </c>
      <c r="F49" s="123" t="s">
        <v>1274</v>
      </c>
      <c r="G49" s="19" t="s">
        <v>1275</v>
      </c>
      <c r="H49" s="19"/>
      <c r="I49" s="19"/>
    </row>
    <row r="50" customFormat="false" ht="24" hidden="false" customHeight="true" outlineLevel="0" collapsed="false">
      <c r="B50" s="49" t="n">
        <v>4</v>
      </c>
      <c r="C50" s="77" t="s">
        <v>1141</v>
      </c>
      <c r="D50" s="123" t="s">
        <v>1276</v>
      </c>
      <c r="E50" s="123" t="s">
        <v>1277</v>
      </c>
      <c r="F50" s="123" t="s">
        <v>1278</v>
      </c>
      <c r="G50" s="19" t="s">
        <v>1279</v>
      </c>
      <c r="H50" s="19"/>
      <c r="I50" s="19"/>
    </row>
    <row r="51" customFormat="false" ht="24" hidden="false" customHeight="true" outlineLevel="0" collapsed="false">
      <c r="B51" s="49" t="n">
        <v>5</v>
      </c>
      <c r="C51" s="77" t="s">
        <v>1280</v>
      </c>
      <c r="D51" s="123" t="s">
        <v>1281</v>
      </c>
      <c r="E51" s="123" t="s">
        <v>1282</v>
      </c>
      <c r="F51" s="123" t="s">
        <v>1283</v>
      </c>
      <c r="G51" s="19" t="s">
        <v>1284</v>
      </c>
      <c r="H51" s="19"/>
      <c r="I51" s="19"/>
    </row>
    <row r="53" customFormat="false" ht="21.75" hidden="false" customHeight="true" outlineLevel="0" collapsed="false">
      <c r="B53" s="6" t="s">
        <v>1285</v>
      </c>
      <c r="C53" s="6"/>
      <c r="D53" s="6"/>
      <c r="E53" s="6"/>
      <c r="F53" s="6"/>
      <c r="G53" s="6"/>
      <c r="H53" s="6"/>
      <c r="I53" s="6"/>
    </row>
    <row r="54" customFormat="false" ht="15" hidden="false" customHeight="true" outlineLevel="0" collapsed="false">
      <c r="B54" s="47" t="s">
        <v>50</v>
      </c>
      <c r="C54" s="47" t="s">
        <v>52</v>
      </c>
      <c r="D54" s="47" t="s">
        <v>161</v>
      </c>
      <c r="E54" s="47" t="s">
        <v>1170</v>
      </c>
      <c r="F54" s="47" t="s">
        <v>1171</v>
      </c>
      <c r="G54" s="48" t="s">
        <v>1172</v>
      </c>
      <c r="H54" s="48"/>
      <c r="I54" s="48"/>
    </row>
    <row r="55" customFormat="false" ht="24" hidden="false" customHeight="true" outlineLevel="0" collapsed="false">
      <c r="B55" s="49" t="n">
        <v>1</v>
      </c>
      <c r="C55" s="77" t="s">
        <v>214</v>
      </c>
      <c r="D55" s="123" t="s">
        <v>1286</v>
      </c>
      <c r="E55" s="123" t="s">
        <v>1287</v>
      </c>
      <c r="F55" s="123" t="s">
        <v>1288</v>
      </c>
      <c r="G55" s="19" t="s">
        <v>1289</v>
      </c>
      <c r="H55" s="19"/>
      <c r="I55" s="19"/>
    </row>
    <row r="56" customFormat="false" ht="24" hidden="false" customHeight="true" outlineLevel="0" collapsed="false">
      <c r="B56" s="49" t="n">
        <v>2</v>
      </c>
      <c r="C56" s="77" t="s">
        <v>1290</v>
      </c>
      <c r="D56" s="123" t="s">
        <v>1291</v>
      </c>
      <c r="E56" s="123" t="s">
        <v>1292</v>
      </c>
      <c r="F56" s="123" t="s">
        <v>1293</v>
      </c>
      <c r="G56" s="19" t="s">
        <v>1294</v>
      </c>
      <c r="H56" s="19"/>
      <c r="I56" s="19"/>
    </row>
    <row r="57" customFormat="false" ht="24" hidden="false" customHeight="true" outlineLevel="0" collapsed="false">
      <c r="B57" s="49" t="n">
        <v>3</v>
      </c>
      <c r="C57" s="77" t="s">
        <v>1218</v>
      </c>
      <c r="D57" s="123" t="s">
        <v>1295</v>
      </c>
      <c r="E57" s="123" t="s">
        <v>1296</v>
      </c>
      <c r="F57" s="123" t="s">
        <v>1297</v>
      </c>
      <c r="G57" s="19" t="s">
        <v>1298</v>
      </c>
      <c r="H57" s="19"/>
      <c r="I57" s="19"/>
    </row>
    <row r="58" customFormat="false" ht="24" hidden="false" customHeight="true" outlineLevel="0" collapsed="false">
      <c r="B58" s="49" t="n">
        <v>4</v>
      </c>
      <c r="C58" s="77" t="s">
        <v>219</v>
      </c>
      <c r="D58" s="123" t="s">
        <v>1299</v>
      </c>
      <c r="E58" s="123" t="s">
        <v>1300</v>
      </c>
      <c r="F58" s="123" t="s">
        <v>1301</v>
      </c>
      <c r="G58" s="19" t="s">
        <v>1198</v>
      </c>
      <c r="H58" s="19"/>
      <c r="I58" s="19"/>
    </row>
    <row r="59" customFormat="false" ht="24" hidden="false" customHeight="true" outlineLevel="0" collapsed="false">
      <c r="B59" s="49" t="n">
        <v>5</v>
      </c>
      <c r="C59" s="77" t="s">
        <v>544</v>
      </c>
      <c r="D59" s="123" t="s">
        <v>1302</v>
      </c>
      <c r="E59" s="123" t="s">
        <v>1303</v>
      </c>
      <c r="F59" s="123" t="s">
        <v>1181</v>
      </c>
      <c r="G59" s="19" t="s">
        <v>1304</v>
      </c>
      <c r="H59" s="19"/>
      <c r="I59" s="19"/>
    </row>
    <row r="60" customFormat="false" ht="24" hidden="false" customHeight="true" outlineLevel="0" collapsed="false">
      <c r="B60" s="49" t="n">
        <v>6</v>
      </c>
      <c r="C60" s="77" t="s">
        <v>1183</v>
      </c>
      <c r="D60" s="123" t="s">
        <v>1305</v>
      </c>
      <c r="E60" s="123" t="s">
        <v>1306</v>
      </c>
      <c r="F60" s="123" t="s">
        <v>1307</v>
      </c>
      <c r="G60" s="19" t="s">
        <v>1308</v>
      </c>
      <c r="H60" s="19"/>
      <c r="I60" s="19"/>
    </row>
    <row r="61" customFormat="false" ht="24" hidden="false" customHeight="true" outlineLevel="0" collapsed="false">
      <c r="B61" s="49" t="n">
        <v>7</v>
      </c>
      <c r="C61" s="77" t="s">
        <v>1309</v>
      </c>
      <c r="D61" s="123" t="s">
        <v>1184</v>
      </c>
      <c r="E61" s="123" t="s">
        <v>1310</v>
      </c>
      <c r="F61" s="123" t="s">
        <v>1311</v>
      </c>
      <c r="G61" s="19" t="s">
        <v>1312</v>
      </c>
      <c r="H61" s="19"/>
      <c r="I61" s="19"/>
    </row>
    <row r="62" customFormat="false" ht="24" hidden="false" customHeight="true" outlineLevel="0" collapsed="false">
      <c r="B62" s="49" t="n">
        <v>8</v>
      </c>
      <c r="C62" s="77" t="s">
        <v>1313</v>
      </c>
      <c r="D62" s="123" t="s">
        <v>1314</v>
      </c>
      <c r="E62" s="123" t="s">
        <v>1315</v>
      </c>
      <c r="F62" s="123" t="s">
        <v>1221</v>
      </c>
      <c r="G62" s="19" t="s">
        <v>1316</v>
      </c>
      <c r="H62" s="19"/>
      <c r="I62" s="19"/>
    </row>
    <row r="63" customFormat="false" ht="24" hidden="false" customHeight="true" outlineLevel="0" collapsed="false">
      <c r="B63" s="49" t="n">
        <v>9</v>
      </c>
      <c r="C63" s="77" t="s">
        <v>1317</v>
      </c>
      <c r="D63" s="123" t="s">
        <v>1200</v>
      </c>
      <c r="E63" s="123" t="s">
        <v>1318</v>
      </c>
      <c r="F63" s="123" t="s">
        <v>1319</v>
      </c>
      <c r="G63" s="19" t="s">
        <v>1320</v>
      </c>
      <c r="H63" s="19"/>
      <c r="I63" s="19"/>
    </row>
    <row r="64" customFormat="false" ht="24" hidden="false" customHeight="true" outlineLevel="0" collapsed="false">
      <c r="B64" s="49" t="n">
        <v>10</v>
      </c>
      <c r="C64" s="77" t="s">
        <v>1141</v>
      </c>
      <c r="D64" s="123" t="s">
        <v>1321</v>
      </c>
      <c r="E64" s="123" t="s">
        <v>1322</v>
      </c>
      <c r="F64" s="123" t="s">
        <v>1323</v>
      </c>
      <c r="G64" s="19" t="s">
        <v>1324</v>
      </c>
      <c r="H64" s="19"/>
      <c r="I64" s="19"/>
    </row>
    <row r="65" customFormat="false" ht="24" hidden="false" customHeight="true" outlineLevel="0" collapsed="false">
      <c r="B65" s="49" t="n">
        <v>11</v>
      </c>
      <c r="C65" s="77" t="s">
        <v>1325</v>
      </c>
      <c r="D65" s="123" t="s">
        <v>1326</v>
      </c>
      <c r="E65" s="123" t="s">
        <v>1327</v>
      </c>
      <c r="F65" s="123" t="s">
        <v>1328</v>
      </c>
      <c r="G65" s="19" t="s">
        <v>1329</v>
      </c>
      <c r="H65" s="19"/>
      <c r="I65" s="19"/>
    </row>
    <row r="66" customFormat="false" ht="24" hidden="false" customHeight="true" outlineLevel="0" collapsed="false">
      <c r="B66" s="49" t="n">
        <v>12</v>
      </c>
      <c r="C66" s="77" t="s">
        <v>1330</v>
      </c>
      <c r="D66" s="123" t="s">
        <v>1331</v>
      </c>
      <c r="E66" s="123" t="s">
        <v>1315</v>
      </c>
      <c r="F66" s="123" t="s">
        <v>1332</v>
      </c>
      <c r="G66" s="19" t="s">
        <v>1333</v>
      </c>
      <c r="H66" s="19"/>
      <c r="I66" s="19"/>
    </row>
    <row r="67" customFormat="false" ht="24" hidden="false" customHeight="true" outlineLevel="0" collapsed="false">
      <c r="B67" s="49" t="n">
        <v>13</v>
      </c>
      <c r="C67" s="77" t="s">
        <v>1334</v>
      </c>
      <c r="D67" s="123" t="s">
        <v>1335</v>
      </c>
      <c r="E67" s="123" t="s">
        <v>1336</v>
      </c>
      <c r="F67" s="123" t="s">
        <v>1337</v>
      </c>
      <c r="G67" s="19" t="s">
        <v>1338</v>
      </c>
      <c r="H67" s="19"/>
      <c r="I67" s="19"/>
    </row>
    <row r="68" customFormat="false" ht="24" hidden="false" customHeight="true" outlineLevel="0" collapsed="false">
      <c r="B68" s="49" t="n">
        <v>14</v>
      </c>
      <c r="C68" s="77" t="s">
        <v>1339</v>
      </c>
      <c r="D68" s="123" t="s">
        <v>1263</v>
      </c>
      <c r="E68" s="123" t="s">
        <v>1340</v>
      </c>
      <c r="F68" s="123" t="s">
        <v>1341</v>
      </c>
      <c r="G68" s="19" t="s">
        <v>1342</v>
      </c>
      <c r="H68" s="19"/>
      <c r="I68" s="19"/>
    </row>
    <row r="70" customFormat="false" ht="15" hidden="false" customHeight="true" outlineLevel="0" collapsed="false">
      <c r="B70" s="96" t="s">
        <v>1343</v>
      </c>
      <c r="C70" s="96"/>
      <c r="D70" s="96"/>
      <c r="E70" s="96"/>
      <c r="F70" s="96"/>
      <c r="G70" s="96"/>
      <c r="H70" s="96"/>
      <c r="I70" s="96"/>
    </row>
    <row r="71" customFormat="false" ht="15" hidden="false" customHeight="false" outlineLevel="0" collapsed="false">
      <c r="B71" s="96"/>
      <c r="C71" s="96"/>
      <c r="D71" s="96"/>
      <c r="E71" s="96"/>
      <c r="F71" s="96"/>
      <c r="G71" s="96"/>
      <c r="H71" s="96"/>
      <c r="I71" s="96"/>
    </row>
    <row r="72" customFormat="false" ht="15" hidden="false" customHeight="false" outlineLevel="0" collapsed="false">
      <c r="B72" s="96"/>
      <c r="C72" s="96"/>
      <c r="D72" s="96"/>
      <c r="E72" s="96"/>
      <c r="F72" s="96"/>
      <c r="G72" s="96"/>
      <c r="H72" s="96"/>
      <c r="I72" s="96"/>
    </row>
    <row r="74" customFormat="false" ht="21.75" hidden="false" customHeight="true" outlineLevel="0" collapsed="false">
      <c r="B74" s="6" t="s">
        <v>1344</v>
      </c>
      <c r="C74" s="6"/>
      <c r="D74" s="6"/>
      <c r="E74" s="6"/>
      <c r="F74" s="6"/>
      <c r="G74" s="6"/>
      <c r="H74" s="6"/>
      <c r="I74" s="6"/>
    </row>
    <row r="75" customFormat="false" ht="25.5" hidden="false" customHeight="true" outlineLevel="0" collapsed="false">
      <c r="B75" s="62" t="s">
        <v>1345</v>
      </c>
      <c r="C75" s="62"/>
      <c r="D75" s="62"/>
      <c r="E75" s="62"/>
      <c r="F75" s="63" t="s">
        <v>1346</v>
      </c>
      <c r="G75" s="63"/>
      <c r="H75" s="63"/>
      <c r="I75" s="63"/>
    </row>
    <row r="76" customFormat="false" ht="30" hidden="false" customHeight="true" outlineLevel="0" collapsed="false">
      <c r="B76" s="157" t="s">
        <v>1347</v>
      </c>
      <c r="C76" s="157"/>
      <c r="D76" s="158" t="s">
        <v>1348</v>
      </c>
      <c r="E76" s="158"/>
      <c r="F76" s="158"/>
      <c r="G76" s="158"/>
      <c r="H76" s="158"/>
      <c r="I76" s="158"/>
    </row>
    <row r="77" customFormat="false" ht="30" hidden="false" customHeight="true" outlineLevel="0" collapsed="false">
      <c r="B77" s="159" t="s">
        <v>1349</v>
      </c>
      <c r="C77" s="159"/>
      <c r="D77" s="17" t="s">
        <v>1350</v>
      </c>
      <c r="E77" s="17"/>
      <c r="F77" s="17"/>
      <c r="G77" s="17"/>
      <c r="H77" s="17"/>
      <c r="I77" s="17"/>
    </row>
    <row r="78" customFormat="false" ht="30" hidden="false" customHeight="true" outlineLevel="0" collapsed="false">
      <c r="B78" s="159" t="s">
        <v>1351</v>
      </c>
      <c r="C78" s="159"/>
      <c r="D78" s="17" t="s">
        <v>1352</v>
      </c>
      <c r="E78" s="17"/>
      <c r="F78" s="17"/>
      <c r="G78" s="17"/>
      <c r="H78" s="17"/>
      <c r="I78" s="17"/>
    </row>
    <row r="79" customFormat="false" ht="30" hidden="false" customHeight="true" outlineLevel="0" collapsed="false">
      <c r="B79" s="159" t="s">
        <v>1353</v>
      </c>
      <c r="C79" s="159"/>
      <c r="D79" s="17" t="s">
        <v>1354</v>
      </c>
      <c r="E79" s="17"/>
      <c r="F79" s="17"/>
      <c r="G79" s="17"/>
      <c r="H79" s="17"/>
      <c r="I79" s="17"/>
    </row>
    <row r="80" customFormat="false" ht="30" hidden="false" customHeight="true" outlineLevel="0" collapsed="false">
      <c r="B80" s="159" t="s">
        <v>1355</v>
      </c>
      <c r="C80" s="159"/>
      <c r="D80" s="17" t="s">
        <v>1356</v>
      </c>
      <c r="E80" s="17"/>
      <c r="F80" s="17"/>
      <c r="G80" s="17"/>
      <c r="H80" s="17"/>
      <c r="I80" s="17"/>
    </row>
    <row r="81" customFormat="false" ht="30" hidden="false" customHeight="true" outlineLevel="0" collapsed="false">
      <c r="B81" s="159" t="s">
        <v>1357</v>
      </c>
      <c r="C81" s="159"/>
      <c r="D81" s="17" t="s">
        <v>1358</v>
      </c>
      <c r="E81" s="17"/>
      <c r="F81" s="17"/>
      <c r="G81" s="17"/>
      <c r="H81" s="17"/>
      <c r="I81" s="17"/>
    </row>
    <row r="82" customFormat="false" ht="45.75" hidden="false" customHeight="true" outlineLevel="0" collapsed="false">
      <c r="B82" s="160" t="s">
        <v>1359</v>
      </c>
      <c r="C82" s="160"/>
      <c r="D82" s="161" t="s">
        <v>1360</v>
      </c>
      <c r="E82" s="161"/>
      <c r="F82" s="161"/>
      <c r="G82" s="161"/>
      <c r="H82" s="161"/>
      <c r="I82" s="161"/>
    </row>
    <row r="83" customFormat="false" ht="39.75" hidden="false" customHeight="true" outlineLevel="0" collapsed="false">
      <c r="B83" s="160"/>
      <c r="C83" s="160"/>
      <c r="D83" s="124"/>
      <c r="E83" s="124"/>
      <c r="F83" s="124"/>
      <c r="G83" s="124"/>
      <c r="H83" s="124"/>
      <c r="I83" s="124"/>
    </row>
    <row r="84" customFormat="false" ht="33.75" hidden="false" customHeight="true" outlineLevel="0" collapsed="false">
      <c r="B84" s="162" t="s">
        <v>1361</v>
      </c>
      <c r="C84" s="162"/>
      <c r="D84" s="56"/>
      <c r="E84" s="68" t="s">
        <v>337</v>
      </c>
      <c r="F84" s="56"/>
      <c r="G84" s="68" t="s">
        <v>269</v>
      </c>
      <c r="H84" s="56"/>
      <c r="I84" s="68" t="s">
        <v>338</v>
      </c>
    </row>
    <row r="85" customFormat="false" ht="33.75" hidden="false" customHeight="true" outlineLevel="0" collapsed="false">
      <c r="B85" s="163" t="s">
        <v>1362</v>
      </c>
      <c r="C85" s="163"/>
      <c r="D85" s="56"/>
      <c r="E85" s="68" t="s">
        <v>274</v>
      </c>
      <c r="F85" s="56"/>
      <c r="G85" s="68" t="s">
        <v>274</v>
      </c>
      <c r="H85" s="56"/>
      <c r="I85" s="68" t="s">
        <v>298</v>
      </c>
    </row>
    <row r="86" customFormat="false" ht="30" hidden="false" customHeight="true" outlineLevel="0" collapsed="false">
      <c r="B86" s="164" t="s">
        <v>1363</v>
      </c>
      <c r="C86" s="164"/>
      <c r="D86" s="165" t="s">
        <v>1364</v>
      </c>
      <c r="E86" s="165"/>
      <c r="F86" s="165"/>
      <c r="G86" s="165"/>
      <c r="H86" s="165"/>
      <c r="I86" s="165"/>
    </row>
    <row r="88" customFormat="false" ht="25.5" hidden="false" customHeight="true" outlineLevel="0" collapsed="false">
      <c r="B88" s="62" t="s">
        <v>1365</v>
      </c>
      <c r="C88" s="62"/>
      <c r="D88" s="62"/>
      <c r="E88" s="62"/>
      <c r="F88" s="63" t="s">
        <v>1366</v>
      </c>
      <c r="G88" s="63"/>
      <c r="H88" s="63"/>
      <c r="I88" s="63"/>
    </row>
    <row r="89" customFormat="false" ht="30" hidden="false" customHeight="true" outlineLevel="0" collapsed="false">
      <c r="B89" s="157" t="s">
        <v>1347</v>
      </c>
      <c r="C89" s="157"/>
      <c r="D89" s="158" t="s">
        <v>1367</v>
      </c>
      <c r="E89" s="158"/>
      <c r="F89" s="158"/>
      <c r="G89" s="158"/>
      <c r="H89" s="158"/>
      <c r="I89" s="158"/>
    </row>
    <row r="90" customFormat="false" ht="30" hidden="false" customHeight="true" outlineLevel="0" collapsed="false">
      <c r="B90" s="159" t="s">
        <v>1368</v>
      </c>
      <c r="C90" s="159"/>
      <c r="D90" s="17" t="s">
        <v>1369</v>
      </c>
      <c r="E90" s="17"/>
      <c r="F90" s="17"/>
      <c r="G90" s="17"/>
      <c r="H90" s="17"/>
      <c r="I90" s="17"/>
    </row>
    <row r="91" customFormat="false" ht="30" hidden="false" customHeight="true" outlineLevel="0" collapsed="false">
      <c r="B91" s="159" t="s">
        <v>1370</v>
      </c>
      <c r="C91" s="159"/>
      <c r="D91" s="17" t="s">
        <v>1371</v>
      </c>
      <c r="E91" s="17"/>
      <c r="F91" s="17"/>
      <c r="G91" s="17"/>
      <c r="H91" s="17"/>
      <c r="I91" s="17"/>
    </row>
    <row r="92" customFormat="false" ht="30" hidden="false" customHeight="true" outlineLevel="0" collapsed="false">
      <c r="B92" s="159" t="s">
        <v>1372</v>
      </c>
      <c r="C92" s="159"/>
      <c r="D92" s="17" t="s">
        <v>1373</v>
      </c>
      <c r="E92" s="17"/>
      <c r="F92" s="17"/>
      <c r="G92" s="17"/>
      <c r="H92" s="17"/>
      <c r="I92" s="17"/>
    </row>
    <row r="93" customFormat="false" ht="30" hidden="false" customHeight="true" outlineLevel="0" collapsed="false">
      <c r="B93" s="159" t="s">
        <v>1374</v>
      </c>
      <c r="C93" s="159"/>
      <c r="D93" s="17" t="s">
        <v>1375</v>
      </c>
      <c r="E93" s="17"/>
      <c r="F93" s="17"/>
      <c r="G93" s="17"/>
      <c r="H93" s="17"/>
      <c r="I93" s="17"/>
    </row>
    <row r="94" customFormat="false" ht="30" hidden="false" customHeight="true" outlineLevel="0" collapsed="false">
      <c r="B94" s="159" t="s">
        <v>1376</v>
      </c>
      <c r="C94" s="159"/>
      <c r="D94" s="17" t="s">
        <v>1377</v>
      </c>
      <c r="E94" s="17"/>
      <c r="F94" s="17"/>
      <c r="G94" s="17"/>
      <c r="H94" s="17"/>
      <c r="I94" s="17"/>
    </row>
    <row r="95" customFormat="false" ht="45.75" hidden="false" customHeight="true" outlineLevel="0" collapsed="false">
      <c r="B95" s="160" t="s">
        <v>1359</v>
      </c>
      <c r="C95" s="160"/>
      <c r="D95" s="161" t="s">
        <v>1378</v>
      </c>
      <c r="E95" s="161"/>
      <c r="F95" s="161"/>
      <c r="G95" s="161"/>
      <c r="H95" s="161"/>
      <c r="I95" s="161"/>
    </row>
    <row r="96" customFormat="false" ht="39.75" hidden="false" customHeight="true" outlineLevel="0" collapsed="false">
      <c r="B96" s="160"/>
      <c r="C96" s="160"/>
      <c r="D96" s="124"/>
      <c r="E96" s="124"/>
      <c r="F96" s="124"/>
      <c r="G96" s="124"/>
      <c r="H96" s="124"/>
      <c r="I96" s="124"/>
    </row>
    <row r="97" customFormat="false" ht="33.75" hidden="false" customHeight="true" outlineLevel="0" collapsed="false">
      <c r="B97" s="162" t="s">
        <v>1379</v>
      </c>
      <c r="C97" s="162"/>
      <c r="D97" s="56"/>
      <c r="E97" s="68" t="s">
        <v>267</v>
      </c>
      <c r="F97" s="56"/>
      <c r="G97" s="68" t="s">
        <v>296</v>
      </c>
      <c r="H97" s="56"/>
      <c r="I97" s="68" t="s">
        <v>268</v>
      </c>
    </row>
    <row r="98" customFormat="false" ht="33.75" hidden="false" customHeight="true" outlineLevel="0" collapsed="false">
      <c r="B98" s="163" t="s">
        <v>1380</v>
      </c>
      <c r="C98" s="163"/>
      <c r="D98" s="56"/>
      <c r="E98" s="68" t="s">
        <v>274</v>
      </c>
      <c r="F98" s="56"/>
      <c r="G98" s="68" t="s">
        <v>314</v>
      </c>
      <c r="H98" s="56"/>
      <c r="I98" s="68" t="s">
        <v>298</v>
      </c>
    </row>
    <row r="99" customFormat="false" ht="30" hidden="false" customHeight="true" outlineLevel="0" collapsed="false">
      <c r="B99" s="164" t="s">
        <v>1363</v>
      </c>
      <c r="C99" s="164"/>
      <c r="D99" s="165" t="s">
        <v>1381</v>
      </c>
      <c r="E99" s="165"/>
      <c r="F99" s="165"/>
      <c r="G99" s="165"/>
      <c r="H99" s="165"/>
      <c r="I99" s="165"/>
    </row>
    <row r="101" customFormat="false" ht="25.5" hidden="false" customHeight="true" outlineLevel="0" collapsed="false">
      <c r="B101" s="62" t="s">
        <v>1382</v>
      </c>
      <c r="C101" s="62"/>
      <c r="D101" s="62"/>
      <c r="E101" s="62"/>
      <c r="F101" s="63" t="s">
        <v>1383</v>
      </c>
      <c r="G101" s="63"/>
      <c r="H101" s="63"/>
      <c r="I101" s="63"/>
    </row>
    <row r="102" customFormat="false" ht="30" hidden="false" customHeight="true" outlineLevel="0" collapsed="false">
      <c r="B102" s="157" t="s">
        <v>1347</v>
      </c>
      <c r="C102" s="157"/>
      <c r="D102" s="158" t="s">
        <v>1384</v>
      </c>
      <c r="E102" s="158"/>
      <c r="F102" s="158"/>
      <c r="G102" s="158"/>
      <c r="H102" s="158"/>
      <c r="I102" s="158"/>
    </row>
    <row r="103" customFormat="false" ht="30" hidden="false" customHeight="true" outlineLevel="0" collapsed="false">
      <c r="B103" s="159" t="s">
        <v>1368</v>
      </c>
      <c r="C103" s="159"/>
      <c r="D103" s="17" t="s">
        <v>1385</v>
      </c>
      <c r="E103" s="17"/>
      <c r="F103" s="17"/>
      <c r="G103" s="17"/>
      <c r="H103" s="17"/>
      <c r="I103" s="17"/>
    </row>
    <row r="104" customFormat="false" ht="30" hidden="false" customHeight="true" outlineLevel="0" collapsed="false">
      <c r="B104" s="159" t="s">
        <v>1370</v>
      </c>
      <c r="C104" s="159"/>
      <c r="D104" s="17" t="s">
        <v>1386</v>
      </c>
      <c r="E104" s="17"/>
      <c r="F104" s="17"/>
      <c r="G104" s="17"/>
      <c r="H104" s="17"/>
      <c r="I104" s="17"/>
    </row>
    <row r="105" customFormat="false" ht="30" hidden="false" customHeight="true" outlineLevel="0" collapsed="false">
      <c r="B105" s="159" t="s">
        <v>1372</v>
      </c>
      <c r="C105" s="159"/>
      <c r="D105" s="17" t="s">
        <v>1387</v>
      </c>
      <c r="E105" s="17"/>
      <c r="F105" s="17"/>
      <c r="G105" s="17"/>
      <c r="H105" s="17"/>
      <c r="I105" s="17"/>
    </row>
    <row r="106" customFormat="false" ht="30" hidden="false" customHeight="true" outlineLevel="0" collapsed="false">
      <c r="B106" s="159" t="s">
        <v>1374</v>
      </c>
      <c r="C106" s="159"/>
      <c r="D106" s="17" t="s">
        <v>1388</v>
      </c>
      <c r="E106" s="17"/>
      <c r="F106" s="17"/>
      <c r="G106" s="17"/>
      <c r="H106" s="17"/>
      <c r="I106" s="17"/>
    </row>
    <row r="107" customFormat="false" ht="30" hidden="false" customHeight="true" outlineLevel="0" collapsed="false">
      <c r="B107" s="159" t="s">
        <v>1376</v>
      </c>
      <c r="C107" s="159"/>
      <c r="D107" s="17" t="s">
        <v>1389</v>
      </c>
      <c r="E107" s="17"/>
      <c r="F107" s="17"/>
      <c r="G107" s="17"/>
      <c r="H107" s="17"/>
      <c r="I107" s="17"/>
    </row>
    <row r="108" customFormat="false" ht="45.75" hidden="false" customHeight="true" outlineLevel="0" collapsed="false">
      <c r="B108" s="160" t="s">
        <v>1359</v>
      </c>
      <c r="C108" s="160"/>
      <c r="D108" s="161" t="s">
        <v>1390</v>
      </c>
      <c r="E108" s="161"/>
      <c r="F108" s="161"/>
      <c r="G108" s="161"/>
      <c r="H108" s="161"/>
      <c r="I108" s="161"/>
    </row>
    <row r="109" customFormat="false" ht="39.75" hidden="false" customHeight="true" outlineLevel="0" collapsed="false">
      <c r="B109" s="160"/>
      <c r="C109" s="160"/>
      <c r="D109" s="124"/>
      <c r="E109" s="124"/>
      <c r="F109" s="124"/>
      <c r="G109" s="124"/>
      <c r="H109" s="124"/>
      <c r="I109" s="124"/>
    </row>
    <row r="110" customFormat="false" ht="33.75" hidden="false" customHeight="true" outlineLevel="0" collapsed="false">
      <c r="B110" s="162" t="s">
        <v>1391</v>
      </c>
      <c r="C110" s="162"/>
      <c r="D110" s="56"/>
      <c r="E110" s="68" t="s">
        <v>337</v>
      </c>
      <c r="F110" s="56"/>
      <c r="G110" s="68" t="s">
        <v>338</v>
      </c>
      <c r="H110" s="56"/>
      <c r="I110" s="68" t="s">
        <v>296</v>
      </c>
    </row>
    <row r="111" customFormat="false" ht="33.75" hidden="false" customHeight="true" outlineLevel="0" collapsed="false">
      <c r="B111" s="163" t="s">
        <v>1392</v>
      </c>
      <c r="C111" s="163"/>
      <c r="D111" s="56"/>
      <c r="E111" s="68" t="s">
        <v>274</v>
      </c>
      <c r="F111" s="56"/>
      <c r="G111" s="68" t="s">
        <v>275</v>
      </c>
      <c r="H111" s="56"/>
      <c r="I111" s="68" t="s">
        <v>276</v>
      </c>
    </row>
    <row r="112" customFormat="false" ht="30" hidden="false" customHeight="true" outlineLevel="0" collapsed="false">
      <c r="B112" s="164" t="s">
        <v>1363</v>
      </c>
      <c r="C112" s="164"/>
      <c r="D112" s="165" t="s">
        <v>1393</v>
      </c>
      <c r="E112" s="165"/>
      <c r="F112" s="165"/>
      <c r="G112" s="165"/>
      <c r="H112" s="165"/>
      <c r="I112" s="165"/>
    </row>
    <row r="114" customFormat="false" ht="25.5" hidden="false" customHeight="true" outlineLevel="0" collapsed="false">
      <c r="B114" s="62" t="s">
        <v>1394</v>
      </c>
      <c r="C114" s="62"/>
      <c r="D114" s="62"/>
      <c r="E114" s="62"/>
      <c r="F114" s="63" t="s">
        <v>1395</v>
      </c>
      <c r="G114" s="63"/>
      <c r="H114" s="63"/>
      <c r="I114" s="63"/>
    </row>
    <row r="115" customFormat="false" ht="30" hidden="false" customHeight="true" outlineLevel="0" collapsed="false">
      <c r="B115" s="157" t="s">
        <v>1347</v>
      </c>
      <c r="C115" s="157"/>
      <c r="D115" s="158" t="s">
        <v>1396</v>
      </c>
      <c r="E115" s="158"/>
      <c r="F115" s="158"/>
      <c r="G115" s="158"/>
      <c r="H115" s="158"/>
      <c r="I115" s="158"/>
    </row>
    <row r="116" customFormat="false" ht="30" hidden="false" customHeight="true" outlineLevel="0" collapsed="false">
      <c r="B116" s="159" t="s">
        <v>1368</v>
      </c>
      <c r="C116" s="159"/>
      <c r="D116" s="17" t="s">
        <v>1397</v>
      </c>
      <c r="E116" s="17"/>
      <c r="F116" s="17"/>
      <c r="G116" s="17"/>
      <c r="H116" s="17"/>
      <c r="I116" s="17"/>
    </row>
    <row r="117" customFormat="false" ht="30" hidden="false" customHeight="true" outlineLevel="0" collapsed="false">
      <c r="B117" s="159" t="s">
        <v>1370</v>
      </c>
      <c r="C117" s="159"/>
      <c r="D117" s="17" t="s">
        <v>1398</v>
      </c>
      <c r="E117" s="17"/>
      <c r="F117" s="17"/>
      <c r="G117" s="17"/>
      <c r="H117" s="17"/>
      <c r="I117" s="17"/>
    </row>
    <row r="118" customFormat="false" ht="30" hidden="false" customHeight="true" outlineLevel="0" collapsed="false">
      <c r="B118" s="159" t="s">
        <v>1372</v>
      </c>
      <c r="C118" s="159"/>
      <c r="D118" s="17" t="s">
        <v>1399</v>
      </c>
      <c r="E118" s="17"/>
      <c r="F118" s="17"/>
      <c r="G118" s="17"/>
      <c r="H118" s="17"/>
      <c r="I118" s="17"/>
    </row>
    <row r="119" customFormat="false" ht="30" hidden="false" customHeight="true" outlineLevel="0" collapsed="false">
      <c r="B119" s="159" t="s">
        <v>1374</v>
      </c>
      <c r="C119" s="159"/>
      <c r="D119" s="17" t="s">
        <v>1400</v>
      </c>
      <c r="E119" s="17"/>
      <c r="F119" s="17"/>
      <c r="G119" s="17"/>
      <c r="H119" s="17"/>
      <c r="I119" s="17"/>
    </row>
    <row r="120" customFormat="false" ht="30" hidden="false" customHeight="true" outlineLevel="0" collapsed="false">
      <c r="B120" s="159" t="s">
        <v>1376</v>
      </c>
      <c r="C120" s="159"/>
      <c r="D120" s="17" t="s">
        <v>1401</v>
      </c>
      <c r="E120" s="17"/>
      <c r="F120" s="17"/>
      <c r="G120" s="17"/>
      <c r="H120" s="17"/>
      <c r="I120" s="17"/>
    </row>
    <row r="121" customFormat="false" ht="45.75" hidden="false" customHeight="true" outlineLevel="0" collapsed="false">
      <c r="B121" s="160" t="s">
        <v>1359</v>
      </c>
      <c r="C121" s="160"/>
      <c r="D121" s="161" t="s">
        <v>1402</v>
      </c>
      <c r="E121" s="161"/>
      <c r="F121" s="161"/>
      <c r="G121" s="161"/>
      <c r="H121" s="161"/>
      <c r="I121" s="161"/>
    </row>
    <row r="122" customFormat="false" ht="39.75" hidden="false" customHeight="true" outlineLevel="0" collapsed="false">
      <c r="B122" s="160"/>
      <c r="C122" s="160"/>
      <c r="D122" s="124"/>
      <c r="E122" s="124"/>
      <c r="F122" s="124"/>
      <c r="G122" s="124"/>
      <c r="H122" s="124"/>
      <c r="I122" s="124"/>
    </row>
    <row r="123" customFormat="false" ht="33.75" hidden="false" customHeight="true" outlineLevel="0" collapsed="false">
      <c r="B123" s="162" t="s">
        <v>1403</v>
      </c>
      <c r="C123" s="162"/>
      <c r="D123" s="56"/>
      <c r="E123" s="68" t="s">
        <v>272</v>
      </c>
      <c r="F123" s="56"/>
      <c r="G123" s="68" t="s">
        <v>338</v>
      </c>
      <c r="H123" s="56"/>
      <c r="I123" s="68" t="s">
        <v>267</v>
      </c>
    </row>
    <row r="124" customFormat="false" ht="33.75" hidden="false" customHeight="true" outlineLevel="0" collapsed="false">
      <c r="B124" s="163" t="s">
        <v>1404</v>
      </c>
      <c r="C124" s="163"/>
      <c r="D124" s="56"/>
      <c r="E124" s="68" t="s">
        <v>373</v>
      </c>
      <c r="F124" s="56"/>
      <c r="G124" s="68" t="s">
        <v>298</v>
      </c>
      <c r="H124" s="56"/>
      <c r="I124" s="68" t="s">
        <v>905</v>
      </c>
    </row>
    <row r="125" customFormat="false" ht="30" hidden="false" customHeight="true" outlineLevel="0" collapsed="false">
      <c r="B125" s="164" t="s">
        <v>1363</v>
      </c>
      <c r="C125" s="164"/>
      <c r="D125" s="165" t="s">
        <v>1405</v>
      </c>
      <c r="E125" s="165"/>
      <c r="F125" s="165"/>
      <c r="G125" s="165"/>
      <c r="H125" s="165"/>
      <c r="I125" s="165"/>
    </row>
    <row r="127" customFormat="false" ht="25.5" hidden="false" customHeight="true" outlineLevel="0" collapsed="false">
      <c r="B127" s="62" t="s">
        <v>1406</v>
      </c>
      <c r="C127" s="62"/>
      <c r="D127" s="62"/>
      <c r="E127" s="62"/>
      <c r="F127" s="63" t="s">
        <v>1407</v>
      </c>
      <c r="G127" s="63"/>
      <c r="H127" s="63"/>
      <c r="I127" s="63"/>
    </row>
    <row r="128" customFormat="false" ht="30" hidden="false" customHeight="true" outlineLevel="0" collapsed="false">
      <c r="B128" s="157" t="s">
        <v>1347</v>
      </c>
      <c r="C128" s="157"/>
      <c r="D128" s="158" t="s">
        <v>1408</v>
      </c>
      <c r="E128" s="158"/>
      <c r="F128" s="158"/>
      <c r="G128" s="158"/>
      <c r="H128" s="158"/>
      <c r="I128" s="158"/>
    </row>
    <row r="129" customFormat="false" ht="30" hidden="false" customHeight="true" outlineLevel="0" collapsed="false">
      <c r="B129" s="159" t="s">
        <v>1368</v>
      </c>
      <c r="C129" s="159"/>
      <c r="D129" s="17" t="s">
        <v>1409</v>
      </c>
      <c r="E129" s="17"/>
      <c r="F129" s="17"/>
      <c r="G129" s="17"/>
      <c r="H129" s="17"/>
      <c r="I129" s="17"/>
    </row>
    <row r="130" customFormat="false" ht="30" hidden="false" customHeight="true" outlineLevel="0" collapsed="false">
      <c r="B130" s="159" t="s">
        <v>1370</v>
      </c>
      <c r="C130" s="159"/>
      <c r="D130" s="17" t="s">
        <v>1410</v>
      </c>
      <c r="E130" s="17"/>
      <c r="F130" s="17"/>
      <c r="G130" s="17"/>
      <c r="H130" s="17"/>
      <c r="I130" s="17"/>
    </row>
    <row r="131" customFormat="false" ht="30" hidden="false" customHeight="true" outlineLevel="0" collapsed="false">
      <c r="B131" s="159" t="s">
        <v>1372</v>
      </c>
      <c r="C131" s="159"/>
      <c r="D131" s="17" t="s">
        <v>1411</v>
      </c>
      <c r="E131" s="17"/>
      <c r="F131" s="17"/>
      <c r="G131" s="17"/>
      <c r="H131" s="17"/>
      <c r="I131" s="17"/>
    </row>
    <row r="132" customFormat="false" ht="30" hidden="false" customHeight="true" outlineLevel="0" collapsed="false">
      <c r="B132" s="159" t="s">
        <v>1374</v>
      </c>
      <c r="C132" s="159"/>
      <c r="D132" s="17" t="s">
        <v>1412</v>
      </c>
      <c r="E132" s="17"/>
      <c r="F132" s="17"/>
      <c r="G132" s="17"/>
      <c r="H132" s="17"/>
      <c r="I132" s="17"/>
    </row>
    <row r="133" customFormat="false" ht="30" hidden="false" customHeight="true" outlineLevel="0" collapsed="false">
      <c r="B133" s="159" t="s">
        <v>1376</v>
      </c>
      <c r="C133" s="159"/>
      <c r="D133" s="17" t="s">
        <v>1413</v>
      </c>
      <c r="E133" s="17"/>
      <c r="F133" s="17"/>
      <c r="G133" s="17"/>
      <c r="H133" s="17"/>
      <c r="I133" s="17"/>
    </row>
    <row r="134" customFormat="false" ht="45.75" hidden="false" customHeight="true" outlineLevel="0" collapsed="false">
      <c r="B134" s="160" t="s">
        <v>1359</v>
      </c>
      <c r="C134" s="160"/>
      <c r="D134" s="161" t="s">
        <v>1414</v>
      </c>
      <c r="E134" s="161"/>
      <c r="F134" s="161"/>
      <c r="G134" s="161"/>
      <c r="H134" s="161"/>
      <c r="I134" s="161"/>
    </row>
    <row r="135" customFormat="false" ht="39.75" hidden="false" customHeight="true" outlineLevel="0" collapsed="false">
      <c r="B135" s="160"/>
      <c r="C135" s="160"/>
      <c r="D135" s="124"/>
      <c r="E135" s="124"/>
      <c r="F135" s="124"/>
      <c r="G135" s="124"/>
      <c r="H135" s="124"/>
      <c r="I135" s="124"/>
    </row>
    <row r="136" customFormat="false" ht="33.75" hidden="false" customHeight="true" outlineLevel="0" collapsed="false">
      <c r="B136" s="162" t="s">
        <v>1415</v>
      </c>
      <c r="C136" s="162"/>
      <c r="D136" s="56"/>
      <c r="E136" s="68" t="s">
        <v>272</v>
      </c>
      <c r="F136" s="56"/>
      <c r="G136" s="68" t="s">
        <v>292</v>
      </c>
      <c r="H136" s="56"/>
      <c r="I136" s="68" t="s">
        <v>291</v>
      </c>
    </row>
    <row r="137" customFormat="false" ht="33.75" hidden="false" customHeight="true" outlineLevel="0" collapsed="false">
      <c r="B137" s="163" t="s">
        <v>1404</v>
      </c>
      <c r="C137" s="163"/>
      <c r="D137" s="56"/>
      <c r="E137" s="68" t="s">
        <v>298</v>
      </c>
      <c r="F137" s="56"/>
      <c r="G137" s="68" t="s">
        <v>276</v>
      </c>
      <c r="H137" s="56"/>
      <c r="I137" s="68" t="s">
        <v>420</v>
      </c>
    </row>
    <row r="138" customFormat="false" ht="30" hidden="false" customHeight="true" outlineLevel="0" collapsed="false">
      <c r="B138" s="164" t="s">
        <v>1363</v>
      </c>
      <c r="C138" s="164"/>
      <c r="D138" s="165" t="s">
        <v>1416</v>
      </c>
      <c r="E138" s="165"/>
      <c r="F138" s="165"/>
      <c r="G138" s="165"/>
      <c r="H138" s="165"/>
      <c r="I138" s="165"/>
    </row>
    <row r="140" customFormat="false" ht="25.5" hidden="false" customHeight="true" outlineLevel="0" collapsed="false">
      <c r="B140" s="62" t="s">
        <v>1417</v>
      </c>
      <c r="C140" s="62"/>
      <c r="D140" s="62"/>
      <c r="E140" s="62"/>
      <c r="F140" s="63" t="s">
        <v>1418</v>
      </c>
      <c r="G140" s="63"/>
      <c r="H140" s="63"/>
      <c r="I140" s="63"/>
    </row>
    <row r="141" customFormat="false" ht="30" hidden="false" customHeight="true" outlineLevel="0" collapsed="false">
      <c r="B141" s="157" t="s">
        <v>1347</v>
      </c>
      <c r="C141" s="157"/>
      <c r="D141" s="158" t="s">
        <v>1419</v>
      </c>
      <c r="E141" s="158"/>
      <c r="F141" s="158"/>
      <c r="G141" s="158"/>
      <c r="H141" s="158"/>
      <c r="I141" s="158"/>
    </row>
    <row r="142" customFormat="false" ht="30" hidden="false" customHeight="true" outlineLevel="0" collapsed="false">
      <c r="B142" s="159" t="s">
        <v>1368</v>
      </c>
      <c r="C142" s="159"/>
      <c r="D142" s="17" t="s">
        <v>1420</v>
      </c>
      <c r="E142" s="17"/>
      <c r="F142" s="17"/>
      <c r="G142" s="17"/>
      <c r="H142" s="17"/>
      <c r="I142" s="17"/>
    </row>
    <row r="143" customFormat="false" ht="30" hidden="false" customHeight="true" outlineLevel="0" collapsed="false">
      <c r="B143" s="159" t="s">
        <v>1370</v>
      </c>
      <c r="C143" s="159"/>
      <c r="D143" s="17" t="s">
        <v>1421</v>
      </c>
      <c r="E143" s="17"/>
      <c r="F143" s="17"/>
      <c r="G143" s="17"/>
      <c r="H143" s="17"/>
      <c r="I143" s="17"/>
    </row>
    <row r="144" customFormat="false" ht="30" hidden="false" customHeight="true" outlineLevel="0" collapsed="false">
      <c r="B144" s="159" t="s">
        <v>1372</v>
      </c>
      <c r="C144" s="159"/>
      <c r="D144" s="17" t="s">
        <v>1422</v>
      </c>
      <c r="E144" s="17"/>
      <c r="F144" s="17"/>
      <c r="G144" s="17"/>
      <c r="H144" s="17"/>
      <c r="I144" s="17"/>
    </row>
    <row r="145" customFormat="false" ht="30" hidden="false" customHeight="true" outlineLevel="0" collapsed="false">
      <c r="B145" s="159" t="s">
        <v>1374</v>
      </c>
      <c r="C145" s="159"/>
      <c r="D145" s="17" t="s">
        <v>1423</v>
      </c>
      <c r="E145" s="17"/>
      <c r="F145" s="17"/>
      <c r="G145" s="17"/>
      <c r="H145" s="17"/>
      <c r="I145" s="17"/>
    </row>
    <row r="146" customFormat="false" ht="30" hidden="false" customHeight="true" outlineLevel="0" collapsed="false">
      <c r="B146" s="159" t="s">
        <v>1376</v>
      </c>
      <c r="C146" s="159"/>
      <c r="D146" s="17" t="s">
        <v>1424</v>
      </c>
      <c r="E146" s="17"/>
      <c r="F146" s="17"/>
      <c r="G146" s="17"/>
      <c r="H146" s="17"/>
      <c r="I146" s="17"/>
    </row>
    <row r="147" customFormat="false" ht="45.75" hidden="false" customHeight="true" outlineLevel="0" collapsed="false">
      <c r="B147" s="160" t="s">
        <v>1359</v>
      </c>
      <c r="C147" s="160"/>
      <c r="D147" s="161" t="s">
        <v>1425</v>
      </c>
      <c r="E147" s="161"/>
      <c r="F147" s="161"/>
      <c r="G147" s="161"/>
      <c r="H147" s="161"/>
      <c r="I147" s="161"/>
    </row>
    <row r="148" customFormat="false" ht="39.75" hidden="false" customHeight="true" outlineLevel="0" collapsed="false">
      <c r="B148" s="160"/>
      <c r="C148" s="160"/>
      <c r="D148" s="124"/>
      <c r="E148" s="124"/>
      <c r="F148" s="124"/>
      <c r="G148" s="124"/>
      <c r="H148" s="124"/>
      <c r="I148" s="124"/>
    </row>
    <row r="149" customFormat="false" ht="33.75" hidden="false" customHeight="true" outlineLevel="0" collapsed="false">
      <c r="B149" s="162" t="s">
        <v>1426</v>
      </c>
      <c r="C149" s="162"/>
      <c r="D149" s="56"/>
      <c r="E149" s="68" t="s">
        <v>371</v>
      </c>
      <c r="F149" s="56"/>
      <c r="G149" s="68" t="s">
        <v>269</v>
      </c>
      <c r="H149" s="56"/>
      <c r="I149" s="68" t="s">
        <v>271</v>
      </c>
    </row>
    <row r="150" customFormat="false" ht="33.75" hidden="false" customHeight="true" outlineLevel="0" collapsed="false">
      <c r="B150" s="163" t="s">
        <v>1427</v>
      </c>
      <c r="C150" s="163"/>
      <c r="D150" s="56"/>
      <c r="E150" s="68" t="s">
        <v>373</v>
      </c>
      <c r="F150" s="56"/>
      <c r="G150" s="68" t="s">
        <v>298</v>
      </c>
      <c r="H150" s="56"/>
      <c r="I150" s="68" t="s">
        <v>903</v>
      </c>
    </row>
    <row r="151" customFormat="false" ht="30" hidden="false" customHeight="true" outlineLevel="0" collapsed="false">
      <c r="B151" s="164" t="s">
        <v>1363</v>
      </c>
      <c r="C151" s="164"/>
      <c r="D151" s="165" t="s">
        <v>1428</v>
      </c>
      <c r="E151" s="165"/>
      <c r="F151" s="165"/>
      <c r="G151" s="165"/>
      <c r="H151" s="165"/>
      <c r="I151" s="165"/>
    </row>
    <row r="153" customFormat="false" ht="15" hidden="false" customHeight="true" outlineLevel="0" collapsed="false">
      <c r="B153" s="166" t="s">
        <v>1429</v>
      </c>
      <c r="C153" s="166"/>
      <c r="D153" s="166"/>
      <c r="E153" s="166"/>
      <c r="F153" s="166"/>
      <c r="G153" s="166"/>
      <c r="H153" s="166"/>
      <c r="I153" s="166"/>
    </row>
    <row r="154" customFormat="false" ht="15" hidden="false" customHeight="false" outlineLevel="0" collapsed="false">
      <c r="B154" s="166"/>
      <c r="C154" s="166"/>
      <c r="D154" s="166"/>
      <c r="E154" s="166"/>
      <c r="F154" s="166"/>
      <c r="G154" s="166"/>
      <c r="H154" s="166"/>
      <c r="I154" s="166"/>
    </row>
    <row r="155" customFormat="false" ht="15" hidden="false" customHeight="false" outlineLevel="0" collapsed="false">
      <c r="B155" s="166"/>
      <c r="C155" s="166"/>
      <c r="D155" s="166"/>
      <c r="E155" s="166"/>
      <c r="F155" s="166"/>
      <c r="G155" s="166"/>
      <c r="H155" s="166"/>
      <c r="I155" s="166"/>
    </row>
  </sheetData>
  <mergeCells count="208">
    <mergeCell ref="B2:F2"/>
    <mergeCell ref="G2:I2"/>
    <mergeCell ref="B3:I3"/>
    <mergeCell ref="B4:D4"/>
    <mergeCell ref="B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B22:I26"/>
    <mergeCell ref="B28:I28"/>
    <mergeCell ref="B29:C29"/>
    <mergeCell ref="D29:E29"/>
    <mergeCell ref="F29:G29"/>
    <mergeCell ref="H29:I29"/>
    <mergeCell ref="B30:C30"/>
    <mergeCell ref="D30:E30"/>
    <mergeCell ref="F30:G30"/>
    <mergeCell ref="H30:I30"/>
    <mergeCell ref="B31:I31"/>
    <mergeCell ref="B32:C32"/>
    <mergeCell ref="D32:E32"/>
    <mergeCell ref="F32:G32"/>
    <mergeCell ref="H32:I32"/>
    <mergeCell ref="B33:I33"/>
    <mergeCell ref="B34:C34"/>
    <mergeCell ref="D34:E34"/>
    <mergeCell ref="F34:G34"/>
    <mergeCell ref="H34:I34"/>
    <mergeCell ref="B35:I35"/>
    <mergeCell ref="B36:C36"/>
    <mergeCell ref="D36:E36"/>
    <mergeCell ref="F36:G36"/>
    <mergeCell ref="H36:I36"/>
    <mergeCell ref="B37:I37"/>
    <mergeCell ref="B38:C38"/>
    <mergeCell ref="D38:E38"/>
    <mergeCell ref="F38:G38"/>
    <mergeCell ref="H38:I38"/>
    <mergeCell ref="B39:I39"/>
    <mergeCell ref="B40:C40"/>
    <mergeCell ref="D40:E40"/>
    <mergeCell ref="F40:G40"/>
    <mergeCell ref="H40:I40"/>
    <mergeCell ref="B41:I41"/>
    <mergeCell ref="B43:I43"/>
    <mergeCell ref="B45:I45"/>
    <mergeCell ref="G46:I46"/>
    <mergeCell ref="G47:I47"/>
    <mergeCell ref="G48:I48"/>
    <mergeCell ref="G49:I49"/>
    <mergeCell ref="G50:I50"/>
    <mergeCell ref="G51:I51"/>
    <mergeCell ref="B53:I53"/>
    <mergeCell ref="G54:I54"/>
    <mergeCell ref="G55:I55"/>
    <mergeCell ref="G56:I56"/>
    <mergeCell ref="G57:I57"/>
    <mergeCell ref="G58:I58"/>
    <mergeCell ref="G59:I59"/>
    <mergeCell ref="G60:I60"/>
    <mergeCell ref="G61:I61"/>
    <mergeCell ref="G62:I62"/>
    <mergeCell ref="G63:I63"/>
    <mergeCell ref="G64:I64"/>
    <mergeCell ref="G65:I65"/>
    <mergeCell ref="G66:I66"/>
    <mergeCell ref="G67:I67"/>
    <mergeCell ref="G68:I68"/>
    <mergeCell ref="B70:I72"/>
    <mergeCell ref="B74:I74"/>
    <mergeCell ref="B75:E75"/>
    <mergeCell ref="F75:I75"/>
    <mergeCell ref="B76:C76"/>
    <mergeCell ref="D76:I76"/>
    <mergeCell ref="B77:C77"/>
    <mergeCell ref="D77:I77"/>
    <mergeCell ref="B78:C78"/>
    <mergeCell ref="D78:I78"/>
    <mergeCell ref="B79:C79"/>
    <mergeCell ref="D79:I79"/>
    <mergeCell ref="B80:C80"/>
    <mergeCell ref="D80:I80"/>
    <mergeCell ref="B81:C81"/>
    <mergeCell ref="D81:I81"/>
    <mergeCell ref="B82:C83"/>
    <mergeCell ref="D82:I82"/>
    <mergeCell ref="D83:I83"/>
    <mergeCell ref="B84:C84"/>
    <mergeCell ref="B85:C85"/>
    <mergeCell ref="B86:C86"/>
    <mergeCell ref="D86:I86"/>
    <mergeCell ref="B88:E88"/>
    <mergeCell ref="F88:I88"/>
    <mergeCell ref="B89:C89"/>
    <mergeCell ref="D89:I89"/>
    <mergeCell ref="B90:C90"/>
    <mergeCell ref="D90:I90"/>
    <mergeCell ref="B91:C91"/>
    <mergeCell ref="D91:I91"/>
    <mergeCell ref="B92:C92"/>
    <mergeCell ref="D92:I92"/>
    <mergeCell ref="B93:C93"/>
    <mergeCell ref="D93:I93"/>
    <mergeCell ref="B94:C94"/>
    <mergeCell ref="D94:I94"/>
    <mergeCell ref="B95:C96"/>
    <mergeCell ref="D95:I95"/>
    <mergeCell ref="D96:I96"/>
    <mergeCell ref="B97:C97"/>
    <mergeCell ref="B98:C98"/>
    <mergeCell ref="B99:C99"/>
    <mergeCell ref="D99:I99"/>
    <mergeCell ref="B101:E101"/>
    <mergeCell ref="F101:I101"/>
    <mergeCell ref="B102:C102"/>
    <mergeCell ref="D102:I102"/>
    <mergeCell ref="B103:C103"/>
    <mergeCell ref="D103:I103"/>
    <mergeCell ref="B104:C104"/>
    <mergeCell ref="D104:I104"/>
    <mergeCell ref="B105:C105"/>
    <mergeCell ref="D105:I105"/>
    <mergeCell ref="B106:C106"/>
    <mergeCell ref="D106:I106"/>
    <mergeCell ref="B107:C107"/>
    <mergeCell ref="D107:I107"/>
    <mergeCell ref="B108:C109"/>
    <mergeCell ref="D108:I108"/>
    <mergeCell ref="D109:I109"/>
    <mergeCell ref="B110:C110"/>
    <mergeCell ref="B111:C111"/>
    <mergeCell ref="B112:C112"/>
    <mergeCell ref="D112:I112"/>
    <mergeCell ref="B114:E114"/>
    <mergeCell ref="F114:I114"/>
    <mergeCell ref="B115:C115"/>
    <mergeCell ref="D115:I115"/>
    <mergeCell ref="B116:C116"/>
    <mergeCell ref="D116:I116"/>
    <mergeCell ref="B117:C117"/>
    <mergeCell ref="D117:I117"/>
    <mergeCell ref="B118:C118"/>
    <mergeCell ref="D118:I118"/>
    <mergeCell ref="B119:C119"/>
    <mergeCell ref="D119:I119"/>
    <mergeCell ref="B120:C120"/>
    <mergeCell ref="D120:I120"/>
    <mergeCell ref="B121:C122"/>
    <mergeCell ref="D121:I121"/>
    <mergeCell ref="D122:I122"/>
    <mergeCell ref="B123:C123"/>
    <mergeCell ref="B124:C124"/>
    <mergeCell ref="B125:C125"/>
    <mergeCell ref="D125:I125"/>
    <mergeCell ref="B127:E127"/>
    <mergeCell ref="F127:I127"/>
    <mergeCell ref="B128:C128"/>
    <mergeCell ref="D128:I128"/>
    <mergeCell ref="B129:C129"/>
    <mergeCell ref="D129:I129"/>
    <mergeCell ref="B130:C130"/>
    <mergeCell ref="D130:I130"/>
    <mergeCell ref="B131:C131"/>
    <mergeCell ref="D131:I131"/>
    <mergeCell ref="B132:C132"/>
    <mergeCell ref="D132:I132"/>
    <mergeCell ref="B133:C133"/>
    <mergeCell ref="D133:I133"/>
    <mergeCell ref="B134:C135"/>
    <mergeCell ref="D134:I134"/>
    <mergeCell ref="D135:I135"/>
    <mergeCell ref="B136:C136"/>
    <mergeCell ref="B137:C137"/>
    <mergeCell ref="B138:C138"/>
    <mergeCell ref="D138:I138"/>
    <mergeCell ref="B140:E140"/>
    <mergeCell ref="F140:I140"/>
    <mergeCell ref="B141:C141"/>
    <mergeCell ref="D141:I141"/>
    <mergeCell ref="B142:C142"/>
    <mergeCell ref="D142:I142"/>
    <mergeCell ref="B143:C143"/>
    <mergeCell ref="D143:I143"/>
    <mergeCell ref="B144:C144"/>
    <mergeCell ref="D144:I144"/>
    <mergeCell ref="B145:C145"/>
    <mergeCell ref="D145:I145"/>
    <mergeCell ref="B146:C146"/>
    <mergeCell ref="D146:I146"/>
    <mergeCell ref="B147:C148"/>
    <mergeCell ref="D147:I147"/>
    <mergeCell ref="D148:I148"/>
    <mergeCell ref="B149:C149"/>
    <mergeCell ref="B150:C150"/>
    <mergeCell ref="B151:C151"/>
    <mergeCell ref="D151:I151"/>
    <mergeCell ref="B153:I155"/>
  </mergeCells>
  <conditionalFormatting sqref="E8:E20">
    <cfRule type="colorScale" priority="2">
      <colorScale>
        <cfvo type="num" val="2.8"/>
        <cfvo type="num" val="4.1"/>
        <color rgb="FF7CC98A"/>
        <color rgb="FFF4A3A3"/>
      </colorScale>
    </cfRule>
  </conditionalFormatting>
  <conditionalFormatting sqref="G8:G20">
    <cfRule type="cellIs" priority="3" operator="greaterThan" aboveAverage="0" equalAverage="0" bottom="0" percent="0" rank="0" text="" dxfId="11">
      <formula>"1,50%"</formula>
    </cfRule>
  </conditionalFormatting>
  <conditionalFormatting sqref="D55:D68">
    <cfRule type="colorScale" priority="4">
      <colorScale>
        <cfvo type="num" val="2.5"/>
        <cfvo type="num" val="4"/>
        <color rgb="FF7CC98A"/>
        <color rgb="FFF4A3A3"/>
      </colorScale>
    </cfRule>
  </conditionalFormatting>
  <conditionalFormatting sqref="F55:F68">
    <cfRule type="cellIs" priority="5" operator="greaterThan" aboveAverage="0" equalAverage="0" bottom="0" percent="0" rank="0" text="" dxfId="11">
      <formula>"2,00%"</formula>
    </cfRule>
  </conditionalFormatting>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true"/>
  </sheetPr>
  <dimension ref="B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15"/>
    <col collapsed="false" customWidth="true" hidden="false" outlineLevel="0" max="6" min="6" style="0" width="11"/>
    <col collapsed="false" customWidth="true" hidden="false" outlineLevel="0" max="7" min="7" style="0" width="26"/>
    <col collapsed="false" customWidth="true" hidden="false" outlineLevel="0" max="8" min="8" style="0" width="10"/>
    <col collapsed="false" customWidth="true" hidden="false" outlineLevel="0" max="9" min="9" style="0" width="58"/>
    <col collapsed="false" customWidth="true" hidden="false" outlineLevel="0" max="10" min="10" style="0" width="30"/>
    <col collapsed="false" customWidth="true" hidden="false" outlineLevel="0" max="14" min="11" style="0" width="12.5"/>
  </cols>
  <sheetData>
    <row r="1" customFormat="false" ht="7.5" hidden="false" customHeight="true" outlineLevel="0" collapsed="false">
      <c r="B1" s="1"/>
      <c r="C1" s="1"/>
      <c r="D1" s="1"/>
      <c r="E1" s="1"/>
      <c r="F1" s="1"/>
      <c r="G1" s="1"/>
      <c r="H1" s="1"/>
      <c r="I1" s="1"/>
      <c r="J1" s="1"/>
    </row>
    <row r="2" customFormat="false" ht="33.75" hidden="false" customHeight="true" outlineLevel="0" collapsed="false">
      <c r="B2" s="133" t="s">
        <v>1430</v>
      </c>
      <c r="C2" s="133"/>
      <c r="D2" s="133"/>
      <c r="E2" s="133"/>
      <c r="F2" s="133"/>
      <c r="G2" s="133"/>
      <c r="H2" s="5" t="s">
        <v>121</v>
      </c>
      <c r="I2" s="5"/>
      <c r="J2" s="5"/>
    </row>
    <row r="3" customFormat="false" ht="19.5" hidden="false" customHeight="true" outlineLevel="0" collapsed="false">
      <c r="B3" s="134" t="s">
        <v>1431</v>
      </c>
      <c r="C3" s="134"/>
      <c r="D3" s="134"/>
      <c r="E3" s="134"/>
      <c r="F3" s="134"/>
      <c r="G3" s="134"/>
      <c r="H3" s="134"/>
      <c r="I3" s="134"/>
      <c r="J3" s="134"/>
    </row>
    <row r="4" customFormat="false" ht="18" hidden="false" customHeight="true" outlineLevel="0" collapsed="false">
      <c r="B4" s="28" t="s">
        <v>124</v>
      </c>
      <c r="C4" s="28"/>
      <c r="D4" s="28"/>
      <c r="E4" s="1"/>
      <c r="F4" s="1"/>
      <c r="G4" s="1"/>
      <c r="H4" s="1"/>
      <c r="I4" s="1"/>
      <c r="J4" s="1"/>
    </row>
    <row r="5" customFormat="false" ht="9.75" hidden="false" customHeight="true" outlineLevel="0" collapsed="false"/>
    <row r="6" customFormat="false" ht="21.75" hidden="false" customHeight="true" outlineLevel="0" collapsed="false">
      <c r="B6" s="6" t="s">
        <v>1432</v>
      </c>
      <c r="C6" s="6"/>
      <c r="D6" s="6"/>
      <c r="E6" s="6"/>
      <c r="F6" s="6"/>
      <c r="G6" s="6"/>
      <c r="H6" s="6"/>
      <c r="I6" s="6"/>
      <c r="J6" s="6"/>
    </row>
    <row r="7" customFormat="false" ht="27.75" hidden="false" customHeight="true" outlineLevel="0" collapsed="false">
      <c r="B7" s="23" t="s">
        <v>1433</v>
      </c>
      <c r="C7" s="23"/>
      <c r="D7" s="23"/>
      <c r="E7" s="21" t="s">
        <v>1434</v>
      </c>
      <c r="F7" s="21"/>
      <c r="G7" s="21"/>
      <c r="H7" s="21"/>
      <c r="I7" s="21"/>
      <c r="J7" s="21"/>
    </row>
    <row r="8" customFormat="false" ht="27.75" hidden="false" customHeight="true" outlineLevel="0" collapsed="false">
      <c r="B8" s="23" t="s">
        <v>1435</v>
      </c>
      <c r="C8" s="23"/>
      <c r="D8" s="23"/>
      <c r="E8" s="21" t="s">
        <v>1436</v>
      </c>
      <c r="F8" s="21"/>
      <c r="G8" s="21"/>
      <c r="H8" s="21"/>
      <c r="I8" s="21"/>
      <c r="J8" s="21"/>
    </row>
    <row r="9" customFormat="false" ht="27.75" hidden="false" customHeight="true" outlineLevel="0" collapsed="false">
      <c r="B9" s="23" t="s">
        <v>1437</v>
      </c>
      <c r="C9" s="23"/>
      <c r="D9" s="23"/>
      <c r="E9" s="21" t="s">
        <v>1438</v>
      </c>
      <c r="F9" s="21"/>
      <c r="G9" s="21"/>
      <c r="H9" s="21"/>
      <c r="I9" s="21"/>
      <c r="J9" s="21"/>
    </row>
    <row r="10" customFormat="false" ht="27.75" hidden="false" customHeight="true" outlineLevel="0" collapsed="false">
      <c r="B10" s="23" t="s">
        <v>1439</v>
      </c>
      <c r="C10" s="23"/>
      <c r="D10" s="23"/>
      <c r="E10" s="21" t="s">
        <v>1440</v>
      </c>
      <c r="F10" s="21"/>
      <c r="G10" s="21"/>
      <c r="H10" s="21"/>
      <c r="I10" s="21"/>
      <c r="J10" s="21"/>
    </row>
    <row r="11" customFormat="false" ht="27.75" hidden="false" customHeight="true" outlineLevel="0" collapsed="false">
      <c r="B11" s="23" t="s">
        <v>1441</v>
      </c>
      <c r="C11" s="23"/>
      <c r="D11" s="23"/>
      <c r="E11" s="21" t="s">
        <v>1442</v>
      </c>
      <c r="F11" s="21"/>
      <c r="G11" s="21"/>
      <c r="H11" s="21"/>
      <c r="I11" s="21"/>
      <c r="J11" s="21"/>
    </row>
    <row r="12" customFormat="false" ht="27.75" hidden="false" customHeight="true" outlineLevel="0" collapsed="false">
      <c r="B12" s="23" t="s">
        <v>1443</v>
      </c>
      <c r="C12" s="23"/>
      <c r="D12" s="23"/>
      <c r="E12" s="21" t="s">
        <v>1444</v>
      </c>
      <c r="F12" s="21"/>
      <c r="G12" s="21"/>
      <c r="H12" s="21"/>
      <c r="I12" s="21"/>
      <c r="J12" s="21"/>
    </row>
    <row r="13" customFormat="false" ht="27.75" hidden="false" customHeight="true" outlineLevel="0" collapsed="false">
      <c r="B13" s="23" t="s">
        <v>1445</v>
      </c>
      <c r="C13" s="23"/>
      <c r="D13" s="23"/>
      <c r="E13" s="21" t="s">
        <v>1446</v>
      </c>
      <c r="F13" s="21"/>
      <c r="G13" s="21"/>
      <c r="H13" s="21"/>
      <c r="I13" s="21"/>
      <c r="J13" s="21"/>
    </row>
    <row r="15" customFormat="false" ht="21.75" hidden="false" customHeight="true" outlineLevel="0" collapsed="false">
      <c r="B15" s="6" t="s">
        <v>1447</v>
      </c>
      <c r="C15" s="6"/>
      <c r="D15" s="6"/>
      <c r="E15" s="6"/>
      <c r="F15" s="6"/>
      <c r="G15" s="6"/>
      <c r="H15" s="6"/>
      <c r="I15" s="6"/>
      <c r="J15" s="6"/>
    </row>
    <row r="16" customFormat="false" ht="15" hidden="false" customHeight="true" outlineLevel="0" collapsed="false">
      <c r="B16" s="140" t="s">
        <v>914</v>
      </c>
      <c r="C16" s="167" t="s">
        <v>1448</v>
      </c>
      <c r="D16" s="167"/>
      <c r="E16" s="140" t="s">
        <v>1449</v>
      </c>
      <c r="F16" s="140" t="s">
        <v>1450</v>
      </c>
      <c r="G16" s="167" t="s">
        <v>1451</v>
      </c>
      <c r="H16" s="167"/>
      <c r="I16" s="140" t="s">
        <v>1452</v>
      </c>
      <c r="J16" s="140" t="s">
        <v>1453</v>
      </c>
    </row>
    <row r="17" customFormat="false" ht="78" hidden="false" customHeight="true" outlineLevel="0" collapsed="false">
      <c r="B17" s="168"/>
      <c r="C17" s="169" t="s">
        <v>1454</v>
      </c>
      <c r="D17" s="169"/>
      <c r="E17" s="170" t="s">
        <v>1455</v>
      </c>
      <c r="F17" s="171" t="s">
        <v>751</v>
      </c>
      <c r="G17" s="172" t="s">
        <v>1456</v>
      </c>
      <c r="H17" s="172"/>
      <c r="I17" s="118" t="s">
        <v>1457</v>
      </c>
      <c r="J17" s="173" t="s">
        <v>1458</v>
      </c>
    </row>
    <row r="18" customFormat="false" ht="78" hidden="false" customHeight="true" outlineLevel="0" collapsed="false">
      <c r="B18" s="168"/>
      <c r="C18" s="174" t="s">
        <v>831</v>
      </c>
      <c r="D18" s="174"/>
      <c r="E18" s="175" t="s">
        <v>1459</v>
      </c>
      <c r="F18" s="176" t="s">
        <v>1460</v>
      </c>
      <c r="G18" s="177" t="s">
        <v>1461</v>
      </c>
      <c r="H18" s="177"/>
      <c r="I18" s="178" t="s">
        <v>1462</v>
      </c>
      <c r="J18" s="179" t="s">
        <v>1463</v>
      </c>
    </row>
    <row r="19" customFormat="false" ht="78" hidden="false" customHeight="true" outlineLevel="0" collapsed="false">
      <c r="B19" s="168"/>
      <c r="C19" s="169" t="s">
        <v>60</v>
      </c>
      <c r="D19" s="169"/>
      <c r="E19" s="170" t="s">
        <v>1459</v>
      </c>
      <c r="F19" s="171" t="s">
        <v>1460</v>
      </c>
      <c r="G19" s="172" t="s">
        <v>1130</v>
      </c>
      <c r="H19" s="172"/>
      <c r="I19" s="118" t="s">
        <v>1464</v>
      </c>
      <c r="J19" s="173" t="s">
        <v>1465</v>
      </c>
    </row>
    <row r="20" customFormat="false" ht="78" hidden="false" customHeight="true" outlineLevel="0" collapsed="false">
      <c r="B20" s="168"/>
      <c r="C20" s="174" t="s">
        <v>1466</v>
      </c>
      <c r="D20" s="174"/>
      <c r="E20" s="175" t="s">
        <v>1459</v>
      </c>
      <c r="F20" s="176" t="s">
        <v>1467</v>
      </c>
      <c r="G20" s="177" t="s">
        <v>1468</v>
      </c>
      <c r="H20" s="177"/>
      <c r="I20" s="178" t="s">
        <v>1469</v>
      </c>
      <c r="J20" s="179" t="s">
        <v>1470</v>
      </c>
    </row>
    <row r="21" customFormat="false" ht="78" hidden="false" customHeight="true" outlineLevel="0" collapsed="false">
      <c r="B21" s="168"/>
      <c r="C21" s="169" t="s">
        <v>686</v>
      </c>
      <c r="D21" s="169"/>
      <c r="E21" s="170" t="s">
        <v>1459</v>
      </c>
      <c r="F21" s="171" t="s">
        <v>1460</v>
      </c>
      <c r="G21" s="172" t="s">
        <v>1471</v>
      </c>
      <c r="H21" s="172"/>
      <c r="I21" s="118" t="s">
        <v>1472</v>
      </c>
      <c r="J21" s="173" t="s">
        <v>1473</v>
      </c>
    </row>
    <row r="22" customFormat="false" ht="78" hidden="false" customHeight="true" outlineLevel="0" collapsed="false">
      <c r="B22" s="168"/>
      <c r="C22" s="174" t="s">
        <v>1474</v>
      </c>
      <c r="D22" s="174"/>
      <c r="E22" s="175" t="s">
        <v>1475</v>
      </c>
      <c r="F22" s="176" t="s">
        <v>1476</v>
      </c>
      <c r="G22" s="177" t="s">
        <v>1477</v>
      </c>
      <c r="H22" s="177"/>
      <c r="I22" s="178" t="s">
        <v>1478</v>
      </c>
      <c r="J22" s="179" t="s">
        <v>1479</v>
      </c>
    </row>
    <row r="23" customFormat="false" ht="78" hidden="false" customHeight="true" outlineLevel="0" collapsed="false">
      <c r="B23" s="168"/>
      <c r="C23" s="169" t="s">
        <v>721</v>
      </c>
      <c r="D23" s="169"/>
      <c r="E23" s="170" t="s">
        <v>1459</v>
      </c>
      <c r="F23" s="171" t="s">
        <v>1476</v>
      </c>
      <c r="G23" s="172" t="s">
        <v>1480</v>
      </c>
      <c r="H23" s="172"/>
      <c r="I23" s="118" t="s">
        <v>1481</v>
      </c>
      <c r="J23" s="173" t="s">
        <v>1482</v>
      </c>
    </row>
    <row r="24" customFormat="false" ht="78" hidden="false" customHeight="true" outlineLevel="0" collapsed="false">
      <c r="B24" s="168"/>
      <c r="C24" s="174" t="s">
        <v>710</v>
      </c>
      <c r="D24" s="174"/>
      <c r="E24" s="175" t="s">
        <v>1483</v>
      </c>
      <c r="F24" s="176" t="s">
        <v>1460</v>
      </c>
      <c r="G24" s="177" t="s">
        <v>1484</v>
      </c>
      <c r="H24" s="177"/>
      <c r="I24" s="178" t="s">
        <v>1485</v>
      </c>
      <c r="J24" s="179" t="s">
        <v>1486</v>
      </c>
    </row>
    <row r="25" customFormat="false" ht="78" hidden="false" customHeight="true" outlineLevel="0" collapsed="false">
      <c r="B25" s="168"/>
      <c r="C25" s="169" t="s">
        <v>1487</v>
      </c>
      <c r="D25" s="169"/>
      <c r="E25" s="170" t="s">
        <v>1488</v>
      </c>
      <c r="F25" s="171" t="s">
        <v>1460</v>
      </c>
      <c r="G25" s="172" t="s">
        <v>1489</v>
      </c>
      <c r="H25" s="172"/>
      <c r="I25" s="118" t="s">
        <v>1490</v>
      </c>
      <c r="J25" s="173" t="s">
        <v>1491</v>
      </c>
    </row>
    <row r="26" customFormat="false" ht="78" hidden="false" customHeight="true" outlineLevel="0" collapsed="false">
      <c r="B26" s="168"/>
      <c r="C26" s="174" t="s">
        <v>711</v>
      </c>
      <c r="D26" s="174"/>
      <c r="E26" s="175" t="s">
        <v>1492</v>
      </c>
      <c r="F26" s="176" t="s">
        <v>1460</v>
      </c>
      <c r="G26" s="177" t="s">
        <v>1493</v>
      </c>
      <c r="H26" s="177"/>
      <c r="I26" s="178" t="s">
        <v>1494</v>
      </c>
      <c r="J26" s="179" t="s">
        <v>1495</v>
      </c>
    </row>
    <row r="27" customFormat="false" ht="78" hidden="false" customHeight="true" outlineLevel="0" collapsed="false">
      <c r="B27" s="168"/>
      <c r="C27" s="169" t="s">
        <v>664</v>
      </c>
      <c r="D27" s="169"/>
      <c r="E27" s="170" t="s">
        <v>1475</v>
      </c>
      <c r="F27" s="171" t="s">
        <v>1476</v>
      </c>
      <c r="G27" s="172" t="s">
        <v>64</v>
      </c>
      <c r="H27" s="172"/>
      <c r="I27" s="118" t="s">
        <v>1496</v>
      </c>
      <c r="J27" s="173" t="s">
        <v>1497</v>
      </c>
    </row>
    <row r="28" customFormat="false" ht="78" hidden="false" customHeight="true" outlineLevel="0" collapsed="false">
      <c r="B28" s="168"/>
      <c r="C28" s="174" t="s">
        <v>1498</v>
      </c>
      <c r="D28" s="174"/>
      <c r="E28" s="175" t="s">
        <v>1459</v>
      </c>
      <c r="F28" s="176" t="s">
        <v>1499</v>
      </c>
      <c r="G28" s="177" t="s">
        <v>71</v>
      </c>
      <c r="H28" s="177"/>
      <c r="I28" s="178" t="s">
        <v>1500</v>
      </c>
      <c r="J28" s="179" t="s">
        <v>1501</v>
      </c>
    </row>
    <row r="29" customFormat="false" ht="78" hidden="false" customHeight="true" outlineLevel="0" collapsed="false">
      <c r="B29" s="168"/>
      <c r="C29" s="169" t="s">
        <v>1502</v>
      </c>
      <c r="D29" s="169"/>
      <c r="E29" s="170" t="s">
        <v>1475</v>
      </c>
      <c r="F29" s="171" t="s">
        <v>1460</v>
      </c>
      <c r="G29" s="172" t="s">
        <v>1503</v>
      </c>
      <c r="H29" s="172"/>
      <c r="I29" s="118" t="s">
        <v>1504</v>
      </c>
      <c r="J29" s="173" t="s">
        <v>1505</v>
      </c>
    </row>
    <row r="30" customFormat="false" ht="78" hidden="false" customHeight="true" outlineLevel="0" collapsed="false">
      <c r="B30" s="168"/>
      <c r="C30" s="174" t="s">
        <v>1506</v>
      </c>
      <c r="D30" s="174"/>
      <c r="E30" s="175" t="s">
        <v>1475</v>
      </c>
      <c r="F30" s="176" t="s">
        <v>1460</v>
      </c>
      <c r="G30" s="177" t="s">
        <v>57</v>
      </c>
      <c r="H30" s="177"/>
      <c r="I30" s="178" t="s">
        <v>1507</v>
      </c>
      <c r="J30" s="179" t="s">
        <v>1508</v>
      </c>
    </row>
    <row r="31" customFormat="false" ht="78" hidden="false" customHeight="true" outlineLevel="0" collapsed="false">
      <c r="B31" s="168"/>
      <c r="C31" s="169" t="s">
        <v>1509</v>
      </c>
      <c r="D31" s="169"/>
      <c r="E31" s="170" t="s">
        <v>1510</v>
      </c>
      <c r="F31" s="171" t="s">
        <v>1476</v>
      </c>
      <c r="G31" s="172" t="s">
        <v>1511</v>
      </c>
      <c r="H31" s="172"/>
      <c r="I31" s="118" t="s">
        <v>1512</v>
      </c>
      <c r="J31" s="173" t="s">
        <v>1513</v>
      </c>
    </row>
    <row r="32" customFormat="false" ht="78" hidden="false" customHeight="true" outlineLevel="0" collapsed="false">
      <c r="B32" s="168"/>
      <c r="C32" s="174" t="s">
        <v>1514</v>
      </c>
      <c r="D32" s="174"/>
      <c r="E32" s="175" t="s">
        <v>1475</v>
      </c>
      <c r="F32" s="176" t="s">
        <v>463</v>
      </c>
      <c r="G32" s="177" t="s">
        <v>1515</v>
      </c>
      <c r="H32" s="177"/>
      <c r="I32" s="178" t="s">
        <v>1516</v>
      </c>
      <c r="J32" s="179" t="s">
        <v>1517</v>
      </c>
    </row>
    <row r="33" customFormat="false" ht="78" hidden="false" customHeight="true" outlineLevel="0" collapsed="false">
      <c r="B33" s="168"/>
      <c r="C33" s="169" t="s">
        <v>1518</v>
      </c>
      <c r="D33" s="169"/>
      <c r="E33" s="170" t="s">
        <v>1475</v>
      </c>
      <c r="F33" s="171" t="s">
        <v>1476</v>
      </c>
      <c r="G33" s="172" t="s">
        <v>1519</v>
      </c>
      <c r="H33" s="172"/>
      <c r="I33" s="118" t="s">
        <v>1520</v>
      </c>
      <c r="J33" s="173" t="s">
        <v>1521</v>
      </c>
    </row>
    <row r="34" customFormat="false" ht="78" hidden="false" customHeight="true" outlineLevel="0" collapsed="false">
      <c r="B34" s="168"/>
      <c r="C34" s="174" t="s">
        <v>1522</v>
      </c>
      <c r="D34" s="174"/>
      <c r="E34" s="175" t="s">
        <v>1523</v>
      </c>
      <c r="F34" s="176" t="s">
        <v>463</v>
      </c>
      <c r="G34" s="177" t="s">
        <v>1524</v>
      </c>
      <c r="H34" s="177"/>
      <c r="I34" s="178" t="s">
        <v>1525</v>
      </c>
      <c r="J34" s="179" t="s">
        <v>1526</v>
      </c>
    </row>
    <row r="35" customFormat="false" ht="78" hidden="false" customHeight="true" outlineLevel="0" collapsed="false">
      <c r="B35" s="168"/>
      <c r="C35" s="169" t="s">
        <v>1527</v>
      </c>
      <c r="D35" s="169"/>
      <c r="E35" s="170" t="s">
        <v>1528</v>
      </c>
      <c r="F35" s="171" t="s">
        <v>1460</v>
      </c>
      <c r="G35" s="172" t="s">
        <v>1529</v>
      </c>
      <c r="H35" s="172"/>
      <c r="I35" s="118" t="s">
        <v>1530</v>
      </c>
      <c r="J35" s="173" t="s">
        <v>1531</v>
      </c>
    </row>
    <row r="37" customFormat="false" ht="15" hidden="false" customHeight="true" outlineLevel="0" collapsed="false">
      <c r="B37" s="166" t="s">
        <v>1532</v>
      </c>
      <c r="C37" s="166"/>
      <c r="D37" s="166"/>
      <c r="E37" s="166"/>
      <c r="F37" s="166"/>
      <c r="G37" s="166"/>
      <c r="H37" s="166"/>
      <c r="I37" s="166"/>
      <c r="J37" s="166"/>
    </row>
    <row r="38" customFormat="false" ht="15" hidden="false" customHeight="false" outlineLevel="0" collapsed="false">
      <c r="B38" s="166"/>
      <c r="C38" s="166"/>
      <c r="D38" s="166"/>
      <c r="E38" s="166"/>
      <c r="F38" s="166"/>
      <c r="G38" s="166"/>
      <c r="H38" s="166"/>
      <c r="I38" s="166"/>
      <c r="J38" s="166"/>
    </row>
  </sheetData>
  <autoFilter ref="B16:J35"/>
  <mergeCells count="61">
    <mergeCell ref="B2:G2"/>
    <mergeCell ref="H2:J2"/>
    <mergeCell ref="B3:J3"/>
    <mergeCell ref="B4:D4"/>
    <mergeCell ref="B6:J6"/>
    <mergeCell ref="B7:D7"/>
    <mergeCell ref="E7:J7"/>
    <mergeCell ref="B8:D8"/>
    <mergeCell ref="E8:J8"/>
    <mergeCell ref="B9:D9"/>
    <mergeCell ref="E9:J9"/>
    <mergeCell ref="B10:D10"/>
    <mergeCell ref="E10:J10"/>
    <mergeCell ref="B11:D11"/>
    <mergeCell ref="E11:J11"/>
    <mergeCell ref="B12:D12"/>
    <mergeCell ref="E12:J12"/>
    <mergeCell ref="B13:D13"/>
    <mergeCell ref="E13:J13"/>
    <mergeCell ref="B15:J15"/>
    <mergeCell ref="C16:D16"/>
    <mergeCell ref="G16:H16"/>
    <mergeCell ref="C17:D17"/>
    <mergeCell ref="G17:H17"/>
    <mergeCell ref="C18:D18"/>
    <mergeCell ref="G18:H18"/>
    <mergeCell ref="C19:D19"/>
    <mergeCell ref="G19:H19"/>
    <mergeCell ref="C20:D20"/>
    <mergeCell ref="G20:H20"/>
    <mergeCell ref="C21:D21"/>
    <mergeCell ref="G21:H21"/>
    <mergeCell ref="C22:D22"/>
    <mergeCell ref="G22:H22"/>
    <mergeCell ref="C23:D23"/>
    <mergeCell ref="G23:H23"/>
    <mergeCell ref="C24:D24"/>
    <mergeCell ref="G24:H24"/>
    <mergeCell ref="C25:D25"/>
    <mergeCell ref="G25:H25"/>
    <mergeCell ref="C26:D26"/>
    <mergeCell ref="G26:H26"/>
    <mergeCell ref="C27:D27"/>
    <mergeCell ref="G27:H27"/>
    <mergeCell ref="C28:D28"/>
    <mergeCell ref="G28:H28"/>
    <mergeCell ref="C29:D29"/>
    <mergeCell ref="G29:H29"/>
    <mergeCell ref="C30:D30"/>
    <mergeCell ref="G30:H30"/>
    <mergeCell ref="C31:D31"/>
    <mergeCell ref="G31:H31"/>
    <mergeCell ref="C32:D32"/>
    <mergeCell ref="G32:H32"/>
    <mergeCell ref="C33:D33"/>
    <mergeCell ref="G33:H33"/>
    <mergeCell ref="C34:D34"/>
    <mergeCell ref="G34:H34"/>
    <mergeCell ref="C35:D35"/>
    <mergeCell ref="G35:H35"/>
    <mergeCell ref="B37:J38"/>
  </mergeCells>
  <conditionalFormatting sqref="E17:E35">
    <cfRule type="expression" priority="2" aboveAverage="0" equalAverage="0" bottom="0" percent="0" rank="0" text="" dxfId="45">
      <formula>LEFT(E17,1)="⛔"</formula>
    </cfRule>
    <cfRule type="expression" priority="3" aboveAverage="0" equalAverage="0" bottom="0" percent="0" rank="0" text="" dxfId="11">
      <formula>LEFT(E17,9)="BẮT BUỘC"</formula>
    </cfRule>
    <cfRule type="expression" priority="4" aboveAverage="0" equalAverage="0" bottom="0" percent="0" rank="0" text="" dxfId="18">
      <formula>LEFT(E17,7)="NÊN LẤY"</formula>
    </cfRule>
  </conditionalFormatting>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true"/>
  </sheetPr>
  <dimension ref="B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9"/>
    <col collapsed="false" customWidth="true" hidden="false" outlineLevel="0" max="3" min="3" style="0" width="34"/>
    <col collapsed="false" customWidth="true" hidden="false" outlineLevel="0" max="4" min="4" style="0" width="18"/>
    <col collapsed="false" customWidth="true" hidden="false" outlineLevel="0" max="5" min="5" style="0" width="14"/>
    <col collapsed="false" customWidth="true" hidden="false" outlineLevel="0" max="6" min="6" style="0" width="40"/>
    <col collapsed="false" customWidth="true" hidden="false" outlineLevel="0" max="7" min="7" style="0" width="38"/>
    <col collapsed="false" customWidth="true" hidden="false" outlineLevel="0" max="14" min="8" style="0" width="12.5"/>
  </cols>
  <sheetData>
    <row r="1" customFormat="false" ht="7.5" hidden="false" customHeight="true" outlineLevel="0" collapsed="false">
      <c r="B1" s="1"/>
      <c r="C1" s="1"/>
      <c r="D1" s="1"/>
      <c r="E1" s="1"/>
      <c r="F1" s="1"/>
      <c r="G1" s="1"/>
    </row>
    <row r="2" customFormat="false" ht="33.75" hidden="false" customHeight="true" outlineLevel="0" collapsed="false">
      <c r="B2" s="133" t="s">
        <v>1533</v>
      </c>
      <c r="C2" s="133"/>
      <c r="D2" s="133"/>
      <c r="E2" s="5" t="s">
        <v>121</v>
      </c>
      <c r="F2" s="5"/>
      <c r="G2" s="5"/>
    </row>
    <row r="3" customFormat="false" ht="19.5" hidden="false" customHeight="true" outlineLevel="0" collapsed="false">
      <c r="B3" s="134" t="s">
        <v>1534</v>
      </c>
      <c r="C3" s="134"/>
      <c r="D3" s="134"/>
      <c r="E3" s="134"/>
      <c r="F3" s="134"/>
      <c r="G3" s="134"/>
    </row>
    <row r="4" customFormat="false" ht="18" hidden="false" customHeight="true" outlineLevel="0" collapsed="false">
      <c r="B4" s="28" t="s">
        <v>124</v>
      </c>
      <c r="C4" s="28"/>
      <c r="D4" s="28"/>
      <c r="E4" s="1"/>
      <c r="F4" s="1"/>
      <c r="G4" s="1"/>
    </row>
    <row r="5" customFormat="false" ht="9.75" hidden="false" customHeight="true" outlineLevel="0" collapsed="false"/>
    <row r="6" customFormat="false" ht="21.75" hidden="false" customHeight="true" outlineLevel="0" collapsed="false">
      <c r="B6" s="6" t="s">
        <v>1535</v>
      </c>
      <c r="C6" s="6"/>
      <c r="D6" s="6"/>
      <c r="E6" s="6"/>
      <c r="F6" s="6"/>
      <c r="G6" s="6"/>
    </row>
    <row r="7" customFormat="false" ht="30" hidden="false" customHeight="true" outlineLevel="0" collapsed="false">
      <c r="B7" s="23" t="s">
        <v>1536</v>
      </c>
      <c r="C7" s="23"/>
      <c r="D7" s="21" t="s">
        <v>1537</v>
      </c>
      <c r="E7" s="21"/>
      <c r="F7" s="21"/>
      <c r="G7" s="21"/>
    </row>
    <row r="8" customFormat="false" ht="30" hidden="false" customHeight="true" outlineLevel="0" collapsed="false">
      <c r="B8" s="23" t="s">
        <v>1538</v>
      </c>
      <c r="C8" s="23"/>
      <c r="D8" s="21" t="s">
        <v>1539</v>
      </c>
      <c r="E8" s="21"/>
      <c r="F8" s="21"/>
      <c r="G8" s="21"/>
    </row>
    <row r="9" customFormat="false" ht="30" hidden="false" customHeight="true" outlineLevel="0" collapsed="false">
      <c r="B9" s="23" t="s">
        <v>1540</v>
      </c>
      <c r="C9" s="23"/>
      <c r="D9" s="21" t="s">
        <v>1541</v>
      </c>
      <c r="E9" s="21"/>
      <c r="F9" s="21"/>
      <c r="G9" s="21"/>
    </row>
    <row r="10" customFormat="false" ht="30" hidden="false" customHeight="true" outlineLevel="0" collapsed="false">
      <c r="B10" s="23" t="s">
        <v>1542</v>
      </c>
      <c r="C10" s="23"/>
      <c r="D10" s="21" t="s">
        <v>1543</v>
      </c>
      <c r="E10" s="21"/>
      <c r="F10" s="21"/>
      <c r="G10" s="21"/>
    </row>
    <row r="11" customFormat="false" ht="30" hidden="false" customHeight="true" outlineLevel="0" collapsed="false">
      <c r="B11" s="23" t="s">
        <v>1439</v>
      </c>
      <c r="C11" s="23"/>
      <c r="D11" s="21" t="s">
        <v>1544</v>
      </c>
      <c r="E11" s="21"/>
      <c r="F11" s="21"/>
      <c r="G11" s="21"/>
    </row>
    <row r="13" customFormat="false" ht="21.75" hidden="false" customHeight="true" outlineLevel="0" collapsed="false">
      <c r="B13" s="6" t="s">
        <v>1545</v>
      </c>
      <c r="C13" s="6"/>
      <c r="D13" s="6"/>
      <c r="E13" s="6"/>
      <c r="F13" s="6"/>
      <c r="G13" s="6"/>
    </row>
    <row r="14" customFormat="false" ht="15" hidden="false" customHeight="false" outlineLevel="0" collapsed="false">
      <c r="B14" s="140" t="s">
        <v>914</v>
      </c>
      <c r="C14" s="140" t="s">
        <v>1448</v>
      </c>
      <c r="D14" s="140" t="s">
        <v>916</v>
      </c>
      <c r="E14" s="140" t="s">
        <v>51</v>
      </c>
      <c r="F14" s="140" t="s">
        <v>1546</v>
      </c>
      <c r="G14" s="140" t="s">
        <v>918</v>
      </c>
    </row>
    <row r="15" customFormat="false" ht="39.75" hidden="false" customHeight="true" outlineLevel="0" collapsed="false">
      <c r="B15" s="141"/>
      <c r="C15" s="144" t="s">
        <v>698</v>
      </c>
      <c r="D15" s="142" t="s">
        <v>1547</v>
      </c>
      <c r="E15" s="180" t="s">
        <v>56</v>
      </c>
      <c r="F15" s="142" t="s">
        <v>1548</v>
      </c>
      <c r="G15" s="142" t="s">
        <v>1549</v>
      </c>
    </row>
    <row r="16" customFormat="false" ht="39.75" hidden="false" customHeight="true" outlineLevel="0" collapsed="false">
      <c r="B16" s="145"/>
      <c r="C16" s="148" t="s">
        <v>1550</v>
      </c>
      <c r="D16" s="147" t="s">
        <v>1547</v>
      </c>
      <c r="E16" s="181" t="s">
        <v>56</v>
      </c>
      <c r="F16" s="147" t="s">
        <v>1551</v>
      </c>
      <c r="G16" s="147" t="s">
        <v>1552</v>
      </c>
    </row>
    <row r="17" customFormat="false" ht="39.75" hidden="false" customHeight="true" outlineLevel="0" collapsed="false">
      <c r="B17" s="141"/>
      <c r="C17" s="144" t="s">
        <v>1553</v>
      </c>
      <c r="D17" s="142" t="s">
        <v>1547</v>
      </c>
      <c r="E17" s="180" t="s">
        <v>56</v>
      </c>
      <c r="F17" s="142" t="s">
        <v>1554</v>
      </c>
      <c r="G17" s="142" t="s">
        <v>1555</v>
      </c>
    </row>
    <row r="18" customFormat="false" ht="39.75" hidden="false" customHeight="true" outlineLevel="0" collapsed="false">
      <c r="B18" s="145"/>
      <c r="C18" s="148" t="s">
        <v>1556</v>
      </c>
      <c r="D18" s="147" t="s">
        <v>1557</v>
      </c>
      <c r="E18" s="181" t="s">
        <v>56</v>
      </c>
      <c r="F18" s="147" t="s">
        <v>1558</v>
      </c>
      <c r="G18" s="147" t="s">
        <v>1559</v>
      </c>
    </row>
    <row r="19" customFormat="false" ht="39.75" hidden="false" customHeight="true" outlineLevel="0" collapsed="false">
      <c r="B19" s="141"/>
      <c r="C19" s="144" t="s">
        <v>699</v>
      </c>
      <c r="D19" s="142" t="s">
        <v>1547</v>
      </c>
      <c r="E19" s="180" t="s">
        <v>56</v>
      </c>
      <c r="F19" s="142" t="s">
        <v>1560</v>
      </c>
      <c r="G19" s="142" t="s">
        <v>1561</v>
      </c>
    </row>
    <row r="20" customFormat="false" ht="39.75" hidden="false" customHeight="true" outlineLevel="0" collapsed="false">
      <c r="B20" s="145"/>
      <c r="C20" s="148" t="s">
        <v>711</v>
      </c>
      <c r="D20" s="147" t="s">
        <v>1547</v>
      </c>
      <c r="E20" s="181" t="s">
        <v>542</v>
      </c>
      <c r="F20" s="147" t="s">
        <v>1562</v>
      </c>
      <c r="G20" s="147" t="s">
        <v>1563</v>
      </c>
    </row>
    <row r="21" customFormat="false" ht="39.75" hidden="false" customHeight="true" outlineLevel="0" collapsed="false">
      <c r="B21" s="141"/>
      <c r="C21" s="144" t="s">
        <v>1564</v>
      </c>
      <c r="D21" s="142" t="s">
        <v>1565</v>
      </c>
      <c r="E21" s="180" t="s">
        <v>66</v>
      </c>
      <c r="F21" s="142" t="s">
        <v>1566</v>
      </c>
      <c r="G21" s="142" t="s">
        <v>1567</v>
      </c>
    </row>
    <row r="22" customFormat="false" ht="39.75" hidden="false" customHeight="true" outlineLevel="0" collapsed="false">
      <c r="B22" s="145"/>
      <c r="C22" s="148" t="s">
        <v>1568</v>
      </c>
      <c r="D22" s="147" t="s">
        <v>1569</v>
      </c>
      <c r="E22" s="181" t="s">
        <v>66</v>
      </c>
      <c r="F22" s="147" t="s">
        <v>1570</v>
      </c>
      <c r="G22" s="147" t="s">
        <v>1571</v>
      </c>
    </row>
    <row r="23" customFormat="false" ht="39.75" hidden="false" customHeight="true" outlineLevel="0" collapsed="false">
      <c r="B23" s="141"/>
      <c r="C23" s="144" t="s">
        <v>1572</v>
      </c>
      <c r="D23" s="142" t="s">
        <v>1547</v>
      </c>
      <c r="E23" s="180" t="s">
        <v>66</v>
      </c>
      <c r="F23" s="142" t="s">
        <v>1573</v>
      </c>
      <c r="G23" s="142" t="s">
        <v>1574</v>
      </c>
    </row>
    <row r="24" customFormat="false" ht="39.75" hidden="false" customHeight="true" outlineLevel="0" collapsed="false">
      <c r="B24" s="145"/>
      <c r="C24" s="148" t="s">
        <v>1575</v>
      </c>
      <c r="D24" s="147" t="s">
        <v>1547</v>
      </c>
      <c r="E24" s="181" t="s">
        <v>56</v>
      </c>
      <c r="F24" s="147" t="s">
        <v>1551</v>
      </c>
      <c r="G24" s="147" t="s">
        <v>1561</v>
      </c>
    </row>
    <row r="25" customFormat="false" ht="39.75" hidden="false" customHeight="true" outlineLevel="0" collapsed="false">
      <c r="B25" s="141"/>
      <c r="C25" s="144" t="s">
        <v>741</v>
      </c>
      <c r="D25" s="142" t="s">
        <v>979</v>
      </c>
      <c r="E25" s="180" t="s">
        <v>56</v>
      </c>
      <c r="F25" s="142" t="s">
        <v>253</v>
      </c>
      <c r="G25" s="142" t="s">
        <v>1576</v>
      </c>
    </row>
    <row r="26" customFormat="false" ht="39.75" hidden="false" customHeight="true" outlineLevel="0" collapsed="false">
      <c r="B26" s="145"/>
      <c r="C26" s="148" t="s">
        <v>1577</v>
      </c>
      <c r="D26" s="147" t="s">
        <v>979</v>
      </c>
      <c r="E26" s="181" t="s">
        <v>66</v>
      </c>
      <c r="F26" s="147" t="s">
        <v>1578</v>
      </c>
      <c r="G26" s="147" t="s">
        <v>1579</v>
      </c>
    </row>
    <row r="27" customFormat="false" ht="39.75" hidden="false" customHeight="true" outlineLevel="0" collapsed="false">
      <c r="B27" s="141"/>
      <c r="C27" s="144" t="s">
        <v>1580</v>
      </c>
      <c r="D27" s="142" t="s">
        <v>979</v>
      </c>
      <c r="E27" s="180" t="s">
        <v>56</v>
      </c>
      <c r="F27" s="142" t="s">
        <v>253</v>
      </c>
      <c r="G27" s="142" t="s">
        <v>1581</v>
      </c>
    </row>
    <row r="28" customFormat="false" ht="39.75" hidden="false" customHeight="true" outlineLevel="0" collapsed="false">
      <c r="B28" s="145"/>
      <c r="C28" s="148" t="s">
        <v>1582</v>
      </c>
      <c r="D28" s="147" t="s">
        <v>979</v>
      </c>
      <c r="E28" s="181" t="s">
        <v>66</v>
      </c>
      <c r="F28" s="147" t="s">
        <v>253</v>
      </c>
      <c r="G28" s="147" t="s">
        <v>1583</v>
      </c>
    </row>
    <row r="29" customFormat="false" ht="39.75" hidden="false" customHeight="true" outlineLevel="0" collapsed="false">
      <c r="B29" s="141"/>
      <c r="C29" s="144" t="s">
        <v>650</v>
      </c>
      <c r="D29" s="142" t="s">
        <v>979</v>
      </c>
      <c r="E29" s="180" t="s">
        <v>56</v>
      </c>
      <c r="F29" s="142" t="s">
        <v>1584</v>
      </c>
      <c r="G29" s="142" t="s">
        <v>1585</v>
      </c>
    </row>
    <row r="30" customFormat="false" ht="39.75" hidden="false" customHeight="true" outlineLevel="0" collapsed="false">
      <c r="B30" s="145"/>
      <c r="C30" s="148" t="s">
        <v>1502</v>
      </c>
      <c r="D30" s="147" t="s">
        <v>1586</v>
      </c>
      <c r="E30" s="181" t="s">
        <v>1587</v>
      </c>
      <c r="F30" s="147" t="s">
        <v>1588</v>
      </c>
      <c r="G30" s="147" t="s">
        <v>1589</v>
      </c>
    </row>
    <row r="31" customFormat="false" ht="39.75" hidden="false" customHeight="true" outlineLevel="0" collapsed="false">
      <c r="B31" s="141"/>
      <c r="C31" s="144" t="s">
        <v>1590</v>
      </c>
      <c r="D31" s="142" t="s">
        <v>1591</v>
      </c>
      <c r="E31" s="180" t="s">
        <v>66</v>
      </c>
      <c r="F31" s="142" t="s">
        <v>1592</v>
      </c>
      <c r="G31" s="142" t="s">
        <v>1593</v>
      </c>
    </row>
    <row r="32" customFormat="false" ht="39.75" hidden="false" customHeight="true" outlineLevel="0" collapsed="false">
      <c r="B32" s="145"/>
      <c r="C32" s="148" t="s">
        <v>1518</v>
      </c>
      <c r="D32" s="147" t="s">
        <v>1594</v>
      </c>
      <c r="E32" s="181" t="s">
        <v>66</v>
      </c>
      <c r="F32" s="147" t="s">
        <v>1595</v>
      </c>
      <c r="G32" s="147" t="s">
        <v>1596</v>
      </c>
    </row>
    <row r="33" customFormat="false" ht="39.75" hidden="false" customHeight="true" outlineLevel="0" collapsed="false">
      <c r="B33" s="141"/>
      <c r="C33" s="144" t="s">
        <v>663</v>
      </c>
      <c r="D33" s="142" t="s">
        <v>1597</v>
      </c>
      <c r="E33" s="180" t="s">
        <v>56</v>
      </c>
      <c r="F33" s="142" t="s">
        <v>1598</v>
      </c>
      <c r="G33" s="142" t="s">
        <v>1599</v>
      </c>
    </row>
    <row r="34" customFormat="false" ht="39.75" hidden="false" customHeight="true" outlineLevel="0" collapsed="false">
      <c r="B34" s="145"/>
      <c r="C34" s="148" t="s">
        <v>710</v>
      </c>
      <c r="D34" s="147" t="s">
        <v>1600</v>
      </c>
      <c r="E34" s="181" t="s">
        <v>56</v>
      </c>
      <c r="F34" s="147" t="s">
        <v>1601</v>
      </c>
      <c r="G34" s="147" t="s">
        <v>1549</v>
      </c>
    </row>
    <row r="35" customFormat="false" ht="39.75" hidden="false" customHeight="true" outlineLevel="0" collapsed="false">
      <c r="B35" s="141"/>
      <c r="C35" s="144" t="s">
        <v>1602</v>
      </c>
      <c r="D35" s="142" t="s">
        <v>1603</v>
      </c>
      <c r="E35" s="180" t="s">
        <v>1604</v>
      </c>
      <c r="F35" s="142" t="s">
        <v>1605</v>
      </c>
      <c r="G35" s="142" t="s">
        <v>1606</v>
      </c>
    </row>
    <row r="36" customFormat="false" ht="39.75" hidden="false" customHeight="true" outlineLevel="0" collapsed="false">
      <c r="B36" s="145"/>
      <c r="C36" s="148" t="s">
        <v>60</v>
      </c>
      <c r="D36" s="147" t="s">
        <v>1607</v>
      </c>
      <c r="E36" s="181" t="s">
        <v>542</v>
      </c>
      <c r="F36" s="147" t="s">
        <v>1608</v>
      </c>
      <c r="G36" s="147" t="s">
        <v>1609</v>
      </c>
    </row>
    <row r="37" customFormat="false" ht="39.75" hidden="false" customHeight="true" outlineLevel="0" collapsed="false">
      <c r="B37" s="141"/>
      <c r="C37" s="144" t="s">
        <v>1454</v>
      </c>
      <c r="D37" s="142" t="s">
        <v>1610</v>
      </c>
      <c r="E37" s="180" t="s">
        <v>1611</v>
      </c>
      <c r="F37" s="142" t="s">
        <v>751</v>
      </c>
      <c r="G37" s="142" t="s">
        <v>1612</v>
      </c>
    </row>
    <row r="38" customFormat="false" ht="39.75" hidden="false" customHeight="true" outlineLevel="0" collapsed="false">
      <c r="B38" s="145"/>
      <c r="C38" s="148" t="s">
        <v>831</v>
      </c>
      <c r="D38" s="147" t="s">
        <v>1610</v>
      </c>
      <c r="E38" s="181" t="s">
        <v>542</v>
      </c>
      <c r="F38" s="147" t="s">
        <v>1613</v>
      </c>
      <c r="G38" s="147" t="s">
        <v>1614</v>
      </c>
    </row>
    <row r="39" customFormat="false" ht="39.75" hidden="false" customHeight="true" outlineLevel="0" collapsed="false">
      <c r="B39" s="141"/>
      <c r="C39" s="144" t="s">
        <v>1615</v>
      </c>
      <c r="D39" s="142" t="s">
        <v>1616</v>
      </c>
      <c r="E39" s="180" t="s">
        <v>56</v>
      </c>
      <c r="F39" s="142" t="s">
        <v>1617</v>
      </c>
      <c r="G39" s="142" t="s">
        <v>1618</v>
      </c>
    </row>
    <row r="40" customFormat="false" ht="39.75" hidden="false" customHeight="true" outlineLevel="0" collapsed="false">
      <c r="B40" s="145"/>
      <c r="C40" s="148" t="s">
        <v>686</v>
      </c>
      <c r="D40" s="147" t="s">
        <v>1619</v>
      </c>
      <c r="E40" s="181" t="s">
        <v>548</v>
      </c>
      <c r="F40" s="147" t="s">
        <v>1620</v>
      </c>
      <c r="G40" s="147" t="s">
        <v>1621</v>
      </c>
    </row>
    <row r="41" customFormat="false" ht="39.75" hidden="false" customHeight="true" outlineLevel="0" collapsed="false">
      <c r="B41" s="141"/>
      <c r="C41" s="144" t="s">
        <v>1474</v>
      </c>
      <c r="D41" s="142" t="s">
        <v>1619</v>
      </c>
      <c r="E41" s="180" t="s">
        <v>542</v>
      </c>
      <c r="F41" s="142" t="s">
        <v>1622</v>
      </c>
      <c r="G41" s="142" t="s">
        <v>543</v>
      </c>
    </row>
    <row r="42" customFormat="false" ht="39.75" hidden="false" customHeight="true" outlineLevel="0" collapsed="false">
      <c r="B42" s="145"/>
      <c r="C42" s="148" t="s">
        <v>814</v>
      </c>
      <c r="D42" s="147" t="s">
        <v>1597</v>
      </c>
      <c r="E42" s="181" t="s">
        <v>66</v>
      </c>
      <c r="F42" s="147" t="s">
        <v>1623</v>
      </c>
      <c r="G42" s="147" t="s">
        <v>1624</v>
      </c>
    </row>
    <row r="43" customFormat="false" ht="39.75" hidden="false" customHeight="true" outlineLevel="0" collapsed="false">
      <c r="B43" s="141"/>
      <c r="C43" s="144" t="s">
        <v>1625</v>
      </c>
      <c r="D43" s="142" t="s">
        <v>1626</v>
      </c>
      <c r="E43" s="180" t="s">
        <v>66</v>
      </c>
      <c r="F43" s="142" t="s">
        <v>1515</v>
      </c>
      <c r="G43" s="142" t="s">
        <v>1627</v>
      </c>
    </row>
    <row r="44" customFormat="false" ht="39.75" hidden="false" customHeight="true" outlineLevel="0" collapsed="false">
      <c r="B44" s="145"/>
      <c r="C44" s="148" t="s">
        <v>664</v>
      </c>
      <c r="D44" s="147" t="s">
        <v>1628</v>
      </c>
      <c r="E44" s="181" t="s">
        <v>66</v>
      </c>
      <c r="F44" s="147" t="s">
        <v>1629</v>
      </c>
      <c r="G44" s="147" t="s">
        <v>1630</v>
      </c>
    </row>
    <row r="45" customFormat="false" ht="39.75" hidden="false" customHeight="true" outlineLevel="0" collapsed="false">
      <c r="B45" s="141"/>
      <c r="C45" s="144" t="s">
        <v>721</v>
      </c>
      <c r="D45" s="142" t="s">
        <v>1631</v>
      </c>
      <c r="E45" s="180" t="s">
        <v>66</v>
      </c>
      <c r="F45" s="142" t="s">
        <v>1632</v>
      </c>
      <c r="G45" s="142" t="s">
        <v>1633</v>
      </c>
    </row>
    <row r="46" customFormat="false" ht="39.75" hidden="false" customHeight="true" outlineLevel="0" collapsed="false">
      <c r="B46" s="145"/>
      <c r="C46" s="148" t="s">
        <v>652</v>
      </c>
      <c r="D46" s="147" t="s">
        <v>1597</v>
      </c>
      <c r="E46" s="181" t="s">
        <v>56</v>
      </c>
      <c r="F46" s="147" t="s">
        <v>1634</v>
      </c>
      <c r="G46" s="147" t="s">
        <v>1635</v>
      </c>
    </row>
    <row r="47" customFormat="false" ht="39.75" hidden="false" customHeight="true" outlineLevel="0" collapsed="false">
      <c r="B47" s="141"/>
      <c r="C47" s="144" t="s">
        <v>1636</v>
      </c>
      <c r="D47" s="142" t="s">
        <v>1597</v>
      </c>
      <c r="E47" s="180" t="s">
        <v>66</v>
      </c>
      <c r="F47" s="142" t="s">
        <v>1637</v>
      </c>
      <c r="G47" s="142" t="s">
        <v>1638</v>
      </c>
    </row>
    <row r="48" customFormat="false" ht="39.75" hidden="false" customHeight="true" outlineLevel="0" collapsed="false">
      <c r="B48" s="145"/>
      <c r="C48" s="148" t="s">
        <v>1639</v>
      </c>
      <c r="D48" s="147" t="s">
        <v>1597</v>
      </c>
      <c r="E48" s="181" t="s">
        <v>66</v>
      </c>
      <c r="F48" s="147" t="s">
        <v>1640</v>
      </c>
      <c r="G48" s="147" t="s">
        <v>1641</v>
      </c>
    </row>
    <row r="49" customFormat="false" ht="39.75" hidden="false" customHeight="true" outlineLevel="0" collapsed="false">
      <c r="B49" s="141"/>
      <c r="C49" s="144" t="s">
        <v>1642</v>
      </c>
      <c r="D49" s="142" t="s">
        <v>1597</v>
      </c>
      <c r="E49" s="180" t="s">
        <v>1611</v>
      </c>
      <c r="F49" s="142" t="s">
        <v>751</v>
      </c>
      <c r="G49" s="142" t="s">
        <v>1643</v>
      </c>
    </row>
    <row r="50" customFormat="false" ht="39.75" hidden="false" customHeight="true" outlineLevel="0" collapsed="false">
      <c r="B50" s="145"/>
      <c r="C50" s="148" t="s">
        <v>1644</v>
      </c>
      <c r="D50" s="147" t="s">
        <v>1597</v>
      </c>
      <c r="E50" s="181" t="s">
        <v>1611</v>
      </c>
      <c r="F50" s="147" t="s">
        <v>751</v>
      </c>
      <c r="G50" s="147" t="s">
        <v>1643</v>
      </c>
    </row>
    <row r="51" customFormat="false" ht="39.75" hidden="false" customHeight="true" outlineLevel="0" collapsed="false">
      <c r="B51" s="141"/>
      <c r="C51" s="144" t="s">
        <v>1645</v>
      </c>
      <c r="D51" s="142" t="s">
        <v>1597</v>
      </c>
      <c r="E51" s="180" t="s">
        <v>56</v>
      </c>
      <c r="F51" s="142" t="s">
        <v>1141</v>
      </c>
      <c r="G51" s="142" t="s">
        <v>1646</v>
      </c>
    </row>
    <row r="52" customFormat="false" ht="39.75" hidden="false" customHeight="true" outlineLevel="0" collapsed="false">
      <c r="B52" s="145"/>
      <c r="C52" s="148" t="s">
        <v>1466</v>
      </c>
      <c r="D52" s="147" t="s">
        <v>1647</v>
      </c>
      <c r="E52" s="181" t="s">
        <v>542</v>
      </c>
      <c r="F52" s="147" t="s">
        <v>1648</v>
      </c>
      <c r="G52" s="147" t="s">
        <v>1649</v>
      </c>
    </row>
    <row r="53" customFormat="false" ht="39.75" hidden="false" customHeight="true" outlineLevel="0" collapsed="false">
      <c r="B53" s="141"/>
      <c r="C53" s="144" t="s">
        <v>1650</v>
      </c>
      <c r="D53" s="142" t="s">
        <v>552</v>
      </c>
      <c r="E53" s="180" t="s">
        <v>66</v>
      </c>
      <c r="F53" s="142" t="s">
        <v>554</v>
      </c>
      <c r="G53" s="142" t="s">
        <v>1651</v>
      </c>
    </row>
    <row r="54" customFormat="false" ht="39.75" hidden="false" customHeight="true" outlineLevel="0" collapsed="false">
      <c r="B54" s="145"/>
      <c r="C54" s="148" t="s">
        <v>1652</v>
      </c>
      <c r="D54" s="147" t="s">
        <v>157</v>
      </c>
      <c r="E54" s="181" t="s">
        <v>542</v>
      </c>
      <c r="F54" s="147" t="s">
        <v>1653</v>
      </c>
      <c r="G54" s="147" t="s">
        <v>1654</v>
      </c>
    </row>
    <row r="56" customFormat="false" ht="15" hidden="false" customHeight="true" outlineLevel="0" collapsed="false">
      <c r="B56" s="139" t="s">
        <v>1655</v>
      </c>
      <c r="C56" s="139"/>
      <c r="D56" s="139"/>
      <c r="E56" s="139"/>
      <c r="F56" s="139"/>
      <c r="G56" s="139"/>
    </row>
  </sheetData>
  <autoFilter ref="B14:G54"/>
  <mergeCells count="17">
    <mergeCell ref="B2:D2"/>
    <mergeCell ref="E2:G2"/>
    <mergeCell ref="B3:G3"/>
    <mergeCell ref="B4:D4"/>
    <mergeCell ref="B6:G6"/>
    <mergeCell ref="B7:C7"/>
    <mergeCell ref="D7:G7"/>
    <mergeCell ref="B8:C8"/>
    <mergeCell ref="D8:G8"/>
    <mergeCell ref="B9:C9"/>
    <mergeCell ref="D9:G9"/>
    <mergeCell ref="B10:C10"/>
    <mergeCell ref="D10:G10"/>
    <mergeCell ref="B11:C11"/>
    <mergeCell ref="D11:G11"/>
    <mergeCell ref="B13:G13"/>
    <mergeCell ref="B56:G56"/>
  </mergeCells>
  <conditionalFormatting sqref="E15:E54">
    <cfRule type="expression" priority="2" aboveAverage="0" equalAverage="0" bottom="0" percent="0" rank="0" text="" dxfId="0">
      <formula>LEFT(E15,1)="S"</formula>
    </cfRule>
    <cfRule type="expression" priority="3" aboveAverage="0" equalAverage="0" bottom="0" percent="0" rank="0" text="" dxfId="1">
      <formula>LEFT(E15,1)="A"</formula>
    </cfRule>
    <cfRule type="expression" priority="4" aboveAverage="0" equalAverage="0" bottom="0" percent="0" rank="0" text="" dxfId="2">
      <formula>LEFT(E15,1)="B"</formula>
    </cfRule>
    <cfRule type="expression" priority="5" aboveAverage="0" equalAverage="0" bottom="0" percent="0" rank="0" text="" dxfId="3">
      <formula>LEFT(E15,1)="C"</formula>
    </cfRule>
  </conditionalFormatting>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B1:N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14" min="2"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1656</v>
      </c>
      <c r="C2" s="25"/>
      <c r="D2" s="25"/>
      <c r="E2" s="25"/>
      <c r="F2" s="25"/>
      <c r="G2" s="25"/>
      <c r="H2" s="25"/>
      <c r="I2" s="25"/>
      <c r="J2" s="25"/>
      <c r="K2" s="25"/>
      <c r="L2" s="5" t="s">
        <v>121</v>
      </c>
      <c r="M2" s="5"/>
      <c r="N2" s="5"/>
    </row>
    <row r="3" customFormat="false" ht="19.5" hidden="false" customHeight="true" outlineLevel="0" collapsed="false">
      <c r="B3" s="26" t="s">
        <v>1657</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5.5" hidden="false" customHeight="true" outlineLevel="0" collapsed="false">
      <c r="B6" s="23" t="s">
        <v>1658</v>
      </c>
      <c r="C6" s="23"/>
      <c r="D6" s="23"/>
      <c r="E6" s="30" t="s">
        <v>487</v>
      </c>
      <c r="F6" s="30"/>
      <c r="G6" s="30"/>
      <c r="H6" s="30"/>
      <c r="J6" s="182" t="str">
        <f aca="false">INDEX(DATA!$EQ$2:$EQ$36,MATCH($E$6,DATA!$EP$2:$EP$36,0))</f>
        <v>Tộc (cơ chế)</v>
      </c>
      <c r="K6" s="182"/>
      <c r="L6" s="183" t="str">
        <f aca="false">"Mốc: "&amp;INDEX(DATA!$ER$2:$ER$36,MATCH($E$6,DATA!$EP$2:$EP$36,0))</f>
        <v>Mốc: 3 / 5 / 7 / 9 / 11</v>
      </c>
      <c r="M6" s="183"/>
      <c r="N6" s="183"/>
    </row>
    <row r="7" customFormat="false" ht="30" hidden="false" customHeight="true" outlineLevel="0" collapsed="false">
      <c r="B7" s="23" t="s">
        <v>1659</v>
      </c>
      <c r="C7" s="23"/>
      <c r="D7" s="23"/>
      <c r="E7" s="21" t="str">
        <f aca="false">INDEX(DATA!$ES$2:$ES$36,MATCH($E$6,DATA!$EP$2:$EP$36,0))</f>
        <v>Sau mỗi trận, Tinh Linh được cường hoá. (3) nâng cấp Tinh Linh + SMPT · (5) Tinh Linh xuất hiện ở MỌI lượt cửa hàng · (7) +4 vàng mỗi lần mua Tinh Linh · (9) mua 2 Tinh Linh/vòng · (11) Tinh Linh tràn đầy. Phải ra sân đủ 3 Hoa Linh mới có Tinh Linh nâng cấp. ⚠ 18.3: hàng loạt Tinh Linh của Hoa Linh bị giảm sức mạnh (sát thương, máu, vàng) → đội Hoa Linh yếu hơn trước.</v>
      </c>
      <c r="F7" s="21"/>
      <c r="G7" s="21"/>
      <c r="H7" s="21"/>
      <c r="I7" s="21"/>
      <c r="J7" s="21"/>
      <c r="K7" s="21"/>
      <c r="L7" s="21"/>
      <c r="M7" s="21"/>
      <c r="N7" s="21"/>
    </row>
    <row r="8" customFormat="false" ht="30" hidden="false" customHeight="true" outlineLevel="0" collapsed="false">
      <c r="B8" s="23"/>
      <c r="C8" s="23"/>
      <c r="D8" s="23"/>
      <c r="E8" s="21"/>
      <c r="F8" s="21"/>
      <c r="G8" s="21"/>
      <c r="H8" s="21"/>
      <c r="I8" s="21"/>
      <c r="J8" s="21"/>
      <c r="K8" s="21"/>
      <c r="L8" s="21"/>
      <c r="M8" s="21"/>
      <c r="N8" s="21"/>
    </row>
    <row r="9" customFormat="false" ht="30" hidden="false" customHeight="true" outlineLevel="0" collapsed="false">
      <c r="B9" s="23" t="s">
        <v>1660</v>
      </c>
      <c r="C9" s="23"/>
      <c r="D9" s="23"/>
      <c r="E9" s="57" t="str">
        <f aca="false">INDEX(DATA!$ET$2:$ET$36,MATCH($E$6,DATA!$EP$2:$EP$36,0))</f>
        <v>Karma (1💰), Yorick (1💰), Yunara (2💰), Master Yi (3💰), Ahri (4💰), Sett (4💰), Ashe (5💰), Lux (5💰)</v>
      </c>
      <c r="F9" s="57"/>
      <c r="G9" s="57"/>
      <c r="H9" s="57"/>
      <c r="I9" s="57"/>
      <c r="J9" s="57"/>
      <c r="K9" s="57"/>
      <c r="L9" s="57"/>
      <c r="M9" s="57"/>
      <c r="N9" s="57"/>
    </row>
    <row r="11" customFormat="false" ht="21.75" hidden="false" customHeight="true" outlineLevel="0" collapsed="false">
      <c r="B11" s="6" t="s">
        <v>1661</v>
      </c>
      <c r="C11" s="6"/>
      <c r="D11" s="6"/>
      <c r="E11" s="6"/>
      <c r="F11" s="6"/>
      <c r="G11" s="6"/>
      <c r="H11" s="6"/>
      <c r="I11" s="6"/>
      <c r="J11" s="6"/>
      <c r="K11" s="6"/>
      <c r="L11" s="6"/>
      <c r="M11" s="6"/>
      <c r="N11" s="6"/>
    </row>
    <row r="12" customFormat="false" ht="15" hidden="false" customHeight="true" outlineLevel="0" collapsed="false">
      <c r="B12" s="47" t="s">
        <v>914</v>
      </c>
      <c r="C12" s="47" t="s">
        <v>614</v>
      </c>
      <c r="D12" s="48" t="s">
        <v>916</v>
      </c>
      <c r="E12" s="48"/>
      <c r="F12" s="47" t="s">
        <v>1662</v>
      </c>
      <c r="G12" s="48" t="s">
        <v>1663</v>
      </c>
      <c r="H12" s="48"/>
      <c r="I12" s="48"/>
      <c r="J12" s="48"/>
      <c r="K12" s="48"/>
      <c r="L12" s="48"/>
      <c r="M12" s="48" t="s">
        <v>612</v>
      </c>
      <c r="N12" s="48"/>
    </row>
    <row r="13" customFormat="false" ht="48" hidden="false" customHeight="true" outlineLevel="0" collapsed="false">
      <c r="B13" s="110"/>
      <c r="C13" s="16" t="s">
        <v>487</v>
      </c>
      <c r="D13" s="19" t="s">
        <v>1664</v>
      </c>
      <c r="E13" s="19"/>
      <c r="F13" s="184" t="s">
        <v>1665</v>
      </c>
      <c r="G13" s="19" t="s">
        <v>1666</v>
      </c>
      <c r="H13" s="19"/>
      <c r="I13" s="19"/>
      <c r="J13" s="19"/>
      <c r="K13" s="19"/>
      <c r="L13" s="19"/>
      <c r="M13" s="19" t="s">
        <v>1667</v>
      </c>
      <c r="N13" s="19"/>
    </row>
    <row r="14" customFormat="false" ht="48" hidden="false" customHeight="true" outlineLevel="0" collapsed="false">
      <c r="B14" s="110"/>
      <c r="C14" s="16" t="s">
        <v>521</v>
      </c>
      <c r="D14" s="19" t="s">
        <v>1664</v>
      </c>
      <c r="E14" s="19"/>
      <c r="F14" s="184" t="s">
        <v>1668</v>
      </c>
      <c r="G14" s="19" t="s">
        <v>1669</v>
      </c>
      <c r="H14" s="19"/>
      <c r="I14" s="19"/>
      <c r="J14" s="19"/>
      <c r="K14" s="19"/>
      <c r="L14" s="19"/>
      <c r="M14" s="19" t="s">
        <v>1670</v>
      </c>
      <c r="N14" s="19"/>
    </row>
    <row r="15" customFormat="false" ht="36" hidden="false" customHeight="true" outlineLevel="0" collapsed="false">
      <c r="B15" s="110"/>
      <c r="C15" s="16" t="s">
        <v>1671</v>
      </c>
      <c r="D15" s="19" t="s">
        <v>1664</v>
      </c>
      <c r="E15" s="19"/>
      <c r="F15" s="184" t="s">
        <v>1665</v>
      </c>
      <c r="G15" s="19" t="s">
        <v>1672</v>
      </c>
      <c r="H15" s="19"/>
      <c r="I15" s="19"/>
      <c r="J15" s="19"/>
      <c r="K15" s="19"/>
      <c r="L15" s="19"/>
      <c r="M15" s="19" t="s">
        <v>1673</v>
      </c>
      <c r="N15" s="19"/>
    </row>
    <row r="16" customFormat="false" ht="48" hidden="false" customHeight="true" outlineLevel="0" collapsed="false">
      <c r="B16" s="110"/>
      <c r="C16" s="16" t="s">
        <v>1674</v>
      </c>
      <c r="D16" s="19" t="s">
        <v>1664</v>
      </c>
      <c r="E16" s="19"/>
      <c r="F16" s="184" t="s">
        <v>1675</v>
      </c>
      <c r="G16" s="19" t="s">
        <v>1676</v>
      </c>
      <c r="H16" s="19"/>
      <c r="I16" s="19"/>
      <c r="J16" s="19"/>
      <c r="K16" s="19"/>
      <c r="L16" s="19"/>
      <c r="M16" s="19" t="s">
        <v>1677</v>
      </c>
      <c r="N16" s="19"/>
    </row>
    <row r="17" customFormat="false" ht="48" hidden="false" customHeight="true" outlineLevel="0" collapsed="false">
      <c r="B17" s="110"/>
      <c r="C17" s="16" t="s">
        <v>528</v>
      </c>
      <c r="D17" s="19" t="s">
        <v>1664</v>
      </c>
      <c r="E17" s="19"/>
      <c r="F17" s="184" t="s">
        <v>1678</v>
      </c>
      <c r="G17" s="19" t="s">
        <v>1679</v>
      </c>
      <c r="H17" s="19"/>
      <c r="I17" s="19"/>
      <c r="J17" s="19"/>
      <c r="K17" s="19"/>
      <c r="L17" s="19"/>
      <c r="M17" s="19" t="s">
        <v>1680</v>
      </c>
      <c r="N17" s="19"/>
    </row>
    <row r="18" customFormat="false" ht="48" hidden="false" customHeight="true" outlineLevel="0" collapsed="false">
      <c r="B18" s="110"/>
      <c r="C18" s="16" t="s">
        <v>1681</v>
      </c>
      <c r="D18" s="19" t="s">
        <v>1682</v>
      </c>
      <c r="E18" s="19"/>
      <c r="F18" s="184" t="s">
        <v>1683</v>
      </c>
      <c r="G18" s="19" t="s">
        <v>1684</v>
      </c>
      <c r="H18" s="19"/>
      <c r="I18" s="19"/>
      <c r="J18" s="19"/>
      <c r="K18" s="19"/>
      <c r="L18" s="19"/>
      <c r="M18" s="19" t="s">
        <v>1685</v>
      </c>
      <c r="N18" s="19"/>
    </row>
    <row r="19" customFormat="false" ht="36" hidden="false" customHeight="true" outlineLevel="0" collapsed="false">
      <c r="B19" s="110"/>
      <c r="C19" s="16" t="s">
        <v>1686</v>
      </c>
      <c r="D19" s="19" t="s">
        <v>1682</v>
      </c>
      <c r="E19" s="19"/>
      <c r="F19" s="184" t="s">
        <v>1687</v>
      </c>
      <c r="G19" s="19" t="s">
        <v>1688</v>
      </c>
      <c r="H19" s="19"/>
      <c r="I19" s="19"/>
      <c r="J19" s="19"/>
      <c r="K19" s="19"/>
      <c r="L19" s="19"/>
      <c r="M19" s="19" t="s">
        <v>1689</v>
      </c>
      <c r="N19" s="19"/>
    </row>
    <row r="20" customFormat="false" ht="48" hidden="false" customHeight="true" outlineLevel="0" collapsed="false">
      <c r="B20" s="110"/>
      <c r="C20" s="16" t="s">
        <v>1690</v>
      </c>
      <c r="D20" s="19" t="s">
        <v>1682</v>
      </c>
      <c r="E20" s="19"/>
      <c r="F20" s="184" t="s">
        <v>1691</v>
      </c>
      <c r="G20" s="19" t="s">
        <v>1692</v>
      </c>
      <c r="H20" s="19"/>
      <c r="I20" s="19"/>
      <c r="J20" s="19"/>
      <c r="K20" s="19"/>
      <c r="L20" s="19"/>
      <c r="M20" s="19" t="s">
        <v>1693</v>
      </c>
      <c r="N20" s="19"/>
    </row>
    <row r="21" customFormat="false" ht="36" hidden="false" customHeight="true" outlineLevel="0" collapsed="false">
      <c r="B21" s="110"/>
      <c r="C21" s="16" t="s">
        <v>1694</v>
      </c>
      <c r="D21" s="19" t="s">
        <v>1682</v>
      </c>
      <c r="E21" s="19"/>
      <c r="F21" s="184" t="s">
        <v>1695</v>
      </c>
      <c r="G21" s="19" t="s">
        <v>1696</v>
      </c>
      <c r="H21" s="19"/>
      <c r="I21" s="19"/>
      <c r="J21" s="19"/>
      <c r="K21" s="19"/>
      <c r="L21" s="19"/>
      <c r="M21" s="19" t="s">
        <v>1697</v>
      </c>
      <c r="N21" s="19"/>
    </row>
    <row r="22" customFormat="false" ht="36" hidden="false" customHeight="true" outlineLevel="0" collapsed="false">
      <c r="B22" s="110"/>
      <c r="C22" s="16" t="s">
        <v>1698</v>
      </c>
      <c r="D22" s="19" t="s">
        <v>1682</v>
      </c>
      <c r="E22" s="19"/>
      <c r="F22" s="184" t="s">
        <v>1699</v>
      </c>
      <c r="G22" s="19" t="s">
        <v>1700</v>
      </c>
      <c r="H22" s="19"/>
      <c r="I22" s="19"/>
      <c r="J22" s="19"/>
      <c r="K22" s="19"/>
      <c r="L22" s="19"/>
      <c r="M22" s="19" t="s">
        <v>1701</v>
      </c>
      <c r="N22" s="19"/>
    </row>
    <row r="23" customFormat="false" ht="48" hidden="false" customHeight="true" outlineLevel="0" collapsed="false">
      <c r="B23" s="110"/>
      <c r="C23" s="16" t="s">
        <v>504</v>
      </c>
      <c r="D23" s="19" t="s">
        <v>1682</v>
      </c>
      <c r="E23" s="19"/>
      <c r="F23" s="184" t="s">
        <v>1699</v>
      </c>
      <c r="G23" s="19" t="s">
        <v>1702</v>
      </c>
      <c r="H23" s="19"/>
      <c r="I23" s="19"/>
      <c r="J23" s="19"/>
      <c r="K23" s="19"/>
      <c r="L23" s="19"/>
      <c r="M23" s="19" t="s">
        <v>1703</v>
      </c>
      <c r="N23" s="19"/>
    </row>
    <row r="24" customFormat="false" ht="36" hidden="false" customHeight="true" outlineLevel="0" collapsed="false">
      <c r="B24" s="110"/>
      <c r="C24" s="16" t="s">
        <v>497</v>
      </c>
      <c r="D24" s="19" t="s">
        <v>1682</v>
      </c>
      <c r="E24" s="19"/>
      <c r="F24" s="184" t="s">
        <v>1704</v>
      </c>
      <c r="G24" s="19" t="s">
        <v>1705</v>
      </c>
      <c r="H24" s="19"/>
      <c r="I24" s="19"/>
      <c r="J24" s="19"/>
      <c r="K24" s="19"/>
      <c r="L24" s="19"/>
      <c r="M24" s="19" t="s">
        <v>1706</v>
      </c>
      <c r="N24" s="19"/>
    </row>
    <row r="25" customFormat="false" ht="48" hidden="false" customHeight="true" outlineLevel="0" collapsed="false">
      <c r="B25" s="110"/>
      <c r="C25" s="16" t="s">
        <v>541</v>
      </c>
      <c r="D25" s="19" t="s">
        <v>1707</v>
      </c>
      <c r="E25" s="19"/>
      <c r="F25" s="184" t="s">
        <v>1704</v>
      </c>
      <c r="G25" s="19" t="s">
        <v>1708</v>
      </c>
      <c r="H25" s="19"/>
      <c r="I25" s="19"/>
      <c r="J25" s="19"/>
      <c r="K25" s="19"/>
      <c r="L25" s="19"/>
      <c r="M25" s="19" t="s">
        <v>1709</v>
      </c>
      <c r="N25" s="19"/>
    </row>
    <row r="26" customFormat="false" ht="36" hidden="false" customHeight="true" outlineLevel="0" collapsed="false">
      <c r="B26" s="110"/>
      <c r="C26" s="16" t="s">
        <v>1710</v>
      </c>
      <c r="D26" s="19" t="s">
        <v>1711</v>
      </c>
      <c r="E26" s="19"/>
      <c r="F26" s="184" t="s">
        <v>1712</v>
      </c>
      <c r="G26" s="19" t="s">
        <v>1713</v>
      </c>
      <c r="H26" s="19"/>
      <c r="I26" s="19"/>
      <c r="J26" s="19"/>
      <c r="K26" s="19"/>
      <c r="L26" s="19"/>
      <c r="M26" s="19" t="s">
        <v>1714</v>
      </c>
      <c r="N26" s="19"/>
    </row>
    <row r="27" customFormat="false" ht="36" hidden="false" customHeight="true" outlineLevel="0" collapsed="false">
      <c r="B27" s="110"/>
      <c r="C27" s="16" t="s">
        <v>1715</v>
      </c>
      <c r="D27" s="19" t="s">
        <v>1716</v>
      </c>
      <c r="E27" s="19"/>
      <c r="F27" s="184" t="s">
        <v>1712</v>
      </c>
      <c r="G27" s="19" t="s">
        <v>1717</v>
      </c>
      <c r="H27" s="19"/>
      <c r="I27" s="19"/>
      <c r="J27" s="19"/>
      <c r="K27" s="19"/>
      <c r="L27" s="19"/>
      <c r="M27" s="19" t="s">
        <v>1718</v>
      </c>
      <c r="N27" s="19"/>
    </row>
    <row r="28" customFormat="false" ht="36" hidden="false" customHeight="true" outlineLevel="0" collapsed="false">
      <c r="B28" s="110"/>
      <c r="C28" s="16" t="s">
        <v>1719</v>
      </c>
      <c r="D28" s="19" t="s">
        <v>1720</v>
      </c>
      <c r="E28" s="19"/>
      <c r="F28" s="184" t="s">
        <v>1712</v>
      </c>
      <c r="G28" s="19" t="s">
        <v>1721</v>
      </c>
      <c r="H28" s="19"/>
      <c r="I28" s="19"/>
      <c r="J28" s="19"/>
      <c r="K28" s="19"/>
      <c r="L28" s="19"/>
      <c r="M28" s="19" t="s">
        <v>1722</v>
      </c>
      <c r="N28" s="19"/>
    </row>
    <row r="29" customFormat="false" ht="36" hidden="false" customHeight="true" outlineLevel="0" collapsed="false">
      <c r="B29" s="110"/>
      <c r="C29" s="16" t="s">
        <v>1723</v>
      </c>
      <c r="D29" s="19" t="s">
        <v>1724</v>
      </c>
      <c r="E29" s="19"/>
      <c r="F29" s="184" t="s">
        <v>1712</v>
      </c>
      <c r="G29" s="19" t="s">
        <v>1725</v>
      </c>
      <c r="H29" s="19"/>
      <c r="I29" s="19"/>
      <c r="J29" s="19"/>
      <c r="K29" s="19"/>
      <c r="L29" s="19"/>
      <c r="M29" s="19" t="s">
        <v>1726</v>
      </c>
      <c r="N29" s="19"/>
    </row>
    <row r="30" customFormat="false" ht="36" hidden="false" customHeight="true" outlineLevel="0" collapsed="false">
      <c r="B30" s="110"/>
      <c r="C30" s="16" t="s">
        <v>1727</v>
      </c>
      <c r="D30" s="19" t="s">
        <v>1728</v>
      </c>
      <c r="E30" s="19"/>
      <c r="F30" s="184" t="s">
        <v>1712</v>
      </c>
      <c r="G30" s="19" t="s">
        <v>1729</v>
      </c>
      <c r="H30" s="19"/>
      <c r="I30" s="19"/>
      <c r="J30" s="19"/>
      <c r="K30" s="19"/>
      <c r="L30" s="19"/>
      <c r="M30" s="19" t="s">
        <v>1730</v>
      </c>
      <c r="N30" s="19"/>
    </row>
    <row r="31" customFormat="false" ht="36" hidden="false" customHeight="true" outlineLevel="0" collapsed="false">
      <c r="B31" s="110"/>
      <c r="C31" s="16" t="s">
        <v>1731</v>
      </c>
      <c r="D31" s="19" t="s">
        <v>1732</v>
      </c>
      <c r="E31" s="19"/>
      <c r="F31" s="184" t="s">
        <v>1712</v>
      </c>
      <c r="G31" s="19" t="s">
        <v>1733</v>
      </c>
      <c r="H31" s="19"/>
      <c r="I31" s="19"/>
      <c r="J31" s="19"/>
      <c r="K31" s="19"/>
      <c r="L31" s="19"/>
      <c r="M31" s="19" t="s">
        <v>1734</v>
      </c>
      <c r="N31" s="19"/>
    </row>
    <row r="32" customFormat="false" ht="36" hidden="false" customHeight="true" outlineLevel="0" collapsed="false">
      <c r="B32" s="110"/>
      <c r="C32" s="16" t="s">
        <v>1735</v>
      </c>
      <c r="D32" s="19" t="s">
        <v>1736</v>
      </c>
      <c r="E32" s="19"/>
      <c r="F32" s="184" t="s">
        <v>1712</v>
      </c>
      <c r="G32" s="19" t="s">
        <v>1737</v>
      </c>
      <c r="H32" s="19"/>
      <c r="I32" s="19"/>
      <c r="J32" s="19"/>
      <c r="K32" s="19"/>
      <c r="L32" s="19"/>
      <c r="M32" s="19" t="s">
        <v>1738</v>
      </c>
      <c r="N32" s="19"/>
    </row>
    <row r="33" customFormat="false" ht="36" hidden="false" customHeight="true" outlineLevel="0" collapsed="false">
      <c r="B33" s="110"/>
      <c r="C33" s="16" t="s">
        <v>1739</v>
      </c>
      <c r="D33" s="19" t="s">
        <v>1740</v>
      </c>
      <c r="E33" s="19"/>
      <c r="F33" s="184" t="s">
        <v>1712</v>
      </c>
      <c r="G33" s="19" t="s">
        <v>1741</v>
      </c>
      <c r="H33" s="19"/>
      <c r="I33" s="19"/>
      <c r="J33" s="19"/>
      <c r="K33" s="19"/>
      <c r="L33" s="19"/>
      <c r="M33" s="19" t="s">
        <v>1742</v>
      </c>
      <c r="N33" s="19"/>
    </row>
    <row r="34" customFormat="false" ht="36" hidden="false" customHeight="true" outlineLevel="0" collapsed="false">
      <c r="B34" s="110"/>
      <c r="C34" s="16" t="s">
        <v>1743</v>
      </c>
      <c r="D34" s="19" t="s">
        <v>1744</v>
      </c>
      <c r="E34" s="19"/>
      <c r="F34" s="184" t="s">
        <v>1712</v>
      </c>
      <c r="G34" s="19" t="s">
        <v>1745</v>
      </c>
      <c r="H34" s="19"/>
      <c r="I34" s="19"/>
      <c r="J34" s="19"/>
      <c r="K34" s="19"/>
      <c r="L34" s="19"/>
      <c r="M34" s="19" t="s">
        <v>1746</v>
      </c>
      <c r="N34" s="19"/>
    </row>
    <row r="35" customFormat="false" ht="36" hidden="false" customHeight="true" outlineLevel="0" collapsed="false">
      <c r="B35" s="110"/>
      <c r="C35" s="16" t="s">
        <v>1747</v>
      </c>
      <c r="D35" s="19" t="s">
        <v>1748</v>
      </c>
      <c r="E35" s="19"/>
      <c r="F35" s="184" t="s">
        <v>1712</v>
      </c>
      <c r="G35" s="19" t="s">
        <v>1749</v>
      </c>
      <c r="H35" s="19"/>
      <c r="I35" s="19"/>
      <c r="J35" s="19"/>
      <c r="K35" s="19"/>
      <c r="L35" s="19"/>
      <c r="M35" s="19" t="s">
        <v>1750</v>
      </c>
      <c r="N35" s="19"/>
    </row>
    <row r="36" customFormat="false" ht="36" hidden="false" customHeight="true" outlineLevel="0" collapsed="false">
      <c r="B36" s="110"/>
      <c r="C36" s="16" t="s">
        <v>1751</v>
      </c>
      <c r="D36" s="19" t="s">
        <v>1752</v>
      </c>
      <c r="E36" s="19"/>
      <c r="F36" s="184" t="s">
        <v>1753</v>
      </c>
      <c r="G36" s="19" t="s">
        <v>1754</v>
      </c>
      <c r="H36" s="19"/>
      <c r="I36" s="19"/>
      <c r="J36" s="19"/>
      <c r="K36" s="19"/>
      <c r="L36" s="19"/>
      <c r="M36" s="19" t="s">
        <v>1755</v>
      </c>
      <c r="N36" s="19"/>
    </row>
    <row r="37" customFormat="false" ht="36" hidden="false" customHeight="true" outlineLevel="0" collapsed="false">
      <c r="B37" s="110"/>
      <c r="C37" s="16" t="s">
        <v>1756</v>
      </c>
      <c r="D37" s="19" t="s">
        <v>1752</v>
      </c>
      <c r="E37" s="19"/>
      <c r="F37" s="184" t="s">
        <v>1683</v>
      </c>
      <c r="G37" s="19" t="s">
        <v>1757</v>
      </c>
      <c r="H37" s="19"/>
      <c r="I37" s="19"/>
      <c r="J37" s="19"/>
      <c r="K37" s="19"/>
      <c r="L37" s="19"/>
      <c r="M37" s="19" t="s">
        <v>1758</v>
      </c>
      <c r="N37" s="19"/>
    </row>
    <row r="38" customFormat="false" ht="36" hidden="false" customHeight="true" outlineLevel="0" collapsed="false">
      <c r="B38" s="110"/>
      <c r="C38" s="16" t="s">
        <v>1759</v>
      </c>
      <c r="D38" s="19" t="s">
        <v>1752</v>
      </c>
      <c r="E38" s="19"/>
      <c r="F38" s="184" t="s">
        <v>1683</v>
      </c>
      <c r="G38" s="19" t="s">
        <v>1760</v>
      </c>
      <c r="H38" s="19"/>
      <c r="I38" s="19"/>
      <c r="J38" s="19"/>
      <c r="K38" s="19"/>
      <c r="L38" s="19"/>
      <c r="M38" s="19" t="s">
        <v>1761</v>
      </c>
      <c r="N38" s="19"/>
    </row>
    <row r="39" customFormat="false" ht="36" hidden="false" customHeight="true" outlineLevel="0" collapsed="false">
      <c r="B39" s="110"/>
      <c r="C39" s="16" t="s">
        <v>1762</v>
      </c>
      <c r="D39" s="19" t="s">
        <v>1752</v>
      </c>
      <c r="E39" s="19"/>
      <c r="F39" s="184" t="s">
        <v>1753</v>
      </c>
      <c r="G39" s="19" t="s">
        <v>1763</v>
      </c>
      <c r="H39" s="19"/>
      <c r="I39" s="19"/>
      <c r="J39" s="19"/>
      <c r="K39" s="19"/>
      <c r="L39" s="19"/>
      <c r="M39" s="19" t="s">
        <v>1764</v>
      </c>
      <c r="N39" s="19"/>
    </row>
    <row r="40" customFormat="false" ht="36" hidden="false" customHeight="true" outlineLevel="0" collapsed="false">
      <c r="B40" s="110"/>
      <c r="C40" s="16" t="s">
        <v>1765</v>
      </c>
      <c r="D40" s="19" t="s">
        <v>1752</v>
      </c>
      <c r="E40" s="19"/>
      <c r="F40" s="184" t="s">
        <v>1695</v>
      </c>
      <c r="G40" s="19" t="s">
        <v>1766</v>
      </c>
      <c r="H40" s="19"/>
      <c r="I40" s="19"/>
      <c r="J40" s="19"/>
      <c r="K40" s="19"/>
      <c r="L40" s="19"/>
      <c r="M40" s="19" t="s">
        <v>1767</v>
      </c>
      <c r="N40" s="19"/>
    </row>
    <row r="41" customFormat="false" ht="36" hidden="false" customHeight="true" outlineLevel="0" collapsed="false">
      <c r="B41" s="110"/>
      <c r="C41" s="16" t="s">
        <v>1768</v>
      </c>
      <c r="D41" s="19" t="s">
        <v>1752</v>
      </c>
      <c r="E41" s="19"/>
      <c r="F41" s="184" t="s">
        <v>1695</v>
      </c>
      <c r="G41" s="19" t="s">
        <v>1769</v>
      </c>
      <c r="H41" s="19"/>
      <c r="I41" s="19"/>
      <c r="J41" s="19"/>
      <c r="K41" s="19"/>
      <c r="L41" s="19"/>
      <c r="M41" s="19" t="s">
        <v>1770</v>
      </c>
      <c r="N41" s="19"/>
    </row>
    <row r="42" customFormat="false" ht="36" hidden="false" customHeight="true" outlineLevel="0" collapsed="false">
      <c r="B42" s="110"/>
      <c r="C42" s="16" t="s">
        <v>1771</v>
      </c>
      <c r="D42" s="19" t="s">
        <v>1752</v>
      </c>
      <c r="E42" s="19"/>
      <c r="F42" s="184" t="s">
        <v>1683</v>
      </c>
      <c r="G42" s="19" t="s">
        <v>1772</v>
      </c>
      <c r="H42" s="19"/>
      <c r="I42" s="19"/>
      <c r="J42" s="19"/>
      <c r="K42" s="19"/>
      <c r="L42" s="19"/>
      <c r="M42" s="19" t="s">
        <v>1773</v>
      </c>
      <c r="N42" s="19"/>
    </row>
    <row r="43" customFormat="false" ht="36" hidden="false" customHeight="true" outlineLevel="0" collapsed="false">
      <c r="B43" s="110"/>
      <c r="C43" s="16" t="s">
        <v>1774</v>
      </c>
      <c r="D43" s="19" t="s">
        <v>1752</v>
      </c>
      <c r="E43" s="19"/>
      <c r="F43" s="184" t="s">
        <v>1695</v>
      </c>
      <c r="G43" s="19" t="s">
        <v>1775</v>
      </c>
      <c r="H43" s="19"/>
      <c r="I43" s="19"/>
      <c r="J43" s="19"/>
      <c r="K43" s="19"/>
      <c r="L43" s="19"/>
      <c r="M43" s="19" t="s">
        <v>1776</v>
      </c>
      <c r="N43" s="19"/>
    </row>
    <row r="44" customFormat="false" ht="36" hidden="false" customHeight="true" outlineLevel="0" collapsed="false">
      <c r="B44" s="110"/>
      <c r="C44" s="16" t="s">
        <v>1777</v>
      </c>
      <c r="D44" s="19" t="s">
        <v>1752</v>
      </c>
      <c r="E44" s="19"/>
      <c r="F44" s="184" t="s">
        <v>1683</v>
      </c>
      <c r="G44" s="19" t="s">
        <v>1778</v>
      </c>
      <c r="H44" s="19"/>
      <c r="I44" s="19"/>
      <c r="J44" s="19"/>
      <c r="K44" s="19"/>
      <c r="L44" s="19"/>
      <c r="M44" s="19" t="s">
        <v>1779</v>
      </c>
      <c r="N44" s="19"/>
    </row>
    <row r="45" customFormat="false" ht="36" hidden="false" customHeight="true" outlineLevel="0" collapsed="false">
      <c r="B45" s="110"/>
      <c r="C45" s="16" t="s">
        <v>1780</v>
      </c>
      <c r="D45" s="19" t="s">
        <v>1752</v>
      </c>
      <c r="E45" s="19"/>
      <c r="F45" s="184" t="s">
        <v>1683</v>
      </c>
      <c r="G45" s="19" t="s">
        <v>1781</v>
      </c>
      <c r="H45" s="19"/>
      <c r="I45" s="19"/>
      <c r="J45" s="19"/>
      <c r="K45" s="19"/>
      <c r="L45" s="19"/>
      <c r="M45" s="19" t="s">
        <v>1782</v>
      </c>
      <c r="N45" s="19"/>
    </row>
    <row r="46" customFormat="false" ht="36" hidden="false" customHeight="true" outlineLevel="0" collapsed="false">
      <c r="B46" s="110"/>
      <c r="C46" s="16" t="s">
        <v>1783</v>
      </c>
      <c r="D46" s="19" t="s">
        <v>1752</v>
      </c>
      <c r="E46" s="19"/>
      <c r="F46" s="184" t="s">
        <v>1784</v>
      </c>
      <c r="G46" s="19" t="s">
        <v>1785</v>
      </c>
      <c r="H46" s="19"/>
      <c r="I46" s="19"/>
      <c r="J46" s="19"/>
      <c r="K46" s="19"/>
      <c r="L46" s="19"/>
      <c r="M46" s="19" t="s">
        <v>1786</v>
      </c>
      <c r="N46" s="19"/>
    </row>
    <row r="47" customFormat="false" ht="36" hidden="false" customHeight="true" outlineLevel="0" collapsed="false">
      <c r="B47" s="110"/>
      <c r="C47" s="16" t="s">
        <v>1787</v>
      </c>
      <c r="D47" s="19" t="s">
        <v>1752</v>
      </c>
      <c r="E47" s="19"/>
      <c r="F47" s="184" t="s">
        <v>1683</v>
      </c>
      <c r="G47" s="19" t="s">
        <v>1788</v>
      </c>
      <c r="H47" s="19"/>
      <c r="I47" s="19"/>
      <c r="J47" s="19"/>
      <c r="K47" s="19"/>
      <c r="L47" s="19"/>
      <c r="M47" s="19" t="s">
        <v>1789</v>
      </c>
      <c r="N47" s="19"/>
    </row>
    <row r="49" customFormat="false" ht="21.75" hidden="false" customHeight="true" outlineLevel="0" collapsed="false">
      <c r="B49" s="6" t="s">
        <v>1790</v>
      </c>
      <c r="C49" s="6"/>
      <c r="D49" s="6"/>
      <c r="E49" s="6"/>
      <c r="F49" s="6"/>
      <c r="G49" s="6"/>
      <c r="H49" s="6"/>
      <c r="I49" s="6"/>
      <c r="J49" s="6"/>
      <c r="K49" s="6"/>
      <c r="L49" s="6"/>
      <c r="M49" s="6"/>
      <c r="N49" s="6"/>
    </row>
    <row r="50" customFormat="false" ht="15" hidden="false" customHeight="true" outlineLevel="0" collapsed="false">
      <c r="B50" s="47" t="s">
        <v>914</v>
      </c>
      <c r="C50" s="47" t="s">
        <v>612</v>
      </c>
      <c r="D50" s="47" t="s">
        <v>613</v>
      </c>
      <c r="E50" s="48" t="s">
        <v>614</v>
      </c>
      <c r="F50" s="48"/>
      <c r="G50" s="48"/>
      <c r="H50" s="48"/>
      <c r="I50" s="48"/>
      <c r="J50" s="48" t="s">
        <v>1791</v>
      </c>
      <c r="K50" s="48"/>
      <c r="L50" s="48"/>
      <c r="M50" s="48"/>
      <c r="N50" s="48"/>
    </row>
    <row r="51" customFormat="false" ht="43.5" hidden="false" customHeight="true" outlineLevel="0" collapsed="false">
      <c r="B51" s="185"/>
      <c r="C51" s="16" t="s">
        <v>803</v>
      </c>
      <c r="D51" s="14" t="n">
        <v>1</v>
      </c>
      <c r="E51" s="17" t="s">
        <v>1792</v>
      </c>
      <c r="F51" s="17"/>
      <c r="G51" s="17"/>
      <c r="H51" s="17"/>
      <c r="I51" s="17"/>
      <c r="J51" s="19" t="s">
        <v>1151</v>
      </c>
      <c r="K51" s="19"/>
      <c r="L51" s="19"/>
      <c r="M51" s="19"/>
      <c r="N51" s="19"/>
    </row>
    <row r="52" customFormat="false" ht="43.5" hidden="false" customHeight="true" outlineLevel="0" collapsed="false">
      <c r="B52" s="185"/>
      <c r="C52" s="16" t="s">
        <v>450</v>
      </c>
      <c r="D52" s="14" t="n">
        <v>1</v>
      </c>
      <c r="E52" s="17" t="s">
        <v>1793</v>
      </c>
      <c r="F52" s="17"/>
      <c r="G52" s="17"/>
      <c r="H52" s="17"/>
      <c r="I52" s="17"/>
      <c r="J52" s="19" t="s">
        <v>1151</v>
      </c>
      <c r="K52" s="19"/>
      <c r="L52" s="19"/>
      <c r="M52" s="19"/>
      <c r="N52" s="19"/>
    </row>
    <row r="53" customFormat="false" ht="43.5" hidden="false" customHeight="true" outlineLevel="0" collapsed="false">
      <c r="B53" s="185"/>
      <c r="C53" s="16" t="s">
        <v>667</v>
      </c>
      <c r="D53" s="14" t="n">
        <v>1</v>
      </c>
      <c r="E53" s="17" t="s">
        <v>1794</v>
      </c>
      <c r="F53" s="17"/>
      <c r="G53" s="17"/>
      <c r="H53" s="17"/>
      <c r="I53" s="17"/>
      <c r="J53" s="19" t="s">
        <v>1795</v>
      </c>
      <c r="K53" s="19"/>
      <c r="L53" s="19"/>
      <c r="M53" s="19"/>
      <c r="N53" s="19"/>
    </row>
    <row r="54" customFormat="false" ht="43.5" hidden="false" customHeight="true" outlineLevel="0" collapsed="false">
      <c r="B54" s="185"/>
      <c r="C54" s="16" t="s">
        <v>417</v>
      </c>
      <c r="D54" s="14" t="n">
        <v>1</v>
      </c>
      <c r="E54" s="17" t="s">
        <v>1796</v>
      </c>
      <c r="F54" s="17"/>
      <c r="G54" s="17"/>
      <c r="H54" s="17"/>
      <c r="I54" s="17"/>
      <c r="J54" s="19" t="s">
        <v>1797</v>
      </c>
      <c r="K54" s="19"/>
      <c r="L54" s="19"/>
      <c r="M54" s="19"/>
      <c r="N54" s="19"/>
    </row>
    <row r="55" customFormat="false" ht="43.5" hidden="false" customHeight="true" outlineLevel="0" collapsed="false">
      <c r="B55" s="185"/>
      <c r="C55" s="16" t="s">
        <v>745</v>
      </c>
      <c r="D55" s="14" t="n">
        <v>1</v>
      </c>
      <c r="E55" s="17" t="s">
        <v>1798</v>
      </c>
      <c r="F55" s="17"/>
      <c r="G55" s="17"/>
      <c r="H55" s="17"/>
      <c r="I55" s="17"/>
      <c r="J55" s="19" t="s">
        <v>1799</v>
      </c>
      <c r="K55" s="19"/>
      <c r="L55" s="19"/>
      <c r="M55" s="19"/>
      <c r="N55" s="19"/>
    </row>
    <row r="56" customFormat="false" ht="43.5" hidden="false" customHeight="true" outlineLevel="0" collapsed="false">
      <c r="B56" s="185"/>
      <c r="C56" s="16" t="s">
        <v>358</v>
      </c>
      <c r="D56" s="14" t="n">
        <v>1</v>
      </c>
      <c r="E56" s="17" t="s">
        <v>1800</v>
      </c>
      <c r="F56" s="17"/>
      <c r="G56" s="17"/>
      <c r="H56" s="17"/>
      <c r="I56" s="17"/>
      <c r="J56" s="19" t="s">
        <v>1801</v>
      </c>
      <c r="K56" s="19"/>
      <c r="L56" s="19"/>
      <c r="M56" s="19"/>
      <c r="N56" s="19"/>
    </row>
    <row r="57" customFormat="false" ht="43.5" hidden="false" customHeight="true" outlineLevel="0" collapsed="false">
      <c r="B57" s="185"/>
      <c r="C57" s="16" t="s">
        <v>304</v>
      </c>
      <c r="D57" s="14" t="n">
        <v>1</v>
      </c>
      <c r="E57" s="17" t="s">
        <v>1802</v>
      </c>
      <c r="F57" s="17"/>
      <c r="G57" s="17"/>
      <c r="H57" s="17"/>
      <c r="I57" s="17"/>
      <c r="J57" s="19" t="s">
        <v>1803</v>
      </c>
      <c r="K57" s="19"/>
      <c r="L57" s="19"/>
      <c r="M57" s="19"/>
      <c r="N57" s="19"/>
    </row>
    <row r="58" customFormat="false" ht="43.5" hidden="false" customHeight="true" outlineLevel="0" collapsed="false">
      <c r="B58" s="185"/>
      <c r="C58" s="16" t="s">
        <v>396</v>
      </c>
      <c r="D58" s="14" t="n">
        <v>1</v>
      </c>
      <c r="E58" s="17" t="s">
        <v>1804</v>
      </c>
      <c r="F58" s="17"/>
      <c r="G58" s="17"/>
      <c r="H58" s="17"/>
      <c r="I58" s="17"/>
      <c r="J58" s="19" t="s">
        <v>1805</v>
      </c>
      <c r="K58" s="19"/>
      <c r="L58" s="19"/>
      <c r="M58" s="19"/>
      <c r="N58" s="19"/>
    </row>
    <row r="59" customFormat="false" ht="43.5" hidden="false" customHeight="true" outlineLevel="0" collapsed="false">
      <c r="B59" s="185"/>
      <c r="C59" s="16" t="s">
        <v>284</v>
      </c>
      <c r="D59" s="14" t="n">
        <v>1</v>
      </c>
      <c r="E59" s="17" t="s">
        <v>1806</v>
      </c>
      <c r="F59" s="17"/>
      <c r="G59" s="17"/>
      <c r="H59" s="17"/>
      <c r="I59" s="17"/>
      <c r="J59" s="19" t="s">
        <v>1807</v>
      </c>
      <c r="K59" s="19"/>
      <c r="L59" s="19"/>
      <c r="M59" s="19"/>
      <c r="N59" s="19"/>
    </row>
    <row r="60" customFormat="false" ht="43.5" hidden="false" customHeight="true" outlineLevel="0" collapsed="false">
      <c r="B60" s="185"/>
      <c r="C60" s="16" t="s">
        <v>305</v>
      </c>
      <c r="D60" s="14" t="n">
        <v>1</v>
      </c>
      <c r="E60" s="17" t="s">
        <v>1808</v>
      </c>
      <c r="F60" s="17"/>
      <c r="G60" s="17"/>
      <c r="H60" s="17"/>
      <c r="I60" s="17"/>
      <c r="J60" s="19" t="s">
        <v>1809</v>
      </c>
      <c r="K60" s="19"/>
      <c r="L60" s="19"/>
      <c r="M60" s="19"/>
      <c r="N60" s="19"/>
    </row>
    <row r="61" customFormat="false" ht="43.5" hidden="false" customHeight="true" outlineLevel="0" collapsed="false">
      <c r="B61" s="185"/>
      <c r="C61" s="16" t="s">
        <v>378</v>
      </c>
      <c r="D61" s="14" t="n">
        <v>1</v>
      </c>
      <c r="E61" s="17" t="s">
        <v>1810</v>
      </c>
      <c r="F61" s="17"/>
      <c r="G61" s="17"/>
      <c r="H61" s="17"/>
      <c r="I61" s="17"/>
      <c r="J61" s="19" t="s">
        <v>1811</v>
      </c>
      <c r="K61" s="19"/>
      <c r="L61" s="19"/>
      <c r="M61" s="19"/>
      <c r="N61" s="19"/>
    </row>
    <row r="62" customFormat="false" ht="43.5" hidden="false" customHeight="true" outlineLevel="0" collapsed="false">
      <c r="B62" s="185"/>
      <c r="C62" s="16" t="s">
        <v>259</v>
      </c>
      <c r="D62" s="14" t="n">
        <v>1</v>
      </c>
      <c r="E62" s="17" t="s">
        <v>1812</v>
      </c>
      <c r="F62" s="17"/>
      <c r="G62" s="17"/>
      <c r="H62" s="17"/>
      <c r="I62" s="17"/>
      <c r="J62" s="19" t="s">
        <v>1813</v>
      </c>
      <c r="K62" s="19"/>
      <c r="L62" s="19"/>
      <c r="M62" s="19"/>
      <c r="N62" s="19"/>
    </row>
    <row r="63" customFormat="false" ht="43.5" hidden="false" customHeight="true" outlineLevel="0" collapsed="false">
      <c r="B63" s="185"/>
      <c r="C63" s="16" t="s">
        <v>425</v>
      </c>
      <c r="D63" s="14" t="n">
        <v>1</v>
      </c>
      <c r="E63" s="17" t="s">
        <v>1814</v>
      </c>
      <c r="F63" s="17"/>
      <c r="G63" s="17"/>
      <c r="H63" s="17"/>
      <c r="I63" s="17"/>
      <c r="J63" s="19" t="s">
        <v>1155</v>
      </c>
      <c r="K63" s="19"/>
      <c r="L63" s="19"/>
      <c r="M63" s="19"/>
      <c r="N63" s="19"/>
    </row>
    <row r="64" customFormat="false" ht="43.5" hidden="false" customHeight="true" outlineLevel="0" collapsed="false">
      <c r="B64" s="185"/>
      <c r="C64" s="16" t="s">
        <v>333</v>
      </c>
      <c r="D64" s="14" t="n">
        <v>1</v>
      </c>
      <c r="E64" s="17" t="s">
        <v>1815</v>
      </c>
      <c r="F64" s="17"/>
      <c r="G64" s="17"/>
      <c r="H64" s="17"/>
      <c r="I64" s="17"/>
      <c r="J64" s="19" t="s">
        <v>1816</v>
      </c>
      <c r="K64" s="19"/>
      <c r="L64" s="19"/>
      <c r="M64" s="19"/>
      <c r="N64" s="19"/>
    </row>
    <row r="65" customFormat="false" ht="43.5" hidden="false" customHeight="true" outlineLevel="0" collapsed="false">
      <c r="B65" s="186"/>
      <c r="C65" s="16" t="s">
        <v>306</v>
      </c>
      <c r="D65" s="14" t="n">
        <v>2</v>
      </c>
      <c r="E65" s="17" t="s">
        <v>1817</v>
      </c>
      <c r="F65" s="17"/>
      <c r="G65" s="17"/>
      <c r="H65" s="17"/>
      <c r="I65" s="17"/>
      <c r="J65" s="19" t="s">
        <v>1818</v>
      </c>
      <c r="K65" s="19"/>
      <c r="L65" s="19"/>
      <c r="M65" s="19"/>
      <c r="N65" s="19"/>
    </row>
    <row r="66" customFormat="false" ht="43.5" hidden="false" customHeight="true" outlineLevel="0" collapsed="false">
      <c r="B66" s="186"/>
      <c r="C66" s="16" t="s">
        <v>87</v>
      </c>
      <c r="D66" s="14" t="n">
        <v>2</v>
      </c>
      <c r="E66" s="17" t="s">
        <v>1819</v>
      </c>
      <c r="F66" s="17"/>
      <c r="G66" s="17"/>
      <c r="H66" s="17"/>
      <c r="I66" s="17"/>
      <c r="J66" s="19" t="s">
        <v>85</v>
      </c>
      <c r="K66" s="19"/>
      <c r="L66" s="19"/>
      <c r="M66" s="19"/>
      <c r="N66" s="19"/>
    </row>
    <row r="67" customFormat="false" ht="43.5" hidden="false" customHeight="true" outlineLevel="0" collapsed="false">
      <c r="B67" s="186"/>
      <c r="C67" s="16" t="s">
        <v>367</v>
      </c>
      <c r="D67" s="14" t="n">
        <v>2</v>
      </c>
      <c r="E67" s="17" t="s">
        <v>1820</v>
      </c>
      <c r="F67" s="17"/>
      <c r="G67" s="17"/>
      <c r="H67" s="17"/>
      <c r="I67" s="17"/>
      <c r="J67" s="19" t="s">
        <v>1821</v>
      </c>
      <c r="K67" s="19"/>
      <c r="L67" s="19"/>
      <c r="M67" s="19"/>
      <c r="N67" s="19"/>
    </row>
    <row r="68" customFormat="false" ht="43.5" hidden="false" customHeight="true" outlineLevel="0" collapsed="false">
      <c r="B68" s="186"/>
      <c r="C68" s="16" t="s">
        <v>1822</v>
      </c>
      <c r="D68" s="14" t="n">
        <v>2</v>
      </c>
      <c r="E68" s="17" t="s">
        <v>1823</v>
      </c>
      <c r="F68" s="17"/>
      <c r="G68" s="17"/>
      <c r="H68" s="17"/>
      <c r="I68" s="17"/>
      <c r="J68" s="19" t="s">
        <v>751</v>
      </c>
      <c r="K68" s="19"/>
      <c r="L68" s="19"/>
      <c r="M68" s="19"/>
      <c r="N68" s="19"/>
    </row>
    <row r="69" customFormat="false" ht="43.5" hidden="false" customHeight="true" outlineLevel="0" collapsed="false">
      <c r="B69" s="186"/>
      <c r="C69" s="16" t="s">
        <v>388</v>
      </c>
      <c r="D69" s="14" t="n">
        <v>2</v>
      </c>
      <c r="E69" s="17" t="s">
        <v>1824</v>
      </c>
      <c r="F69" s="17"/>
      <c r="G69" s="17"/>
      <c r="H69" s="17"/>
      <c r="I69" s="17"/>
      <c r="J69" s="19" t="s">
        <v>1825</v>
      </c>
      <c r="K69" s="19"/>
      <c r="L69" s="19"/>
      <c r="M69" s="19"/>
      <c r="N69" s="19"/>
    </row>
    <row r="70" customFormat="false" ht="43.5" hidden="false" customHeight="true" outlineLevel="0" collapsed="false">
      <c r="B70" s="186"/>
      <c r="C70" s="16" t="s">
        <v>307</v>
      </c>
      <c r="D70" s="14" t="n">
        <v>2</v>
      </c>
      <c r="E70" s="17" t="s">
        <v>1826</v>
      </c>
      <c r="F70" s="17"/>
      <c r="G70" s="17"/>
      <c r="H70" s="17"/>
      <c r="I70" s="17"/>
      <c r="J70" s="19" t="s">
        <v>1827</v>
      </c>
      <c r="K70" s="19"/>
      <c r="L70" s="19"/>
      <c r="M70" s="19"/>
      <c r="N70" s="19"/>
    </row>
    <row r="71" customFormat="false" ht="43.5" hidden="false" customHeight="true" outlineLevel="0" collapsed="false">
      <c r="B71" s="186"/>
      <c r="C71" s="16" t="s">
        <v>397</v>
      </c>
      <c r="D71" s="14" t="n">
        <v>2</v>
      </c>
      <c r="E71" s="17" t="s">
        <v>1828</v>
      </c>
      <c r="F71" s="17"/>
      <c r="G71" s="17"/>
      <c r="H71" s="17"/>
      <c r="I71" s="17"/>
      <c r="J71" s="19" t="s">
        <v>1829</v>
      </c>
      <c r="K71" s="19"/>
      <c r="L71" s="19"/>
      <c r="M71" s="19"/>
      <c r="N71" s="19"/>
    </row>
    <row r="72" customFormat="false" ht="43.5" hidden="false" customHeight="true" outlineLevel="0" collapsed="false">
      <c r="B72" s="186"/>
      <c r="C72" s="16" t="s">
        <v>739</v>
      </c>
      <c r="D72" s="14" t="n">
        <v>2</v>
      </c>
      <c r="E72" s="17" t="s">
        <v>1830</v>
      </c>
      <c r="F72" s="17"/>
      <c r="G72" s="17"/>
      <c r="H72" s="17"/>
      <c r="I72" s="17"/>
      <c r="J72" s="19" t="s">
        <v>1831</v>
      </c>
      <c r="K72" s="19"/>
      <c r="L72" s="19"/>
      <c r="M72" s="19"/>
      <c r="N72" s="19"/>
    </row>
    <row r="73" customFormat="false" ht="43.5" hidden="false" customHeight="true" outlineLevel="0" collapsed="false">
      <c r="B73" s="186"/>
      <c r="C73" s="16" t="s">
        <v>389</v>
      </c>
      <c r="D73" s="14" t="n">
        <v>2</v>
      </c>
      <c r="E73" s="17" t="s">
        <v>1832</v>
      </c>
      <c r="F73" s="17"/>
      <c r="G73" s="17"/>
      <c r="H73" s="17"/>
      <c r="I73" s="17"/>
      <c r="J73" s="19" t="s">
        <v>1833</v>
      </c>
      <c r="K73" s="19"/>
      <c r="L73" s="19"/>
      <c r="M73" s="19"/>
      <c r="N73" s="19"/>
    </row>
    <row r="74" customFormat="false" ht="43.5" hidden="false" customHeight="true" outlineLevel="0" collapsed="false">
      <c r="B74" s="186"/>
      <c r="C74" s="16" t="s">
        <v>359</v>
      </c>
      <c r="D74" s="14" t="n">
        <v>2</v>
      </c>
      <c r="E74" s="17" t="s">
        <v>1834</v>
      </c>
      <c r="F74" s="17"/>
      <c r="G74" s="17"/>
      <c r="H74" s="17"/>
      <c r="I74" s="17"/>
      <c r="J74" s="19" t="s">
        <v>1835</v>
      </c>
      <c r="K74" s="19"/>
      <c r="L74" s="19"/>
      <c r="M74" s="19"/>
      <c r="N74" s="19"/>
    </row>
    <row r="75" customFormat="false" ht="43.5" hidden="false" customHeight="true" outlineLevel="0" collapsed="false">
      <c r="B75" s="186"/>
      <c r="C75" s="16" t="s">
        <v>260</v>
      </c>
      <c r="D75" s="14" t="n">
        <v>2</v>
      </c>
      <c r="E75" s="17" t="s">
        <v>1836</v>
      </c>
      <c r="F75" s="17"/>
      <c r="G75" s="17"/>
      <c r="H75" s="17"/>
      <c r="I75" s="17"/>
      <c r="J75" s="19" t="s">
        <v>1813</v>
      </c>
      <c r="K75" s="19"/>
      <c r="L75" s="19"/>
      <c r="M75" s="19"/>
      <c r="N75" s="19"/>
    </row>
    <row r="76" customFormat="false" ht="43.5" hidden="false" customHeight="true" outlineLevel="0" collapsed="false">
      <c r="B76" s="186"/>
      <c r="C76" s="16" t="s">
        <v>431</v>
      </c>
      <c r="D76" s="14" t="n">
        <v>2</v>
      </c>
      <c r="E76" s="17" t="s">
        <v>1837</v>
      </c>
      <c r="F76" s="17"/>
      <c r="G76" s="17"/>
      <c r="H76" s="17"/>
      <c r="I76" s="17"/>
      <c r="J76" s="19" t="s">
        <v>1151</v>
      </c>
      <c r="K76" s="19"/>
      <c r="L76" s="19"/>
      <c r="M76" s="19"/>
      <c r="N76" s="19"/>
    </row>
    <row r="77" customFormat="false" ht="43.5" hidden="false" customHeight="true" outlineLevel="0" collapsed="false">
      <c r="B77" s="186"/>
      <c r="C77" s="16" t="s">
        <v>334</v>
      </c>
      <c r="D77" s="14" t="n">
        <v>2</v>
      </c>
      <c r="E77" s="17" t="s">
        <v>1838</v>
      </c>
      <c r="F77" s="17"/>
      <c r="G77" s="17"/>
      <c r="H77" s="17"/>
      <c r="I77" s="17"/>
      <c r="J77" s="19" t="s">
        <v>1839</v>
      </c>
      <c r="K77" s="19"/>
      <c r="L77" s="19"/>
      <c r="M77" s="19"/>
      <c r="N77" s="19"/>
    </row>
    <row r="78" customFormat="false" ht="43.5" hidden="false" customHeight="true" outlineLevel="0" collapsed="false">
      <c r="B78" s="187"/>
      <c r="C78" s="16" t="s">
        <v>261</v>
      </c>
      <c r="D78" s="14" t="n">
        <v>3</v>
      </c>
      <c r="E78" s="17" t="s">
        <v>1840</v>
      </c>
      <c r="F78" s="17"/>
      <c r="G78" s="17"/>
      <c r="H78" s="17"/>
      <c r="I78" s="17"/>
      <c r="J78" s="19" t="s">
        <v>1841</v>
      </c>
      <c r="K78" s="19"/>
      <c r="L78" s="19"/>
      <c r="M78" s="19"/>
      <c r="N78" s="19"/>
    </row>
    <row r="79" customFormat="false" ht="43.5" hidden="false" customHeight="true" outlineLevel="0" collapsed="false">
      <c r="B79" s="187"/>
      <c r="C79" s="16" t="s">
        <v>308</v>
      </c>
      <c r="D79" s="14" t="n">
        <v>3</v>
      </c>
      <c r="E79" s="17" t="s">
        <v>1842</v>
      </c>
      <c r="F79" s="17"/>
      <c r="G79" s="17"/>
      <c r="H79" s="17"/>
      <c r="I79" s="17"/>
      <c r="J79" s="19" t="s">
        <v>1843</v>
      </c>
      <c r="K79" s="19"/>
      <c r="L79" s="19"/>
      <c r="M79" s="19"/>
      <c r="N79" s="19"/>
    </row>
    <row r="80" customFormat="false" ht="43.5" hidden="false" customHeight="true" outlineLevel="0" collapsed="false">
      <c r="B80" s="187"/>
      <c r="C80" s="16" t="s">
        <v>319</v>
      </c>
      <c r="D80" s="14" t="n">
        <v>3</v>
      </c>
      <c r="E80" s="17" t="s">
        <v>1844</v>
      </c>
      <c r="F80" s="17"/>
      <c r="G80" s="17"/>
      <c r="H80" s="17"/>
      <c r="I80" s="17"/>
      <c r="J80" s="19" t="s">
        <v>1845</v>
      </c>
      <c r="K80" s="19"/>
      <c r="L80" s="19"/>
      <c r="M80" s="19"/>
      <c r="N80" s="19"/>
    </row>
    <row r="81" customFormat="false" ht="43.5" hidden="false" customHeight="true" outlineLevel="0" collapsed="false">
      <c r="B81" s="187"/>
      <c r="C81" s="16" t="s">
        <v>262</v>
      </c>
      <c r="D81" s="14" t="n">
        <v>3</v>
      </c>
      <c r="E81" s="17" t="s">
        <v>1846</v>
      </c>
      <c r="F81" s="17"/>
      <c r="G81" s="17"/>
      <c r="H81" s="17"/>
      <c r="I81" s="17"/>
      <c r="J81" s="19" t="s">
        <v>1847</v>
      </c>
      <c r="K81" s="19"/>
      <c r="L81" s="19"/>
      <c r="M81" s="19"/>
      <c r="N81" s="19"/>
    </row>
    <row r="82" customFormat="false" ht="43.5" hidden="false" customHeight="true" outlineLevel="0" collapsed="false">
      <c r="B82" s="187"/>
      <c r="C82" s="16" t="s">
        <v>320</v>
      </c>
      <c r="D82" s="14" t="n">
        <v>3</v>
      </c>
      <c r="E82" s="17" t="s">
        <v>1848</v>
      </c>
      <c r="F82" s="17"/>
      <c r="G82" s="17"/>
      <c r="H82" s="17"/>
      <c r="I82" s="17"/>
      <c r="J82" s="19" t="s">
        <v>1849</v>
      </c>
      <c r="K82" s="19"/>
      <c r="L82" s="19"/>
      <c r="M82" s="19"/>
      <c r="N82" s="19"/>
    </row>
    <row r="83" customFormat="false" ht="43.5" hidden="false" customHeight="true" outlineLevel="0" collapsed="false">
      <c r="B83" s="187"/>
      <c r="C83" s="16" t="s">
        <v>69</v>
      </c>
      <c r="D83" s="14" t="n">
        <v>3</v>
      </c>
      <c r="E83" s="17" t="s">
        <v>541</v>
      </c>
      <c r="F83" s="17"/>
      <c r="G83" s="17"/>
      <c r="H83" s="17"/>
      <c r="I83" s="17"/>
      <c r="J83" s="19" t="s">
        <v>1850</v>
      </c>
      <c r="K83" s="19"/>
      <c r="L83" s="19"/>
      <c r="M83" s="19"/>
      <c r="N83" s="19"/>
    </row>
    <row r="84" customFormat="false" ht="43.5" hidden="false" customHeight="true" outlineLevel="0" collapsed="false">
      <c r="B84" s="187"/>
      <c r="C84" s="16" t="s">
        <v>379</v>
      </c>
      <c r="D84" s="14" t="n">
        <v>3</v>
      </c>
      <c r="E84" s="17" t="s">
        <v>1851</v>
      </c>
      <c r="F84" s="17"/>
      <c r="G84" s="17"/>
      <c r="H84" s="17"/>
      <c r="I84" s="17"/>
      <c r="J84" s="19" t="s">
        <v>1852</v>
      </c>
      <c r="K84" s="19"/>
      <c r="L84" s="19"/>
      <c r="M84" s="19"/>
      <c r="N84" s="19"/>
    </row>
    <row r="85" customFormat="false" ht="43.5" hidden="false" customHeight="true" outlineLevel="0" collapsed="false">
      <c r="B85" s="187"/>
      <c r="C85" s="16" t="s">
        <v>398</v>
      </c>
      <c r="D85" s="14" t="n">
        <v>3</v>
      </c>
      <c r="E85" s="17" t="s">
        <v>1853</v>
      </c>
      <c r="F85" s="17"/>
      <c r="G85" s="17"/>
      <c r="H85" s="17"/>
      <c r="I85" s="17"/>
      <c r="J85" s="19" t="s">
        <v>1854</v>
      </c>
      <c r="K85" s="19"/>
      <c r="L85" s="19"/>
      <c r="M85" s="19"/>
      <c r="N85" s="19"/>
    </row>
    <row r="86" customFormat="false" ht="43.5" hidden="false" customHeight="true" outlineLevel="0" collapsed="false">
      <c r="B86" s="187"/>
      <c r="C86" s="16" t="s">
        <v>1855</v>
      </c>
      <c r="D86" s="14" t="n">
        <v>3</v>
      </c>
      <c r="E86" s="17" t="s">
        <v>1856</v>
      </c>
      <c r="F86" s="17"/>
      <c r="G86" s="17"/>
      <c r="H86" s="17"/>
      <c r="I86" s="17"/>
      <c r="J86" s="19" t="s">
        <v>751</v>
      </c>
      <c r="K86" s="19"/>
      <c r="L86" s="19"/>
      <c r="M86" s="19"/>
      <c r="N86" s="19"/>
    </row>
    <row r="87" customFormat="false" ht="43.5" hidden="false" customHeight="true" outlineLevel="0" collapsed="false">
      <c r="B87" s="187"/>
      <c r="C87" s="16" t="s">
        <v>407</v>
      </c>
      <c r="D87" s="14" t="n">
        <v>3</v>
      </c>
      <c r="E87" s="17" t="s">
        <v>1857</v>
      </c>
      <c r="F87" s="17"/>
      <c r="G87" s="17"/>
      <c r="H87" s="17"/>
      <c r="I87" s="17"/>
      <c r="J87" s="19" t="s">
        <v>1148</v>
      </c>
      <c r="K87" s="19"/>
      <c r="L87" s="19"/>
      <c r="M87" s="19"/>
      <c r="N87" s="19"/>
    </row>
    <row r="88" customFormat="false" ht="43.5" hidden="false" customHeight="true" outlineLevel="0" collapsed="false">
      <c r="B88" s="187"/>
      <c r="C88" s="16" t="s">
        <v>263</v>
      </c>
      <c r="D88" s="14" t="n">
        <v>3</v>
      </c>
      <c r="E88" s="17" t="s">
        <v>1858</v>
      </c>
      <c r="F88" s="17"/>
      <c r="G88" s="17"/>
      <c r="H88" s="17"/>
      <c r="I88" s="17"/>
      <c r="J88" s="19" t="s">
        <v>1859</v>
      </c>
      <c r="K88" s="19"/>
      <c r="L88" s="19"/>
      <c r="M88" s="19"/>
      <c r="N88" s="19"/>
    </row>
    <row r="89" customFormat="false" ht="43.5" hidden="false" customHeight="true" outlineLevel="0" collapsed="false">
      <c r="B89" s="187"/>
      <c r="C89" s="16" t="s">
        <v>408</v>
      </c>
      <c r="D89" s="14" t="n">
        <v>3</v>
      </c>
      <c r="E89" s="17" t="s">
        <v>541</v>
      </c>
      <c r="F89" s="17"/>
      <c r="G89" s="17"/>
      <c r="H89" s="17"/>
      <c r="I89" s="17"/>
      <c r="J89" s="19" t="s">
        <v>1155</v>
      </c>
      <c r="K89" s="19"/>
      <c r="L89" s="19"/>
      <c r="M89" s="19"/>
      <c r="N89" s="19"/>
    </row>
    <row r="90" customFormat="false" ht="43.5" hidden="false" customHeight="true" outlineLevel="0" collapsed="false">
      <c r="B90" s="187"/>
      <c r="C90" s="16" t="s">
        <v>440</v>
      </c>
      <c r="D90" s="14" t="n">
        <v>3</v>
      </c>
      <c r="E90" s="17" t="s">
        <v>1860</v>
      </c>
      <c r="F90" s="17"/>
      <c r="G90" s="17"/>
      <c r="H90" s="17"/>
      <c r="I90" s="17"/>
      <c r="J90" s="19" t="s">
        <v>1807</v>
      </c>
      <c r="K90" s="19"/>
      <c r="L90" s="19"/>
      <c r="M90" s="19"/>
      <c r="N90" s="19"/>
    </row>
    <row r="91" customFormat="false" ht="43.5" hidden="false" customHeight="true" outlineLevel="0" collapsed="false">
      <c r="B91" s="187"/>
      <c r="C91" s="16" t="s">
        <v>285</v>
      </c>
      <c r="D91" s="14" t="n">
        <v>3</v>
      </c>
      <c r="E91" s="17" t="s">
        <v>1861</v>
      </c>
      <c r="F91" s="17"/>
      <c r="G91" s="17"/>
      <c r="H91" s="17"/>
      <c r="I91" s="17"/>
      <c r="J91" s="19" t="s">
        <v>1862</v>
      </c>
      <c r="K91" s="19"/>
      <c r="L91" s="19"/>
      <c r="M91" s="19"/>
      <c r="N91" s="19"/>
    </row>
    <row r="92" customFormat="false" ht="43.5" hidden="false" customHeight="true" outlineLevel="0" collapsed="false">
      <c r="B92" s="188"/>
      <c r="C92" s="16" t="s">
        <v>72</v>
      </c>
      <c r="D92" s="14" t="n">
        <v>4</v>
      </c>
      <c r="E92" s="17" t="s">
        <v>1796</v>
      </c>
      <c r="F92" s="17"/>
      <c r="G92" s="17"/>
      <c r="H92" s="17"/>
      <c r="I92" s="17"/>
      <c r="J92" s="19" t="s">
        <v>1863</v>
      </c>
      <c r="K92" s="19"/>
      <c r="L92" s="19"/>
      <c r="M92" s="19"/>
      <c r="N92" s="19"/>
    </row>
    <row r="93" customFormat="false" ht="43.5" hidden="false" customHeight="true" outlineLevel="0" collapsed="false">
      <c r="B93" s="188"/>
      <c r="C93" s="16" t="s">
        <v>286</v>
      </c>
      <c r="D93" s="14" t="n">
        <v>4</v>
      </c>
      <c r="E93" s="17" t="s">
        <v>1864</v>
      </c>
      <c r="F93" s="17"/>
      <c r="G93" s="17"/>
      <c r="H93" s="17"/>
      <c r="I93" s="17"/>
      <c r="J93" s="19" t="s">
        <v>1865</v>
      </c>
      <c r="K93" s="19"/>
      <c r="L93" s="19"/>
      <c r="M93" s="19"/>
      <c r="N93" s="19"/>
    </row>
    <row r="94" customFormat="false" ht="43.5" hidden="false" customHeight="true" outlineLevel="0" collapsed="false">
      <c r="B94" s="188"/>
      <c r="C94" s="16" t="s">
        <v>62</v>
      </c>
      <c r="D94" s="14" t="n">
        <v>4</v>
      </c>
      <c r="E94" s="17" t="s">
        <v>1866</v>
      </c>
      <c r="F94" s="17"/>
      <c r="G94" s="17"/>
      <c r="H94" s="17"/>
      <c r="I94" s="17"/>
      <c r="J94" s="19" t="s">
        <v>1867</v>
      </c>
      <c r="K94" s="19"/>
      <c r="L94" s="19"/>
      <c r="M94" s="19"/>
      <c r="N94" s="19"/>
    </row>
    <row r="95" customFormat="false" ht="43.5" hidden="false" customHeight="true" outlineLevel="0" collapsed="false">
      <c r="B95" s="188"/>
      <c r="C95" s="16" t="s">
        <v>399</v>
      </c>
      <c r="D95" s="14" t="n">
        <v>4</v>
      </c>
      <c r="E95" s="17" t="s">
        <v>1828</v>
      </c>
      <c r="F95" s="17"/>
      <c r="G95" s="17"/>
      <c r="H95" s="17"/>
      <c r="I95" s="17"/>
      <c r="J95" s="19" t="s">
        <v>1829</v>
      </c>
      <c r="K95" s="19"/>
      <c r="L95" s="19"/>
      <c r="M95" s="19"/>
      <c r="N95" s="19"/>
    </row>
    <row r="96" customFormat="false" ht="43.5" hidden="false" customHeight="true" outlineLevel="0" collapsed="false">
      <c r="B96" s="188"/>
      <c r="C96" s="16" t="s">
        <v>321</v>
      </c>
      <c r="D96" s="14" t="n">
        <v>4</v>
      </c>
      <c r="E96" s="17" t="s">
        <v>1868</v>
      </c>
      <c r="F96" s="17"/>
      <c r="G96" s="17"/>
      <c r="H96" s="17"/>
      <c r="I96" s="17"/>
      <c r="J96" s="19" t="s">
        <v>1869</v>
      </c>
      <c r="K96" s="19"/>
      <c r="L96" s="19"/>
      <c r="M96" s="19"/>
      <c r="N96" s="19"/>
    </row>
    <row r="97" customFormat="false" ht="43.5" hidden="false" customHeight="true" outlineLevel="0" collapsed="false">
      <c r="B97" s="188"/>
      <c r="C97" s="16" t="s">
        <v>360</v>
      </c>
      <c r="D97" s="14" t="n">
        <v>4</v>
      </c>
      <c r="E97" s="17" t="s">
        <v>1870</v>
      </c>
      <c r="F97" s="17"/>
      <c r="G97" s="17"/>
      <c r="H97" s="17"/>
      <c r="I97" s="17"/>
      <c r="J97" s="19" t="s">
        <v>1871</v>
      </c>
      <c r="K97" s="19"/>
      <c r="L97" s="19"/>
      <c r="M97" s="19"/>
      <c r="N97" s="19"/>
    </row>
    <row r="98" customFormat="false" ht="43.5" hidden="false" customHeight="true" outlineLevel="0" collapsed="false">
      <c r="B98" s="188"/>
      <c r="C98" s="16" t="s">
        <v>432</v>
      </c>
      <c r="D98" s="14" t="n">
        <v>4</v>
      </c>
      <c r="E98" s="17" t="s">
        <v>1872</v>
      </c>
      <c r="F98" s="17"/>
      <c r="G98" s="17"/>
      <c r="H98" s="17"/>
      <c r="I98" s="17"/>
      <c r="J98" s="19" t="s">
        <v>1873</v>
      </c>
      <c r="K98" s="19"/>
      <c r="L98" s="19"/>
      <c r="M98" s="19"/>
      <c r="N98" s="19"/>
    </row>
    <row r="99" customFormat="false" ht="43.5" hidden="false" customHeight="true" outlineLevel="0" collapsed="false">
      <c r="B99" s="188"/>
      <c r="C99" s="16" t="s">
        <v>368</v>
      </c>
      <c r="D99" s="14" t="n">
        <v>4</v>
      </c>
      <c r="E99" s="17" t="s">
        <v>1874</v>
      </c>
      <c r="F99" s="17"/>
      <c r="G99" s="17"/>
      <c r="H99" s="17"/>
      <c r="I99" s="17"/>
      <c r="J99" s="19" t="s">
        <v>1875</v>
      </c>
      <c r="K99" s="19"/>
      <c r="L99" s="19"/>
      <c r="M99" s="19"/>
      <c r="N99" s="19"/>
    </row>
    <row r="100" customFormat="false" ht="43.5" hidden="false" customHeight="true" outlineLevel="0" collapsed="false">
      <c r="B100" s="188"/>
      <c r="C100" s="16" t="s">
        <v>380</v>
      </c>
      <c r="D100" s="14" t="n">
        <v>4</v>
      </c>
      <c r="E100" s="17" t="s">
        <v>1876</v>
      </c>
      <c r="F100" s="17"/>
      <c r="G100" s="17"/>
      <c r="H100" s="17"/>
      <c r="I100" s="17"/>
      <c r="J100" s="19" t="s">
        <v>1852</v>
      </c>
      <c r="K100" s="19"/>
      <c r="L100" s="19"/>
      <c r="M100" s="19"/>
      <c r="N100" s="19"/>
    </row>
    <row r="101" customFormat="false" ht="43.5" hidden="false" customHeight="true" outlineLevel="0" collapsed="false">
      <c r="B101" s="188"/>
      <c r="C101" s="16" t="s">
        <v>351</v>
      </c>
      <c r="D101" s="14" t="n">
        <v>4</v>
      </c>
      <c r="E101" s="17" t="s">
        <v>1877</v>
      </c>
      <c r="F101" s="17"/>
      <c r="G101" s="17"/>
      <c r="H101" s="17"/>
      <c r="I101" s="17"/>
      <c r="J101" s="19" t="s">
        <v>1878</v>
      </c>
      <c r="K101" s="19"/>
      <c r="L101" s="19"/>
      <c r="M101" s="19"/>
      <c r="N101" s="19"/>
    </row>
    <row r="102" customFormat="false" ht="43.5" hidden="false" customHeight="true" outlineLevel="0" collapsed="false">
      <c r="B102" s="188"/>
      <c r="C102" s="16" t="s">
        <v>335</v>
      </c>
      <c r="D102" s="14" t="n">
        <v>4</v>
      </c>
      <c r="E102" s="17" t="s">
        <v>1879</v>
      </c>
      <c r="F102" s="17"/>
      <c r="G102" s="17"/>
      <c r="H102" s="17"/>
      <c r="I102" s="17"/>
      <c r="J102" s="19" t="s">
        <v>1880</v>
      </c>
      <c r="K102" s="19"/>
      <c r="L102" s="19"/>
      <c r="M102" s="19"/>
      <c r="N102" s="19"/>
    </row>
    <row r="103" customFormat="false" ht="43.5" hidden="false" customHeight="true" outlineLevel="0" collapsed="false">
      <c r="B103" s="188"/>
      <c r="C103" s="16" t="s">
        <v>65</v>
      </c>
      <c r="D103" s="14" t="n">
        <v>4</v>
      </c>
      <c r="E103" s="17" t="s">
        <v>1881</v>
      </c>
      <c r="F103" s="17"/>
      <c r="G103" s="17"/>
      <c r="H103" s="17"/>
      <c r="I103" s="17"/>
      <c r="J103" s="19" t="s">
        <v>1882</v>
      </c>
      <c r="K103" s="19"/>
      <c r="L103" s="19"/>
      <c r="M103" s="19"/>
      <c r="N103" s="19"/>
    </row>
    <row r="104" customFormat="false" ht="43.5" hidden="false" customHeight="true" outlineLevel="0" collapsed="false">
      <c r="B104" s="188"/>
      <c r="C104" s="16" t="s">
        <v>59</v>
      </c>
      <c r="D104" s="14" t="n">
        <v>4</v>
      </c>
      <c r="E104" s="17" t="s">
        <v>1883</v>
      </c>
      <c r="F104" s="17"/>
      <c r="G104" s="17"/>
      <c r="H104" s="17"/>
      <c r="I104" s="17"/>
      <c r="J104" s="19" t="s">
        <v>1884</v>
      </c>
      <c r="K104" s="19"/>
      <c r="L104" s="19"/>
      <c r="M104" s="19"/>
      <c r="N104" s="19"/>
    </row>
    <row r="105" customFormat="false" ht="43.5" hidden="false" customHeight="true" outlineLevel="0" collapsed="false">
      <c r="B105" s="188"/>
      <c r="C105" s="16" t="s">
        <v>264</v>
      </c>
      <c r="D105" s="14" t="n">
        <v>4</v>
      </c>
      <c r="E105" s="17" t="s">
        <v>1885</v>
      </c>
      <c r="F105" s="17"/>
      <c r="G105" s="17"/>
      <c r="H105" s="17"/>
      <c r="I105" s="17"/>
      <c r="J105" s="19" t="s">
        <v>1886</v>
      </c>
      <c r="K105" s="19"/>
      <c r="L105" s="19"/>
      <c r="M105" s="19"/>
      <c r="N105" s="19"/>
    </row>
    <row r="106" customFormat="false" ht="43.5" hidden="false" customHeight="true" outlineLevel="0" collapsed="false">
      <c r="B106" s="189"/>
      <c r="C106" s="16" t="s">
        <v>309</v>
      </c>
      <c r="D106" s="14" t="n">
        <v>5</v>
      </c>
      <c r="E106" s="17" t="s">
        <v>1887</v>
      </c>
      <c r="F106" s="17"/>
      <c r="G106" s="17"/>
      <c r="H106" s="17"/>
      <c r="I106" s="17"/>
      <c r="J106" s="19" t="s">
        <v>1888</v>
      </c>
      <c r="K106" s="19"/>
      <c r="L106" s="19"/>
      <c r="M106" s="19"/>
      <c r="N106" s="19"/>
    </row>
    <row r="107" customFormat="false" ht="43.5" hidden="false" customHeight="true" outlineLevel="0" collapsed="false">
      <c r="B107" s="189"/>
      <c r="C107" s="16" t="s">
        <v>76</v>
      </c>
      <c r="D107" s="14" t="n">
        <v>5</v>
      </c>
      <c r="E107" s="17" t="s">
        <v>1889</v>
      </c>
      <c r="F107" s="17"/>
      <c r="G107" s="17"/>
      <c r="H107" s="17"/>
      <c r="I107" s="17"/>
      <c r="J107" s="19" t="s">
        <v>1890</v>
      </c>
      <c r="K107" s="19"/>
      <c r="L107" s="19"/>
      <c r="M107" s="19"/>
      <c r="N107" s="19"/>
    </row>
    <row r="108" customFormat="false" ht="43.5" hidden="false" customHeight="true" outlineLevel="0" collapsed="false">
      <c r="B108" s="189"/>
      <c r="C108" s="16" t="s">
        <v>82</v>
      </c>
      <c r="D108" s="14" t="n">
        <v>5</v>
      </c>
      <c r="E108" s="17" t="s">
        <v>1719</v>
      </c>
      <c r="F108" s="17"/>
      <c r="G108" s="17"/>
      <c r="H108" s="17"/>
      <c r="I108" s="17"/>
      <c r="J108" s="19" t="s">
        <v>1818</v>
      </c>
      <c r="K108" s="19"/>
      <c r="L108" s="19"/>
      <c r="M108" s="19"/>
      <c r="N108" s="19"/>
    </row>
    <row r="109" customFormat="false" ht="43.5" hidden="false" customHeight="true" outlineLevel="0" collapsed="false">
      <c r="B109" s="189"/>
      <c r="C109" s="16" t="s">
        <v>79</v>
      </c>
      <c r="D109" s="14" t="n">
        <v>5</v>
      </c>
      <c r="E109" s="17" t="s">
        <v>1891</v>
      </c>
      <c r="F109" s="17"/>
      <c r="G109" s="17"/>
      <c r="H109" s="17"/>
      <c r="I109" s="17"/>
      <c r="J109" s="19" t="s">
        <v>78</v>
      </c>
      <c r="K109" s="19"/>
      <c r="L109" s="19"/>
      <c r="M109" s="19"/>
      <c r="N109" s="19"/>
    </row>
    <row r="110" customFormat="false" ht="43.5" hidden="false" customHeight="true" outlineLevel="0" collapsed="false">
      <c r="B110" s="189"/>
      <c r="C110" s="16" t="s">
        <v>344</v>
      </c>
      <c r="D110" s="14" t="n">
        <v>5</v>
      </c>
      <c r="E110" s="17" t="s">
        <v>1892</v>
      </c>
      <c r="F110" s="17"/>
      <c r="G110" s="17"/>
      <c r="H110" s="17"/>
      <c r="I110" s="17"/>
      <c r="J110" s="19" t="s">
        <v>1893</v>
      </c>
      <c r="K110" s="19"/>
      <c r="L110" s="19"/>
      <c r="M110" s="19"/>
      <c r="N110" s="19"/>
    </row>
    <row r="111" customFormat="false" ht="43.5" hidden="false" customHeight="true" outlineLevel="0" collapsed="false">
      <c r="B111" s="189"/>
      <c r="C111" s="16" t="s">
        <v>287</v>
      </c>
      <c r="D111" s="14" t="n">
        <v>5</v>
      </c>
      <c r="E111" s="17" t="s">
        <v>1727</v>
      </c>
      <c r="F111" s="17"/>
      <c r="G111" s="17"/>
      <c r="H111" s="17"/>
      <c r="I111" s="17"/>
      <c r="J111" s="19" t="s">
        <v>1894</v>
      </c>
      <c r="K111" s="19"/>
      <c r="L111" s="19"/>
      <c r="M111" s="19"/>
      <c r="N111" s="19"/>
    </row>
    <row r="112" customFormat="false" ht="43.5" hidden="false" customHeight="true" outlineLevel="0" collapsed="false">
      <c r="B112" s="189"/>
      <c r="C112" s="16" t="s">
        <v>265</v>
      </c>
      <c r="D112" s="14" t="n">
        <v>5</v>
      </c>
      <c r="E112" s="17" t="s">
        <v>1895</v>
      </c>
      <c r="F112" s="17"/>
      <c r="G112" s="17"/>
      <c r="H112" s="17"/>
      <c r="I112" s="17"/>
      <c r="J112" s="19" t="s">
        <v>1896</v>
      </c>
      <c r="K112" s="19"/>
      <c r="L112" s="19"/>
      <c r="M112" s="19"/>
      <c r="N112" s="19"/>
    </row>
    <row r="113" customFormat="false" ht="43.5" hidden="false" customHeight="true" outlineLevel="0" collapsed="false">
      <c r="B113" s="189"/>
      <c r="C113" s="16" t="s">
        <v>694</v>
      </c>
      <c r="D113" s="14" t="n">
        <v>5</v>
      </c>
      <c r="E113" s="17" t="s">
        <v>1897</v>
      </c>
      <c r="F113" s="17"/>
      <c r="G113" s="17"/>
      <c r="H113" s="17"/>
      <c r="I113" s="17"/>
      <c r="J113" s="19" t="s">
        <v>71</v>
      </c>
      <c r="K113" s="19"/>
      <c r="L113" s="19"/>
      <c r="M113" s="19"/>
      <c r="N113" s="19"/>
    </row>
    <row r="114" customFormat="false" ht="43.5" hidden="false" customHeight="true" outlineLevel="0" collapsed="false">
      <c r="B114" s="189"/>
      <c r="C114" s="16" t="s">
        <v>288</v>
      </c>
      <c r="D114" s="14" t="n">
        <v>5</v>
      </c>
      <c r="E114" s="17" t="s">
        <v>1898</v>
      </c>
      <c r="F114" s="17"/>
      <c r="G114" s="17"/>
      <c r="H114" s="17"/>
      <c r="I114" s="17"/>
      <c r="J114" s="19" t="s">
        <v>1899</v>
      </c>
      <c r="K114" s="19"/>
      <c r="L114" s="19"/>
      <c r="M114" s="19"/>
      <c r="N114" s="19"/>
    </row>
    <row r="115" customFormat="false" ht="43.5" hidden="false" customHeight="true" outlineLevel="0" collapsed="false">
      <c r="B115" s="189"/>
      <c r="C115" s="16" t="s">
        <v>289</v>
      </c>
      <c r="D115" s="14" t="n">
        <v>5</v>
      </c>
      <c r="E115" s="17" t="s">
        <v>1900</v>
      </c>
      <c r="F115" s="17"/>
      <c r="G115" s="17"/>
      <c r="H115" s="17"/>
      <c r="I115" s="17"/>
      <c r="J115" s="19" t="s">
        <v>1901</v>
      </c>
      <c r="K115" s="19"/>
      <c r="L115" s="19"/>
      <c r="M115" s="19"/>
      <c r="N115" s="19"/>
    </row>
  </sheetData>
  <mergeCells count="255">
    <mergeCell ref="B2:K2"/>
    <mergeCell ref="L2:N2"/>
    <mergeCell ref="B3:K3"/>
    <mergeCell ref="L3:N3"/>
    <mergeCell ref="B4:D4"/>
    <mergeCell ref="B6:D6"/>
    <mergeCell ref="E6:H6"/>
    <mergeCell ref="J6:K6"/>
    <mergeCell ref="L6:N6"/>
    <mergeCell ref="B7:D8"/>
    <mergeCell ref="E7:N8"/>
    <mergeCell ref="B9:D9"/>
    <mergeCell ref="E9:N9"/>
    <mergeCell ref="B11:N11"/>
    <mergeCell ref="D12:E12"/>
    <mergeCell ref="G12:L12"/>
    <mergeCell ref="M12:N12"/>
    <mergeCell ref="D13:E13"/>
    <mergeCell ref="G13:L13"/>
    <mergeCell ref="M13:N13"/>
    <mergeCell ref="D14:E14"/>
    <mergeCell ref="G14:L14"/>
    <mergeCell ref="M14:N14"/>
    <mergeCell ref="D15:E15"/>
    <mergeCell ref="G15:L15"/>
    <mergeCell ref="M15:N15"/>
    <mergeCell ref="D16:E16"/>
    <mergeCell ref="G16:L16"/>
    <mergeCell ref="M16:N16"/>
    <mergeCell ref="D17:E17"/>
    <mergeCell ref="G17:L17"/>
    <mergeCell ref="M17:N17"/>
    <mergeCell ref="D18:E18"/>
    <mergeCell ref="G18:L18"/>
    <mergeCell ref="M18:N18"/>
    <mergeCell ref="D19:E19"/>
    <mergeCell ref="G19:L19"/>
    <mergeCell ref="M19:N19"/>
    <mergeCell ref="D20:E20"/>
    <mergeCell ref="G20:L20"/>
    <mergeCell ref="M20:N20"/>
    <mergeCell ref="D21:E21"/>
    <mergeCell ref="G21:L21"/>
    <mergeCell ref="M21:N21"/>
    <mergeCell ref="D22:E22"/>
    <mergeCell ref="G22:L22"/>
    <mergeCell ref="M22:N22"/>
    <mergeCell ref="D23:E23"/>
    <mergeCell ref="G23:L23"/>
    <mergeCell ref="M23:N23"/>
    <mergeCell ref="D24:E24"/>
    <mergeCell ref="G24:L24"/>
    <mergeCell ref="M24:N24"/>
    <mergeCell ref="D25:E25"/>
    <mergeCell ref="G25:L25"/>
    <mergeCell ref="M25:N25"/>
    <mergeCell ref="D26:E26"/>
    <mergeCell ref="G26:L26"/>
    <mergeCell ref="M26:N26"/>
    <mergeCell ref="D27:E27"/>
    <mergeCell ref="G27:L27"/>
    <mergeCell ref="M27:N27"/>
    <mergeCell ref="D28:E28"/>
    <mergeCell ref="G28:L28"/>
    <mergeCell ref="M28:N28"/>
    <mergeCell ref="D29:E29"/>
    <mergeCell ref="G29:L29"/>
    <mergeCell ref="M29:N29"/>
    <mergeCell ref="D30:E30"/>
    <mergeCell ref="G30:L30"/>
    <mergeCell ref="M30:N30"/>
    <mergeCell ref="D31:E31"/>
    <mergeCell ref="G31:L31"/>
    <mergeCell ref="M31:N31"/>
    <mergeCell ref="D32:E32"/>
    <mergeCell ref="G32:L32"/>
    <mergeCell ref="M32:N32"/>
    <mergeCell ref="D33:E33"/>
    <mergeCell ref="G33:L33"/>
    <mergeCell ref="M33:N33"/>
    <mergeCell ref="D34:E34"/>
    <mergeCell ref="G34:L34"/>
    <mergeCell ref="M34:N34"/>
    <mergeCell ref="D35:E35"/>
    <mergeCell ref="G35:L35"/>
    <mergeCell ref="M35:N35"/>
    <mergeCell ref="D36:E36"/>
    <mergeCell ref="G36:L36"/>
    <mergeCell ref="M36:N36"/>
    <mergeCell ref="D37:E37"/>
    <mergeCell ref="G37:L37"/>
    <mergeCell ref="M37:N37"/>
    <mergeCell ref="D38:E38"/>
    <mergeCell ref="G38:L38"/>
    <mergeCell ref="M38:N38"/>
    <mergeCell ref="D39:E39"/>
    <mergeCell ref="G39:L39"/>
    <mergeCell ref="M39:N39"/>
    <mergeCell ref="D40:E40"/>
    <mergeCell ref="G40:L40"/>
    <mergeCell ref="M40:N40"/>
    <mergeCell ref="D41:E41"/>
    <mergeCell ref="G41:L41"/>
    <mergeCell ref="M41:N41"/>
    <mergeCell ref="D42:E42"/>
    <mergeCell ref="G42:L42"/>
    <mergeCell ref="M42:N42"/>
    <mergeCell ref="D43:E43"/>
    <mergeCell ref="G43:L43"/>
    <mergeCell ref="M43:N43"/>
    <mergeCell ref="D44:E44"/>
    <mergeCell ref="G44:L44"/>
    <mergeCell ref="M44:N44"/>
    <mergeCell ref="D45:E45"/>
    <mergeCell ref="G45:L45"/>
    <mergeCell ref="M45:N45"/>
    <mergeCell ref="D46:E46"/>
    <mergeCell ref="G46:L46"/>
    <mergeCell ref="M46:N46"/>
    <mergeCell ref="D47:E47"/>
    <mergeCell ref="G47:L47"/>
    <mergeCell ref="M47:N47"/>
    <mergeCell ref="B49:N49"/>
    <mergeCell ref="E50:I50"/>
    <mergeCell ref="J50:N50"/>
    <mergeCell ref="E51:I51"/>
    <mergeCell ref="J51:N51"/>
    <mergeCell ref="E52:I52"/>
    <mergeCell ref="J52:N52"/>
    <mergeCell ref="E53:I53"/>
    <mergeCell ref="J53:N53"/>
    <mergeCell ref="E54:I54"/>
    <mergeCell ref="J54:N54"/>
    <mergeCell ref="E55:I55"/>
    <mergeCell ref="J55:N55"/>
    <mergeCell ref="E56:I56"/>
    <mergeCell ref="J56:N56"/>
    <mergeCell ref="E57:I57"/>
    <mergeCell ref="J57:N57"/>
    <mergeCell ref="E58:I58"/>
    <mergeCell ref="J58:N58"/>
    <mergeCell ref="E59:I59"/>
    <mergeCell ref="J59:N59"/>
    <mergeCell ref="E60:I60"/>
    <mergeCell ref="J60:N60"/>
    <mergeCell ref="E61:I61"/>
    <mergeCell ref="J61:N61"/>
    <mergeCell ref="E62:I62"/>
    <mergeCell ref="J62:N62"/>
    <mergeCell ref="E63:I63"/>
    <mergeCell ref="J63:N63"/>
    <mergeCell ref="E64:I64"/>
    <mergeCell ref="J64:N64"/>
    <mergeCell ref="E65:I65"/>
    <mergeCell ref="J65:N65"/>
    <mergeCell ref="E66:I66"/>
    <mergeCell ref="J66:N66"/>
    <mergeCell ref="E67:I67"/>
    <mergeCell ref="J67:N67"/>
    <mergeCell ref="E68:I68"/>
    <mergeCell ref="J68:N68"/>
    <mergeCell ref="E69:I69"/>
    <mergeCell ref="J69:N69"/>
    <mergeCell ref="E70:I70"/>
    <mergeCell ref="J70:N70"/>
    <mergeCell ref="E71:I71"/>
    <mergeCell ref="J71:N71"/>
    <mergeCell ref="E72:I72"/>
    <mergeCell ref="J72:N72"/>
    <mergeCell ref="E73:I73"/>
    <mergeCell ref="J73:N73"/>
    <mergeCell ref="E74:I74"/>
    <mergeCell ref="J74:N74"/>
    <mergeCell ref="E75:I75"/>
    <mergeCell ref="J75:N75"/>
    <mergeCell ref="E76:I76"/>
    <mergeCell ref="J76:N76"/>
    <mergeCell ref="E77:I77"/>
    <mergeCell ref="J77:N77"/>
    <mergeCell ref="E78:I78"/>
    <mergeCell ref="J78:N78"/>
    <mergeCell ref="E79:I79"/>
    <mergeCell ref="J79:N79"/>
    <mergeCell ref="E80:I80"/>
    <mergeCell ref="J80:N80"/>
    <mergeCell ref="E81:I81"/>
    <mergeCell ref="J81:N81"/>
    <mergeCell ref="E82:I82"/>
    <mergeCell ref="J82:N82"/>
    <mergeCell ref="E83:I83"/>
    <mergeCell ref="J83:N83"/>
    <mergeCell ref="E84:I84"/>
    <mergeCell ref="J84:N84"/>
    <mergeCell ref="E85:I85"/>
    <mergeCell ref="J85:N85"/>
    <mergeCell ref="E86:I86"/>
    <mergeCell ref="J86:N86"/>
    <mergeCell ref="E87:I87"/>
    <mergeCell ref="J87:N87"/>
    <mergeCell ref="E88:I88"/>
    <mergeCell ref="J88:N88"/>
    <mergeCell ref="E89:I89"/>
    <mergeCell ref="J89:N89"/>
    <mergeCell ref="E90:I90"/>
    <mergeCell ref="J90:N90"/>
    <mergeCell ref="E91:I91"/>
    <mergeCell ref="J91:N91"/>
    <mergeCell ref="E92:I92"/>
    <mergeCell ref="J92:N92"/>
    <mergeCell ref="E93:I93"/>
    <mergeCell ref="J93:N93"/>
    <mergeCell ref="E94:I94"/>
    <mergeCell ref="J94:N94"/>
    <mergeCell ref="E95:I95"/>
    <mergeCell ref="J95:N95"/>
    <mergeCell ref="E96:I96"/>
    <mergeCell ref="J96:N96"/>
    <mergeCell ref="E97:I97"/>
    <mergeCell ref="J97:N97"/>
    <mergeCell ref="E98:I98"/>
    <mergeCell ref="J98:N98"/>
    <mergeCell ref="E99:I99"/>
    <mergeCell ref="J99:N99"/>
    <mergeCell ref="E100:I100"/>
    <mergeCell ref="J100:N100"/>
    <mergeCell ref="E101:I101"/>
    <mergeCell ref="J101:N101"/>
    <mergeCell ref="E102:I102"/>
    <mergeCell ref="J102:N102"/>
    <mergeCell ref="E103:I103"/>
    <mergeCell ref="J103:N103"/>
    <mergeCell ref="E104:I104"/>
    <mergeCell ref="J104:N104"/>
    <mergeCell ref="E105:I105"/>
    <mergeCell ref="J105:N105"/>
    <mergeCell ref="E106:I106"/>
    <mergeCell ref="J106:N106"/>
    <mergeCell ref="E107:I107"/>
    <mergeCell ref="J107:N107"/>
    <mergeCell ref="E108:I108"/>
    <mergeCell ref="J108:N108"/>
    <mergeCell ref="E109:I109"/>
    <mergeCell ref="J109:N109"/>
    <mergeCell ref="E110:I110"/>
    <mergeCell ref="J110:N110"/>
    <mergeCell ref="E111:I111"/>
    <mergeCell ref="J111:N111"/>
    <mergeCell ref="E112:I112"/>
    <mergeCell ref="J112:N112"/>
    <mergeCell ref="E113:I113"/>
    <mergeCell ref="J113:N113"/>
    <mergeCell ref="E114:I114"/>
    <mergeCell ref="J114:N114"/>
    <mergeCell ref="E115:I115"/>
    <mergeCell ref="J115:N115"/>
  </mergeCells>
  <conditionalFormatting sqref="C13:C47">
    <cfRule type="expression" priority="2" aboveAverage="0" equalAverage="0" bottom="0" percent="0" rank="0" text="" dxfId="46">
      <formula>$C13=$E$6</formula>
    </cfRule>
  </conditionalFormatting>
  <conditionalFormatting sqref="D51:D115">
    <cfRule type="cellIs" priority="3" operator="equal" aboveAverage="0" equalAverage="0" bottom="0" percent="0" rank="0" text="" dxfId="6">
      <formula>1</formula>
    </cfRule>
    <cfRule type="cellIs" priority="4" operator="equal" aboveAverage="0" equalAverage="0" bottom="0" percent="0" rank="0" text="" dxfId="7">
      <formula>2</formula>
    </cfRule>
    <cfRule type="cellIs" priority="5" operator="equal" aboveAverage="0" equalAverage="0" bottom="0" percent="0" rank="0" text="" dxfId="8">
      <formula>3</formula>
    </cfRule>
    <cfRule type="cellIs" priority="6" operator="equal" aboveAverage="0" equalAverage="0" bottom="0" percent="0" rank="0" text="" dxfId="9">
      <formula>4</formula>
    </cfRule>
    <cfRule type="cellIs" priority="7" operator="equal" aboveAverage="0" equalAverage="0" bottom="0" percent="0" rank="0" text="" dxfId="10">
      <formula>5</formula>
    </cfRule>
  </conditionalFormatting>
  <dataValidations count="1">
    <dataValidation allowBlank="false" error="Vui lòng chọn từ danh sách." errorStyle="stop" errorTitle="Không hợp lệ" operator="between" prompt="Chọn tộc/hệ để xem chi tiết" promptTitle="Bấm để chọn" showDropDown="false" showErrorMessage="true" showInputMessage="true" sqref="E6" type="list">
      <formula1>DS_Toc</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A5E9"/>
    <pageSetUpPr fitToPage="true"/>
  </sheetPr>
  <dimension ref="B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7" min="6" style="0" width="40"/>
    <col collapsed="false" customWidth="true" hidden="false" outlineLevel="0" max="14" min="8" style="0" width="12.5"/>
  </cols>
  <sheetData>
    <row r="1" customFormat="false" ht="7.5" hidden="false" customHeight="true" outlineLevel="0" collapsed="false">
      <c r="B1" s="1"/>
      <c r="C1" s="1"/>
      <c r="D1" s="1"/>
      <c r="E1" s="1"/>
      <c r="F1" s="1"/>
      <c r="G1" s="1"/>
    </row>
    <row r="2" customFormat="false" ht="33.75" hidden="false" customHeight="true" outlineLevel="0" collapsed="false">
      <c r="B2" s="133" t="s">
        <v>1902</v>
      </c>
      <c r="C2" s="133"/>
      <c r="D2" s="133"/>
      <c r="E2" s="5" t="s">
        <v>121</v>
      </c>
      <c r="F2" s="5"/>
      <c r="G2" s="5"/>
    </row>
    <row r="3" customFormat="false" ht="19.5" hidden="false" customHeight="true" outlineLevel="0" collapsed="false">
      <c r="B3" s="134" t="s">
        <v>1903</v>
      </c>
      <c r="C3" s="134"/>
      <c r="D3" s="134"/>
      <c r="E3" s="134"/>
      <c r="F3" s="134"/>
      <c r="G3" s="134"/>
    </row>
    <row r="4" customFormat="false" ht="18" hidden="false" customHeight="true" outlineLevel="0" collapsed="false">
      <c r="B4" s="28" t="s">
        <v>124</v>
      </c>
      <c r="C4" s="28"/>
      <c r="D4" s="28"/>
      <c r="E4" s="1"/>
      <c r="F4" s="1"/>
      <c r="G4" s="1"/>
    </row>
    <row r="5" customFormat="false" ht="9.75" hidden="false" customHeight="true" outlineLevel="0" collapsed="false"/>
    <row r="6" customFormat="false" ht="21.75" hidden="false" customHeight="true" outlineLevel="0" collapsed="false">
      <c r="B6" s="6" t="s">
        <v>1904</v>
      </c>
      <c r="C6" s="6"/>
      <c r="D6" s="6"/>
      <c r="E6" s="6"/>
      <c r="F6" s="6"/>
      <c r="G6" s="6"/>
    </row>
    <row r="7" customFormat="false" ht="21.75" hidden="false" customHeight="true" outlineLevel="0" collapsed="false">
      <c r="B7" s="21" t="s">
        <v>1905</v>
      </c>
      <c r="C7" s="21"/>
      <c r="D7" s="21"/>
      <c r="E7" s="21"/>
      <c r="F7" s="21"/>
      <c r="G7" s="21"/>
    </row>
    <row r="8" customFormat="false" ht="21.75" hidden="false" customHeight="true" outlineLevel="0" collapsed="false">
      <c r="B8" s="21" t="s">
        <v>1906</v>
      </c>
      <c r="C8" s="21"/>
      <c r="D8" s="21"/>
      <c r="E8" s="21"/>
      <c r="F8" s="21"/>
      <c r="G8" s="21"/>
    </row>
    <row r="9" customFormat="false" ht="21.75" hidden="false" customHeight="true" outlineLevel="0" collapsed="false">
      <c r="B9" s="21" t="s">
        <v>1907</v>
      </c>
      <c r="C9" s="21"/>
      <c r="D9" s="21"/>
      <c r="E9" s="21"/>
      <c r="F9" s="21"/>
      <c r="G9" s="21"/>
    </row>
    <row r="10" customFormat="false" ht="21.75" hidden="false" customHeight="true" outlineLevel="0" collapsed="false">
      <c r="B10" s="21" t="s">
        <v>1908</v>
      </c>
      <c r="C10" s="21"/>
      <c r="D10" s="21"/>
      <c r="E10" s="21"/>
      <c r="F10" s="21"/>
      <c r="G10" s="21"/>
    </row>
    <row r="11" customFormat="false" ht="21.75" hidden="false" customHeight="true" outlineLevel="0" collapsed="false">
      <c r="B11" s="21" t="s">
        <v>1909</v>
      </c>
      <c r="C11" s="21"/>
      <c r="D11" s="21"/>
      <c r="E11" s="21"/>
      <c r="F11" s="21"/>
      <c r="G11" s="21"/>
    </row>
    <row r="12" customFormat="false" ht="21.75" hidden="false" customHeight="true" outlineLevel="0" collapsed="false">
      <c r="B12" s="21" t="s">
        <v>1910</v>
      </c>
      <c r="C12" s="21"/>
      <c r="D12" s="21"/>
      <c r="E12" s="21"/>
      <c r="F12" s="21"/>
      <c r="G12" s="21"/>
    </row>
    <row r="13" customFormat="false" ht="21.75" hidden="false" customHeight="true" outlineLevel="0" collapsed="false">
      <c r="B13" s="21" t="s">
        <v>1911</v>
      </c>
      <c r="C13" s="21"/>
      <c r="D13" s="21"/>
      <c r="E13" s="21"/>
      <c r="F13" s="21"/>
      <c r="G13" s="21"/>
    </row>
    <row r="14" customFormat="false" ht="21.75" hidden="false" customHeight="true" outlineLevel="0" collapsed="false">
      <c r="B14" s="21" t="s">
        <v>1912</v>
      </c>
      <c r="C14" s="21"/>
      <c r="D14" s="21"/>
      <c r="E14" s="21"/>
      <c r="F14" s="21"/>
      <c r="G14" s="21"/>
    </row>
    <row r="15" customFormat="false" ht="21.75" hidden="false" customHeight="true" outlineLevel="0" collapsed="false">
      <c r="B15" s="21" t="s">
        <v>1913</v>
      </c>
      <c r="C15" s="21"/>
      <c r="D15" s="21"/>
      <c r="E15" s="21"/>
      <c r="F15" s="21"/>
      <c r="G15" s="21"/>
    </row>
    <row r="17" customFormat="false" ht="21.75" hidden="false" customHeight="true" outlineLevel="0" collapsed="false">
      <c r="B17" s="6" t="s">
        <v>1914</v>
      </c>
      <c r="C17" s="6"/>
      <c r="D17" s="6"/>
      <c r="E17" s="6"/>
      <c r="F17" s="6"/>
      <c r="G17" s="6"/>
    </row>
    <row r="18" customFormat="false" ht="23.85" hidden="false" customHeight="false" outlineLevel="0" collapsed="false">
      <c r="B18" s="140" t="s">
        <v>50</v>
      </c>
      <c r="C18" s="140" t="s">
        <v>1915</v>
      </c>
      <c r="D18" s="140" t="s">
        <v>916</v>
      </c>
      <c r="E18" s="140" t="s">
        <v>1916</v>
      </c>
      <c r="F18" s="140" t="s">
        <v>1659</v>
      </c>
      <c r="G18" s="140" t="s">
        <v>1917</v>
      </c>
    </row>
    <row r="19" customFormat="false" ht="24" hidden="false" customHeight="true" outlineLevel="0" collapsed="false">
      <c r="B19" s="141" t="n">
        <v>1</v>
      </c>
      <c r="C19" s="144" t="s">
        <v>1918</v>
      </c>
      <c r="D19" s="141" t="s">
        <v>1919</v>
      </c>
      <c r="E19" s="180" t="s">
        <v>1920</v>
      </c>
      <c r="F19" s="142" t="s">
        <v>1921</v>
      </c>
      <c r="G19" s="142" t="s">
        <v>1922</v>
      </c>
    </row>
    <row r="20" customFormat="false" ht="24" hidden="false" customHeight="true" outlineLevel="0" collapsed="false">
      <c r="B20" s="145" t="n">
        <v>2</v>
      </c>
      <c r="C20" s="148" t="s">
        <v>1923</v>
      </c>
      <c r="D20" s="145" t="s">
        <v>1924</v>
      </c>
      <c r="E20" s="181" t="s">
        <v>1920</v>
      </c>
      <c r="F20" s="147" t="s">
        <v>1925</v>
      </c>
      <c r="G20" s="147" t="s">
        <v>1926</v>
      </c>
    </row>
    <row r="21" customFormat="false" ht="24" hidden="false" customHeight="true" outlineLevel="0" collapsed="false">
      <c r="B21" s="141" t="n">
        <v>3</v>
      </c>
      <c r="C21" s="144" t="s">
        <v>1927</v>
      </c>
      <c r="D21" s="141" t="s">
        <v>1928</v>
      </c>
      <c r="E21" s="180" t="s">
        <v>1920</v>
      </c>
      <c r="F21" s="142" t="s">
        <v>1929</v>
      </c>
      <c r="G21" s="142" t="s">
        <v>1930</v>
      </c>
    </row>
    <row r="22" customFormat="false" ht="24" hidden="false" customHeight="true" outlineLevel="0" collapsed="false">
      <c r="B22" s="145" t="n">
        <v>4</v>
      </c>
      <c r="C22" s="148" t="s">
        <v>1931</v>
      </c>
      <c r="D22" s="145" t="s">
        <v>1932</v>
      </c>
      <c r="E22" s="181" t="s">
        <v>1920</v>
      </c>
      <c r="F22" s="147" t="s">
        <v>1933</v>
      </c>
      <c r="G22" s="147" t="s">
        <v>1934</v>
      </c>
    </row>
    <row r="23" customFormat="false" ht="24" hidden="false" customHeight="true" outlineLevel="0" collapsed="false">
      <c r="B23" s="141" t="n">
        <v>5</v>
      </c>
      <c r="C23" s="144" t="s">
        <v>1935</v>
      </c>
      <c r="D23" s="141" t="s">
        <v>612</v>
      </c>
      <c r="E23" s="180" t="s">
        <v>1712</v>
      </c>
      <c r="F23" s="142" t="s">
        <v>1936</v>
      </c>
      <c r="G23" s="142" t="s">
        <v>1937</v>
      </c>
    </row>
    <row r="24" customFormat="false" ht="24" hidden="false" customHeight="true" outlineLevel="0" collapsed="false">
      <c r="B24" s="145" t="n">
        <v>6</v>
      </c>
      <c r="C24" s="148" t="s">
        <v>1938</v>
      </c>
      <c r="D24" s="145" t="s">
        <v>612</v>
      </c>
      <c r="E24" s="181" t="s">
        <v>1712</v>
      </c>
      <c r="F24" s="147" t="s">
        <v>1939</v>
      </c>
      <c r="G24" s="147" t="s">
        <v>1940</v>
      </c>
    </row>
    <row r="25" customFormat="false" ht="24" hidden="false" customHeight="true" outlineLevel="0" collapsed="false">
      <c r="B25" s="141" t="n">
        <v>7</v>
      </c>
      <c r="C25" s="144" t="s">
        <v>1941</v>
      </c>
      <c r="D25" s="141" t="s">
        <v>612</v>
      </c>
      <c r="E25" s="180" t="s">
        <v>1691</v>
      </c>
      <c r="F25" s="142" t="s">
        <v>1942</v>
      </c>
      <c r="G25" s="142" t="s">
        <v>1943</v>
      </c>
    </row>
    <row r="26" customFormat="false" ht="24" hidden="false" customHeight="true" outlineLevel="0" collapsed="false">
      <c r="B26" s="145" t="n">
        <v>8</v>
      </c>
      <c r="C26" s="148" t="s">
        <v>1944</v>
      </c>
      <c r="D26" s="145" t="s">
        <v>612</v>
      </c>
      <c r="E26" s="181" t="s">
        <v>1945</v>
      </c>
      <c r="F26" s="147" t="s">
        <v>1946</v>
      </c>
      <c r="G26" s="147" t="s">
        <v>1947</v>
      </c>
    </row>
    <row r="27" customFormat="false" ht="24" hidden="false" customHeight="true" outlineLevel="0" collapsed="false">
      <c r="B27" s="141" t="n">
        <v>9</v>
      </c>
      <c r="C27" s="144" t="s">
        <v>1948</v>
      </c>
      <c r="D27" s="141" t="s">
        <v>612</v>
      </c>
      <c r="E27" s="180" t="s">
        <v>1949</v>
      </c>
      <c r="F27" s="142" t="s">
        <v>1950</v>
      </c>
      <c r="G27" s="142" t="s">
        <v>1951</v>
      </c>
    </row>
    <row r="28" customFormat="false" ht="24" hidden="false" customHeight="true" outlineLevel="0" collapsed="false">
      <c r="B28" s="145" t="n">
        <v>10</v>
      </c>
      <c r="C28" s="148" t="s">
        <v>1952</v>
      </c>
      <c r="D28" s="145" t="s">
        <v>1953</v>
      </c>
      <c r="E28" s="181" t="s">
        <v>1954</v>
      </c>
      <c r="F28" s="147" t="s">
        <v>1955</v>
      </c>
      <c r="G28" s="147" t="s">
        <v>1956</v>
      </c>
    </row>
    <row r="29" customFormat="false" ht="24" hidden="false" customHeight="true" outlineLevel="0" collapsed="false">
      <c r="B29" s="141" t="n">
        <v>11</v>
      </c>
      <c r="C29" s="144" t="s">
        <v>1957</v>
      </c>
      <c r="D29" s="141" t="s">
        <v>1958</v>
      </c>
      <c r="E29" s="180" t="s">
        <v>1959</v>
      </c>
      <c r="F29" s="142" t="s">
        <v>1960</v>
      </c>
      <c r="G29" s="142" t="s">
        <v>1961</v>
      </c>
    </row>
    <row r="30" customFormat="false" ht="24" hidden="false" customHeight="true" outlineLevel="0" collapsed="false">
      <c r="B30" s="145" t="n">
        <v>12</v>
      </c>
      <c r="C30" s="148" t="s">
        <v>1962</v>
      </c>
      <c r="D30" s="145" t="s">
        <v>612</v>
      </c>
      <c r="E30" s="181" t="s">
        <v>1963</v>
      </c>
      <c r="F30" s="147" t="s">
        <v>1964</v>
      </c>
      <c r="G30" s="147" t="s">
        <v>1965</v>
      </c>
    </row>
    <row r="31" customFormat="false" ht="24" hidden="false" customHeight="true" outlineLevel="0" collapsed="false">
      <c r="B31" s="141" t="n">
        <v>13</v>
      </c>
      <c r="C31" s="144" t="s">
        <v>1966</v>
      </c>
      <c r="D31" s="141" t="s">
        <v>612</v>
      </c>
      <c r="E31" s="180" t="s">
        <v>1967</v>
      </c>
      <c r="F31" s="142" t="s">
        <v>1968</v>
      </c>
      <c r="G31" s="142" t="s">
        <v>1969</v>
      </c>
    </row>
    <row r="32" customFormat="false" ht="24" hidden="false" customHeight="true" outlineLevel="0" collapsed="false">
      <c r="B32" s="145" t="n">
        <v>14</v>
      </c>
      <c r="C32" s="148" t="s">
        <v>1970</v>
      </c>
      <c r="D32" s="145" t="s">
        <v>612</v>
      </c>
      <c r="E32" s="181" t="s">
        <v>1971</v>
      </c>
      <c r="F32" s="147" t="s">
        <v>1972</v>
      </c>
      <c r="G32" s="147" t="s">
        <v>1973</v>
      </c>
    </row>
    <row r="33" customFormat="false" ht="24" hidden="false" customHeight="true" outlineLevel="0" collapsed="false">
      <c r="B33" s="141" t="n">
        <v>15</v>
      </c>
      <c r="C33" s="144" t="s">
        <v>1974</v>
      </c>
      <c r="D33" s="141" t="s">
        <v>612</v>
      </c>
      <c r="E33" s="180" t="s">
        <v>1975</v>
      </c>
      <c r="F33" s="142" t="s">
        <v>1976</v>
      </c>
      <c r="G33" s="142" t="s">
        <v>1977</v>
      </c>
    </row>
    <row r="34" customFormat="false" ht="24" hidden="false" customHeight="true" outlineLevel="0" collapsed="false">
      <c r="B34" s="145" t="n">
        <v>16</v>
      </c>
      <c r="C34" s="148" t="s">
        <v>1978</v>
      </c>
      <c r="D34" s="145" t="s">
        <v>612</v>
      </c>
      <c r="E34" s="181" t="s">
        <v>1979</v>
      </c>
      <c r="F34" s="147" t="s">
        <v>1980</v>
      </c>
      <c r="G34" s="147" t="s">
        <v>1981</v>
      </c>
    </row>
    <row r="35" customFormat="false" ht="24" hidden="false" customHeight="true" outlineLevel="0" collapsed="false">
      <c r="B35" s="141" t="n">
        <v>17</v>
      </c>
      <c r="C35" s="144" t="s">
        <v>1982</v>
      </c>
      <c r="D35" s="141" t="s">
        <v>1919</v>
      </c>
      <c r="E35" s="180" t="s">
        <v>1983</v>
      </c>
      <c r="F35" s="142" t="s">
        <v>1984</v>
      </c>
      <c r="G35" s="142" t="s">
        <v>1985</v>
      </c>
    </row>
    <row r="36" customFormat="false" ht="24" hidden="false" customHeight="true" outlineLevel="0" collapsed="false">
      <c r="B36" s="145" t="n">
        <v>18</v>
      </c>
      <c r="C36" s="148" t="s">
        <v>1986</v>
      </c>
      <c r="D36" s="145" t="s">
        <v>1919</v>
      </c>
      <c r="E36" s="181" t="s">
        <v>1987</v>
      </c>
      <c r="F36" s="147" t="s">
        <v>1988</v>
      </c>
      <c r="G36" s="147" t="s">
        <v>1989</v>
      </c>
    </row>
    <row r="37" customFormat="false" ht="24" hidden="false" customHeight="true" outlineLevel="0" collapsed="false">
      <c r="B37" s="141" t="n">
        <v>19</v>
      </c>
      <c r="C37" s="144" t="s">
        <v>1990</v>
      </c>
      <c r="D37" s="141" t="s">
        <v>1958</v>
      </c>
      <c r="E37" s="180" t="s">
        <v>1991</v>
      </c>
      <c r="F37" s="142" t="s">
        <v>1992</v>
      </c>
      <c r="G37" s="142" t="s">
        <v>1993</v>
      </c>
    </row>
    <row r="39" customFormat="false" ht="21.75" hidden="false" customHeight="true" outlineLevel="0" collapsed="false">
      <c r="B39" s="6" t="s">
        <v>1994</v>
      </c>
      <c r="C39" s="6"/>
      <c r="D39" s="6"/>
      <c r="E39" s="6"/>
      <c r="F39" s="6"/>
      <c r="G39" s="6"/>
    </row>
    <row r="40" customFormat="false" ht="15" hidden="false" customHeight="true" outlineLevel="0" collapsed="false">
      <c r="B40" s="140" t="s">
        <v>862</v>
      </c>
      <c r="C40" s="167" t="s">
        <v>1995</v>
      </c>
      <c r="D40" s="167"/>
      <c r="E40" s="167" t="s">
        <v>863</v>
      </c>
      <c r="F40" s="167"/>
      <c r="G40" s="167"/>
    </row>
    <row r="41" customFormat="false" ht="21.75" hidden="false" customHeight="true" outlineLevel="0" collapsed="false">
      <c r="B41" s="16" t="s">
        <v>1996</v>
      </c>
      <c r="C41" s="38" t="s">
        <v>1997</v>
      </c>
      <c r="D41" s="38"/>
      <c r="E41" s="17" t="s">
        <v>1998</v>
      </c>
      <c r="F41" s="17"/>
      <c r="G41" s="17"/>
    </row>
    <row r="42" customFormat="false" ht="21.75" hidden="false" customHeight="true" outlineLevel="0" collapsed="false">
      <c r="B42" s="16" t="s">
        <v>1999</v>
      </c>
      <c r="C42" s="36" t="s">
        <v>2000</v>
      </c>
      <c r="D42" s="36"/>
      <c r="E42" s="17" t="s">
        <v>2001</v>
      </c>
      <c r="F42" s="17"/>
      <c r="G42" s="17"/>
    </row>
    <row r="43" customFormat="false" ht="21.75" hidden="false" customHeight="true" outlineLevel="0" collapsed="false">
      <c r="B43" s="16" t="s">
        <v>463</v>
      </c>
      <c r="C43" s="190" t="s">
        <v>2002</v>
      </c>
      <c r="D43" s="190"/>
      <c r="E43" s="17" t="s">
        <v>2003</v>
      </c>
      <c r="F43" s="17"/>
      <c r="G43" s="17"/>
    </row>
    <row r="44" customFormat="false" ht="21.75" hidden="false" customHeight="true" outlineLevel="0" collapsed="false">
      <c r="B44" s="16" t="s">
        <v>2004</v>
      </c>
      <c r="C44" s="77" t="s">
        <v>2005</v>
      </c>
      <c r="D44" s="77"/>
      <c r="E44" s="17" t="s">
        <v>2006</v>
      </c>
      <c r="F44" s="17"/>
      <c r="G44" s="17"/>
    </row>
    <row r="45" customFormat="false" ht="21.75" hidden="false" customHeight="true" outlineLevel="0" collapsed="false">
      <c r="B45" s="16" t="s">
        <v>2007</v>
      </c>
      <c r="C45" s="38" t="s">
        <v>2008</v>
      </c>
      <c r="D45" s="38"/>
      <c r="E45" s="17" t="s">
        <v>2009</v>
      </c>
      <c r="F45" s="17"/>
      <c r="G45" s="17"/>
    </row>
    <row r="46" customFormat="false" ht="21.75" hidden="false" customHeight="true" outlineLevel="0" collapsed="false">
      <c r="B46" s="16" t="s">
        <v>2010</v>
      </c>
      <c r="C46" s="77" t="s">
        <v>2005</v>
      </c>
      <c r="D46" s="77"/>
      <c r="E46" s="17" t="s">
        <v>2011</v>
      </c>
      <c r="F46" s="17"/>
      <c r="G46" s="17"/>
    </row>
    <row r="47" customFormat="false" ht="21.75" hidden="false" customHeight="true" outlineLevel="0" collapsed="false">
      <c r="B47" s="16" t="s">
        <v>2012</v>
      </c>
      <c r="C47" s="36" t="s">
        <v>2013</v>
      </c>
      <c r="D47" s="36"/>
      <c r="E47" s="17" t="s">
        <v>2014</v>
      </c>
      <c r="F47" s="17"/>
      <c r="G47" s="17"/>
    </row>
    <row r="48" customFormat="false" ht="21.75" hidden="false" customHeight="true" outlineLevel="0" collapsed="false">
      <c r="B48" s="16" t="s">
        <v>867</v>
      </c>
      <c r="C48" s="77" t="s">
        <v>2005</v>
      </c>
      <c r="D48" s="77"/>
      <c r="E48" s="17" t="s">
        <v>2015</v>
      </c>
      <c r="F48" s="17"/>
      <c r="G48" s="17"/>
    </row>
    <row r="49" customFormat="false" ht="21.75" hidden="false" customHeight="true" outlineLevel="0" collapsed="false">
      <c r="B49" s="16" t="s">
        <v>868</v>
      </c>
      <c r="C49" s="190" t="s">
        <v>2016</v>
      </c>
      <c r="D49" s="190"/>
      <c r="E49" s="17" t="s">
        <v>2017</v>
      </c>
      <c r="F49" s="17"/>
      <c r="G49" s="17"/>
    </row>
    <row r="50" customFormat="false" ht="21.75" hidden="false" customHeight="true" outlineLevel="0" collapsed="false">
      <c r="B50" s="16" t="s">
        <v>2018</v>
      </c>
      <c r="C50" s="77" t="s">
        <v>2005</v>
      </c>
      <c r="D50" s="77"/>
      <c r="E50" s="17" t="s">
        <v>2019</v>
      </c>
      <c r="F50" s="17"/>
      <c r="G50" s="17"/>
    </row>
    <row r="51" customFormat="false" ht="21.75" hidden="false" customHeight="true" outlineLevel="0" collapsed="false">
      <c r="B51" s="16" t="s">
        <v>2020</v>
      </c>
      <c r="C51" s="38" t="s">
        <v>2008</v>
      </c>
      <c r="D51" s="38"/>
      <c r="E51" s="17" t="s">
        <v>2021</v>
      </c>
      <c r="F51" s="17"/>
      <c r="G51" s="17"/>
    </row>
    <row r="52" customFormat="false" ht="21.75" hidden="false" customHeight="true" outlineLevel="0" collapsed="false">
      <c r="B52" s="16" t="s">
        <v>2022</v>
      </c>
      <c r="C52" s="77" t="s">
        <v>2005</v>
      </c>
      <c r="D52" s="77"/>
      <c r="E52" s="17" t="s">
        <v>2023</v>
      </c>
      <c r="F52" s="17"/>
      <c r="G52" s="17"/>
    </row>
    <row r="53" customFormat="false" ht="21.75" hidden="false" customHeight="true" outlineLevel="0" collapsed="false">
      <c r="B53" s="16" t="s">
        <v>2024</v>
      </c>
      <c r="C53" s="36" t="s">
        <v>2025</v>
      </c>
      <c r="D53" s="36"/>
      <c r="E53" s="17" t="s">
        <v>2026</v>
      </c>
      <c r="F53" s="17"/>
      <c r="G53" s="17"/>
    </row>
    <row r="54" customFormat="false" ht="21.75" hidden="false" customHeight="true" outlineLevel="0" collapsed="false">
      <c r="B54" s="16" t="s">
        <v>870</v>
      </c>
      <c r="C54" s="77" t="s">
        <v>2005</v>
      </c>
      <c r="D54" s="77"/>
      <c r="E54" s="17" t="s">
        <v>2027</v>
      </c>
      <c r="F54" s="17"/>
      <c r="G54" s="17"/>
    </row>
    <row r="55" customFormat="false" ht="21.75" hidden="false" customHeight="true" outlineLevel="0" collapsed="false">
      <c r="B55" s="16" t="s">
        <v>838</v>
      </c>
      <c r="C55" s="190" t="s">
        <v>2028</v>
      </c>
      <c r="D55" s="190"/>
      <c r="E55" s="17" t="s">
        <v>2029</v>
      </c>
      <c r="F55" s="17"/>
      <c r="G55" s="17"/>
    </row>
    <row r="56" customFormat="false" ht="21.75" hidden="false" customHeight="true" outlineLevel="0" collapsed="false">
      <c r="B56" s="16" t="s">
        <v>2030</v>
      </c>
      <c r="C56" s="77" t="s">
        <v>2005</v>
      </c>
      <c r="D56" s="77"/>
      <c r="E56" s="17" t="s">
        <v>2031</v>
      </c>
      <c r="F56" s="17"/>
      <c r="G56" s="17"/>
    </row>
    <row r="57" customFormat="false" ht="21.75" hidden="false" customHeight="true" outlineLevel="0" collapsed="false">
      <c r="B57" s="16" t="s">
        <v>2032</v>
      </c>
      <c r="C57" s="38" t="s">
        <v>2008</v>
      </c>
      <c r="D57" s="38"/>
      <c r="E57" s="17" t="s">
        <v>2033</v>
      </c>
      <c r="F57" s="17"/>
      <c r="G57" s="17"/>
    </row>
    <row r="58" customFormat="false" ht="21.75" hidden="false" customHeight="true" outlineLevel="0" collapsed="false">
      <c r="B58" s="16" t="s">
        <v>2034</v>
      </c>
      <c r="C58" s="77" t="s">
        <v>2005</v>
      </c>
      <c r="D58" s="77"/>
      <c r="E58" s="17" t="s">
        <v>2035</v>
      </c>
      <c r="F58" s="17"/>
      <c r="G58" s="17"/>
    </row>
    <row r="59" customFormat="false" ht="21.75" hidden="false" customHeight="true" outlineLevel="0" collapsed="false">
      <c r="B59" s="16" t="s">
        <v>2036</v>
      </c>
      <c r="C59" s="36" t="s">
        <v>2037</v>
      </c>
      <c r="D59" s="36"/>
      <c r="E59" s="17" t="s">
        <v>2038</v>
      </c>
      <c r="F59" s="17"/>
      <c r="G59" s="17"/>
    </row>
    <row r="60" customFormat="false" ht="21.75" hidden="false" customHeight="true" outlineLevel="0" collapsed="false">
      <c r="B60" s="16" t="s">
        <v>2039</v>
      </c>
      <c r="C60" s="77" t="s">
        <v>2005</v>
      </c>
      <c r="D60" s="77"/>
      <c r="E60" s="17" t="s">
        <v>2040</v>
      </c>
      <c r="F60" s="17"/>
      <c r="G60" s="17"/>
    </row>
    <row r="61" customFormat="false" ht="21.75" hidden="false" customHeight="true" outlineLevel="0" collapsed="false">
      <c r="B61" s="16" t="s">
        <v>2041</v>
      </c>
      <c r="C61" s="38" t="s">
        <v>2008</v>
      </c>
      <c r="D61" s="38"/>
      <c r="E61" s="17" t="s">
        <v>2042</v>
      </c>
      <c r="F61" s="17"/>
      <c r="G61" s="17"/>
    </row>
    <row r="62" customFormat="false" ht="21.75" hidden="false" customHeight="true" outlineLevel="0" collapsed="false">
      <c r="B62" s="16" t="s">
        <v>2043</v>
      </c>
      <c r="C62" s="77" t="s">
        <v>2044</v>
      </c>
      <c r="D62" s="77"/>
      <c r="E62" s="17" t="s">
        <v>2045</v>
      </c>
      <c r="F62" s="17"/>
      <c r="G62" s="17"/>
    </row>
    <row r="64" customFormat="false" ht="15" hidden="false" customHeight="true" outlineLevel="0" collapsed="false">
      <c r="B64" s="139" t="s">
        <v>2046</v>
      </c>
      <c r="C64" s="139"/>
      <c r="D64" s="139"/>
      <c r="E64" s="139"/>
      <c r="F64" s="139"/>
      <c r="G64" s="139"/>
    </row>
  </sheetData>
  <autoFilter ref="B18:G37"/>
  <mergeCells count="63">
    <mergeCell ref="B2:D2"/>
    <mergeCell ref="E2:G2"/>
    <mergeCell ref="B3:G3"/>
    <mergeCell ref="B4:D4"/>
    <mergeCell ref="B6:G6"/>
    <mergeCell ref="B7:G7"/>
    <mergeCell ref="B8:G8"/>
    <mergeCell ref="B9:G9"/>
    <mergeCell ref="B10:G10"/>
    <mergeCell ref="B11:G11"/>
    <mergeCell ref="B12:G12"/>
    <mergeCell ref="B13:G13"/>
    <mergeCell ref="B14:G14"/>
    <mergeCell ref="B15:G15"/>
    <mergeCell ref="B17:G17"/>
    <mergeCell ref="B39:G39"/>
    <mergeCell ref="C40:D40"/>
    <mergeCell ref="E40:G40"/>
    <mergeCell ref="C41:D41"/>
    <mergeCell ref="E41:G41"/>
    <mergeCell ref="C42:D42"/>
    <mergeCell ref="E42:G42"/>
    <mergeCell ref="C43:D43"/>
    <mergeCell ref="E43:G43"/>
    <mergeCell ref="C44:D44"/>
    <mergeCell ref="E44:G44"/>
    <mergeCell ref="C45:D45"/>
    <mergeCell ref="E45:G45"/>
    <mergeCell ref="C46:D46"/>
    <mergeCell ref="E46:G46"/>
    <mergeCell ref="C47:D47"/>
    <mergeCell ref="E47:G47"/>
    <mergeCell ref="C48:D48"/>
    <mergeCell ref="E48:G48"/>
    <mergeCell ref="C49:D49"/>
    <mergeCell ref="E49:G49"/>
    <mergeCell ref="C50:D50"/>
    <mergeCell ref="E50:G50"/>
    <mergeCell ref="C51:D51"/>
    <mergeCell ref="E51:G51"/>
    <mergeCell ref="C52:D52"/>
    <mergeCell ref="E52:G52"/>
    <mergeCell ref="C53:D53"/>
    <mergeCell ref="E53:G53"/>
    <mergeCell ref="C54:D54"/>
    <mergeCell ref="E54:G54"/>
    <mergeCell ref="C55:D55"/>
    <mergeCell ref="E55:G55"/>
    <mergeCell ref="C56:D56"/>
    <mergeCell ref="E56:G56"/>
    <mergeCell ref="C57:D57"/>
    <mergeCell ref="E57:G57"/>
    <mergeCell ref="C58:D58"/>
    <mergeCell ref="E58:G58"/>
    <mergeCell ref="C59:D59"/>
    <mergeCell ref="E59:G59"/>
    <mergeCell ref="C60:D60"/>
    <mergeCell ref="E60:G60"/>
    <mergeCell ref="C61:D61"/>
    <mergeCell ref="E61:G61"/>
    <mergeCell ref="C62:D62"/>
    <mergeCell ref="E62:G62"/>
    <mergeCell ref="B64:G64"/>
  </mergeCells>
  <conditionalFormatting sqref="E19:E37">
    <cfRule type="cellIs" priority="2" operator="equal" aboveAverage="0" equalAverage="0" bottom="0" percent="0" rank="0" text="" dxfId="49">
      <formula>"0"</formula>
    </cfRule>
  </conditionalFormatting>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A34A"/>
    <pageSetUpPr fitToPage="true"/>
  </sheetPr>
  <dimension ref="B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7" min="2" style="0" width="12.5"/>
    <col collapsed="false" customWidth="true" hidden="false" outlineLevel="0" max="8" min="8" style="0" width="30"/>
    <col collapsed="false" customWidth="true" hidden="false" outlineLevel="0" max="14" min="9"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2047</v>
      </c>
      <c r="C2" s="25"/>
      <c r="D2" s="25"/>
      <c r="E2" s="25"/>
      <c r="F2" s="25"/>
      <c r="G2" s="25"/>
      <c r="H2" s="25"/>
      <c r="I2" s="25"/>
      <c r="J2" s="25"/>
      <c r="K2" s="25"/>
      <c r="L2" s="5" t="s">
        <v>121</v>
      </c>
      <c r="M2" s="5"/>
      <c r="N2" s="5"/>
    </row>
    <row r="3" customFormat="false" ht="19.5" hidden="false" customHeight="true" outlineLevel="0" collapsed="false">
      <c r="B3" s="26" t="s">
        <v>2048</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1.75" hidden="false" customHeight="true" outlineLevel="0" collapsed="false">
      <c r="B6" s="6" t="s">
        <v>2049</v>
      </c>
      <c r="C6" s="6"/>
      <c r="D6" s="6"/>
      <c r="E6" s="6"/>
      <c r="F6" s="6"/>
      <c r="G6" s="6"/>
      <c r="H6" s="6"/>
      <c r="I6" s="6"/>
      <c r="J6" s="6"/>
      <c r="K6" s="6"/>
      <c r="L6" s="6"/>
      <c r="M6" s="6"/>
      <c r="N6" s="6"/>
    </row>
    <row r="7" customFormat="false" ht="15" hidden="false" customHeight="true" outlineLevel="0" collapsed="false">
      <c r="B7" s="48" t="s">
        <v>855</v>
      </c>
      <c r="C7" s="48"/>
      <c r="D7" s="48" t="s">
        <v>856</v>
      </c>
      <c r="E7" s="48"/>
      <c r="F7" s="48" t="s">
        <v>857</v>
      </c>
      <c r="G7" s="48"/>
      <c r="H7" s="48" t="s">
        <v>858</v>
      </c>
      <c r="I7" s="48"/>
      <c r="J7" s="48" t="s">
        <v>859</v>
      </c>
      <c r="K7" s="48"/>
      <c r="L7" s="48" t="s">
        <v>860</v>
      </c>
      <c r="M7" s="48"/>
      <c r="N7" s="47" t="s">
        <v>2050</v>
      </c>
    </row>
    <row r="8" customFormat="false" ht="15" hidden="false" customHeight="false" outlineLevel="0" collapsed="false">
      <c r="B8" s="123" t="n">
        <v>1</v>
      </c>
      <c r="C8" s="123"/>
      <c r="D8" s="191" t="n">
        <v>1</v>
      </c>
      <c r="E8" s="191"/>
      <c r="F8" s="191" t="n">
        <v>0</v>
      </c>
      <c r="G8" s="191"/>
      <c r="H8" s="191" t="n">
        <v>0</v>
      </c>
      <c r="I8" s="191"/>
      <c r="J8" s="191" t="n">
        <v>0</v>
      </c>
      <c r="K8" s="191"/>
      <c r="L8" s="191" t="n">
        <v>0</v>
      </c>
      <c r="M8" s="191"/>
      <c r="N8" s="192"/>
    </row>
    <row r="9" customFormat="false" ht="15" hidden="false" customHeight="false" outlineLevel="0" collapsed="false">
      <c r="B9" s="123" t="n">
        <v>2</v>
      </c>
      <c r="C9" s="123"/>
      <c r="D9" s="191" t="n">
        <v>0.75</v>
      </c>
      <c r="E9" s="191"/>
      <c r="F9" s="191" t="n">
        <v>0.25</v>
      </c>
      <c r="G9" s="191"/>
      <c r="H9" s="191" t="n">
        <v>0</v>
      </c>
      <c r="I9" s="191"/>
      <c r="J9" s="191" t="n">
        <v>0</v>
      </c>
      <c r="K9" s="191"/>
      <c r="L9" s="191" t="n">
        <v>0</v>
      </c>
      <c r="M9" s="191"/>
      <c r="N9" s="192"/>
    </row>
    <row r="10" customFormat="false" ht="15" hidden="false" customHeight="false" outlineLevel="0" collapsed="false">
      <c r="B10" s="123" t="n">
        <v>3</v>
      </c>
      <c r="C10" s="123"/>
      <c r="D10" s="191" t="n">
        <v>0.75</v>
      </c>
      <c r="E10" s="191"/>
      <c r="F10" s="191" t="n">
        <v>0.25</v>
      </c>
      <c r="G10" s="191"/>
      <c r="H10" s="191" t="n">
        <v>0</v>
      </c>
      <c r="I10" s="191"/>
      <c r="J10" s="191" t="n">
        <v>0</v>
      </c>
      <c r="K10" s="191"/>
      <c r="L10" s="191" t="n">
        <v>0</v>
      </c>
      <c r="M10" s="191"/>
      <c r="N10" s="192"/>
    </row>
    <row r="11" customFormat="false" ht="15" hidden="false" customHeight="false" outlineLevel="0" collapsed="false">
      <c r="B11" s="123" t="n">
        <v>4</v>
      </c>
      <c r="C11" s="123"/>
      <c r="D11" s="191" t="n">
        <v>0.55</v>
      </c>
      <c r="E11" s="191"/>
      <c r="F11" s="191" t="n">
        <v>0.3</v>
      </c>
      <c r="G11" s="191"/>
      <c r="H11" s="191" t="n">
        <v>0.15</v>
      </c>
      <c r="I11" s="191"/>
      <c r="J11" s="191" t="n">
        <v>0</v>
      </c>
      <c r="K11" s="191"/>
      <c r="L11" s="191" t="n">
        <v>0</v>
      </c>
      <c r="M11" s="191"/>
      <c r="N11" s="192"/>
    </row>
    <row r="12" customFormat="false" ht="15" hidden="false" customHeight="false" outlineLevel="0" collapsed="false">
      <c r="B12" s="123" t="n">
        <v>5</v>
      </c>
      <c r="C12" s="123"/>
      <c r="D12" s="191" t="n">
        <v>0.45</v>
      </c>
      <c r="E12" s="191"/>
      <c r="F12" s="191" t="n">
        <v>0.33</v>
      </c>
      <c r="G12" s="191"/>
      <c r="H12" s="191" t="n">
        <v>0.2</v>
      </c>
      <c r="I12" s="191"/>
      <c r="J12" s="191" t="n">
        <v>0.02</v>
      </c>
      <c r="K12" s="191"/>
      <c r="L12" s="191" t="n">
        <v>0</v>
      </c>
      <c r="M12" s="191"/>
      <c r="N12" s="192" t="s">
        <v>2051</v>
      </c>
    </row>
    <row r="13" customFormat="false" ht="15" hidden="false" customHeight="false" outlineLevel="0" collapsed="false">
      <c r="B13" s="123" t="n">
        <v>6</v>
      </c>
      <c r="C13" s="123"/>
      <c r="D13" s="191" t="n">
        <v>0.3</v>
      </c>
      <c r="E13" s="191"/>
      <c r="F13" s="191" t="n">
        <v>0.4</v>
      </c>
      <c r="G13" s="191"/>
      <c r="H13" s="191" t="n">
        <v>0.25</v>
      </c>
      <c r="I13" s="191"/>
      <c r="J13" s="191" t="n">
        <v>0.05</v>
      </c>
      <c r="K13" s="191"/>
      <c r="L13" s="191" t="n">
        <v>0</v>
      </c>
      <c r="M13" s="191"/>
      <c r="N13" s="192" t="s">
        <v>2052</v>
      </c>
    </row>
    <row r="14" customFormat="false" ht="15" hidden="false" customHeight="false" outlineLevel="0" collapsed="false">
      <c r="B14" s="123" t="n">
        <v>7</v>
      </c>
      <c r="C14" s="123"/>
      <c r="D14" s="191" t="n">
        <v>0.16</v>
      </c>
      <c r="E14" s="191"/>
      <c r="F14" s="191" t="n">
        <v>0.3</v>
      </c>
      <c r="G14" s="191"/>
      <c r="H14" s="191" t="n">
        <v>0.43</v>
      </c>
      <c r="I14" s="191"/>
      <c r="J14" s="191" t="n">
        <v>0.1</v>
      </c>
      <c r="K14" s="191"/>
      <c r="L14" s="191" t="n">
        <v>0.01</v>
      </c>
      <c r="M14" s="191"/>
      <c r="N14" s="192" t="s">
        <v>2053</v>
      </c>
    </row>
    <row r="15" customFormat="false" ht="15" hidden="false" customHeight="false" outlineLevel="0" collapsed="false">
      <c r="B15" s="123" t="n">
        <v>8</v>
      </c>
      <c r="C15" s="123"/>
      <c r="D15" s="191" t="n">
        <v>0.15</v>
      </c>
      <c r="E15" s="191"/>
      <c r="F15" s="191" t="n">
        <v>0.2</v>
      </c>
      <c r="G15" s="191"/>
      <c r="H15" s="191" t="n">
        <v>0.32</v>
      </c>
      <c r="I15" s="191"/>
      <c r="J15" s="191" t="n">
        <v>0.3</v>
      </c>
      <c r="K15" s="191"/>
      <c r="L15" s="191" t="n">
        <v>0.03</v>
      </c>
      <c r="M15" s="191"/>
      <c r="N15" s="192" t="s">
        <v>2054</v>
      </c>
    </row>
    <row r="16" customFormat="false" ht="15" hidden="false" customHeight="false" outlineLevel="0" collapsed="false">
      <c r="B16" s="123" t="n">
        <v>9</v>
      </c>
      <c r="C16" s="123"/>
      <c r="D16" s="191" t="n">
        <v>0.1</v>
      </c>
      <c r="E16" s="191"/>
      <c r="F16" s="191" t="n">
        <v>0.17</v>
      </c>
      <c r="G16" s="191"/>
      <c r="H16" s="191" t="n">
        <v>0.25</v>
      </c>
      <c r="I16" s="191"/>
      <c r="J16" s="191" t="n">
        <v>0.33</v>
      </c>
      <c r="K16" s="191"/>
      <c r="L16" s="191" t="n">
        <v>0.15</v>
      </c>
      <c r="M16" s="191"/>
      <c r="N16" s="192" t="s">
        <v>2055</v>
      </c>
    </row>
    <row r="17" customFormat="false" ht="15" hidden="false" customHeight="false" outlineLevel="0" collapsed="false">
      <c r="B17" s="123" t="n">
        <v>10</v>
      </c>
      <c r="C17" s="123"/>
      <c r="D17" s="191" t="n">
        <v>0.05</v>
      </c>
      <c r="E17" s="191"/>
      <c r="F17" s="191" t="n">
        <v>0.1</v>
      </c>
      <c r="G17" s="191"/>
      <c r="H17" s="191" t="n">
        <v>0.2</v>
      </c>
      <c r="I17" s="191"/>
      <c r="J17" s="191" t="n">
        <v>0.4</v>
      </c>
      <c r="K17" s="191"/>
      <c r="L17" s="191" t="n">
        <v>0.25</v>
      </c>
      <c r="M17" s="191"/>
      <c r="N17" s="192" t="s">
        <v>2056</v>
      </c>
    </row>
    <row r="19" customFormat="false" ht="21.75" hidden="false" customHeight="true" outlineLevel="0" collapsed="false">
      <c r="B19" s="6" t="s">
        <v>2057</v>
      </c>
      <c r="C19" s="6"/>
      <c r="D19" s="6"/>
      <c r="E19" s="6"/>
      <c r="F19" s="6"/>
      <c r="G19" s="6"/>
      <c r="H19" s="6"/>
      <c r="I19" s="6"/>
      <c r="J19" s="6"/>
      <c r="K19" s="6"/>
      <c r="L19" s="6"/>
      <c r="M19" s="6"/>
      <c r="N19" s="6"/>
    </row>
    <row r="21" customFormat="false" ht="25.5" hidden="false" customHeight="true" outlineLevel="0" collapsed="false">
      <c r="B21" s="23" t="s">
        <v>2058</v>
      </c>
      <c r="C21" s="23"/>
      <c r="D21" s="23"/>
      <c r="E21" s="30" t="n">
        <v>8</v>
      </c>
      <c r="F21" s="30"/>
      <c r="H21" s="68" t="s">
        <v>2059</v>
      </c>
      <c r="I21" s="193" t="n">
        <f aca="false">INDEX(DATA!$EF$2:$EJ$11,MATCH($E$21,DATA!$EE$2:$EE$11,0),$E$22)/100</f>
        <v>0.3</v>
      </c>
      <c r="J21" s="193"/>
      <c r="K21" s="46" t="s">
        <v>2060</v>
      </c>
      <c r="L21" s="46"/>
      <c r="M21" s="46"/>
      <c r="N21" s="46"/>
    </row>
    <row r="22" customFormat="false" ht="25.5" hidden="false" customHeight="true" outlineLevel="0" collapsed="false">
      <c r="B22" s="23" t="s">
        <v>2061</v>
      </c>
      <c r="C22" s="23"/>
      <c r="D22" s="23"/>
      <c r="E22" s="30" t="n">
        <v>4</v>
      </c>
      <c r="F22" s="30"/>
      <c r="H22" s="68" t="s">
        <v>2062</v>
      </c>
      <c r="I22" s="194" t="n">
        <f aca="false">IFERROR(INDEX(DATA!$EF$2:$EJ$11,MATCH($E$21,DATA!$EE$2:$EE$11,0),$E$22)/100*MIN($E$23,INDEX(DATA!$EL$2:$EL$6,$E$22))/(INDEX(DATA!$EL$2:$EL$6,$E$22)*INDEX(DATA!$EM$2:$EM$6,$E$22)),0)</f>
        <v>0.015</v>
      </c>
      <c r="J22" s="194"/>
      <c r="K22" s="46"/>
      <c r="L22" s="46"/>
      <c r="M22" s="46"/>
      <c r="N22" s="46"/>
    </row>
    <row r="23" customFormat="false" ht="25.5" hidden="false" customHeight="true" outlineLevel="0" collapsed="false">
      <c r="B23" s="23" t="s">
        <v>2063</v>
      </c>
      <c r="C23" s="23"/>
      <c r="D23" s="23"/>
      <c r="E23" s="30" t="n">
        <v>7</v>
      </c>
      <c r="F23" s="30"/>
      <c r="H23" s="68" t="s">
        <v>2064</v>
      </c>
      <c r="I23" s="193" t="n">
        <f aca="false">1-(1-I22)^5</f>
        <v>0.0727834976343751</v>
      </c>
      <c r="J23" s="193"/>
      <c r="K23" s="46"/>
      <c r="L23" s="46"/>
      <c r="M23" s="46"/>
      <c r="N23" s="46"/>
    </row>
    <row r="24" customFormat="false" ht="25.5" hidden="false" customHeight="true" outlineLevel="0" collapsed="false">
      <c r="H24" s="68" t="s">
        <v>2065</v>
      </c>
      <c r="I24" s="195" t="n">
        <f aca="false">IF(I23=0,"Không thể ở cấp này",1/I23)</f>
        <v>13.7393781901422</v>
      </c>
      <c r="J24" s="195"/>
      <c r="K24" s="46"/>
      <c r="L24" s="46"/>
      <c r="M24" s="46"/>
      <c r="N24" s="46"/>
    </row>
    <row r="25" customFormat="false" ht="25.5" hidden="false" customHeight="true" outlineLevel="0" collapsed="false">
      <c r="H25" s="68" t="s">
        <v>2066</v>
      </c>
      <c r="I25" s="196" t="n">
        <f aca="false">IF(ISNUMBER(I24),I24*2+$E$22,"—")</f>
        <v>31.4787563802844</v>
      </c>
      <c r="J25" s="196"/>
      <c r="K25" s="46"/>
      <c r="L25" s="46"/>
      <c r="M25" s="46"/>
      <c r="N25" s="46"/>
    </row>
    <row r="27" customFormat="false" ht="21.75" hidden="false" customHeight="true" outlineLevel="0" collapsed="false">
      <c r="B27" s="6" t="s">
        <v>2067</v>
      </c>
      <c r="C27" s="6"/>
      <c r="D27" s="6"/>
      <c r="E27" s="6"/>
      <c r="F27" s="6"/>
      <c r="G27" s="6"/>
      <c r="H27" s="6"/>
      <c r="I27" s="6"/>
      <c r="J27" s="6"/>
      <c r="K27" s="6"/>
      <c r="L27" s="6"/>
      <c r="M27" s="6"/>
      <c r="N27" s="6"/>
    </row>
    <row r="28" customFormat="false" ht="21.75" hidden="false" customHeight="true" outlineLevel="0" collapsed="false">
      <c r="B28" s="23" t="s">
        <v>2068</v>
      </c>
      <c r="C28" s="23"/>
      <c r="D28" s="23"/>
      <c r="E28" s="21" t="s">
        <v>2069</v>
      </c>
      <c r="F28" s="21"/>
      <c r="G28" s="21"/>
      <c r="H28" s="21"/>
      <c r="I28" s="21"/>
      <c r="J28" s="21"/>
      <c r="K28" s="21"/>
      <c r="L28" s="21"/>
      <c r="M28" s="21"/>
      <c r="N28" s="21"/>
    </row>
    <row r="29" customFormat="false" ht="21.75" hidden="false" customHeight="true" outlineLevel="0" collapsed="false">
      <c r="B29" s="23" t="s">
        <v>2070</v>
      </c>
      <c r="C29" s="23"/>
      <c r="D29" s="23"/>
      <c r="E29" s="21" t="s">
        <v>2071</v>
      </c>
      <c r="F29" s="21"/>
      <c r="G29" s="21"/>
      <c r="H29" s="21"/>
      <c r="I29" s="21"/>
      <c r="J29" s="21"/>
      <c r="K29" s="21"/>
      <c r="L29" s="21"/>
      <c r="M29" s="21"/>
      <c r="N29" s="21"/>
    </row>
    <row r="30" customFormat="false" ht="21.75" hidden="false" customHeight="true" outlineLevel="0" collapsed="false">
      <c r="B30" s="23" t="s">
        <v>2072</v>
      </c>
      <c r="C30" s="23"/>
      <c r="D30" s="23"/>
      <c r="E30" s="21" t="s">
        <v>2073</v>
      </c>
      <c r="F30" s="21"/>
      <c r="G30" s="21"/>
      <c r="H30" s="21"/>
      <c r="I30" s="21"/>
      <c r="J30" s="21"/>
      <c r="K30" s="21"/>
      <c r="L30" s="21"/>
      <c r="M30" s="21"/>
      <c r="N30" s="21"/>
    </row>
    <row r="31" customFormat="false" ht="21.75" hidden="false" customHeight="true" outlineLevel="0" collapsed="false">
      <c r="B31" s="23" t="s">
        <v>2074</v>
      </c>
      <c r="C31" s="23"/>
      <c r="D31" s="23"/>
      <c r="E31" s="21" t="s">
        <v>2075</v>
      </c>
      <c r="F31" s="21"/>
      <c r="G31" s="21"/>
      <c r="H31" s="21"/>
      <c r="I31" s="21"/>
      <c r="J31" s="21"/>
      <c r="K31" s="21"/>
      <c r="L31" s="21"/>
      <c r="M31" s="21"/>
      <c r="N31" s="21"/>
    </row>
    <row r="32" customFormat="false" ht="21.75" hidden="false" customHeight="true" outlineLevel="0" collapsed="false">
      <c r="B32" s="23" t="s">
        <v>2076</v>
      </c>
      <c r="C32" s="23"/>
      <c r="D32" s="23"/>
      <c r="E32" s="21" t="s">
        <v>2077</v>
      </c>
      <c r="F32" s="21"/>
      <c r="G32" s="21"/>
      <c r="H32" s="21"/>
      <c r="I32" s="21"/>
      <c r="J32" s="21"/>
      <c r="K32" s="21"/>
      <c r="L32" s="21"/>
      <c r="M32" s="21"/>
      <c r="N32" s="21"/>
    </row>
    <row r="33" customFormat="false" ht="21.75" hidden="false" customHeight="true" outlineLevel="0" collapsed="false">
      <c r="B33" s="23" t="s">
        <v>2078</v>
      </c>
      <c r="C33" s="23"/>
      <c r="D33" s="23"/>
      <c r="E33" s="21" t="s">
        <v>2079</v>
      </c>
      <c r="F33" s="21"/>
      <c r="G33" s="21"/>
      <c r="H33" s="21"/>
      <c r="I33" s="21"/>
      <c r="J33" s="21"/>
      <c r="K33" s="21"/>
      <c r="L33" s="21"/>
      <c r="M33" s="21"/>
      <c r="N33" s="21"/>
    </row>
    <row r="34" customFormat="false" ht="21.75" hidden="false" customHeight="true" outlineLevel="0" collapsed="false">
      <c r="B34" s="23" t="s">
        <v>1915</v>
      </c>
      <c r="C34" s="23"/>
      <c r="D34" s="23"/>
      <c r="E34" s="21" t="s">
        <v>2080</v>
      </c>
      <c r="F34" s="21"/>
      <c r="G34" s="21"/>
      <c r="H34" s="21"/>
      <c r="I34" s="21"/>
      <c r="J34" s="21"/>
      <c r="K34" s="21"/>
      <c r="L34" s="21"/>
      <c r="M34" s="21"/>
      <c r="N34" s="21"/>
    </row>
    <row r="36" customFormat="false" ht="21.75" hidden="false" customHeight="true" outlineLevel="0" collapsed="false">
      <c r="B36" s="6" t="s">
        <v>2081</v>
      </c>
      <c r="C36" s="6"/>
      <c r="D36" s="6"/>
      <c r="E36" s="6"/>
      <c r="F36" s="6"/>
      <c r="G36" s="6"/>
      <c r="H36" s="6"/>
      <c r="I36" s="6"/>
      <c r="J36" s="6"/>
      <c r="K36" s="6"/>
      <c r="L36" s="6"/>
      <c r="M36" s="6"/>
      <c r="N36" s="6"/>
    </row>
    <row r="37" customFormat="false" ht="21.75" hidden="false" customHeight="true" outlineLevel="0" collapsed="false">
      <c r="B37" s="23" t="s">
        <v>2082</v>
      </c>
      <c r="C37" s="23"/>
      <c r="D37" s="23"/>
      <c r="E37" s="16" t="s">
        <v>2083</v>
      </c>
      <c r="F37" s="16"/>
      <c r="G37" s="16"/>
      <c r="H37" s="16"/>
      <c r="I37" s="16"/>
      <c r="J37" s="16"/>
      <c r="K37" s="16"/>
      <c r="L37" s="16"/>
      <c r="M37" s="16"/>
      <c r="N37" s="16"/>
    </row>
    <row r="38" customFormat="false" ht="21.75" hidden="false" customHeight="true" outlineLevel="0" collapsed="false">
      <c r="B38" s="23" t="s">
        <v>2084</v>
      </c>
      <c r="C38" s="23"/>
      <c r="D38" s="23"/>
      <c r="E38" s="16" t="s">
        <v>2085</v>
      </c>
      <c r="F38" s="16"/>
      <c r="G38" s="16"/>
      <c r="H38" s="16"/>
      <c r="I38" s="16"/>
      <c r="J38" s="16"/>
      <c r="K38" s="16"/>
      <c r="L38" s="16"/>
      <c r="M38" s="16"/>
      <c r="N38" s="16"/>
    </row>
    <row r="39" customFormat="false" ht="21.75" hidden="false" customHeight="true" outlineLevel="0" collapsed="false">
      <c r="B39" s="23" t="s">
        <v>1152</v>
      </c>
      <c r="C39" s="23"/>
      <c r="D39" s="23"/>
      <c r="E39" s="16" t="s">
        <v>2086</v>
      </c>
      <c r="F39" s="16"/>
      <c r="G39" s="16"/>
      <c r="H39" s="16"/>
      <c r="I39" s="16"/>
      <c r="J39" s="16"/>
      <c r="K39" s="16"/>
      <c r="L39" s="16"/>
      <c r="M39" s="16"/>
      <c r="N39" s="16"/>
    </row>
    <row r="40" customFormat="false" ht="21.75" hidden="false" customHeight="true" outlineLevel="0" collapsed="false">
      <c r="B40" s="23" t="s">
        <v>1135</v>
      </c>
      <c r="C40" s="23"/>
      <c r="D40" s="23"/>
      <c r="E40" s="16" t="s">
        <v>2087</v>
      </c>
      <c r="F40" s="16"/>
      <c r="G40" s="16"/>
      <c r="H40" s="16"/>
      <c r="I40" s="16"/>
      <c r="J40" s="16"/>
      <c r="K40" s="16"/>
      <c r="L40" s="16"/>
      <c r="M40" s="16"/>
      <c r="N40" s="16"/>
    </row>
    <row r="41" customFormat="false" ht="21.75" hidden="false" customHeight="true" outlineLevel="0" collapsed="false">
      <c r="B41" s="23" t="s">
        <v>2088</v>
      </c>
      <c r="C41" s="23"/>
      <c r="D41" s="23"/>
      <c r="E41" s="16" t="s">
        <v>2089</v>
      </c>
      <c r="F41" s="16"/>
      <c r="G41" s="16"/>
      <c r="H41" s="16"/>
      <c r="I41" s="16"/>
      <c r="J41" s="16"/>
      <c r="K41" s="16"/>
      <c r="L41" s="16"/>
      <c r="M41" s="16"/>
      <c r="N41" s="16"/>
    </row>
    <row r="42" customFormat="false" ht="21.75" hidden="false" customHeight="true" outlineLevel="0" collapsed="false">
      <c r="B42" s="23" t="s">
        <v>2090</v>
      </c>
      <c r="C42" s="23"/>
      <c r="D42" s="23"/>
      <c r="E42" s="16" t="s">
        <v>2091</v>
      </c>
      <c r="F42" s="16"/>
      <c r="G42" s="16"/>
      <c r="H42" s="16"/>
      <c r="I42" s="16"/>
      <c r="J42" s="16"/>
      <c r="K42" s="16"/>
      <c r="L42" s="16"/>
      <c r="M42" s="16"/>
      <c r="N42" s="16"/>
    </row>
  </sheetData>
  <mergeCells count="113">
    <mergeCell ref="B2:K2"/>
    <mergeCell ref="L2:N2"/>
    <mergeCell ref="B3:K3"/>
    <mergeCell ref="L3:N3"/>
    <mergeCell ref="B4:D4"/>
    <mergeCell ref="B6:N6"/>
    <mergeCell ref="B7:C7"/>
    <mergeCell ref="D7:E7"/>
    <mergeCell ref="F7:G7"/>
    <mergeCell ref="H7:I7"/>
    <mergeCell ref="J7:K7"/>
    <mergeCell ref="L7:M7"/>
    <mergeCell ref="B8:C8"/>
    <mergeCell ref="D8:E8"/>
    <mergeCell ref="F8:G8"/>
    <mergeCell ref="H8:I8"/>
    <mergeCell ref="J8:K8"/>
    <mergeCell ref="L8:M8"/>
    <mergeCell ref="B9:C9"/>
    <mergeCell ref="D9:E9"/>
    <mergeCell ref="F9:G9"/>
    <mergeCell ref="H9:I9"/>
    <mergeCell ref="J9:K9"/>
    <mergeCell ref="L9:M9"/>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4:C14"/>
    <mergeCell ref="D14:E14"/>
    <mergeCell ref="F14:G14"/>
    <mergeCell ref="H14:I14"/>
    <mergeCell ref="J14:K14"/>
    <mergeCell ref="L14:M14"/>
    <mergeCell ref="B15:C15"/>
    <mergeCell ref="D15:E15"/>
    <mergeCell ref="F15:G15"/>
    <mergeCell ref="H15:I15"/>
    <mergeCell ref="J15:K15"/>
    <mergeCell ref="L15:M15"/>
    <mergeCell ref="B16:C16"/>
    <mergeCell ref="D16:E16"/>
    <mergeCell ref="F16:G16"/>
    <mergeCell ref="H16:I16"/>
    <mergeCell ref="J16:K16"/>
    <mergeCell ref="L16:M16"/>
    <mergeCell ref="B17:C17"/>
    <mergeCell ref="D17:E17"/>
    <mergeCell ref="F17:G17"/>
    <mergeCell ref="H17:I17"/>
    <mergeCell ref="J17:K17"/>
    <mergeCell ref="L17:M17"/>
    <mergeCell ref="B19:N19"/>
    <mergeCell ref="B21:D21"/>
    <mergeCell ref="E21:F21"/>
    <mergeCell ref="I21:J21"/>
    <mergeCell ref="K21:N25"/>
    <mergeCell ref="B22:D22"/>
    <mergeCell ref="E22:F22"/>
    <mergeCell ref="I22:J22"/>
    <mergeCell ref="B23:D23"/>
    <mergeCell ref="E23:F23"/>
    <mergeCell ref="I23:J23"/>
    <mergeCell ref="I24:J24"/>
    <mergeCell ref="I25:J25"/>
    <mergeCell ref="B27:N27"/>
    <mergeCell ref="B28:D28"/>
    <mergeCell ref="E28:N28"/>
    <mergeCell ref="B29:D29"/>
    <mergeCell ref="E29:N29"/>
    <mergeCell ref="B30:D30"/>
    <mergeCell ref="E30:N30"/>
    <mergeCell ref="B31:D31"/>
    <mergeCell ref="E31:N31"/>
    <mergeCell ref="B32:D32"/>
    <mergeCell ref="E32:N32"/>
    <mergeCell ref="B33:D33"/>
    <mergeCell ref="E33:N33"/>
    <mergeCell ref="B34:D34"/>
    <mergeCell ref="E34:N34"/>
    <mergeCell ref="B36:N36"/>
    <mergeCell ref="B37:D37"/>
    <mergeCell ref="E37:N37"/>
    <mergeCell ref="B38:D38"/>
    <mergeCell ref="E38:N38"/>
    <mergeCell ref="B39:D39"/>
    <mergeCell ref="E39:N39"/>
    <mergeCell ref="B40:D40"/>
    <mergeCell ref="E40:N40"/>
    <mergeCell ref="B41:D41"/>
    <mergeCell ref="E41:N41"/>
    <mergeCell ref="B42:D42"/>
    <mergeCell ref="E42:N42"/>
  </mergeCells>
  <conditionalFormatting sqref="D8:M17">
    <cfRule type="colorScale" priority="2">
      <colorScale>
        <cfvo type="num" val="0"/>
        <cfvo type="num" val="0.2"/>
        <cfvo type="num" val="1"/>
        <color rgb="FFFFFFFF"/>
        <color rgb="FFCDEBD5"/>
        <color rgb="FF2E7D32"/>
      </colorScale>
    </cfRule>
  </conditionalFormatting>
  <conditionalFormatting sqref="B8:M17">
    <cfRule type="expression" priority="3" aboveAverage="0" equalAverage="0" bottom="0" percent="0" rank="0" text="" dxfId="36">
      <formula>$B8=$E$21</formula>
    </cfRule>
  </conditionalFormatting>
  <dataValidations count="3">
    <dataValidation allowBlank="false" error="Vui lòng chọn từ danh sách." errorStyle="stop" errorTitle="Không hợp lệ" operator="between" prompt="Cấp của bạn" promptTitle="Bấm để chọn" showDropDown="false" showErrorMessage="true" showInputMessage="true" sqref="E21" type="list">
      <formula1>DS_Cap</formula1>
      <formula2>0</formula2>
    </dataValidation>
    <dataValidation allowBlank="false" error="Vui lòng chọn từ danh sách." errorStyle="stop" errorTitle="Không hợp lệ" operator="between" prompt="Giá của tướng" promptTitle="Bấm để chọn" showDropDown="false" showErrorMessage="true" showInputMessage="true" sqref="E22" type="list">
      <formula1>DS_Gia</formula1>
      <formula2>0</formula2>
    </dataValidation>
    <dataValidation allowBlank="false" error="Vui lòng chọn từ danh sách." errorStyle="stop" errorTitle="Không hợp lệ" operator="between" prompt="Tối đa mỗi tướng: 1💰=30, 2💰=25, 3💰=18, 4💰=10, 5💰=9 bản" promptTitle="Bấm để chọn" showDropDown="false" showErrorMessage="true" showInputMessage="true" sqref="E23" type="list">
      <formula1>DS_BanCon</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3B66"/>
    <pageSetUpPr fitToPage="true"/>
  </sheetPr>
  <dimension ref="B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4" min="2" style="0" width="12.5"/>
    <col collapsed="false" customWidth="true" hidden="false" outlineLevel="0" max="11" min="5" style="0" width="13"/>
    <col collapsed="false" customWidth="true" hidden="false" outlineLevel="0" max="14" min="12" style="0" width="12.5"/>
  </cols>
  <sheetData>
    <row r="1" customFormat="false" ht="7.5" hidden="false" customHeight="true" outlineLevel="0" collapsed="false">
      <c r="B1" s="1"/>
      <c r="C1" s="1"/>
      <c r="D1" s="1"/>
      <c r="E1" s="1"/>
      <c r="F1" s="1"/>
      <c r="G1" s="1"/>
      <c r="H1" s="1"/>
      <c r="I1" s="1"/>
      <c r="J1" s="1"/>
      <c r="K1" s="1"/>
      <c r="L1" s="1"/>
      <c r="M1" s="1"/>
      <c r="N1" s="1"/>
    </row>
    <row r="2" customFormat="false" ht="33.75" hidden="false" customHeight="true" outlineLevel="0" collapsed="false">
      <c r="B2" s="25" t="s">
        <v>2092</v>
      </c>
      <c r="C2" s="25"/>
      <c r="D2" s="25"/>
      <c r="E2" s="25"/>
      <c r="F2" s="25"/>
      <c r="G2" s="25"/>
      <c r="H2" s="25"/>
      <c r="I2" s="25"/>
      <c r="J2" s="25"/>
      <c r="K2" s="25"/>
      <c r="L2" s="5" t="s">
        <v>121</v>
      </c>
      <c r="M2" s="5"/>
      <c r="N2" s="5"/>
    </row>
    <row r="3" customFormat="false" ht="19.5" hidden="false" customHeight="true" outlineLevel="0" collapsed="false">
      <c r="B3" s="26" t="s">
        <v>2093</v>
      </c>
      <c r="C3" s="26"/>
      <c r="D3" s="26"/>
      <c r="E3" s="26"/>
      <c r="F3" s="26"/>
      <c r="G3" s="26"/>
      <c r="H3" s="26"/>
      <c r="I3" s="26"/>
      <c r="J3" s="26"/>
      <c r="K3" s="26"/>
      <c r="L3" s="27" t="s">
        <v>123</v>
      </c>
      <c r="M3" s="27"/>
      <c r="N3" s="27"/>
    </row>
    <row r="4" customFormat="false" ht="18" hidden="false" customHeight="true" outlineLevel="0" collapsed="false">
      <c r="B4" s="28" t="s">
        <v>124</v>
      </c>
      <c r="C4" s="28"/>
      <c r="D4" s="28"/>
      <c r="E4" s="1"/>
      <c r="F4" s="1"/>
      <c r="G4" s="1"/>
      <c r="H4" s="1"/>
      <c r="I4" s="1"/>
      <c r="J4" s="1"/>
      <c r="K4" s="1"/>
      <c r="L4" s="1"/>
      <c r="M4" s="1"/>
      <c r="N4" s="1"/>
    </row>
    <row r="5" customFormat="false" ht="9.75" hidden="false" customHeight="true" outlineLevel="0" collapsed="false"/>
    <row r="6" customFormat="false" ht="25.5" hidden="false" customHeight="true" outlineLevel="0" collapsed="false">
      <c r="B6" s="23" t="s">
        <v>2094</v>
      </c>
      <c r="C6" s="23"/>
      <c r="D6" s="23"/>
      <c r="E6" s="30" t="s">
        <v>2095</v>
      </c>
      <c r="F6" s="30"/>
      <c r="G6" s="30"/>
      <c r="H6" s="30"/>
    </row>
    <row r="8" customFormat="false" ht="15" hidden="false" customHeight="true" outlineLevel="0" collapsed="false">
      <c r="E8" s="197" t="s">
        <v>631</v>
      </c>
      <c r="F8" s="197"/>
      <c r="G8" s="197"/>
      <c r="H8" s="197"/>
      <c r="I8" s="197"/>
      <c r="J8" s="197"/>
      <c r="K8" s="197"/>
    </row>
    <row r="9" customFormat="false" ht="43.5" hidden="false" customHeight="true" outlineLevel="0" collapsed="false">
      <c r="D9" s="93" t="s">
        <v>632</v>
      </c>
      <c r="E9" s="94" t="str">
        <f aca="false">INDEX(DATA!$CF$2:$CF$6,MATCH($E$6,DATA!$CD$2:$CD$6,0))&amp;""</f>
        <v/>
      </c>
      <c r="F9" s="95" t="str">
        <f aca="false">INDEX(DATA!$CG$2:$CG$6,MATCH($E$6,DATA!$CD$2:$CD$6,0))&amp;""</f>
        <v>🛡 ĐỠ ĐÒN</v>
      </c>
      <c r="G9" s="94" t="str">
        <f aca="false">INDEX(DATA!$CH$2:$CH$6,MATCH($E$6,DATA!$CD$2:$CD$6,0))&amp;""</f>
        <v>🛡 ĐỠ ĐÒN</v>
      </c>
      <c r="H9" s="95" t="str">
        <f aca="false">INDEX(DATA!$CI$2:$CI$6,MATCH($E$6,DATA!$CD$2:$CD$6,0))&amp;""</f>
        <v/>
      </c>
      <c r="I9" s="94" t="str">
        <f aca="false">INDEX(DATA!$CJ$2:$CJ$6,MATCH($E$6,DATA!$CD$2:$CD$6,0))&amp;""</f>
        <v>🛡 ĐỠ ĐÒN</v>
      </c>
      <c r="J9" s="95" t="str">
        <f aca="false">INDEX(DATA!$CK$2:$CK$6,MATCH($E$6,DATA!$CD$2:$CD$6,0))&amp;""</f>
        <v>🛡 ĐỠ ĐÒN</v>
      </c>
      <c r="K9" s="94" t="str">
        <f aca="false">INDEX(DATA!$CL$2:$CL$6,MATCH($E$6,DATA!$CD$2:$CD$6,0))&amp;""</f>
        <v/>
      </c>
      <c r="L9" s="126" t="str">
        <f aca="false">INDEX(DATA!$CE$2:$CE$6,MATCH($E$6,DATA!$CD$2:$CD$6,0))</f>
        <v>Chủ lực chính ở góc hàng cuối, chủ lực phụ ở góc đối diện để né kỹ năng diện rộng. Đỡ đòn dàn 4 ô hàng đầu, 1 hỗ trợ (Taric/Thuật Sĩ) đứng sau đỡ đòn.</v>
      </c>
      <c r="M9" s="126"/>
      <c r="N9" s="126"/>
    </row>
    <row r="10" customFormat="false" ht="43.5" hidden="false" customHeight="true" outlineLevel="0" collapsed="false">
      <c r="D10" s="93" t="s">
        <v>633</v>
      </c>
      <c r="E10" s="95" t="str">
        <f aca="false">INDEX(DATA!$CM$2:$CM$6,MATCH($E$6,DATA!$CD$2:$CD$6,0))&amp;""</f>
        <v/>
      </c>
      <c r="F10" s="94" t="str">
        <f aca="false">INDEX(DATA!$CN$2:$CN$6,MATCH($E$6,DATA!$CD$2:$CD$6,0))&amp;""</f>
        <v/>
      </c>
      <c r="G10" s="95" t="str">
        <f aca="false">INDEX(DATA!$CO$2:$CO$6,MATCH($E$6,DATA!$CD$2:$CD$6,0))&amp;""</f>
        <v>✚ HỖ TRỢ</v>
      </c>
      <c r="H10" s="94" t="str">
        <f aca="false">INDEX(DATA!$CP$2:$CP$6,MATCH($E$6,DATA!$CD$2:$CD$6,0))&amp;""</f>
        <v/>
      </c>
      <c r="I10" s="95" t="str">
        <f aca="false">INDEX(DATA!$CQ$2:$CQ$6,MATCH($E$6,DATA!$CD$2:$CD$6,0))&amp;""</f>
        <v/>
      </c>
      <c r="J10" s="94" t="str">
        <f aca="false">INDEX(DATA!$CR$2:$CR$6,MATCH($E$6,DATA!$CD$2:$CD$6,0))&amp;""</f>
        <v/>
      </c>
      <c r="K10" s="95" t="str">
        <f aca="false">INDEX(DATA!$CS$2:$CS$6,MATCH($E$6,DATA!$CD$2:$CD$6,0))&amp;""</f>
        <v/>
      </c>
      <c r="L10" s="126"/>
      <c r="M10" s="126"/>
      <c r="N10" s="126"/>
    </row>
    <row r="11" customFormat="false" ht="43.5" hidden="false" customHeight="true" outlineLevel="0" collapsed="false">
      <c r="D11" s="93" t="s">
        <v>634</v>
      </c>
      <c r="E11" s="94" t="str">
        <f aca="false">INDEX(DATA!$CT$2:$CT$6,MATCH($E$6,DATA!$CD$2:$CD$6,0))&amp;""</f>
        <v/>
      </c>
      <c r="F11" s="95" t="str">
        <f aca="false">INDEX(DATA!$CU$2:$CU$6,MATCH($E$6,DATA!$CD$2:$CD$6,0))&amp;""</f>
        <v/>
      </c>
      <c r="G11" s="94" t="str">
        <f aca="false">INDEX(DATA!$CV$2:$CV$6,MATCH($E$6,DATA!$CD$2:$CD$6,0))&amp;""</f>
        <v/>
      </c>
      <c r="H11" s="95" t="str">
        <f aca="false">INDEX(DATA!$CW$2:$CW$6,MATCH($E$6,DATA!$CD$2:$CD$6,0))&amp;""</f>
        <v/>
      </c>
      <c r="I11" s="94" t="str">
        <f aca="false">INDEX(DATA!$CX$2:$CX$6,MATCH($E$6,DATA!$CD$2:$CD$6,0))&amp;""</f>
        <v/>
      </c>
      <c r="J11" s="95" t="str">
        <f aca="false">INDEX(DATA!$CY$2:$CY$6,MATCH($E$6,DATA!$CD$2:$CD$6,0))&amp;""</f>
        <v/>
      </c>
      <c r="K11" s="94" t="str">
        <f aca="false">INDEX(DATA!$CZ$2:$CZ$6,MATCH($E$6,DATA!$CD$2:$CD$6,0))&amp;""</f>
        <v/>
      </c>
      <c r="L11" s="126"/>
      <c r="M11" s="126"/>
      <c r="N11" s="126"/>
    </row>
    <row r="12" customFormat="false" ht="43.5" hidden="false" customHeight="true" outlineLevel="0" collapsed="false">
      <c r="D12" s="93" t="s">
        <v>635</v>
      </c>
      <c r="E12" s="95" t="str">
        <f aca="false">INDEX(DATA!$DA$2:$DA$6,MATCH($E$6,DATA!$CD$2:$CD$6,0))&amp;""</f>
        <v>⚔ CHỦ LỰC</v>
      </c>
      <c r="F12" s="94" t="str">
        <f aca="false">INDEX(DATA!$DB$2:$DB$6,MATCH($E$6,DATA!$CD$2:$CD$6,0))&amp;""</f>
        <v>✚ HỖ TRỢ</v>
      </c>
      <c r="G12" s="95" t="str">
        <f aca="false">INDEX(DATA!$DC$2:$DC$6,MATCH($E$6,DATA!$CD$2:$CD$6,0))&amp;""</f>
        <v/>
      </c>
      <c r="H12" s="94" t="str">
        <f aca="false">INDEX(DATA!$DD$2:$DD$6,MATCH($E$6,DATA!$CD$2:$CD$6,0))&amp;""</f>
        <v/>
      </c>
      <c r="I12" s="95" t="str">
        <f aca="false">INDEX(DATA!$DE$2:$DE$6,MATCH($E$6,DATA!$CD$2:$CD$6,0))&amp;""</f>
        <v/>
      </c>
      <c r="J12" s="94" t="str">
        <f aca="false">INDEX(DATA!$DF$2:$DF$6,MATCH($E$6,DATA!$CD$2:$CD$6,0))&amp;""</f>
        <v>🏹 CHỦ LỰC 2</v>
      </c>
      <c r="K12" s="95" t="str">
        <f aca="false">INDEX(DATA!$DG$2:$DG$6,MATCH($E$6,DATA!$CD$2:$CD$6,0))&amp;""</f>
        <v/>
      </c>
      <c r="L12" s="126"/>
      <c r="M12" s="126"/>
      <c r="N12" s="126"/>
    </row>
    <row r="13" customFormat="false" ht="15" hidden="false" customHeight="true" outlineLevel="0" collapsed="false">
      <c r="E13" s="198" t="s">
        <v>636</v>
      </c>
      <c r="F13" s="198"/>
      <c r="G13" s="198"/>
      <c r="H13" s="198"/>
      <c r="I13" s="198"/>
      <c r="J13" s="198"/>
      <c r="K13" s="198"/>
    </row>
    <row r="15" customFormat="false" ht="15" hidden="false" customHeight="false" outlineLevel="0" collapsed="false">
      <c r="D15" s="199" t="s">
        <v>2096</v>
      </c>
      <c r="E15" s="200" t="s">
        <v>2097</v>
      </c>
      <c r="F15" s="201" t="s">
        <v>2098</v>
      </c>
      <c r="G15" s="202" t="s">
        <v>2099</v>
      </c>
      <c r="H15" s="203" t="s">
        <v>2100</v>
      </c>
      <c r="I15" s="204" t="s">
        <v>2101</v>
      </c>
    </row>
    <row r="17" customFormat="false" ht="21.75" hidden="false" customHeight="true" outlineLevel="0" collapsed="false">
      <c r="B17" s="6" t="s">
        <v>2102</v>
      </c>
      <c r="C17" s="6"/>
      <c r="D17" s="6"/>
      <c r="E17" s="6"/>
      <c r="F17" s="6"/>
      <c r="G17" s="6"/>
      <c r="H17" s="6"/>
      <c r="I17" s="6"/>
      <c r="J17" s="6"/>
      <c r="K17" s="6"/>
      <c r="L17" s="6"/>
      <c r="M17" s="6"/>
      <c r="N17" s="6"/>
    </row>
    <row r="18" customFormat="false" ht="21.75" hidden="false" customHeight="true" outlineLevel="0" collapsed="false">
      <c r="B18" s="21" t="s">
        <v>2103</v>
      </c>
      <c r="C18" s="21"/>
      <c r="D18" s="21"/>
      <c r="E18" s="21"/>
      <c r="F18" s="21"/>
      <c r="G18" s="21"/>
      <c r="H18" s="21"/>
      <c r="I18" s="21"/>
      <c r="J18" s="21"/>
      <c r="K18" s="21"/>
      <c r="L18" s="21"/>
      <c r="M18" s="21"/>
      <c r="N18" s="21"/>
    </row>
    <row r="19" customFormat="false" ht="21.75" hidden="false" customHeight="true" outlineLevel="0" collapsed="false">
      <c r="B19" s="21" t="s">
        <v>2104</v>
      </c>
      <c r="C19" s="21"/>
      <c r="D19" s="21"/>
      <c r="E19" s="21"/>
      <c r="F19" s="21"/>
      <c r="G19" s="21"/>
      <c r="H19" s="21"/>
      <c r="I19" s="21"/>
      <c r="J19" s="21"/>
      <c r="K19" s="21"/>
      <c r="L19" s="21"/>
      <c r="M19" s="21"/>
      <c r="N19" s="21"/>
    </row>
    <row r="20" customFormat="false" ht="21.75" hidden="false" customHeight="true" outlineLevel="0" collapsed="false">
      <c r="B20" s="21" t="s">
        <v>2105</v>
      </c>
      <c r="C20" s="21"/>
      <c r="D20" s="21"/>
      <c r="E20" s="21"/>
      <c r="F20" s="21"/>
      <c r="G20" s="21"/>
      <c r="H20" s="21"/>
      <c r="I20" s="21"/>
      <c r="J20" s="21"/>
      <c r="K20" s="21"/>
      <c r="L20" s="21"/>
      <c r="M20" s="21"/>
      <c r="N20" s="21"/>
    </row>
    <row r="21" customFormat="false" ht="21.75" hidden="false" customHeight="true" outlineLevel="0" collapsed="false">
      <c r="B21" s="21" t="s">
        <v>2106</v>
      </c>
      <c r="C21" s="21"/>
      <c r="D21" s="21"/>
      <c r="E21" s="21"/>
      <c r="F21" s="21"/>
      <c r="G21" s="21"/>
      <c r="H21" s="21"/>
      <c r="I21" s="21"/>
      <c r="J21" s="21"/>
      <c r="K21" s="21"/>
      <c r="L21" s="21"/>
      <c r="M21" s="21"/>
      <c r="N21" s="21"/>
    </row>
    <row r="22" customFormat="false" ht="21.75" hidden="false" customHeight="true" outlineLevel="0" collapsed="false">
      <c r="B22" s="21" t="s">
        <v>2107</v>
      </c>
      <c r="C22" s="21"/>
      <c r="D22" s="21"/>
      <c r="E22" s="21"/>
      <c r="F22" s="21"/>
      <c r="G22" s="21"/>
      <c r="H22" s="21"/>
      <c r="I22" s="21"/>
      <c r="J22" s="21"/>
      <c r="K22" s="21"/>
      <c r="L22" s="21"/>
      <c r="M22" s="21"/>
      <c r="N22" s="21"/>
    </row>
    <row r="23" customFormat="false" ht="21.75" hidden="false" customHeight="true" outlineLevel="0" collapsed="false">
      <c r="B23" s="21" t="s">
        <v>2108</v>
      </c>
      <c r="C23" s="21"/>
      <c r="D23" s="21"/>
      <c r="E23" s="21"/>
      <c r="F23" s="21"/>
      <c r="G23" s="21"/>
      <c r="H23" s="21"/>
      <c r="I23" s="21"/>
      <c r="J23" s="21"/>
      <c r="K23" s="21"/>
      <c r="L23" s="21"/>
      <c r="M23" s="21"/>
      <c r="N23" s="21"/>
    </row>
    <row r="24" customFormat="false" ht="21.75" hidden="false" customHeight="true" outlineLevel="0" collapsed="false">
      <c r="B24" s="21" t="s">
        <v>2109</v>
      </c>
      <c r="C24" s="21"/>
      <c r="D24" s="21"/>
      <c r="E24" s="21"/>
      <c r="F24" s="21"/>
      <c r="G24" s="21"/>
      <c r="H24" s="21"/>
      <c r="I24" s="21"/>
      <c r="J24" s="21"/>
      <c r="K24" s="21"/>
      <c r="L24" s="21"/>
      <c r="M24" s="21"/>
      <c r="N24" s="21"/>
    </row>
    <row r="25" customFormat="false" ht="21.75" hidden="false" customHeight="true" outlineLevel="0" collapsed="false">
      <c r="B25" s="21" t="s">
        <v>2110</v>
      </c>
      <c r="C25" s="21"/>
      <c r="D25" s="21"/>
      <c r="E25" s="21"/>
      <c r="F25" s="21"/>
      <c r="G25" s="21"/>
      <c r="H25" s="21"/>
      <c r="I25" s="21"/>
      <c r="J25" s="21"/>
      <c r="K25" s="21"/>
      <c r="L25" s="21"/>
      <c r="M25" s="21"/>
      <c r="N25" s="21"/>
    </row>
    <row r="26" customFormat="false" ht="21.75" hidden="false" customHeight="true" outlineLevel="0" collapsed="false">
      <c r="B26" s="21" t="s">
        <v>2111</v>
      </c>
      <c r="C26" s="21"/>
      <c r="D26" s="21"/>
      <c r="E26" s="21"/>
      <c r="F26" s="21"/>
      <c r="G26" s="21"/>
      <c r="H26" s="21"/>
      <c r="I26" s="21"/>
      <c r="J26" s="21"/>
      <c r="K26" s="21"/>
      <c r="L26" s="21"/>
      <c r="M26" s="21"/>
      <c r="N26" s="21"/>
    </row>
    <row r="27" customFormat="false" ht="21.75" hidden="false" customHeight="true" outlineLevel="0" collapsed="false">
      <c r="B27" s="21" t="s">
        <v>2112</v>
      </c>
      <c r="C27" s="21"/>
      <c r="D27" s="21"/>
      <c r="E27" s="21"/>
      <c r="F27" s="21"/>
      <c r="G27" s="21"/>
      <c r="H27" s="21"/>
      <c r="I27" s="21"/>
      <c r="J27" s="21"/>
      <c r="K27" s="21"/>
      <c r="L27" s="21"/>
      <c r="M27" s="21"/>
      <c r="N27" s="21"/>
    </row>
  </sheetData>
  <mergeCells count="21">
    <mergeCell ref="B2:K2"/>
    <mergeCell ref="L2:N2"/>
    <mergeCell ref="B3:K3"/>
    <mergeCell ref="L3:N3"/>
    <mergeCell ref="B4:D4"/>
    <mergeCell ref="B6:D6"/>
    <mergeCell ref="E6:H6"/>
    <mergeCell ref="E8:K8"/>
    <mergeCell ref="L9:N12"/>
    <mergeCell ref="E13:K13"/>
    <mergeCell ref="B17:N17"/>
    <mergeCell ref="B18:N18"/>
    <mergeCell ref="B19:N19"/>
    <mergeCell ref="B20:N20"/>
    <mergeCell ref="B21:N21"/>
    <mergeCell ref="B22:N22"/>
    <mergeCell ref="B23:N23"/>
    <mergeCell ref="B24:N24"/>
    <mergeCell ref="B25:N25"/>
    <mergeCell ref="B26:N26"/>
    <mergeCell ref="B27:N27"/>
  </mergeCells>
  <conditionalFormatting sqref="E9:K12">
    <cfRule type="expression" priority="2" aboveAverage="0" equalAverage="0" bottom="0" percent="0" rank="0" text="" dxfId="14">
      <formula>ISNUMBER(SEARCH("ĐỠ ĐÒN",E9))</formula>
    </cfRule>
    <cfRule type="expression" priority="3" aboveAverage="0" equalAverage="0" bottom="0" percent="0" rank="0" text="" dxfId="10">
      <formula>ISNUMBER(SEARCH("CHỦ LỰC 2",E9))</formula>
    </cfRule>
    <cfRule type="expression" priority="4" aboveAverage="0" equalAverage="0" bottom="0" percent="0" rank="0" text="" dxfId="15">
      <formula>ISNUMBER(SEARCH("CHỦ LỰC",E9))</formula>
    </cfRule>
    <cfRule type="expression" priority="5" aboveAverage="0" equalAverage="0" bottom="0" percent="0" rank="0" text="" dxfId="16">
      <formula>ISNUMBER(SEARCH("HỖ TRỢ",E9))</formula>
    </cfRule>
    <cfRule type="expression" priority="6" aboveAverage="0" equalAverage="0" bottom="0" percent="0" rank="0" text="" dxfId="17">
      <formula>ISNUMBER(SEARCH("MỒI",E9))</formula>
    </cfRule>
  </conditionalFormatting>
  <dataValidations count="1">
    <dataValidation allowBlank="false" error="Vui lòng chọn từ danh sách." errorStyle="stop" errorTitle="Không hợp lệ" operator="between" prompt="Chọn mẫu bàn cờ" promptTitle="Bấm để chọn" showDropDown="false" showErrorMessage="true" showInputMessage="true" sqref="E6" type="list">
      <formula1>DS_ViTri</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2318"/>
    <pageSetUpPr fitToPage="true"/>
  </sheetPr>
  <dimension ref="B1:D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6"/>
    <col collapsed="false" customWidth="true" hidden="false" outlineLevel="0" max="3" min="3" style="0" width="70"/>
    <col collapsed="false" customWidth="true" hidden="false" outlineLevel="0" max="4" min="4" style="0" width="42"/>
    <col collapsed="false" customWidth="true" hidden="false" outlineLevel="0" max="14" min="5" style="0" width="12.5"/>
  </cols>
  <sheetData>
    <row r="1" customFormat="false" ht="7.5" hidden="false" customHeight="true" outlineLevel="0" collapsed="false">
      <c r="B1" s="1"/>
      <c r="C1" s="1"/>
      <c r="D1" s="1"/>
    </row>
    <row r="2" customFormat="false" ht="33.75" hidden="false" customHeight="true" outlineLevel="0" collapsed="false">
      <c r="B2" s="133" t="s">
        <v>2113</v>
      </c>
      <c r="C2" s="133"/>
      <c r="D2" s="205" t="s">
        <v>121</v>
      </c>
    </row>
    <row r="3" customFormat="false" ht="19.5" hidden="false" customHeight="true" outlineLevel="0" collapsed="false">
      <c r="B3" s="134" t="s">
        <v>2114</v>
      </c>
      <c r="C3" s="134"/>
      <c r="D3" s="134"/>
    </row>
    <row r="4" customFormat="false" ht="18" hidden="false" customHeight="true" outlineLevel="0" collapsed="false">
      <c r="B4" s="28" t="s">
        <v>124</v>
      </c>
      <c r="C4" s="28"/>
      <c r="D4" s="28"/>
    </row>
    <row r="5" customFormat="false" ht="9.75" hidden="false" customHeight="true" outlineLevel="0" collapsed="false"/>
    <row r="6" customFormat="false" ht="33.75" hidden="false" customHeight="true" outlineLevel="0" collapsed="false">
      <c r="B6" s="206" t="s">
        <v>2115</v>
      </c>
      <c r="C6" s="207" t="n">
        <f aca="false">COUNTIF(D10:D29,"✅ Đã làm")/20</f>
        <v>0</v>
      </c>
      <c r="D6" s="208" t="str">
        <f aca="false">COUNTIF(D10:D29,"✅ Đã làm")&amp;" / 20"</f>
        <v>0 / 20</v>
      </c>
    </row>
    <row r="8" customFormat="false" ht="21.75" hidden="false" customHeight="true" outlineLevel="0" collapsed="false">
      <c r="B8" s="6" t="s">
        <v>2116</v>
      </c>
      <c r="C8" s="6"/>
      <c r="D8" s="6"/>
    </row>
    <row r="9" customFormat="false" ht="15" hidden="false" customHeight="false" outlineLevel="0" collapsed="false">
      <c r="B9" s="140" t="s">
        <v>2117</v>
      </c>
      <c r="C9" s="140" t="s">
        <v>2118</v>
      </c>
      <c r="D9" s="140" t="s">
        <v>2119</v>
      </c>
    </row>
    <row r="10" customFormat="false" ht="21.75" hidden="false" customHeight="true" outlineLevel="0" collapsed="false">
      <c r="B10" s="159" t="s">
        <v>1547</v>
      </c>
      <c r="C10" s="209" t="s">
        <v>2120</v>
      </c>
      <c r="D10" s="210" t="s">
        <v>2121</v>
      </c>
    </row>
    <row r="11" customFormat="false" ht="21.75" hidden="false" customHeight="true" outlineLevel="0" collapsed="false">
      <c r="B11" s="159" t="s">
        <v>1547</v>
      </c>
      <c r="C11" s="209" t="s">
        <v>2122</v>
      </c>
      <c r="D11" s="210" t="s">
        <v>2121</v>
      </c>
    </row>
    <row r="12" customFormat="false" ht="21.75" hidden="false" customHeight="true" outlineLevel="0" collapsed="false">
      <c r="B12" s="159" t="s">
        <v>1547</v>
      </c>
      <c r="C12" s="209" t="s">
        <v>2123</v>
      </c>
      <c r="D12" s="210" t="s">
        <v>2121</v>
      </c>
    </row>
    <row r="13" customFormat="false" ht="21.75" hidden="false" customHeight="true" outlineLevel="0" collapsed="false">
      <c r="B13" s="159" t="s">
        <v>1547</v>
      </c>
      <c r="C13" s="209" t="s">
        <v>2124</v>
      </c>
      <c r="D13" s="210" t="s">
        <v>2121</v>
      </c>
    </row>
    <row r="14" customFormat="false" ht="21.75" hidden="false" customHeight="true" outlineLevel="0" collapsed="false">
      <c r="B14" s="159" t="s">
        <v>52</v>
      </c>
      <c r="C14" s="209" t="s">
        <v>2125</v>
      </c>
      <c r="D14" s="210" t="s">
        <v>2121</v>
      </c>
    </row>
    <row r="15" customFormat="false" ht="21.75" hidden="false" customHeight="true" outlineLevel="0" collapsed="false">
      <c r="B15" s="159" t="s">
        <v>52</v>
      </c>
      <c r="C15" s="209" t="s">
        <v>2126</v>
      </c>
      <c r="D15" s="210" t="s">
        <v>2121</v>
      </c>
    </row>
    <row r="16" customFormat="false" ht="21.75" hidden="false" customHeight="true" outlineLevel="0" collapsed="false">
      <c r="B16" s="159" t="s">
        <v>52</v>
      </c>
      <c r="C16" s="209" t="s">
        <v>2127</v>
      </c>
      <c r="D16" s="210" t="s">
        <v>2121</v>
      </c>
    </row>
    <row r="17" customFormat="false" ht="21.75" hidden="false" customHeight="true" outlineLevel="0" collapsed="false">
      <c r="B17" s="159" t="s">
        <v>979</v>
      </c>
      <c r="C17" s="209" t="s">
        <v>2128</v>
      </c>
      <c r="D17" s="210" t="s">
        <v>2121</v>
      </c>
    </row>
    <row r="18" customFormat="false" ht="21.75" hidden="false" customHeight="true" outlineLevel="0" collapsed="false">
      <c r="B18" s="159" t="s">
        <v>979</v>
      </c>
      <c r="C18" s="209" t="s">
        <v>2129</v>
      </c>
      <c r="D18" s="210" t="s">
        <v>2121</v>
      </c>
    </row>
    <row r="19" customFormat="false" ht="21.75" hidden="false" customHeight="true" outlineLevel="0" collapsed="false">
      <c r="B19" s="159" t="s">
        <v>979</v>
      </c>
      <c r="C19" s="209" t="s">
        <v>2130</v>
      </c>
      <c r="D19" s="210" t="s">
        <v>2121</v>
      </c>
    </row>
    <row r="20" customFormat="false" ht="21.75" hidden="false" customHeight="true" outlineLevel="0" collapsed="false">
      <c r="B20" s="159" t="s">
        <v>480</v>
      </c>
      <c r="C20" s="209" t="s">
        <v>2131</v>
      </c>
      <c r="D20" s="210" t="s">
        <v>2121</v>
      </c>
    </row>
    <row r="21" customFormat="false" ht="21.75" hidden="false" customHeight="true" outlineLevel="0" collapsed="false">
      <c r="B21" s="159" t="s">
        <v>480</v>
      </c>
      <c r="C21" s="209" t="s">
        <v>2132</v>
      </c>
      <c r="D21" s="210" t="s">
        <v>2121</v>
      </c>
    </row>
    <row r="22" customFormat="false" ht="21.75" hidden="false" customHeight="true" outlineLevel="0" collapsed="false">
      <c r="B22" s="159" t="s">
        <v>2133</v>
      </c>
      <c r="C22" s="209" t="s">
        <v>2134</v>
      </c>
      <c r="D22" s="210" t="s">
        <v>2121</v>
      </c>
    </row>
    <row r="23" customFormat="false" ht="21.75" hidden="false" customHeight="true" outlineLevel="0" collapsed="false">
      <c r="B23" s="159" t="s">
        <v>2133</v>
      </c>
      <c r="C23" s="209" t="s">
        <v>2135</v>
      </c>
      <c r="D23" s="210" t="s">
        <v>2121</v>
      </c>
    </row>
    <row r="24" customFormat="false" ht="21.75" hidden="false" customHeight="true" outlineLevel="0" collapsed="false">
      <c r="B24" s="159" t="s">
        <v>2133</v>
      </c>
      <c r="C24" s="209" t="s">
        <v>2136</v>
      </c>
      <c r="D24" s="210" t="s">
        <v>2121</v>
      </c>
    </row>
    <row r="25" customFormat="false" ht="21.75" hidden="false" customHeight="true" outlineLevel="0" collapsed="false">
      <c r="B25" s="159" t="s">
        <v>2137</v>
      </c>
      <c r="C25" s="209" t="s">
        <v>2138</v>
      </c>
      <c r="D25" s="210" t="s">
        <v>2121</v>
      </c>
    </row>
    <row r="26" customFormat="false" ht="21.75" hidden="false" customHeight="true" outlineLevel="0" collapsed="false">
      <c r="B26" s="159" t="s">
        <v>2137</v>
      </c>
      <c r="C26" s="209" t="s">
        <v>2139</v>
      </c>
      <c r="D26" s="210" t="s">
        <v>2121</v>
      </c>
    </row>
    <row r="27" customFormat="false" ht="21.75" hidden="false" customHeight="true" outlineLevel="0" collapsed="false">
      <c r="B27" s="159" t="s">
        <v>2137</v>
      </c>
      <c r="C27" s="209" t="s">
        <v>2140</v>
      </c>
      <c r="D27" s="210" t="s">
        <v>2121</v>
      </c>
    </row>
    <row r="28" customFormat="false" ht="21.75" hidden="false" customHeight="true" outlineLevel="0" collapsed="false">
      <c r="B28" s="159" t="s">
        <v>2141</v>
      </c>
      <c r="C28" s="209" t="s">
        <v>2142</v>
      </c>
      <c r="D28" s="210" t="s">
        <v>2121</v>
      </c>
    </row>
    <row r="29" customFormat="false" ht="21.75" hidden="false" customHeight="true" outlineLevel="0" collapsed="false">
      <c r="B29" s="159" t="s">
        <v>2141</v>
      </c>
      <c r="C29" s="209" t="s">
        <v>2143</v>
      </c>
      <c r="D29" s="210" t="s">
        <v>2121</v>
      </c>
    </row>
    <row r="31" customFormat="false" ht="21.75" hidden="false" customHeight="true" outlineLevel="0" collapsed="false">
      <c r="B31" s="6" t="s">
        <v>2144</v>
      </c>
      <c r="C31" s="6"/>
      <c r="D31" s="6"/>
    </row>
    <row r="32" customFormat="false" ht="33.75" hidden="false" customHeight="true" outlineLevel="0" collapsed="false">
      <c r="B32" s="15" t="s">
        <v>2145</v>
      </c>
      <c r="C32" s="211" t="s">
        <v>2146</v>
      </c>
      <c r="D32" s="212" t="s">
        <v>2147</v>
      </c>
    </row>
    <row r="33" customFormat="false" ht="33.75" hidden="false" customHeight="true" outlineLevel="0" collapsed="false">
      <c r="B33" s="15" t="s">
        <v>2145</v>
      </c>
      <c r="C33" s="211" t="s">
        <v>2148</v>
      </c>
      <c r="D33" s="212" t="s">
        <v>2149</v>
      </c>
    </row>
    <row r="34" customFormat="false" ht="33.75" hidden="false" customHeight="true" outlineLevel="0" collapsed="false">
      <c r="B34" s="15" t="s">
        <v>2145</v>
      </c>
      <c r="C34" s="211" t="s">
        <v>2150</v>
      </c>
      <c r="D34" s="212" t="s">
        <v>2151</v>
      </c>
    </row>
    <row r="35" customFormat="false" ht="33.75" hidden="false" customHeight="true" outlineLevel="0" collapsed="false">
      <c r="B35" s="15" t="s">
        <v>2145</v>
      </c>
      <c r="C35" s="211" t="s">
        <v>2152</v>
      </c>
      <c r="D35" s="212" t="s">
        <v>2153</v>
      </c>
    </row>
    <row r="36" customFormat="false" ht="33.75" hidden="false" customHeight="true" outlineLevel="0" collapsed="false">
      <c r="B36" s="15" t="s">
        <v>2145</v>
      </c>
      <c r="C36" s="211" t="s">
        <v>2154</v>
      </c>
      <c r="D36" s="212" t="s">
        <v>2155</v>
      </c>
    </row>
    <row r="37" customFormat="false" ht="33.75" hidden="false" customHeight="true" outlineLevel="0" collapsed="false">
      <c r="B37" s="15" t="s">
        <v>2145</v>
      </c>
      <c r="C37" s="211" t="s">
        <v>2156</v>
      </c>
      <c r="D37" s="212" t="s">
        <v>2157</v>
      </c>
    </row>
    <row r="38" customFormat="false" ht="33.75" hidden="false" customHeight="true" outlineLevel="0" collapsed="false">
      <c r="B38" s="15" t="s">
        <v>2145</v>
      </c>
      <c r="C38" s="211" t="s">
        <v>2158</v>
      </c>
      <c r="D38" s="212" t="s">
        <v>2159</v>
      </c>
    </row>
    <row r="39" customFormat="false" ht="33.75" hidden="false" customHeight="true" outlineLevel="0" collapsed="false">
      <c r="B39" s="15" t="s">
        <v>2145</v>
      </c>
      <c r="C39" s="211" t="s">
        <v>2160</v>
      </c>
      <c r="D39" s="212" t="s">
        <v>2161</v>
      </c>
    </row>
    <row r="41" customFormat="false" ht="21.75" hidden="false" customHeight="true" outlineLevel="0" collapsed="false">
      <c r="B41" s="6" t="s">
        <v>2162</v>
      </c>
      <c r="C41" s="6"/>
      <c r="D41" s="6"/>
    </row>
    <row r="42" customFormat="false" ht="15" hidden="false" customHeight="false" outlineLevel="0" collapsed="false">
      <c r="B42" s="140" t="s">
        <v>2163</v>
      </c>
      <c r="C42" s="140" t="s">
        <v>2164</v>
      </c>
      <c r="D42" s="140" t="s">
        <v>2165</v>
      </c>
    </row>
    <row r="43" customFormat="false" ht="30" hidden="false" customHeight="true" outlineLevel="0" collapsed="false">
      <c r="B43" s="213" t="s">
        <v>2166</v>
      </c>
      <c r="C43" s="209" t="s">
        <v>2167</v>
      </c>
      <c r="D43" s="143" t="s">
        <v>2168</v>
      </c>
    </row>
    <row r="44" customFormat="false" ht="30" hidden="false" customHeight="true" outlineLevel="0" collapsed="false">
      <c r="B44" s="213" t="s">
        <v>2169</v>
      </c>
      <c r="C44" s="209" t="s">
        <v>2170</v>
      </c>
      <c r="D44" s="143" t="s">
        <v>2171</v>
      </c>
    </row>
    <row r="45" customFormat="false" ht="30" hidden="false" customHeight="true" outlineLevel="0" collapsed="false">
      <c r="B45" s="213" t="s">
        <v>2172</v>
      </c>
      <c r="C45" s="209" t="s">
        <v>2173</v>
      </c>
      <c r="D45" s="143" t="s">
        <v>2174</v>
      </c>
    </row>
    <row r="46" customFormat="false" ht="30" hidden="false" customHeight="true" outlineLevel="0" collapsed="false">
      <c r="B46" s="213" t="s">
        <v>2175</v>
      </c>
      <c r="C46" s="209" t="s">
        <v>2176</v>
      </c>
      <c r="D46" s="143" t="s">
        <v>2177</v>
      </c>
    </row>
    <row r="47" customFormat="false" ht="30" hidden="false" customHeight="true" outlineLevel="0" collapsed="false">
      <c r="B47" s="213" t="s">
        <v>2178</v>
      </c>
      <c r="C47" s="209" t="s">
        <v>2179</v>
      </c>
      <c r="D47" s="143" t="s">
        <v>2180</v>
      </c>
    </row>
  </sheetData>
  <mergeCells count="6">
    <mergeCell ref="B2:C2"/>
    <mergeCell ref="B3:D3"/>
    <mergeCell ref="B4:D4"/>
    <mergeCell ref="B8:D8"/>
    <mergeCell ref="B31:D31"/>
    <mergeCell ref="B41:D41"/>
  </mergeCells>
  <conditionalFormatting sqref="C6">
    <cfRule type="cellIs" priority="2" operator="greaterThanOrEqual" aboveAverage="0" equalAverage="0" bottom="0" percent="0" rank="0" text="" dxfId="50">
      <formula>0.8</formula>
    </cfRule>
  </conditionalFormatting>
  <conditionalFormatting sqref="D10:D29">
    <cfRule type="cellIs" priority="3" operator="equal" aboveAverage="0" equalAverage="0" bottom="0" percent="0" rank="0" text="" dxfId="49">
      <formula>"✅ Đã làm"</formula>
    </cfRule>
  </conditionalFormatting>
  <conditionalFormatting sqref="C10:C29">
    <cfRule type="expression" priority="4" aboveAverage="0" equalAverage="0" bottom="0" percent="0" rank="0" text="" dxfId="51">
      <formula>$D10="✅ Đã làm"</formula>
    </cfRule>
  </conditionalFormatting>
  <dataValidations count="1">
    <dataValidation allowBlank="false" errorStyle="stop" operator="between" prompt="Đánh dấu khi đã thành thói quen" promptTitle="Bấm để chọn" showDropDown="false" showErrorMessage="false" showInputMessage="true" sqref="D10:D29" type="list">
      <formula1>DS_TrangThai</formula1>
      <formula2>0</formula2>
    </dataValidation>
  </dataValidation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true"/>
  </sheetPr>
  <dimension ref="B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26"/>
    <col collapsed="false" customWidth="true" hidden="false" outlineLevel="0" max="3" min="3" style="0" width="24"/>
    <col collapsed="false" customWidth="true" hidden="false" outlineLevel="0" max="4" min="4" style="0" width="80"/>
    <col collapsed="false" customWidth="true" hidden="false" outlineLevel="0" max="14" min="5" style="0" width="12.5"/>
  </cols>
  <sheetData>
    <row r="1" customFormat="false" ht="7.5" hidden="false" customHeight="true" outlineLevel="0" collapsed="false">
      <c r="B1" s="1"/>
      <c r="C1" s="1"/>
      <c r="D1" s="1"/>
    </row>
    <row r="2" customFormat="false" ht="33.75" hidden="false" customHeight="true" outlineLevel="0" collapsed="false">
      <c r="B2" s="133" t="s">
        <v>2181</v>
      </c>
      <c r="C2" s="133"/>
      <c r="D2" s="205" t="s">
        <v>121</v>
      </c>
    </row>
    <row r="3" customFormat="false" ht="19.5" hidden="false" customHeight="true" outlineLevel="0" collapsed="false">
      <c r="B3" s="134" t="s">
        <v>2182</v>
      </c>
      <c r="C3" s="134"/>
      <c r="D3" s="134"/>
    </row>
    <row r="4" customFormat="false" ht="18" hidden="false" customHeight="true" outlineLevel="0" collapsed="false">
      <c r="B4" s="28" t="s">
        <v>124</v>
      </c>
      <c r="C4" s="28"/>
      <c r="D4" s="28"/>
    </row>
    <row r="5" customFormat="false" ht="9.75" hidden="false" customHeight="true" outlineLevel="0" collapsed="false"/>
    <row r="6" customFormat="false" ht="21.75" hidden="false" customHeight="true" outlineLevel="0" collapsed="false">
      <c r="B6" s="6" t="s">
        <v>2183</v>
      </c>
      <c r="C6" s="6"/>
      <c r="D6" s="6"/>
    </row>
    <row r="7" customFormat="false" ht="15" hidden="false" customHeight="false" outlineLevel="0" collapsed="false">
      <c r="B7" s="140" t="s">
        <v>2184</v>
      </c>
      <c r="C7" s="140" t="s">
        <v>2185</v>
      </c>
      <c r="D7" s="140" t="s">
        <v>2186</v>
      </c>
    </row>
    <row r="8" customFormat="false" ht="21.75" hidden="false" customHeight="true" outlineLevel="0" collapsed="false">
      <c r="B8" s="57" t="s">
        <v>58</v>
      </c>
      <c r="C8" s="214" t="s">
        <v>2187</v>
      </c>
      <c r="D8" s="209" t="s">
        <v>2188</v>
      </c>
    </row>
    <row r="9" customFormat="false" ht="21.75" hidden="false" customHeight="true" outlineLevel="0" collapsed="false">
      <c r="B9" s="57" t="s">
        <v>75</v>
      </c>
      <c r="C9" s="29" t="s">
        <v>2189</v>
      </c>
      <c r="D9" s="22" t="s">
        <v>2190</v>
      </c>
    </row>
    <row r="10" customFormat="false" ht="21.75" hidden="false" customHeight="true" outlineLevel="0" collapsed="false">
      <c r="B10" s="57" t="s">
        <v>2191</v>
      </c>
      <c r="C10" s="214" t="s">
        <v>2192</v>
      </c>
      <c r="D10" s="209" t="s">
        <v>2193</v>
      </c>
    </row>
    <row r="11" customFormat="false" ht="21.75" hidden="false" customHeight="true" outlineLevel="0" collapsed="false">
      <c r="B11" s="57" t="s">
        <v>2194</v>
      </c>
      <c r="C11" s="29" t="s">
        <v>2195</v>
      </c>
      <c r="D11" s="22" t="s">
        <v>2196</v>
      </c>
    </row>
    <row r="12" customFormat="false" ht="21.75" hidden="false" customHeight="true" outlineLevel="0" collapsed="false">
      <c r="B12" s="57" t="s">
        <v>2074</v>
      </c>
      <c r="C12" s="214" t="s">
        <v>2197</v>
      </c>
      <c r="D12" s="209" t="s">
        <v>2198</v>
      </c>
    </row>
    <row r="13" customFormat="false" ht="21.75" hidden="false" customHeight="true" outlineLevel="0" collapsed="false">
      <c r="B13" s="57" t="s">
        <v>2076</v>
      </c>
      <c r="C13" s="29" t="s">
        <v>2199</v>
      </c>
      <c r="D13" s="22" t="s">
        <v>2200</v>
      </c>
    </row>
    <row r="14" customFormat="false" ht="21.75" hidden="false" customHeight="true" outlineLevel="0" collapsed="false">
      <c r="B14" s="57" t="s">
        <v>984</v>
      </c>
      <c r="C14" s="214" t="s">
        <v>2201</v>
      </c>
      <c r="D14" s="209" t="s">
        <v>2202</v>
      </c>
    </row>
    <row r="15" customFormat="false" ht="21.75" hidden="false" customHeight="true" outlineLevel="0" collapsed="false">
      <c r="B15" s="57" t="s">
        <v>1067</v>
      </c>
      <c r="C15" s="29" t="s">
        <v>2203</v>
      </c>
      <c r="D15" s="22" t="s">
        <v>2204</v>
      </c>
    </row>
    <row r="16" customFormat="false" ht="21.75" hidden="false" customHeight="true" outlineLevel="0" collapsed="false">
      <c r="B16" s="57" t="s">
        <v>2205</v>
      </c>
      <c r="C16" s="214" t="s">
        <v>2206</v>
      </c>
      <c r="D16" s="209" t="s">
        <v>2207</v>
      </c>
    </row>
    <row r="17" customFormat="false" ht="21.75" hidden="false" customHeight="true" outlineLevel="0" collapsed="false">
      <c r="B17" s="57" t="s">
        <v>2208</v>
      </c>
      <c r="C17" s="29" t="s">
        <v>2209</v>
      </c>
      <c r="D17" s="22" t="s">
        <v>2210</v>
      </c>
    </row>
    <row r="18" customFormat="false" ht="21.75" hidden="false" customHeight="true" outlineLevel="0" collapsed="false">
      <c r="B18" s="57" t="s">
        <v>2211</v>
      </c>
      <c r="C18" s="214" t="s">
        <v>2212</v>
      </c>
      <c r="D18" s="209" t="s">
        <v>2213</v>
      </c>
    </row>
    <row r="19" customFormat="false" ht="21.75" hidden="false" customHeight="true" outlineLevel="0" collapsed="false">
      <c r="B19" s="57" t="s">
        <v>2214</v>
      </c>
      <c r="C19" s="29" t="s">
        <v>2215</v>
      </c>
      <c r="D19" s="22" t="s">
        <v>2216</v>
      </c>
    </row>
    <row r="20" customFormat="false" ht="21.75" hidden="false" customHeight="true" outlineLevel="0" collapsed="false">
      <c r="B20" s="57" t="s">
        <v>2070</v>
      </c>
      <c r="C20" s="214" t="s">
        <v>2217</v>
      </c>
      <c r="D20" s="209" t="s">
        <v>2218</v>
      </c>
    </row>
    <row r="21" customFormat="false" ht="21.75" hidden="false" customHeight="true" outlineLevel="0" collapsed="false">
      <c r="B21" s="57" t="s">
        <v>2219</v>
      </c>
      <c r="C21" s="29" t="s">
        <v>2220</v>
      </c>
      <c r="D21" s="22" t="s">
        <v>2221</v>
      </c>
    </row>
    <row r="22" customFormat="false" ht="21.75" hidden="false" customHeight="true" outlineLevel="0" collapsed="false">
      <c r="B22" s="57" t="s">
        <v>2222</v>
      </c>
      <c r="C22" s="214" t="s">
        <v>2223</v>
      </c>
      <c r="D22" s="209" t="s">
        <v>2224</v>
      </c>
    </row>
    <row r="23" customFormat="false" ht="21.75" hidden="false" customHeight="true" outlineLevel="0" collapsed="false">
      <c r="B23" s="57" t="s">
        <v>2225</v>
      </c>
      <c r="C23" s="29" t="s">
        <v>2226</v>
      </c>
      <c r="D23" s="22" t="s">
        <v>2227</v>
      </c>
    </row>
    <row r="24" customFormat="false" ht="21.75" hidden="false" customHeight="true" outlineLevel="0" collapsed="false">
      <c r="B24" s="57" t="s">
        <v>1448</v>
      </c>
      <c r="C24" s="214" t="s">
        <v>2228</v>
      </c>
      <c r="D24" s="209" t="s">
        <v>2229</v>
      </c>
    </row>
    <row r="25" customFormat="false" ht="21.75" hidden="false" customHeight="true" outlineLevel="0" collapsed="false">
      <c r="B25" s="57" t="s">
        <v>1915</v>
      </c>
      <c r="C25" s="29" t="s">
        <v>2230</v>
      </c>
      <c r="D25" s="22" t="s">
        <v>2231</v>
      </c>
    </row>
    <row r="26" customFormat="false" ht="21.75" hidden="false" customHeight="true" outlineLevel="0" collapsed="false">
      <c r="B26" s="57" t="s">
        <v>2232</v>
      </c>
      <c r="C26" s="214" t="s">
        <v>2233</v>
      </c>
      <c r="D26" s="209" t="s">
        <v>2234</v>
      </c>
    </row>
    <row r="27" customFormat="false" ht="21.75" hidden="false" customHeight="true" outlineLevel="0" collapsed="false">
      <c r="B27" s="57" t="s">
        <v>2235</v>
      </c>
      <c r="C27" s="29" t="s">
        <v>2236</v>
      </c>
      <c r="D27" s="22" t="s">
        <v>2237</v>
      </c>
    </row>
    <row r="28" customFormat="false" ht="21.75" hidden="false" customHeight="true" outlineLevel="0" collapsed="false">
      <c r="B28" s="57" t="s">
        <v>157</v>
      </c>
      <c r="C28" s="214" t="s">
        <v>2238</v>
      </c>
      <c r="D28" s="209" t="s">
        <v>2239</v>
      </c>
    </row>
    <row r="29" customFormat="false" ht="21.75" hidden="false" customHeight="true" outlineLevel="0" collapsed="false">
      <c r="B29" s="57" t="s">
        <v>2240</v>
      </c>
      <c r="C29" s="29" t="s">
        <v>2241</v>
      </c>
      <c r="D29" s="22" t="s">
        <v>2242</v>
      </c>
    </row>
    <row r="30" customFormat="false" ht="21.75" hidden="false" customHeight="true" outlineLevel="0" collapsed="false">
      <c r="B30" s="57" t="s">
        <v>2243</v>
      </c>
      <c r="C30" s="214" t="s">
        <v>2244</v>
      </c>
      <c r="D30" s="209" t="s">
        <v>2245</v>
      </c>
    </row>
    <row r="31" customFormat="false" ht="21.75" hidden="false" customHeight="true" outlineLevel="0" collapsed="false">
      <c r="B31" s="57" t="s">
        <v>2246</v>
      </c>
      <c r="C31" s="29" t="s">
        <v>2247</v>
      </c>
      <c r="D31" s="22" t="s">
        <v>2248</v>
      </c>
    </row>
    <row r="32" customFormat="false" ht="21.75" hidden="false" customHeight="true" outlineLevel="0" collapsed="false">
      <c r="B32" s="57" t="s">
        <v>2249</v>
      </c>
      <c r="C32" s="214" t="s">
        <v>2250</v>
      </c>
      <c r="D32" s="209" t="s">
        <v>2251</v>
      </c>
    </row>
    <row r="33" customFormat="false" ht="21.75" hidden="false" customHeight="true" outlineLevel="0" collapsed="false">
      <c r="B33" s="57" t="s">
        <v>2252</v>
      </c>
      <c r="C33" s="29" t="s">
        <v>2253</v>
      </c>
      <c r="D33" s="22" t="s">
        <v>2254</v>
      </c>
    </row>
    <row r="35" customFormat="false" ht="21.75" hidden="false" customHeight="true" outlineLevel="0" collapsed="false">
      <c r="B35" s="6" t="s">
        <v>2255</v>
      </c>
      <c r="C35" s="6"/>
      <c r="D35" s="6"/>
    </row>
    <row r="36" customFormat="false" ht="19.5" hidden="false" customHeight="true" outlineLevel="0" collapsed="false">
      <c r="B36" s="23" t="s">
        <v>2256</v>
      </c>
      <c r="C36" s="23"/>
      <c r="D36" s="21" t="s">
        <v>2257</v>
      </c>
    </row>
    <row r="37" customFormat="false" ht="19.5" hidden="false" customHeight="true" outlineLevel="0" collapsed="false">
      <c r="B37" s="23" t="s">
        <v>2258</v>
      </c>
      <c r="C37" s="23"/>
      <c r="D37" s="21" t="s">
        <v>2259</v>
      </c>
    </row>
    <row r="38" customFormat="false" ht="19.5" hidden="false" customHeight="true" outlineLevel="0" collapsed="false">
      <c r="B38" s="23" t="s">
        <v>2260</v>
      </c>
      <c r="C38" s="23"/>
      <c r="D38" s="21" t="s">
        <v>2261</v>
      </c>
    </row>
    <row r="39" customFormat="false" ht="19.5" hidden="false" customHeight="true" outlineLevel="0" collapsed="false">
      <c r="B39" s="23" t="s">
        <v>2262</v>
      </c>
      <c r="C39" s="23"/>
      <c r="D39" s="21" t="s">
        <v>2263</v>
      </c>
    </row>
    <row r="40" customFormat="false" ht="19.5" hidden="false" customHeight="true" outlineLevel="0" collapsed="false">
      <c r="B40" s="23" t="s">
        <v>2264</v>
      </c>
      <c r="C40" s="23"/>
      <c r="D40" s="21" t="s">
        <v>2265</v>
      </c>
    </row>
    <row r="41" customFormat="false" ht="19.5" hidden="false" customHeight="true" outlineLevel="0" collapsed="false">
      <c r="B41" s="23" t="s">
        <v>2266</v>
      </c>
      <c r="C41" s="23"/>
      <c r="D41" s="21" t="s">
        <v>2267</v>
      </c>
    </row>
    <row r="42" customFormat="false" ht="19.5" hidden="false" customHeight="true" outlineLevel="0" collapsed="false">
      <c r="B42" s="23" t="s">
        <v>2268</v>
      </c>
      <c r="C42" s="23"/>
      <c r="D42" s="21" t="s">
        <v>2269</v>
      </c>
    </row>
    <row r="43" customFormat="false" ht="19.5" hidden="false" customHeight="true" outlineLevel="0" collapsed="false">
      <c r="B43" s="23" t="s">
        <v>2270</v>
      </c>
      <c r="C43" s="23"/>
      <c r="D43" s="21" t="s">
        <v>2271</v>
      </c>
    </row>
    <row r="44" customFormat="false" ht="19.5" hidden="false" customHeight="true" outlineLevel="0" collapsed="false">
      <c r="B44" s="23" t="s">
        <v>2272</v>
      </c>
      <c r="C44" s="23"/>
      <c r="D44" s="21" t="s">
        <v>2273</v>
      </c>
    </row>
  </sheetData>
  <mergeCells count="14">
    <mergeCell ref="B2:C2"/>
    <mergeCell ref="B3:D3"/>
    <mergeCell ref="B4:D4"/>
    <mergeCell ref="B6:D6"/>
    <mergeCell ref="B35:D35"/>
    <mergeCell ref="B36:C36"/>
    <mergeCell ref="B37:C37"/>
    <mergeCell ref="B38:C38"/>
    <mergeCell ref="B39:C39"/>
    <mergeCell ref="B40:C40"/>
    <mergeCell ref="B41:C41"/>
    <mergeCell ref="B42:C42"/>
    <mergeCell ref="B43:C43"/>
    <mergeCell ref="B44:C44"/>
  </mergeCells>
  <hyperlinks>
    <hyperlink ref="B4" location="'TRANG CHỦ'!A1" display="◄ Về Trang Chủ"/>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A71"/>
    <pageSetUpPr fitToPage="true"/>
  </sheetPr>
  <dimension ref="B1:C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3" min="3" style="0" width="80"/>
    <col collapsed="false" customWidth="true" hidden="false" outlineLevel="0" max="14" min="4" style="0" width="12.5"/>
  </cols>
  <sheetData>
    <row r="1" customFormat="false" ht="7.5" hidden="false" customHeight="true" outlineLevel="0" collapsed="false">
      <c r="B1" s="1"/>
      <c r="C1" s="1"/>
    </row>
    <row r="2" customFormat="false" ht="33.75" hidden="false" customHeight="true" outlineLevel="0" collapsed="false">
      <c r="B2" s="215" t="s">
        <v>2274</v>
      </c>
      <c r="C2" s="205" t="s">
        <v>121</v>
      </c>
    </row>
    <row r="3" customFormat="false" ht="19.5" hidden="false" customHeight="true" outlineLevel="0" collapsed="false">
      <c r="B3" s="134" t="s">
        <v>2275</v>
      </c>
      <c r="C3" s="134"/>
    </row>
    <row r="4" customFormat="false" ht="18" hidden="false" customHeight="true" outlineLevel="0" collapsed="false">
      <c r="B4" s="28" t="s">
        <v>124</v>
      </c>
      <c r="C4" s="28"/>
    </row>
    <row r="5" customFormat="false" ht="9.75" hidden="false" customHeight="true" outlineLevel="0" collapsed="false"/>
    <row r="6" customFormat="false" ht="21.75" hidden="false" customHeight="true" outlineLevel="0" collapsed="false">
      <c r="B6" s="6" t="s">
        <v>2276</v>
      </c>
      <c r="C6" s="6"/>
    </row>
    <row r="7" customFormat="false" ht="15" hidden="false" customHeight="false" outlineLevel="0" collapsed="false">
      <c r="B7" s="23" t="s">
        <v>2277</v>
      </c>
      <c r="C7" s="16" t="s">
        <v>2278</v>
      </c>
    </row>
    <row r="8" customFormat="false" ht="15" hidden="false" customHeight="false" outlineLevel="0" collapsed="false">
      <c r="B8" s="23" t="s">
        <v>2279</v>
      </c>
      <c r="C8" s="16" t="s">
        <v>2280</v>
      </c>
    </row>
    <row r="9" customFormat="false" ht="15" hidden="false" customHeight="false" outlineLevel="0" collapsed="false">
      <c r="B9" s="23" t="s">
        <v>2281</v>
      </c>
      <c r="C9" s="16" t="s">
        <v>2282</v>
      </c>
    </row>
    <row r="10" customFormat="false" ht="15" hidden="false" customHeight="false" outlineLevel="0" collapsed="false">
      <c r="B10" s="23" t="s">
        <v>2283</v>
      </c>
      <c r="C10" s="16" t="s">
        <v>2284</v>
      </c>
    </row>
    <row r="11" customFormat="false" ht="15" hidden="false" customHeight="false" outlineLevel="0" collapsed="false">
      <c r="B11" s="23" t="s">
        <v>2285</v>
      </c>
      <c r="C11" s="16" t="s">
        <v>2286</v>
      </c>
    </row>
    <row r="12" customFormat="false" ht="15" hidden="false" customHeight="false" outlineLevel="0" collapsed="false">
      <c r="B12" s="23" t="s">
        <v>2287</v>
      </c>
      <c r="C12" s="16" t="s">
        <v>2288</v>
      </c>
    </row>
    <row r="14" customFormat="false" ht="21.75" hidden="false" customHeight="true" outlineLevel="0" collapsed="false">
      <c r="B14" s="6" t="s">
        <v>2289</v>
      </c>
      <c r="C14" s="6"/>
    </row>
    <row r="15" customFormat="false" ht="30" hidden="false" customHeight="true" outlineLevel="0" collapsed="false">
      <c r="B15" s="23" t="s">
        <v>121</v>
      </c>
      <c r="C15" s="16" t="s">
        <v>2290</v>
      </c>
    </row>
    <row r="16" customFormat="false" ht="30" hidden="false" customHeight="true" outlineLevel="0" collapsed="false">
      <c r="B16" s="23" t="s">
        <v>2291</v>
      </c>
      <c r="C16" s="21" t="s">
        <v>2292</v>
      </c>
    </row>
    <row r="17" customFormat="false" ht="30" hidden="false" customHeight="true" outlineLevel="0" collapsed="false">
      <c r="B17" s="23" t="s">
        <v>2293</v>
      </c>
      <c r="C17" s="21" t="s">
        <v>2294</v>
      </c>
    </row>
    <row r="18" customFormat="false" ht="30" hidden="false" customHeight="true" outlineLevel="0" collapsed="false">
      <c r="B18" s="23" t="s">
        <v>2295</v>
      </c>
      <c r="C18" s="21" t="s">
        <v>2296</v>
      </c>
    </row>
    <row r="19" customFormat="false" ht="21.75" hidden="false" customHeight="true" outlineLevel="0" collapsed="false">
      <c r="B19" s="216" t="s">
        <v>2297</v>
      </c>
      <c r="C19" s="216"/>
    </row>
    <row r="20" customFormat="false" ht="19.5" hidden="false" customHeight="true" outlineLevel="0" collapsed="false">
      <c r="B20" s="217" t="s">
        <v>2298</v>
      </c>
      <c r="C20" s="218" t="s">
        <v>2299</v>
      </c>
    </row>
    <row r="21" customFormat="false" ht="19.5" hidden="false" customHeight="true" outlineLevel="0" collapsed="false">
      <c r="B21" s="217" t="s">
        <v>2300</v>
      </c>
      <c r="C21" s="218" t="s">
        <v>2301</v>
      </c>
    </row>
    <row r="22" customFormat="false" ht="19.5" hidden="false" customHeight="true" outlineLevel="0" collapsed="false">
      <c r="B22" s="217" t="s">
        <v>2302</v>
      </c>
      <c r="C22" s="218" t="s">
        <v>2303</v>
      </c>
    </row>
    <row r="23" customFormat="false" ht="19.5" hidden="false" customHeight="true" outlineLevel="0" collapsed="false">
      <c r="B23" s="217" t="s">
        <v>2304</v>
      </c>
      <c r="C23" s="218" t="s">
        <v>2305</v>
      </c>
    </row>
    <row r="24" customFormat="false" ht="19.5" hidden="false" customHeight="true" outlineLevel="0" collapsed="false">
      <c r="B24" s="143" t="s">
        <v>2306</v>
      </c>
      <c r="C24" s="219" t="s">
        <v>2307</v>
      </c>
    </row>
    <row r="25" customFormat="false" ht="19.5" hidden="false" customHeight="true" outlineLevel="0" collapsed="false">
      <c r="B25" s="143" t="s">
        <v>2308</v>
      </c>
      <c r="C25" s="219" t="s">
        <v>2309</v>
      </c>
    </row>
    <row r="26" customFormat="false" ht="19.5" hidden="false" customHeight="true" outlineLevel="0" collapsed="false">
      <c r="B26" s="143" t="s">
        <v>2310</v>
      </c>
      <c r="C26" s="219" t="s">
        <v>2311</v>
      </c>
    </row>
    <row r="27" customFormat="false" ht="19.5" hidden="false" customHeight="true" outlineLevel="0" collapsed="false">
      <c r="B27" s="143" t="s">
        <v>2312</v>
      </c>
      <c r="C27" s="219" t="s">
        <v>2313</v>
      </c>
    </row>
    <row r="28" customFormat="false" ht="19.5" hidden="false" customHeight="true" outlineLevel="0" collapsed="false">
      <c r="B28" s="143" t="s">
        <v>2314</v>
      </c>
      <c r="C28" s="219" t="s">
        <v>2315</v>
      </c>
    </row>
    <row r="29" customFormat="false" ht="19.5" hidden="false" customHeight="true" outlineLevel="0" collapsed="false">
      <c r="B29" s="143" t="s">
        <v>2316</v>
      </c>
      <c r="C29" s="219" t="s">
        <v>2317</v>
      </c>
    </row>
    <row r="30" customFormat="false" ht="19.5" hidden="false" customHeight="true" outlineLevel="0" collapsed="false">
      <c r="B30" s="143" t="s">
        <v>2318</v>
      </c>
      <c r="C30" s="219" t="s">
        <v>2319</v>
      </c>
    </row>
    <row r="31" customFormat="false" ht="19.5" hidden="false" customHeight="true" outlineLevel="0" collapsed="false">
      <c r="B31" s="143" t="s">
        <v>2320</v>
      </c>
      <c r="C31" s="219" t="s">
        <v>2321</v>
      </c>
    </row>
    <row r="32" customFormat="false" ht="19.5" hidden="false" customHeight="true" outlineLevel="0" collapsed="false">
      <c r="B32" s="143" t="s">
        <v>2322</v>
      </c>
      <c r="C32" s="219" t="s">
        <v>2323</v>
      </c>
    </row>
    <row r="33" customFormat="false" ht="19.5" hidden="false" customHeight="true" outlineLevel="0" collapsed="false">
      <c r="B33" s="143" t="s">
        <v>2324</v>
      </c>
      <c r="C33" s="219" t="s">
        <v>2325</v>
      </c>
    </row>
    <row r="34" customFormat="false" ht="19.5" hidden="false" customHeight="true" outlineLevel="0" collapsed="false">
      <c r="B34" s="143" t="s">
        <v>2326</v>
      </c>
      <c r="C34" s="219" t="s">
        <v>2327</v>
      </c>
    </row>
    <row r="35" customFormat="false" ht="19.5" hidden="false" customHeight="true" outlineLevel="0" collapsed="false">
      <c r="B35" s="143" t="s">
        <v>2328</v>
      </c>
      <c r="C35" s="219" t="s">
        <v>2329</v>
      </c>
    </row>
    <row r="36" customFormat="false" ht="19.5" hidden="false" customHeight="true" outlineLevel="0" collapsed="false">
      <c r="B36" s="143" t="s">
        <v>2330</v>
      </c>
      <c r="C36" s="219" t="s">
        <v>2331</v>
      </c>
    </row>
    <row r="37" customFormat="false" ht="19.5" hidden="false" customHeight="true" outlineLevel="0" collapsed="false">
      <c r="B37" s="143" t="s">
        <v>2332</v>
      </c>
      <c r="C37" s="219" t="s">
        <v>2333</v>
      </c>
    </row>
    <row r="38" customFormat="false" ht="19.5" hidden="false" customHeight="true" outlineLevel="0" collapsed="false">
      <c r="B38" s="143" t="s">
        <v>2334</v>
      </c>
      <c r="C38" s="219" t="s">
        <v>2335</v>
      </c>
    </row>
    <row r="39" customFormat="false" ht="19.5" hidden="false" customHeight="true" outlineLevel="0" collapsed="false">
      <c r="B39" s="143" t="s">
        <v>2336</v>
      </c>
      <c r="C39" s="219" t="s">
        <v>2337</v>
      </c>
    </row>
    <row r="40" customFormat="false" ht="19.5" hidden="false" customHeight="true" outlineLevel="0" collapsed="false">
      <c r="B40" s="143" t="s">
        <v>2338</v>
      </c>
      <c r="C40" s="219" t="s">
        <v>2339</v>
      </c>
    </row>
    <row r="42" customFormat="false" ht="15" hidden="false" customHeight="true" outlineLevel="0" collapsed="false">
      <c r="B42" s="166" t="s">
        <v>2340</v>
      </c>
      <c r="C42" s="166"/>
    </row>
    <row r="43" customFormat="false" ht="15" hidden="false" customHeight="false" outlineLevel="0" collapsed="false">
      <c r="B43" s="166"/>
      <c r="C43" s="166"/>
    </row>
    <row r="44" customFormat="false" ht="15" hidden="false" customHeight="false" outlineLevel="0" collapsed="false">
      <c r="B44" s="166"/>
      <c r="C44" s="166"/>
    </row>
  </sheetData>
  <mergeCells count="6">
    <mergeCell ref="B3:C3"/>
    <mergeCell ref="B4:C4"/>
    <mergeCell ref="B6:C6"/>
    <mergeCell ref="B14:C14"/>
    <mergeCell ref="B19:C19"/>
    <mergeCell ref="B42:C44"/>
  </mergeCells>
  <hyperlinks>
    <hyperlink ref="B4" location="'TRANG CHỦ'!A1" display="◄ Về Trang Chủ"/>
    <hyperlink ref="C20" r:id="rId2" display="https://ggmeo.com/he-toc-dtcl"/>
    <hyperlink ref="C21" r:id="rId3" display="https://ggmeo.com/trang-bi-dtcl"/>
    <hyperlink ref="C22" r:id="rId4" display="https://ggmeo.com/loi-tft"/>
    <hyperlink ref="C23" r:id="rId5" display="https://cellphones.com.vn/sforum/toc-he-dtcl-mua-18"/>
    <hyperlink ref="C24" r:id="rId6" display="https://vnm.ldplayer.net/blog/tinh-linh-dtcl-mua-18.html"/>
    <hyperlink ref="C25" r:id="rId7" display="https://metatft.gg/tinh-linh/"/>
    <hyperlink ref="C26" r:id="rId8" display="https://tftacademy.com/tierlist/comps"/>
    <hyperlink ref="C27" r:id="rId9" display="https://bunnymuffins.lol/meta/"/>
    <hyperlink ref="C28" r:id="rId10" display="https://bunnymuffins.lol/tft-leveling-guide/"/>
    <hyperlink ref="C29" r:id="rId11" display="https://tftflow.com/tier-list"/>
    <hyperlink ref="C30" r:id="rId12" display="https://tftactics.gg/tierlist/team-comps/"/>
    <hyperlink ref="C31" r:id="rId13" display="https://mobalytics.gg/tft/tier-list/augments"/>
    <hyperlink ref="C32" r:id="rId14" display="https://tftraits.com/traits/primal/"/>
    <hyperlink ref="C33" r:id="rId15" display="https://teamfighttactics.leagueoflegends.com/en-us/news/game-updates/teamfight-tactics-patch-18-3/"/>
    <hyperlink ref="C34" r:id="rId16" display="https://esports.gg/news/teamfight-tactics/teamfight-tactics-patch-18-3-notes-augment-buffs-wisp-nerfs-and-more/"/>
    <hyperlink ref="C35" r:id="rId17" display="https://www.hotspawn.com/league-of-legends/news/tft-patch-18-3"/>
    <hyperlink ref="C36" r:id="rId18" display="https://op.gg/vi/tft/meta-trends/comps?region=vn"/>
    <hyperlink ref="C37" r:id="rId19" display="https://op.gg/vi/tft/meta-trends/item?region=vn"/>
    <hyperlink ref="C38" r:id="rId20" display="https://seemeta.com/vi/tft/pbe/patch-notes"/>
    <hyperlink ref="C39" r:id="rId21" display="https://seemeta.com/en/tft/set-18/items/EmblemLunar"/>
    <hyperlink ref="C40" r:id="rId22" display="https://metabot.gg/en/TFT/18/items/cheat-sheet"/>
  </hyperlink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&amp;CĐTCL – Hướng Dẫn Thách Đấu</oddHeader>
    <oddFooter>&amp;Lv1.8 · 06/10/2026 · Mùa 18 · Đại Ngàn Kỳ Bí · Bản vá 18.3b (đang chạy) · 18.4 ra 07/10/2026&amp;RTrang &amp;P/&amp;N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T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20" t="s">
        <v>2341</v>
      </c>
      <c r="B1" s="220" t="s">
        <v>2342</v>
      </c>
      <c r="C1" s="220" t="s">
        <v>2343</v>
      </c>
      <c r="D1" s="220" t="s">
        <v>2344</v>
      </c>
      <c r="E1" s="220" t="s">
        <v>2345</v>
      </c>
      <c r="F1" s="220" t="s">
        <v>2346</v>
      </c>
      <c r="G1" s="220" t="s">
        <v>2347</v>
      </c>
      <c r="H1" s="220" t="s">
        <v>2348</v>
      </c>
      <c r="I1" s="220" t="s">
        <v>2349</v>
      </c>
      <c r="J1" s="220" t="s">
        <v>2350</v>
      </c>
      <c r="K1" s="220" t="s">
        <v>2351</v>
      </c>
      <c r="L1" s="220" t="s">
        <v>2352</v>
      </c>
      <c r="M1" s="220" t="s">
        <v>2353</v>
      </c>
      <c r="N1" s="220" t="s">
        <v>2354</v>
      </c>
      <c r="O1" s="220" t="s">
        <v>2355</v>
      </c>
      <c r="P1" s="220" t="s">
        <v>2356</v>
      </c>
      <c r="Q1" s="220" t="s">
        <v>2357</v>
      </c>
      <c r="R1" s="220" t="s">
        <v>2358</v>
      </c>
      <c r="S1" s="220" t="s">
        <v>2359</v>
      </c>
      <c r="T1" s="220" t="s">
        <v>2360</v>
      </c>
      <c r="U1" s="220" t="s">
        <v>2361</v>
      </c>
      <c r="V1" s="220" t="s">
        <v>2362</v>
      </c>
      <c r="W1" s="220" t="s">
        <v>2363</v>
      </c>
      <c r="X1" s="220" t="s">
        <v>2364</v>
      </c>
      <c r="Y1" s="220" t="s">
        <v>2365</v>
      </c>
      <c r="Z1" s="220" t="s">
        <v>2366</v>
      </c>
      <c r="AA1" s="220" t="s">
        <v>2367</v>
      </c>
      <c r="AB1" s="220" t="s">
        <v>2368</v>
      </c>
      <c r="AC1" s="220" t="s">
        <v>2369</v>
      </c>
      <c r="AD1" s="220" t="s">
        <v>2370</v>
      </c>
      <c r="AE1" s="220" t="s">
        <v>2371</v>
      </c>
      <c r="AF1" s="220" t="s">
        <v>2372</v>
      </c>
      <c r="AG1" s="220" t="s">
        <v>2373</v>
      </c>
      <c r="AH1" s="220" t="s">
        <v>2374</v>
      </c>
      <c r="AI1" s="220" t="s">
        <v>2375</v>
      </c>
      <c r="AJ1" s="220" t="s">
        <v>2376</v>
      </c>
      <c r="AK1" s="220" t="s">
        <v>2377</v>
      </c>
      <c r="AL1" s="220" t="s">
        <v>2378</v>
      </c>
      <c r="AM1" s="220" t="s">
        <v>2379</v>
      </c>
      <c r="AN1" s="220" t="s">
        <v>2380</v>
      </c>
      <c r="AO1" s="220" t="s">
        <v>2381</v>
      </c>
      <c r="AP1" s="220" t="s">
        <v>2382</v>
      </c>
      <c r="AQ1" s="220" t="s">
        <v>2383</v>
      </c>
      <c r="AZ1" s="220" t="s">
        <v>2384</v>
      </c>
      <c r="BA1" s="220" t="s">
        <v>2385</v>
      </c>
      <c r="BB1" s="220" t="s">
        <v>2386</v>
      </c>
      <c r="BC1" s="220" t="s">
        <v>2387</v>
      </c>
      <c r="BF1" s="220" t="s">
        <v>2388</v>
      </c>
      <c r="BG1" s="220" t="s">
        <v>2389</v>
      </c>
      <c r="BH1" s="220" t="s">
        <v>2390</v>
      </c>
      <c r="BI1" s="220" t="s">
        <v>2391</v>
      </c>
      <c r="BJ1" s="220" t="s">
        <v>2392</v>
      </c>
      <c r="BK1" s="220" t="s">
        <v>2393</v>
      </c>
      <c r="BN1" s="220" t="s">
        <v>2394</v>
      </c>
      <c r="BO1" s="220" t="s">
        <v>2395</v>
      </c>
      <c r="CA1" s="221" t="s">
        <v>2396</v>
      </c>
      <c r="CD1" s="220" t="s">
        <v>2397</v>
      </c>
      <c r="CE1" s="220" t="s">
        <v>2398</v>
      </c>
      <c r="CF1" s="220" t="s">
        <v>2399</v>
      </c>
      <c r="CG1" s="220" t="s">
        <v>2400</v>
      </c>
      <c r="CH1" s="220" t="s">
        <v>2401</v>
      </c>
      <c r="CI1" s="220" t="s">
        <v>2402</v>
      </c>
      <c r="CJ1" s="220" t="s">
        <v>2403</v>
      </c>
      <c r="CK1" s="220" t="s">
        <v>2404</v>
      </c>
      <c r="CL1" s="220" t="s">
        <v>2405</v>
      </c>
      <c r="CM1" s="220" t="s">
        <v>2406</v>
      </c>
      <c r="CN1" s="220" t="s">
        <v>2407</v>
      </c>
      <c r="CO1" s="220" t="s">
        <v>2408</v>
      </c>
      <c r="CP1" s="220" t="s">
        <v>2409</v>
      </c>
      <c r="CQ1" s="220" t="s">
        <v>2410</v>
      </c>
      <c r="CR1" s="220" t="s">
        <v>2411</v>
      </c>
      <c r="CS1" s="220" t="s">
        <v>2412</v>
      </c>
      <c r="CT1" s="220" t="s">
        <v>2413</v>
      </c>
      <c r="CU1" s="220" t="s">
        <v>2414</v>
      </c>
      <c r="CV1" s="220" t="s">
        <v>2415</v>
      </c>
      <c r="CW1" s="220" t="s">
        <v>2416</v>
      </c>
      <c r="CX1" s="220" t="s">
        <v>2417</v>
      </c>
      <c r="CY1" s="220" t="s">
        <v>2418</v>
      </c>
      <c r="CZ1" s="220" t="s">
        <v>2419</v>
      </c>
      <c r="DA1" s="220" t="s">
        <v>2420</v>
      </c>
      <c r="DB1" s="220" t="s">
        <v>2421</v>
      </c>
      <c r="DC1" s="220" t="s">
        <v>2422</v>
      </c>
      <c r="DD1" s="220" t="s">
        <v>2423</v>
      </c>
      <c r="DE1" s="220" t="s">
        <v>2424</v>
      </c>
      <c r="DF1" s="220" t="s">
        <v>2425</v>
      </c>
      <c r="DG1" s="220" t="s">
        <v>2426</v>
      </c>
      <c r="DN1" s="220" t="s">
        <v>2427</v>
      </c>
      <c r="DO1" s="220" t="s">
        <v>2428</v>
      </c>
      <c r="DP1" s="220" t="s">
        <v>2429</v>
      </c>
      <c r="DQ1" s="220" t="s">
        <v>2430</v>
      </c>
      <c r="DR1" s="220" t="s">
        <v>2431</v>
      </c>
      <c r="DS1" s="220" t="s">
        <v>2432</v>
      </c>
      <c r="DV1" s="220" t="s">
        <v>2433</v>
      </c>
      <c r="DW1" s="220" t="s">
        <v>2434</v>
      </c>
      <c r="DX1" s="220" t="s">
        <v>2435</v>
      </c>
      <c r="DY1" s="220" t="s">
        <v>2436</v>
      </c>
      <c r="DZ1" s="220" t="s">
        <v>2437</v>
      </c>
      <c r="EA1" s="220" t="s">
        <v>2438</v>
      </c>
      <c r="EB1" s="220" t="s">
        <v>2439</v>
      </c>
      <c r="EC1" s="220" t="s">
        <v>2440</v>
      </c>
      <c r="ED1" s="220" t="s">
        <v>2441</v>
      </c>
      <c r="EE1" s="220" t="s">
        <v>2442</v>
      </c>
      <c r="EF1" s="220" t="s">
        <v>2443</v>
      </c>
      <c r="EG1" s="220" t="s">
        <v>2444</v>
      </c>
      <c r="EH1" s="220" t="s">
        <v>2445</v>
      </c>
      <c r="EI1" s="220" t="s">
        <v>2446</v>
      </c>
      <c r="EJ1" s="220" t="s">
        <v>2447</v>
      </c>
      <c r="EK1" s="220" t="s">
        <v>2345</v>
      </c>
      <c r="EL1" s="220" t="s">
        <v>2448</v>
      </c>
      <c r="EM1" s="220" t="s">
        <v>2449</v>
      </c>
      <c r="EN1" s="220" t="s">
        <v>2450</v>
      </c>
      <c r="EO1" s="220" t="s">
        <v>2451</v>
      </c>
      <c r="EP1" s="220" t="s">
        <v>2452</v>
      </c>
      <c r="EQ1" s="220" t="s">
        <v>2453</v>
      </c>
      <c r="ER1" s="220" t="s">
        <v>2454</v>
      </c>
      <c r="ES1" s="220" t="s">
        <v>2455</v>
      </c>
      <c r="ET1" s="220" t="s">
        <v>2456</v>
      </c>
    </row>
    <row r="2" customFormat="false" ht="95.5" hidden="false" customHeight="false" outlineLevel="0" collapsed="false">
      <c r="A2" s="0" t="s">
        <v>57</v>
      </c>
      <c r="B2" s="0" t="s">
        <v>56</v>
      </c>
      <c r="C2" s="0" t="s">
        <v>58</v>
      </c>
      <c r="D2" s="0" t="s">
        <v>1109</v>
      </c>
      <c r="E2" s="0" t="s">
        <v>859</v>
      </c>
      <c r="F2" s="0" t="n">
        <v>1</v>
      </c>
      <c r="G2" s="0" t="s">
        <v>1110</v>
      </c>
      <c r="H2" s="0" t="s">
        <v>2457</v>
      </c>
      <c r="I2" s="0" t="s">
        <v>2458</v>
      </c>
      <c r="J2" s="0" t="s">
        <v>2459</v>
      </c>
      <c r="K2" s="0" t="s">
        <v>2460</v>
      </c>
      <c r="L2" s="0" t="s">
        <v>259</v>
      </c>
      <c r="M2" s="0" t="s">
        <v>260</v>
      </c>
      <c r="N2" s="0" t="s">
        <v>261</v>
      </c>
      <c r="O2" s="0" t="s">
        <v>262</v>
      </c>
      <c r="P2" s="0" t="s">
        <v>263</v>
      </c>
      <c r="Q2" s="0" t="s">
        <v>59</v>
      </c>
      <c r="R2" s="0" t="s">
        <v>264</v>
      </c>
      <c r="S2" s="0" t="s">
        <v>265</v>
      </c>
      <c r="T2" s="0" t="s">
        <v>432</v>
      </c>
      <c r="U2" s="0" t="s">
        <v>59</v>
      </c>
      <c r="V2" s="0" t="s">
        <v>267</v>
      </c>
      <c r="W2" s="0" t="s">
        <v>268</v>
      </c>
      <c r="X2" s="0" t="s">
        <v>269</v>
      </c>
      <c r="Y2" s="0" t="s">
        <v>646</v>
      </c>
      <c r="Z2" s="0" t="s">
        <v>264</v>
      </c>
      <c r="AA2" s="0" t="s">
        <v>267</v>
      </c>
      <c r="AB2" s="0" t="s">
        <v>271</v>
      </c>
      <c r="AC2" s="0" t="s">
        <v>272</v>
      </c>
      <c r="AD2" s="0" t="s">
        <v>647</v>
      </c>
      <c r="AE2" s="0" t="s">
        <v>263</v>
      </c>
      <c r="AF2" s="0" t="s">
        <v>274</v>
      </c>
      <c r="AG2" s="0" t="s">
        <v>275</v>
      </c>
      <c r="AH2" s="0" t="s">
        <v>276</v>
      </c>
      <c r="AI2" s="0" t="s">
        <v>648</v>
      </c>
      <c r="AJ2" s="0" t="s">
        <v>2461</v>
      </c>
      <c r="AK2" s="0" t="s">
        <v>2462</v>
      </c>
      <c r="AL2" s="0" t="s">
        <v>1111</v>
      </c>
      <c r="AM2" s="0" t="s">
        <v>2463</v>
      </c>
      <c r="AN2" s="0" t="s">
        <v>2464</v>
      </c>
      <c r="AO2" s="0" t="s">
        <v>2465</v>
      </c>
      <c r="AP2" s="0" t="s">
        <v>2095</v>
      </c>
      <c r="AQ2" s="0" t="n">
        <v>7</v>
      </c>
      <c r="AZ2" s="0" t="s">
        <v>803</v>
      </c>
      <c r="BA2" s="0" t="n">
        <v>1</v>
      </c>
      <c r="BB2" s="0" t="s">
        <v>1792</v>
      </c>
      <c r="BC2" s="0" t="s">
        <v>1151</v>
      </c>
      <c r="BF2" s="0" t="s">
        <v>295</v>
      </c>
      <c r="BG2" s="0" t="s">
        <v>1049</v>
      </c>
      <c r="BH2" s="0" t="s">
        <v>1046</v>
      </c>
      <c r="BI2" s="0" t="s">
        <v>1050</v>
      </c>
      <c r="BJ2" s="0" t="s">
        <v>1051</v>
      </c>
      <c r="BK2" s="0" t="s">
        <v>1049</v>
      </c>
      <c r="BN2" s="0" t="s">
        <v>877</v>
      </c>
      <c r="BO2" s="0" t="s">
        <v>966</v>
      </c>
      <c r="BQ2" s="0" t="s">
        <v>295</v>
      </c>
      <c r="BR2" s="0" t="s">
        <v>736</v>
      </c>
      <c r="BS2" s="0" t="s">
        <v>337</v>
      </c>
      <c r="BT2" s="0" t="s">
        <v>272</v>
      </c>
      <c r="BU2" s="0" t="s">
        <v>323</v>
      </c>
      <c r="BV2" s="0" t="s">
        <v>434</v>
      </c>
      <c r="BW2" s="0" t="s">
        <v>353</v>
      </c>
      <c r="BX2" s="0" t="s">
        <v>294</v>
      </c>
      <c r="BY2" s="0" t="s">
        <v>2466</v>
      </c>
      <c r="CA2" s="222" t="s">
        <v>2467</v>
      </c>
      <c r="CD2" s="0" t="s">
        <v>2095</v>
      </c>
      <c r="CE2" s="0" t="s">
        <v>2468</v>
      </c>
      <c r="CG2" s="0" t="s">
        <v>2097</v>
      </c>
      <c r="CH2" s="0" t="s">
        <v>2097</v>
      </c>
      <c r="CJ2" s="0" t="s">
        <v>2097</v>
      </c>
      <c r="CK2" s="0" t="s">
        <v>2097</v>
      </c>
      <c r="CO2" s="0" t="s">
        <v>2100</v>
      </c>
      <c r="DA2" s="0" t="s">
        <v>2098</v>
      </c>
      <c r="DB2" s="0" t="s">
        <v>2100</v>
      </c>
      <c r="DF2" s="0" t="s">
        <v>2099</v>
      </c>
      <c r="DN2" s="0" t="s">
        <v>2469</v>
      </c>
      <c r="DO2" s="0" t="s">
        <v>1691</v>
      </c>
      <c r="DP2" s="0" t="s">
        <v>751</v>
      </c>
      <c r="DQ2" s="0" t="s">
        <v>2470</v>
      </c>
      <c r="DR2" s="0" t="n">
        <v>3</v>
      </c>
      <c r="DS2" s="0" t="s">
        <v>2471</v>
      </c>
      <c r="DV2" s="0" t="s">
        <v>836</v>
      </c>
      <c r="DW2" s="222" t="s">
        <v>2472</v>
      </c>
      <c r="DX2" s="0" t="s">
        <v>864</v>
      </c>
      <c r="DY2" s="0" t="s">
        <v>840</v>
      </c>
      <c r="DZ2" s="0" t="s">
        <v>2473</v>
      </c>
      <c r="EA2" s="0" t="s">
        <v>465</v>
      </c>
      <c r="EB2" s="0" t="s">
        <v>2474</v>
      </c>
      <c r="EC2" s="0" t="n">
        <v>0</v>
      </c>
      <c r="ED2" s="0" t="s">
        <v>2475</v>
      </c>
      <c r="EE2" s="0" t="n">
        <v>1</v>
      </c>
      <c r="EF2" s="0" t="n">
        <v>100</v>
      </c>
      <c r="EG2" s="0" t="n">
        <v>0</v>
      </c>
      <c r="EH2" s="0" t="n">
        <v>0</v>
      </c>
      <c r="EI2" s="0" t="n">
        <v>0</v>
      </c>
      <c r="EJ2" s="0" t="n">
        <v>0</v>
      </c>
      <c r="EK2" s="0" t="n">
        <v>1</v>
      </c>
      <c r="EL2" s="0" t="n">
        <v>30</v>
      </c>
      <c r="EM2" s="0" t="n">
        <v>14</v>
      </c>
      <c r="EN2" s="0" t="n">
        <v>1</v>
      </c>
      <c r="EO2" s="0" t="n">
        <v>1</v>
      </c>
      <c r="EP2" s="0" t="s">
        <v>487</v>
      </c>
      <c r="EQ2" s="0" t="s">
        <v>1664</v>
      </c>
      <c r="ER2" s="0" t="s">
        <v>1665</v>
      </c>
      <c r="ES2" s="0" t="s">
        <v>1666</v>
      </c>
      <c r="ET2" s="0" t="s">
        <v>1667</v>
      </c>
    </row>
    <row r="3" customFormat="false" ht="95.5" hidden="false" customHeight="false" outlineLevel="0" collapsed="false">
      <c r="A3" s="0" t="s">
        <v>61</v>
      </c>
      <c r="B3" s="0" t="s">
        <v>56</v>
      </c>
      <c r="C3" s="0" t="s">
        <v>58</v>
      </c>
      <c r="D3" s="0" t="s">
        <v>1109</v>
      </c>
      <c r="E3" s="0" t="s">
        <v>859</v>
      </c>
      <c r="F3" s="0" t="n">
        <v>2</v>
      </c>
      <c r="G3" s="0" t="s">
        <v>1112</v>
      </c>
      <c r="H3" s="0" t="s">
        <v>2476</v>
      </c>
      <c r="I3" s="0" t="s">
        <v>2477</v>
      </c>
      <c r="J3" s="0" t="s">
        <v>2478</v>
      </c>
      <c r="K3" s="0" t="s">
        <v>2479</v>
      </c>
      <c r="L3" s="0" t="s">
        <v>378</v>
      </c>
      <c r="M3" s="0" t="s">
        <v>319</v>
      </c>
      <c r="N3" s="0" t="s">
        <v>379</v>
      </c>
      <c r="O3" s="0" t="s">
        <v>285</v>
      </c>
      <c r="P3" s="0" t="s">
        <v>286</v>
      </c>
      <c r="Q3" s="0" t="s">
        <v>62</v>
      </c>
      <c r="R3" s="0" t="s">
        <v>380</v>
      </c>
      <c r="S3" s="0" t="s">
        <v>351</v>
      </c>
      <c r="T3" s="0" t="s">
        <v>289</v>
      </c>
      <c r="U3" s="0" t="s">
        <v>62</v>
      </c>
      <c r="V3" s="0" t="s">
        <v>326</v>
      </c>
      <c r="W3" s="0" t="s">
        <v>294</v>
      </c>
      <c r="X3" s="0" t="s">
        <v>327</v>
      </c>
      <c r="Y3" s="0" t="s">
        <v>659</v>
      </c>
      <c r="Z3" s="0" t="s">
        <v>380</v>
      </c>
      <c r="AA3" s="0" t="s">
        <v>294</v>
      </c>
      <c r="AB3" s="0" t="s">
        <v>272</v>
      </c>
      <c r="AC3" s="0" t="s">
        <v>353</v>
      </c>
      <c r="AD3" s="0" t="s">
        <v>660</v>
      </c>
      <c r="AE3" s="0" t="s">
        <v>286</v>
      </c>
      <c r="AF3" s="0" t="s">
        <v>274</v>
      </c>
      <c r="AG3" s="0" t="s">
        <v>298</v>
      </c>
      <c r="AH3" s="0" t="s">
        <v>299</v>
      </c>
      <c r="AI3" s="0" t="s">
        <v>661</v>
      </c>
      <c r="AJ3" s="0" t="s">
        <v>2480</v>
      </c>
      <c r="AK3" s="0" t="s">
        <v>2481</v>
      </c>
      <c r="AL3" s="0" t="s">
        <v>1113</v>
      </c>
      <c r="AM3" s="0" t="s">
        <v>2482</v>
      </c>
      <c r="AN3" s="0" t="s">
        <v>2483</v>
      </c>
      <c r="AO3" s="0" t="s">
        <v>2484</v>
      </c>
      <c r="AP3" s="0" t="s">
        <v>2485</v>
      </c>
      <c r="AQ3" s="0" t="n">
        <v>15</v>
      </c>
      <c r="AZ3" s="0" t="s">
        <v>450</v>
      </c>
      <c r="BA3" s="0" t="n">
        <v>1</v>
      </c>
      <c r="BB3" s="0" t="s">
        <v>1793</v>
      </c>
      <c r="BC3" s="0" t="s">
        <v>1151</v>
      </c>
      <c r="BF3" s="0" t="s">
        <v>736</v>
      </c>
      <c r="BG3" s="0" t="s">
        <v>990</v>
      </c>
      <c r="BH3" s="0" t="s">
        <v>984</v>
      </c>
      <c r="BI3" s="0" t="s">
        <v>991</v>
      </c>
      <c r="BJ3" s="0" t="s">
        <v>992</v>
      </c>
      <c r="BK3" s="0" t="s">
        <v>990</v>
      </c>
      <c r="BN3" s="0" t="s">
        <v>890</v>
      </c>
      <c r="BO3" s="0" t="s">
        <v>967</v>
      </c>
      <c r="BQ3" s="0" t="s">
        <v>736</v>
      </c>
      <c r="BR3" s="0" t="s">
        <v>291</v>
      </c>
      <c r="BS3" s="0" t="s">
        <v>326</v>
      </c>
      <c r="BT3" s="0" t="s">
        <v>271</v>
      </c>
      <c r="BU3" s="0" t="s">
        <v>410</v>
      </c>
      <c r="BV3" s="0" t="s">
        <v>327</v>
      </c>
      <c r="BW3" s="0" t="s">
        <v>268</v>
      </c>
      <c r="BX3" s="0" t="s">
        <v>292</v>
      </c>
      <c r="BY3" s="0" t="s">
        <v>2486</v>
      </c>
      <c r="CA3" s="222" t="s">
        <v>2487</v>
      </c>
      <c r="CD3" s="0" t="s">
        <v>2488</v>
      </c>
      <c r="CE3" s="0" t="s">
        <v>2489</v>
      </c>
      <c r="CG3" s="0" t="s">
        <v>2097</v>
      </c>
      <c r="CH3" s="0" t="s">
        <v>2097</v>
      </c>
      <c r="CI3" s="0" t="s">
        <v>2097</v>
      </c>
      <c r="CK3" s="0" t="s">
        <v>2097</v>
      </c>
      <c r="DA3" s="0" t="s">
        <v>2101</v>
      </c>
      <c r="DB3" s="0" t="s">
        <v>2098</v>
      </c>
      <c r="DC3" s="0" t="s">
        <v>2100</v>
      </c>
      <c r="DF3" s="0" t="s">
        <v>2100</v>
      </c>
      <c r="DG3" s="0" t="s">
        <v>2099</v>
      </c>
      <c r="DN3" s="0" t="s">
        <v>2490</v>
      </c>
      <c r="DO3" s="0" t="s">
        <v>1945</v>
      </c>
      <c r="DP3" s="0" t="s">
        <v>2491</v>
      </c>
      <c r="DQ3" s="0" t="s">
        <v>2492</v>
      </c>
      <c r="DR3" s="0" t="n">
        <v>4</v>
      </c>
      <c r="DS3" s="0" t="s">
        <v>2493</v>
      </c>
      <c r="DV3" s="0" t="s">
        <v>2494</v>
      </c>
      <c r="DW3" s="222" t="s">
        <v>2495</v>
      </c>
      <c r="DX3" s="0" t="s">
        <v>463</v>
      </c>
      <c r="DY3" s="0" t="s">
        <v>2496</v>
      </c>
      <c r="DZ3" s="0" t="s">
        <v>2497</v>
      </c>
      <c r="EA3" s="0" t="s">
        <v>842</v>
      </c>
      <c r="EB3" s="0" t="s">
        <v>2498</v>
      </c>
      <c r="EC3" s="0" t="n">
        <v>5</v>
      </c>
      <c r="ED3" s="0" t="s">
        <v>2121</v>
      </c>
      <c r="EE3" s="0" t="n">
        <v>2</v>
      </c>
      <c r="EF3" s="0" t="n">
        <v>75</v>
      </c>
      <c r="EG3" s="0" t="n">
        <v>25</v>
      </c>
      <c r="EH3" s="0" t="n">
        <v>0</v>
      </c>
      <c r="EI3" s="0" t="n">
        <v>0</v>
      </c>
      <c r="EJ3" s="0" t="n">
        <v>0</v>
      </c>
      <c r="EK3" s="0" t="n">
        <v>2</v>
      </c>
      <c r="EL3" s="0" t="n">
        <v>25</v>
      </c>
      <c r="EM3" s="0" t="n">
        <v>13</v>
      </c>
      <c r="EN3" s="0" t="n">
        <v>2</v>
      </c>
      <c r="EO3" s="0" t="n">
        <v>2</v>
      </c>
      <c r="EP3" s="0" t="s">
        <v>521</v>
      </c>
      <c r="EQ3" s="0" t="s">
        <v>1664</v>
      </c>
      <c r="ER3" s="0" t="s">
        <v>1668</v>
      </c>
      <c r="ES3" s="0" t="s">
        <v>1669</v>
      </c>
      <c r="ET3" s="0" t="s">
        <v>1670</v>
      </c>
    </row>
    <row r="4" customFormat="false" ht="95.5" hidden="false" customHeight="false" outlineLevel="0" collapsed="false">
      <c r="A4" s="0" t="s">
        <v>64</v>
      </c>
      <c r="B4" s="0" t="s">
        <v>56</v>
      </c>
      <c r="C4" s="0" t="s">
        <v>58</v>
      </c>
      <c r="D4" s="0" t="s">
        <v>1109</v>
      </c>
      <c r="E4" s="0" t="s">
        <v>859</v>
      </c>
      <c r="F4" s="0" t="n">
        <v>3</v>
      </c>
      <c r="G4" s="0" t="s">
        <v>1114</v>
      </c>
      <c r="H4" s="0" t="s">
        <v>2499</v>
      </c>
      <c r="I4" s="0" t="s">
        <v>2500</v>
      </c>
      <c r="J4" s="0" t="s">
        <v>2501</v>
      </c>
      <c r="K4" s="0" t="s">
        <v>2502</v>
      </c>
      <c r="L4" s="0" t="s">
        <v>667</v>
      </c>
      <c r="M4" s="0" t="s">
        <v>305</v>
      </c>
      <c r="N4" s="0" t="s">
        <v>398</v>
      </c>
      <c r="O4" s="0" t="s">
        <v>379</v>
      </c>
      <c r="P4" s="0" t="s">
        <v>432</v>
      </c>
      <c r="Q4" s="0" t="s">
        <v>380</v>
      </c>
      <c r="R4" s="0" t="s">
        <v>65</v>
      </c>
      <c r="S4" s="0" t="s">
        <v>351</v>
      </c>
      <c r="T4" s="0" t="s">
        <v>76</v>
      </c>
      <c r="U4" s="0" t="s">
        <v>65</v>
      </c>
      <c r="V4" s="0" t="s">
        <v>294</v>
      </c>
      <c r="W4" s="0" t="s">
        <v>295</v>
      </c>
      <c r="X4" s="0" t="s">
        <v>296</v>
      </c>
      <c r="Y4" s="0" t="s">
        <v>670</v>
      </c>
      <c r="Z4" s="0" t="s">
        <v>380</v>
      </c>
      <c r="AA4" s="0" t="s">
        <v>294</v>
      </c>
      <c r="AB4" s="0" t="s">
        <v>272</v>
      </c>
      <c r="AC4" s="0" t="s">
        <v>353</v>
      </c>
      <c r="AD4" s="0" t="s">
        <v>671</v>
      </c>
      <c r="AE4" s="0" t="s">
        <v>432</v>
      </c>
      <c r="AF4" s="0" t="s">
        <v>274</v>
      </c>
      <c r="AG4" s="0" t="s">
        <v>275</v>
      </c>
      <c r="AH4" s="0" t="s">
        <v>298</v>
      </c>
      <c r="AI4" s="0" t="s">
        <v>672</v>
      </c>
      <c r="AJ4" s="0" t="s">
        <v>2503</v>
      </c>
      <c r="AK4" s="0" t="s">
        <v>2504</v>
      </c>
      <c r="AL4" s="0" t="s">
        <v>1115</v>
      </c>
      <c r="AM4" s="0" t="s">
        <v>2505</v>
      </c>
      <c r="AN4" s="0" t="s">
        <v>2506</v>
      </c>
      <c r="AO4" s="0" t="s">
        <v>2507</v>
      </c>
      <c r="AP4" s="0" t="s">
        <v>2485</v>
      </c>
      <c r="AQ4" s="0" t="n">
        <v>23</v>
      </c>
      <c r="AZ4" s="0" t="s">
        <v>667</v>
      </c>
      <c r="BA4" s="0" t="n">
        <v>1</v>
      </c>
      <c r="BB4" s="0" t="s">
        <v>1794</v>
      </c>
      <c r="BC4" s="0" t="s">
        <v>1795</v>
      </c>
      <c r="BF4" s="0" t="s">
        <v>337</v>
      </c>
      <c r="BG4" s="0" t="s">
        <v>1017</v>
      </c>
      <c r="BH4" s="0" t="s">
        <v>1014</v>
      </c>
      <c r="BI4" s="0" t="s">
        <v>1018</v>
      </c>
      <c r="BJ4" s="0" t="s">
        <v>1019</v>
      </c>
      <c r="BK4" s="0" t="s">
        <v>1017</v>
      </c>
      <c r="BN4" s="0" t="s">
        <v>887</v>
      </c>
      <c r="BO4" s="0" t="s">
        <v>968</v>
      </c>
      <c r="BQ4" s="0" t="s">
        <v>337</v>
      </c>
      <c r="BR4" s="0" t="s">
        <v>326</v>
      </c>
      <c r="BS4" s="0" t="s">
        <v>269</v>
      </c>
      <c r="BT4" s="0" t="s">
        <v>338</v>
      </c>
      <c r="BU4" s="0" t="s">
        <v>275</v>
      </c>
      <c r="BV4" s="0" t="s">
        <v>779</v>
      </c>
      <c r="BW4" s="0" t="s">
        <v>371</v>
      </c>
      <c r="BX4" s="0" t="s">
        <v>267</v>
      </c>
      <c r="BY4" s="0" t="s">
        <v>2508</v>
      </c>
      <c r="CA4" s="222" t="s">
        <v>2509</v>
      </c>
      <c r="CD4" s="0" t="s">
        <v>2510</v>
      </c>
      <c r="CE4" s="0" t="s">
        <v>2511</v>
      </c>
      <c r="CF4" s="0" t="s">
        <v>2097</v>
      </c>
      <c r="CH4" s="0" t="s">
        <v>2097</v>
      </c>
      <c r="CJ4" s="0" t="s">
        <v>2097</v>
      </c>
      <c r="CL4" s="0" t="s">
        <v>2097</v>
      </c>
      <c r="CU4" s="0" t="s">
        <v>2100</v>
      </c>
      <c r="CY4" s="0" t="s">
        <v>2100</v>
      </c>
      <c r="DA4" s="0" t="s">
        <v>2098</v>
      </c>
      <c r="DD4" s="0" t="s">
        <v>2099</v>
      </c>
      <c r="DN4" s="0" t="s">
        <v>2512</v>
      </c>
      <c r="DO4" s="0" t="s">
        <v>1945</v>
      </c>
      <c r="DP4" s="0" t="s">
        <v>2513</v>
      </c>
      <c r="DQ4" s="0" t="s">
        <v>2514</v>
      </c>
      <c r="DR4" s="0" t="n">
        <v>4</v>
      </c>
      <c r="DS4" s="0" t="s">
        <v>2005</v>
      </c>
      <c r="DV4" s="0" t="s">
        <v>2515</v>
      </c>
      <c r="DW4" s="222" t="s">
        <v>2516</v>
      </c>
      <c r="DX4" s="0" t="s">
        <v>865</v>
      </c>
      <c r="DY4" s="0" t="s">
        <v>2517</v>
      </c>
      <c r="DZ4" s="0" t="s">
        <v>2518</v>
      </c>
      <c r="EA4" s="0" t="s">
        <v>2519</v>
      </c>
      <c r="EB4" s="0" t="s">
        <v>2520</v>
      </c>
      <c r="EC4" s="0" t="n">
        <v>10</v>
      </c>
      <c r="EE4" s="0" t="n">
        <v>3</v>
      </c>
      <c r="EF4" s="0" t="n">
        <v>75</v>
      </c>
      <c r="EG4" s="0" t="n">
        <v>25</v>
      </c>
      <c r="EH4" s="0" t="n">
        <v>0</v>
      </c>
      <c r="EI4" s="0" t="n">
        <v>0</v>
      </c>
      <c r="EJ4" s="0" t="n">
        <v>0</v>
      </c>
      <c r="EK4" s="0" t="n">
        <v>3</v>
      </c>
      <c r="EL4" s="0" t="n">
        <v>18</v>
      </c>
      <c r="EM4" s="0" t="n">
        <v>14</v>
      </c>
      <c r="EN4" s="0" t="n">
        <v>3</v>
      </c>
      <c r="EO4" s="0" t="n">
        <v>3</v>
      </c>
      <c r="EP4" s="0" t="s">
        <v>1671</v>
      </c>
      <c r="EQ4" s="0" t="s">
        <v>1664</v>
      </c>
      <c r="ER4" s="0" t="s">
        <v>1665</v>
      </c>
      <c r="ES4" s="0" t="s">
        <v>1672</v>
      </c>
      <c r="ET4" s="0" t="s">
        <v>1673</v>
      </c>
    </row>
    <row r="5" customFormat="false" ht="95.5" hidden="false" customHeight="false" outlineLevel="0" collapsed="false">
      <c r="A5" s="0" t="s">
        <v>67</v>
      </c>
      <c r="B5" s="0" t="s">
        <v>66</v>
      </c>
      <c r="C5" s="0" t="s">
        <v>68</v>
      </c>
      <c r="D5" s="0" t="s">
        <v>1109</v>
      </c>
      <c r="E5" s="0" t="s">
        <v>858</v>
      </c>
      <c r="F5" s="0" t="n">
        <v>4</v>
      </c>
      <c r="G5" s="0" t="s">
        <v>1116</v>
      </c>
      <c r="H5" s="0" t="s">
        <v>2521</v>
      </c>
      <c r="I5" s="0" t="s">
        <v>2522</v>
      </c>
      <c r="J5" s="0" t="s">
        <v>2523</v>
      </c>
      <c r="K5" s="0" t="s">
        <v>2524</v>
      </c>
      <c r="L5" s="0" t="s">
        <v>304</v>
      </c>
      <c r="M5" s="0" t="s">
        <v>320</v>
      </c>
      <c r="N5" s="0" t="s">
        <v>262</v>
      </c>
      <c r="O5" s="0" t="s">
        <v>319</v>
      </c>
      <c r="P5" s="0" t="s">
        <v>69</v>
      </c>
      <c r="Q5" s="0" t="s">
        <v>59</v>
      </c>
      <c r="R5" s="0" t="s">
        <v>62</v>
      </c>
      <c r="S5" s="0" t="s">
        <v>321</v>
      </c>
      <c r="U5" s="0" t="s">
        <v>69</v>
      </c>
      <c r="V5" s="0" t="s">
        <v>323</v>
      </c>
      <c r="W5" s="0" t="s">
        <v>324</v>
      </c>
      <c r="X5" s="0" t="s">
        <v>269</v>
      </c>
      <c r="Y5" s="0" t="s">
        <v>683</v>
      </c>
      <c r="Z5" s="0" t="s">
        <v>62</v>
      </c>
      <c r="AA5" s="0" t="s">
        <v>326</v>
      </c>
      <c r="AB5" s="0" t="s">
        <v>294</v>
      </c>
      <c r="AC5" s="0" t="s">
        <v>327</v>
      </c>
      <c r="AD5" s="0" t="s">
        <v>684</v>
      </c>
      <c r="AE5" s="0" t="s">
        <v>320</v>
      </c>
      <c r="AF5" s="0" t="s">
        <v>274</v>
      </c>
      <c r="AG5" s="0" t="s">
        <v>314</v>
      </c>
      <c r="AH5" s="0" t="s">
        <v>298</v>
      </c>
      <c r="AI5" s="0" t="s">
        <v>685</v>
      </c>
      <c r="AJ5" s="0" t="s">
        <v>2525</v>
      </c>
      <c r="AK5" s="0" t="s">
        <v>2526</v>
      </c>
      <c r="AL5" s="0" t="s">
        <v>1117</v>
      </c>
      <c r="AM5" s="0" t="s">
        <v>2527</v>
      </c>
      <c r="AN5" s="0" t="s">
        <v>2528</v>
      </c>
      <c r="AO5" s="0" t="s">
        <v>2529</v>
      </c>
      <c r="AP5" s="0" t="s">
        <v>2485</v>
      </c>
      <c r="AQ5" s="0" t="n">
        <v>31</v>
      </c>
      <c r="AZ5" s="0" t="s">
        <v>417</v>
      </c>
      <c r="BA5" s="0" t="n">
        <v>1</v>
      </c>
      <c r="BB5" s="0" t="s">
        <v>1796</v>
      </c>
      <c r="BC5" s="0" t="s">
        <v>1797</v>
      </c>
      <c r="BF5" s="0" t="s">
        <v>272</v>
      </c>
      <c r="BG5" s="0" t="s">
        <v>1042</v>
      </c>
      <c r="BH5" s="0" t="s">
        <v>930</v>
      </c>
      <c r="BI5" s="0" t="s">
        <v>1043</v>
      </c>
      <c r="BJ5" s="0" t="s">
        <v>1044</v>
      </c>
      <c r="BK5" s="0" t="s">
        <v>1042</v>
      </c>
      <c r="BN5" s="0" t="s">
        <v>969</v>
      </c>
      <c r="BO5" s="0" t="s">
        <v>970</v>
      </c>
      <c r="BQ5" s="0" t="s">
        <v>272</v>
      </c>
      <c r="BR5" s="0" t="s">
        <v>271</v>
      </c>
      <c r="BS5" s="0" t="s">
        <v>338</v>
      </c>
      <c r="BT5" s="0" t="s">
        <v>296</v>
      </c>
      <c r="BU5" s="0" t="s">
        <v>373</v>
      </c>
      <c r="BV5" s="0" t="s">
        <v>903</v>
      </c>
      <c r="BW5" s="0" t="s">
        <v>299</v>
      </c>
      <c r="BX5" s="0" t="s">
        <v>324</v>
      </c>
      <c r="BY5" s="0" t="s">
        <v>2530</v>
      </c>
      <c r="CA5" s="222" t="s">
        <v>2531</v>
      </c>
      <c r="CD5" s="0" t="s">
        <v>2532</v>
      </c>
      <c r="CE5" s="0" t="s">
        <v>2533</v>
      </c>
      <c r="CH5" s="0" t="s">
        <v>2097</v>
      </c>
      <c r="CI5" s="0" t="s">
        <v>2097</v>
      </c>
      <c r="CJ5" s="0" t="s">
        <v>2097</v>
      </c>
      <c r="CO5" s="0" t="s">
        <v>2098</v>
      </c>
      <c r="CP5" s="0" t="s">
        <v>2100</v>
      </c>
      <c r="CQ5" s="0" t="s">
        <v>2099</v>
      </c>
      <c r="DD5" s="0" t="s">
        <v>2100</v>
      </c>
      <c r="DN5" s="0" t="s">
        <v>2534</v>
      </c>
      <c r="DO5" s="0" t="s">
        <v>1949</v>
      </c>
      <c r="DP5" s="0" t="s">
        <v>2535</v>
      </c>
      <c r="DQ5" s="0" t="s">
        <v>2536</v>
      </c>
      <c r="DR5" s="0" t="n">
        <v>5</v>
      </c>
      <c r="DS5" s="0" t="s">
        <v>2537</v>
      </c>
      <c r="DV5" s="0" t="s">
        <v>2538</v>
      </c>
      <c r="DW5" s="222" t="s">
        <v>2539</v>
      </c>
      <c r="DX5" s="0" t="s">
        <v>866</v>
      </c>
      <c r="EC5" s="0" t="n">
        <v>15</v>
      </c>
      <c r="EE5" s="0" t="n">
        <v>4</v>
      </c>
      <c r="EF5" s="0" t="n">
        <v>55</v>
      </c>
      <c r="EG5" s="0" t="n">
        <v>30</v>
      </c>
      <c r="EH5" s="0" t="n">
        <v>15</v>
      </c>
      <c r="EI5" s="0" t="n">
        <v>0</v>
      </c>
      <c r="EJ5" s="0" t="n">
        <v>0</v>
      </c>
      <c r="EK5" s="0" t="n">
        <v>4</v>
      </c>
      <c r="EL5" s="0" t="n">
        <v>10</v>
      </c>
      <c r="EM5" s="0" t="n">
        <v>14</v>
      </c>
      <c r="EN5" s="0" t="n">
        <v>4</v>
      </c>
      <c r="EO5" s="0" t="n">
        <v>4</v>
      </c>
      <c r="EP5" s="0" t="s">
        <v>1674</v>
      </c>
      <c r="EQ5" s="0" t="s">
        <v>1664</v>
      </c>
      <c r="ER5" s="0" t="s">
        <v>1675</v>
      </c>
      <c r="ES5" s="0" t="s">
        <v>1676</v>
      </c>
      <c r="ET5" s="0" t="s">
        <v>1677</v>
      </c>
    </row>
    <row r="6" customFormat="false" ht="82.05" hidden="false" customHeight="false" outlineLevel="0" collapsed="false">
      <c r="A6" s="0" t="s">
        <v>71</v>
      </c>
      <c r="B6" s="0" t="s">
        <v>66</v>
      </c>
      <c r="C6" s="0" t="s">
        <v>58</v>
      </c>
      <c r="D6" s="0" t="s">
        <v>1109</v>
      </c>
      <c r="E6" s="0" t="s">
        <v>859</v>
      </c>
      <c r="F6" s="0" t="n">
        <v>5</v>
      </c>
      <c r="G6" s="0" t="s">
        <v>1118</v>
      </c>
      <c r="H6" s="0" t="s">
        <v>2540</v>
      </c>
      <c r="I6" s="0" t="s">
        <v>2541</v>
      </c>
      <c r="J6" s="0" t="s">
        <v>2542</v>
      </c>
      <c r="K6" s="0" t="s">
        <v>2543</v>
      </c>
      <c r="L6" s="0" t="s">
        <v>417</v>
      </c>
      <c r="M6" s="0" t="s">
        <v>396</v>
      </c>
      <c r="N6" s="0" t="s">
        <v>398</v>
      </c>
      <c r="O6" s="0" t="s">
        <v>335</v>
      </c>
      <c r="P6" s="0" t="s">
        <v>72</v>
      </c>
      <c r="Q6" s="0" t="s">
        <v>368</v>
      </c>
      <c r="R6" s="0" t="s">
        <v>351</v>
      </c>
      <c r="S6" s="0" t="s">
        <v>289</v>
      </c>
      <c r="T6" s="0" t="s">
        <v>694</v>
      </c>
      <c r="U6" s="0" t="s">
        <v>72</v>
      </c>
      <c r="V6" s="0" t="s">
        <v>267</v>
      </c>
      <c r="W6" s="0" t="s">
        <v>272</v>
      </c>
      <c r="X6" s="0" t="s">
        <v>312</v>
      </c>
      <c r="Y6" s="0" t="s">
        <v>695</v>
      </c>
      <c r="Z6" s="0" t="s">
        <v>368</v>
      </c>
      <c r="AA6" s="0" t="s">
        <v>371</v>
      </c>
      <c r="AB6" s="0" t="s">
        <v>271</v>
      </c>
      <c r="AC6" s="0" t="s">
        <v>269</v>
      </c>
      <c r="AD6" s="0" t="s">
        <v>696</v>
      </c>
      <c r="AE6" s="0" t="s">
        <v>351</v>
      </c>
      <c r="AF6" s="0" t="s">
        <v>373</v>
      </c>
      <c r="AG6" s="0" t="s">
        <v>314</v>
      </c>
      <c r="AH6" s="0" t="s">
        <v>274</v>
      </c>
      <c r="AI6" s="0" t="s">
        <v>697</v>
      </c>
      <c r="AJ6" s="0" t="s">
        <v>2544</v>
      </c>
      <c r="AK6" s="0" t="s">
        <v>2545</v>
      </c>
      <c r="AL6" s="0" t="s">
        <v>1119</v>
      </c>
      <c r="AM6" s="0" t="s">
        <v>2546</v>
      </c>
      <c r="AN6" s="0" t="s">
        <v>2547</v>
      </c>
      <c r="AO6" s="0" t="s">
        <v>2548</v>
      </c>
      <c r="AP6" s="0" t="s">
        <v>2095</v>
      </c>
      <c r="AQ6" s="0" t="n">
        <v>39</v>
      </c>
      <c r="AZ6" s="0" t="s">
        <v>745</v>
      </c>
      <c r="BA6" s="0" t="n">
        <v>1</v>
      </c>
      <c r="BB6" s="0" t="s">
        <v>1798</v>
      </c>
      <c r="BC6" s="0" t="s">
        <v>1799</v>
      </c>
      <c r="BF6" s="0" t="s">
        <v>323</v>
      </c>
      <c r="BG6" s="0" t="s">
        <v>1007</v>
      </c>
      <c r="BH6" s="0" t="s">
        <v>1001</v>
      </c>
      <c r="BI6" s="0" t="s">
        <v>1008</v>
      </c>
      <c r="BJ6" s="0" t="s">
        <v>1009</v>
      </c>
      <c r="BK6" s="0" t="s">
        <v>1007</v>
      </c>
      <c r="BN6" s="0" t="s">
        <v>893</v>
      </c>
      <c r="BO6" s="0" t="s">
        <v>971</v>
      </c>
      <c r="BQ6" s="0" t="s">
        <v>323</v>
      </c>
      <c r="BR6" s="0" t="s">
        <v>410</v>
      </c>
      <c r="BS6" s="0" t="s">
        <v>275</v>
      </c>
      <c r="BT6" s="0" t="s">
        <v>373</v>
      </c>
      <c r="BU6" s="0" t="s">
        <v>276</v>
      </c>
      <c r="BV6" s="0" t="s">
        <v>274</v>
      </c>
      <c r="BW6" s="0" t="s">
        <v>314</v>
      </c>
      <c r="BX6" s="0" t="s">
        <v>905</v>
      </c>
      <c r="BY6" s="0" t="s">
        <v>2549</v>
      </c>
      <c r="CA6" s="222" t="s">
        <v>2550</v>
      </c>
      <c r="CD6" s="0" t="s">
        <v>2485</v>
      </c>
      <c r="CE6" s="0" t="s">
        <v>2551</v>
      </c>
      <c r="CG6" s="0" t="s">
        <v>2097</v>
      </c>
      <c r="CH6" s="0" t="s">
        <v>2097</v>
      </c>
      <c r="CI6" s="0" t="s">
        <v>2097</v>
      </c>
      <c r="CL6" s="0" t="s">
        <v>2099</v>
      </c>
      <c r="DA6" s="0" t="s">
        <v>2098</v>
      </c>
      <c r="DB6" s="0" t="s">
        <v>2100</v>
      </c>
      <c r="DC6" s="0" t="s">
        <v>2100</v>
      </c>
      <c r="DN6" s="0" t="s">
        <v>2552</v>
      </c>
      <c r="DO6" s="0" t="s">
        <v>1954</v>
      </c>
      <c r="DP6" s="0" t="s">
        <v>2553</v>
      </c>
      <c r="DQ6" s="0" t="s">
        <v>2554</v>
      </c>
      <c r="DR6" s="0" t="n">
        <v>6</v>
      </c>
      <c r="DS6" s="0" t="s">
        <v>2555</v>
      </c>
      <c r="DV6" s="0" t="s">
        <v>2556</v>
      </c>
      <c r="DW6" s="222" t="s">
        <v>2557</v>
      </c>
      <c r="DX6" s="0" t="s">
        <v>867</v>
      </c>
      <c r="EC6" s="0" t="n">
        <v>20</v>
      </c>
      <c r="EE6" s="0" t="n">
        <v>5</v>
      </c>
      <c r="EF6" s="0" t="n">
        <v>45</v>
      </c>
      <c r="EG6" s="0" t="n">
        <v>33</v>
      </c>
      <c r="EH6" s="0" t="n">
        <v>20</v>
      </c>
      <c r="EI6" s="0" t="n">
        <v>2</v>
      </c>
      <c r="EJ6" s="0" t="n">
        <v>0</v>
      </c>
      <c r="EK6" s="0" t="n">
        <v>5</v>
      </c>
      <c r="EL6" s="0" t="n">
        <v>9</v>
      </c>
      <c r="EM6" s="0" t="n">
        <v>10</v>
      </c>
      <c r="EN6" s="0" t="n">
        <v>5</v>
      </c>
      <c r="EO6" s="0" t="n">
        <v>5</v>
      </c>
      <c r="EP6" s="0" t="s">
        <v>528</v>
      </c>
      <c r="EQ6" s="0" t="s">
        <v>1664</v>
      </c>
      <c r="ER6" s="0" t="s">
        <v>1678</v>
      </c>
      <c r="ES6" s="0" t="s">
        <v>1679</v>
      </c>
      <c r="ET6" s="0" t="s">
        <v>1680</v>
      </c>
    </row>
    <row r="7" customFormat="false" ht="95.5" hidden="false" customHeight="false" outlineLevel="0" collapsed="false">
      <c r="A7" s="0" t="s">
        <v>74</v>
      </c>
      <c r="B7" s="0" t="s">
        <v>66</v>
      </c>
      <c r="C7" s="0" t="s">
        <v>75</v>
      </c>
      <c r="D7" s="0" t="s">
        <v>1120</v>
      </c>
      <c r="E7" s="0" t="s">
        <v>860</v>
      </c>
      <c r="F7" s="0" t="n">
        <v>6</v>
      </c>
      <c r="G7" s="0" t="s">
        <v>1121</v>
      </c>
      <c r="H7" s="0" t="s">
        <v>2558</v>
      </c>
      <c r="I7" s="0" t="s">
        <v>2559</v>
      </c>
      <c r="J7" s="0" t="s">
        <v>2560</v>
      </c>
      <c r="K7" s="0" t="s">
        <v>2561</v>
      </c>
      <c r="L7" s="0" t="s">
        <v>417</v>
      </c>
      <c r="M7" s="0" t="s">
        <v>333</v>
      </c>
      <c r="N7" s="0" t="s">
        <v>72</v>
      </c>
      <c r="O7" s="0" t="s">
        <v>335</v>
      </c>
      <c r="P7" s="0" t="s">
        <v>76</v>
      </c>
      <c r="Q7" s="0" t="s">
        <v>288</v>
      </c>
      <c r="R7" s="0" t="s">
        <v>289</v>
      </c>
      <c r="S7" s="0" t="s">
        <v>344</v>
      </c>
      <c r="T7" s="0" t="s">
        <v>309</v>
      </c>
      <c r="U7" s="0" t="s">
        <v>76</v>
      </c>
      <c r="V7" s="0" t="s">
        <v>272</v>
      </c>
      <c r="W7" s="0" t="s">
        <v>291</v>
      </c>
      <c r="X7" s="0" t="s">
        <v>292</v>
      </c>
      <c r="Y7" s="0" t="s">
        <v>707</v>
      </c>
      <c r="Z7" s="0" t="s">
        <v>72</v>
      </c>
      <c r="AA7" s="0" t="s">
        <v>267</v>
      </c>
      <c r="AB7" s="0" t="s">
        <v>312</v>
      </c>
      <c r="AC7" s="0" t="s">
        <v>268</v>
      </c>
      <c r="AD7" s="0" t="s">
        <v>708</v>
      </c>
      <c r="AE7" s="0" t="s">
        <v>335</v>
      </c>
      <c r="AF7" s="0" t="s">
        <v>298</v>
      </c>
      <c r="AG7" s="0" t="s">
        <v>276</v>
      </c>
      <c r="AH7" s="0" t="s">
        <v>420</v>
      </c>
      <c r="AI7" s="0" t="s">
        <v>709</v>
      </c>
      <c r="AJ7" s="0" t="s">
        <v>2562</v>
      </c>
      <c r="AK7" s="0" t="s">
        <v>2563</v>
      </c>
      <c r="AL7" s="0" t="s">
        <v>1122</v>
      </c>
      <c r="AM7" s="0" t="s">
        <v>2564</v>
      </c>
      <c r="AN7" s="0" t="s">
        <v>2565</v>
      </c>
      <c r="AO7" s="0" t="s">
        <v>2566</v>
      </c>
      <c r="AP7" s="0" t="s">
        <v>2095</v>
      </c>
      <c r="AQ7" s="0" t="n">
        <v>47</v>
      </c>
      <c r="AZ7" s="0" t="s">
        <v>358</v>
      </c>
      <c r="BA7" s="0" t="n">
        <v>1</v>
      </c>
      <c r="BB7" s="0" t="s">
        <v>1800</v>
      </c>
      <c r="BC7" s="0" t="s">
        <v>1801</v>
      </c>
      <c r="BF7" s="0" t="s">
        <v>434</v>
      </c>
      <c r="BG7" s="0" t="s">
        <v>993</v>
      </c>
      <c r="BH7" s="0" t="s">
        <v>984</v>
      </c>
      <c r="BI7" s="0" t="s">
        <v>994</v>
      </c>
      <c r="BJ7" s="0" t="s">
        <v>995</v>
      </c>
      <c r="BK7" s="0" t="s">
        <v>993</v>
      </c>
      <c r="BN7" s="0" t="s">
        <v>972</v>
      </c>
      <c r="BO7" s="0" t="s">
        <v>973</v>
      </c>
      <c r="BQ7" s="0" t="s">
        <v>434</v>
      </c>
      <c r="BR7" s="0" t="s">
        <v>327</v>
      </c>
      <c r="BS7" s="0" t="s">
        <v>779</v>
      </c>
      <c r="BT7" s="0" t="s">
        <v>903</v>
      </c>
      <c r="BU7" s="0" t="s">
        <v>274</v>
      </c>
      <c r="BV7" s="0" t="s">
        <v>420</v>
      </c>
      <c r="BW7" s="0" t="s">
        <v>907</v>
      </c>
      <c r="BX7" s="0" t="s">
        <v>402</v>
      </c>
      <c r="BY7" s="0" t="s">
        <v>2567</v>
      </c>
      <c r="CA7" s="222" t="s">
        <v>2568</v>
      </c>
      <c r="DN7" s="0" t="s">
        <v>2569</v>
      </c>
      <c r="DO7" s="0" t="s">
        <v>1954</v>
      </c>
      <c r="DP7" s="0" t="s">
        <v>2570</v>
      </c>
      <c r="DQ7" s="0" t="s">
        <v>2571</v>
      </c>
      <c r="DR7" s="0" t="n">
        <v>6</v>
      </c>
      <c r="DS7" s="0" t="s">
        <v>2016</v>
      </c>
      <c r="DX7" s="0" t="s">
        <v>868</v>
      </c>
      <c r="EC7" s="0" t="n">
        <v>25</v>
      </c>
      <c r="EE7" s="0" t="n">
        <v>6</v>
      </c>
      <c r="EF7" s="0" t="n">
        <v>30</v>
      </c>
      <c r="EG7" s="0" t="n">
        <v>40</v>
      </c>
      <c r="EH7" s="0" t="n">
        <v>25</v>
      </c>
      <c r="EI7" s="0" t="n">
        <v>5</v>
      </c>
      <c r="EJ7" s="0" t="n">
        <v>0</v>
      </c>
      <c r="EN7" s="0" t="n">
        <v>6</v>
      </c>
      <c r="EO7" s="0" t="n">
        <v>6</v>
      </c>
      <c r="EP7" s="0" t="s">
        <v>1681</v>
      </c>
      <c r="EQ7" s="0" t="s">
        <v>1682</v>
      </c>
      <c r="ER7" s="0" t="s">
        <v>1683</v>
      </c>
      <c r="ES7" s="0" t="s">
        <v>1684</v>
      </c>
      <c r="ET7" s="0" t="s">
        <v>1685</v>
      </c>
    </row>
    <row r="8" customFormat="false" ht="95.5" hidden="false" customHeight="false" outlineLevel="0" collapsed="false">
      <c r="A8" s="0" t="s">
        <v>78</v>
      </c>
      <c r="B8" s="0" t="s">
        <v>66</v>
      </c>
      <c r="C8" s="0" t="s">
        <v>75</v>
      </c>
      <c r="D8" s="0" t="s">
        <v>1120</v>
      </c>
      <c r="E8" s="0" t="s">
        <v>860</v>
      </c>
      <c r="F8" s="0" t="n">
        <v>7</v>
      </c>
      <c r="G8" s="0" t="s">
        <v>1123</v>
      </c>
      <c r="H8" s="0" t="s">
        <v>2572</v>
      </c>
      <c r="I8" s="0" t="s">
        <v>2573</v>
      </c>
      <c r="J8" s="0" t="s">
        <v>2574</v>
      </c>
      <c r="K8" s="0" t="s">
        <v>2575</v>
      </c>
      <c r="L8" s="0" t="s">
        <v>396</v>
      </c>
      <c r="M8" s="0" t="s">
        <v>397</v>
      </c>
      <c r="N8" s="0" t="s">
        <v>398</v>
      </c>
      <c r="O8" s="0" t="s">
        <v>399</v>
      </c>
      <c r="P8" s="0" t="s">
        <v>351</v>
      </c>
      <c r="Q8" s="0" t="s">
        <v>79</v>
      </c>
      <c r="R8" s="0" t="s">
        <v>344</v>
      </c>
      <c r="S8" s="0" t="s">
        <v>289</v>
      </c>
      <c r="U8" s="0" t="s">
        <v>79</v>
      </c>
      <c r="V8" s="0" t="s">
        <v>294</v>
      </c>
      <c r="W8" s="0" t="s">
        <v>324</v>
      </c>
      <c r="X8" s="0" t="s">
        <v>353</v>
      </c>
      <c r="Y8" s="0" t="s">
        <v>717</v>
      </c>
      <c r="Z8" s="0" t="s">
        <v>399</v>
      </c>
      <c r="AA8" s="0" t="s">
        <v>323</v>
      </c>
      <c r="AB8" s="0" t="s">
        <v>353</v>
      </c>
      <c r="AC8" s="0" t="s">
        <v>402</v>
      </c>
      <c r="AD8" s="0" t="s">
        <v>718</v>
      </c>
      <c r="AE8" s="0" t="s">
        <v>351</v>
      </c>
      <c r="AF8" s="0" t="s">
        <v>373</v>
      </c>
      <c r="AG8" s="0" t="s">
        <v>314</v>
      </c>
      <c r="AH8" s="0" t="s">
        <v>274</v>
      </c>
      <c r="AI8" s="0" t="s">
        <v>719</v>
      </c>
      <c r="AJ8" s="0" t="s">
        <v>2576</v>
      </c>
      <c r="AK8" s="0" t="s">
        <v>2577</v>
      </c>
      <c r="AL8" s="0" t="s">
        <v>1124</v>
      </c>
      <c r="AM8" s="0" t="s">
        <v>2578</v>
      </c>
      <c r="AN8" s="0" t="s">
        <v>2579</v>
      </c>
      <c r="AO8" s="0" t="s">
        <v>2580</v>
      </c>
      <c r="AP8" s="0" t="s">
        <v>2532</v>
      </c>
      <c r="AQ8" s="0" t="n">
        <v>55</v>
      </c>
      <c r="AZ8" s="0" t="s">
        <v>304</v>
      </c>
      <c r="BA8" s="0" t="n">
        <v>1</v>
      </c>
      <c r="BB8" s="0" t="s">
        <v>1802</v>
      </c>
      <c r="BC8" s="0" t="s">
        <v>1803</v>
      </c>
      <c r="BF8" s="0" t="s">
        <v>353</v>
      </c>
      <c r="BG8" s="0" t="s">
        <v>1000</v>
      </c>
      <c r="BH8" s="0" t="s">
        <v>1001</v>
      </c>
      <c r="BI8" s="0" t="s">
        <v>1002</v>
      </c>
      <c r="BJ8" s="0" t="s">
        <v>1003</v>
      </c>
      <c r="BK8" s="0" t="s">
        <v>1000</v>
      </c>
      <c r="BN8" s="0" t="s">
        <v>974</v>
      </c>
      <c r="BO8" s="0" t="s">
        <v>975</v>
      </c>
      <c r="BQ8" s="0" t="s">
        <v>353</v>
      </c>
      <c r="BR8" s="0" t="s">
        <v>268</v>
      </c>
      <c r="BS8" s="0" t="s">
        <v>371</v>
      </c>
      <c r="BT8" s="0" t="s">
        <v>299</v>
      </c>
      <c r="BU8" s="0" t="s">
        <v>314</v>
      </c>
      <c r="BV8" s="0" t="s">
        <v>907</v>
      </c>
      <c r="BW8" s="0" t="s">
        <v>298</v>
      </c>
      <c r="BX8" s="0" t="s">
        <v>312</v>
      </c>
      <c r="BY8" s="0" t="s">
        <v>2581</v>
      </c>
      <c r="CA8" s="222" t="s">
        <v>2582</v>
      </c>
      <c r="DN8" s="0" t="s">
        <v>2583</v>
      </c>
      <c r="DO8" s="0" t="s">
        <v>1959</v>
      </c>
      <c r="DP8" s="0" t="s">
        <v>2584</v>
      </c>
      <c r="DQ8" s="0" t="s">
        <v>2585</v>
      </c>
      <c r="DR8" s="0" t="n">
        <v>7</v>
      </c>
      <c r="DS8" s="0" t="s">
        <v>2586</v>
      </c>
      <c r="DX8" s="0" t="s">
        <v>869</v>
      </c>
      <c r="EC8" s="0" t="n">
        <v>30</v>
      </c>
      <c r="EE8" s="0" t="n">
        <v>7</v>
      </c>
      <c r="EF8" s="0" t="n">
        <v>16</v>
      </c>
      <c r="EG8" s="0" t="n">
        <v>30</v>
      </c>
      <c r="EH8" s="0" t="n">
        <v>43</v>
      </c>
      <c r="EI8" s="0" t="n">
        <v>10</v>
      </c>
      <c r="EJ8" s="0" t="n">
        <v>1</v>
      </c>
      <c r="EN8" s="0" t="n">
        <v>7</v>
      </c>
      <c r="EO8" s="0" t="n">
        <v>7</v>
      </c>
      <c r="EP8" s="0" t="s">
        <v>1686</v>
      </c>
      <c r="EQ8" s="0" t="s">
        <v>1682</v>
      </c>
      <c r="ER8" s="0" t="s">
        <v>1687</v>
      </c>
      <c r="ES8" s="0" t="s">
        <v>1688</v>
      </c>
      <c r="ET8" s="0" t="s">
        <v>1689</v>
      </c>
    </row>
    <row r="9" customFormat="false" ht="95.5" hidden="false" customHeight="false" outlineLevel="0" collapsed="false">
      <c r="A9" s="0" t="s">
        <v>81</v>
      </c>
      <c r="B9" s="0" t="s">
        <v>66</v>
      </c>
      <c r="C9" s="0" t="s">
        <v>75</v>
      </c>
      <c r="D9" s="0" t="s">
        <v>1120</v>
      </c>
      <c r="E9" s="0" t="s">
        <v>860</v>
      </c>
      <c r="F9" s="0" t="n">
        <v>8</v>
      </c>
      <c r="G9" s="0" t="s">
        <v>1125</v>
      </c>
      <c r="H9" s="0" t="s">
        <v>2587</v>
      </c>
      <c r="I9" s="0" t="s">
        <v>2588</v>
      </c>
      <c r="J9" s="0" t="s">
        <v>2589</v>
      </c>
      <c r="K9" s="0" t="s">
        <v>2590</v>
      </c>
      <c r="L9" s="0" t="s">
        <v>306</v>
      </c>
      <c r="M9" s="0" t="s">
        <v>286</v>
      </c>
      <c r="N9" s="0" t="s">
        <v>321</v>
      </c>
      <c r="O9" s="0" t="s">
        <v>82</v>
      </c>
      <c r="P9" s="0" t="s">
        <v>344</v>
      </c>
      <c r="Q9" s="0" t="s">
        <v>287</v>
      </c>
      <c r="R9" s="0" t="s">
        <v>265</v>
      </c>
      <c r="S9" s="0" t="s">
        <v>288</v>
      </c>
      <c r="T9" s="0" t="s">
        <v>289</v>
      </c>
      <c r="U9" s="0" t="s">
        <v>82</v>
      </c>
      <c r="V9" s="0" t="s">
        <v>326</v>
      </c>
      <c r="W9" s="0" t="s">
        <v>327</v>
      </c>
      <c r="X9" s="0" t="s">
        <v>295</v>
      </c>
      <c r="Y9" s="0" t="s">
        <v>727</v>
      </c>
      <c r="Z9" s="0" t="s">
        <v>321</v>
      </c>
      <c r="AA9" s="0" t="s">
        <v>272</v>
      </c>
      <c r="AB9" s="0" t="s">
        <v>292</v>
      </c>
      <c r="AC9" s="0" t="s">
        <v>291</v>
      </c>
      <c r="AD9" s="0" t="s">
        <v>728</v>
      </c>
      <c r="AE9" s="0" t="s">
        <v>288</v>
      </c>
      <c r="AF9" s="0" t="s">
        <v>274</v>
      </c>
      <c r="AG9" s="0" t="s">
        <v>298</v>
      </c>
      <c r="AH9" s="0" t="s">
        <v>299</v>
      </c>
      <c r="AI9" s="0" t="s">
        <v>729</v>
      </c>
      <c r="AJ9" s="0" t="s">
        <v>2591</v>
      </c>
      <c r="AK9" s="0" t="s">
        <v>2592</v>
      </c>
      <c r="AL9" s="0" t="s">
        <v>1126</v>
      </c>
      <c r="AM9" s="0" t="s">
        <v>2593</v>
      </c>
      <c r="AN9" s="0" t="s">
        <v>2594</v>
      </c>
      <c r="AO9" s="0" t="s">
        <v>2595</v>
      </c>
      <c r="AP9" s="0" t="s">
        <v>2095</v>
      </c>
      <c r="AQ9" s="0" t="n">
        <v>63</v>
      </c>
      <c r="AZ9" s="0" t="s">
        <v>396</v>
      </c>
      <c r="BA9" s="0" t="n">
        <v>1</v>
      </c>
      <c r="BB9" s="0" t="s">
        <v>1804</v>
      </c>
      <c r="BC9" s="0" t="s">
        <v>1805</v>
      </c>
      <c r="BF9" s="0" t="s">
        <v>294</v>
      </c>
      <c r="BG9" s="0" t="s">
        <v>1052</v>
      </c>
      <c r="BH9" s="0" t="s">
        <v>1046</v>
      </c>
      <c r="BI9" s="0" t="s">
        <v>1053</v>
      </c>
      <c r="BJ9" s="0" t="s">
        <v>1054</v>
      </c>
      <c r="BK9" s="0" t="s">
        <v>1052</v>
      </c>
      <c r="BN9" s="0" t="s">
        <v>880</v>
      </c>
      <c r="BO9" s="0" t="s">
        <v>976</v>
      </c>
      <c r="BQ9" s="0" t="s">
        <v>294</v>
      </c>
      <c r="BR9" s="0" t="s">
        <v>292</v>
      </c>
      <c r="BS9" s="0" t="s">
        <v>267</v>
      </c>
      <c r="BT9" s="0" t="s">
        <v>324</v>
      </c>
      <c r="BU9" s="0" t="s">
        <v>905</v>
      </c>
      <c r="BV9" s="0" t="s">
        <v>402</v>
      </c>
      <c r="BW9" s="0" t="s">
        <v>312</v>
      </c>
      <c r="BX9" s="0" t="s">
        <v>910</v>
      </c>
      <c r="BY9" s="0" t="s">
        <v>2596</v>
      </c>
      <c r="CA9" s="222" t="s">
        <v>2597</v>
      </c>
      <c r="DN9" s="0" t="s">
        <v>2598</v>
      </c>
      <c r="DO9" s="0" t="s">
        <v>2599</v>
      </c>
      <c r="DP9" s="0" t="s">
        <v>2600</v>
      </c>
      <c r="DQ9" s="0" t="s">
        <v>2601</v>
      </c>
      <c r="DR9" s="0" t="n">
        <v>8</v>
      </c>
      <c r="DS9" s="0" t="s">
        <v>2602</v>
      </c>
      <c r="DX9" s="0" t="s">
        <v>870</v>
      </c>
      <c r="EC9" s="0" t="n">
        <v>35</v>
      </c>
      <c r="EE9" s="0" t="n">
        <v>8</v>
      </c>
      <c r="EF9" s="0" t="n">
        <v>15</v>
      </c>
      <c r="EG9" s="0" t="n">
        <v>20</v>
      </c>
      <c r="EH9" s="0" t="n">
        <v>32</v>
      </c>
      <c r="EI9" s="0" t="n">
        <v>30</v>
      </c>
      <c r="EJ9" s="0" t="n">
        <v>3</v>
      </c>
      <c r="EN9" s="0" t="n">
        <v>8</v>
      </c>
      <c r="EO9" s="0" t="n">
        <v>8</v>
      </c>
      <c r="EP9" s="0" t="s">
        <v>1690</v>
      </c>
      <c r="EQ9" s="0" t="s">
        <v>1682</v>
      </c>
      <c r="ER9" s="0" t="s">
        <v>1691</v>
      </c>
      <c r="ES9" s="0" t="s">
        <v>1692</v>
      </c>
      <c r="ET9" s="0" t="s">
        <v>1693</v>
      </c>
    </row>
    <row r="10" customFormat="false" ht="15" hidden="false" customHeight="false" outlineLevel="0" collapsed="false">
      <c r="A10" s="0" t="s">
        <v>85</v>
      </c>
      <c r="B10" s="0" t="s">
        <v>84</v>
      </c>
      <c r="C10" s="0" t="s">
        <v>86</v>
      </c>
      <c r="D10" s="0" t="s">
        <v>1127</v>
      </c>
      <c r="E10" s="0" t="s">
        <v>857</v>
      </c>
      <c r="F10" s="0" t="n">
        <v>9</v>
      </c>
      <c r="G10" s="0" t="s">
        <v>1128</v>
      </c>
      <c r="H10" s="0" t="s">
        <v>2603</v>
      </c>
      <c r="I10" s="0" t="s">
        <v>2604</v>
      </c>
      <c r="J10" s="0" t="s">
        <v>2605</v>
      </c>
      <c r="K10" s="0" t="s">
        <v>2606</v>
      </c>
      <c r="L10" s="0" t="s">
        <v>284</v>
      </c>
      <c r="M10" s="0" t="s">
        <v>87</v>
      </c>
      <c r="N10" s="0" t="s">
        <v>739</v>
      </c>
      <c r="O10" s="0" t="s">
        <v>389</v>
      </c>
      <c r="P10" s="0" t="s">
        <v>440</v>
      </c>
      <c r="Q10" s="0" t="s">
        <v>285</v>
      </c>
      <c r="R10" s="0" t="s">
        <v>65</v>
      </c>
      <c r="S10" s="0" t="s">
        <v>76</v>
      </c>
      <c r="U10" s="0" t="s">
        <v>87</v>
      </c>
      <c r="V10" s="0" t="s">
        <v>326</v>
      </c>
      <c r="W10" s="0" t="s">
        <v>327</v>
      </c>
      <c r="X10" s="0" t="s">
        <v>736</v>
      </c>
      <c r="Y10" s="0" t="s">
        <v>737</v>
      </c>
      <c r="Z10" s="0" t="s">
        <v>65</v>
      </c>
      <c r="AA10" s="0" t="s">
        <v>292</v>
      </c>
      <c r="AB10" s="0" t="s">
        <v>294</v>
      </c>
      <c r="AC10" s="0" t="s">
        <v>272</v>
      </c>
      <c r="AD10" s="0" t="s">
        <v>738</v>
      </c>
      <c r="AE10" s="0" t="s">
        <v>739</v>
      </c>
      <c r="AF10" s="0" t="s">
        <v>298</v>
      </c>
      <c r="AG10" s="0" t="s">
        <v>274</v>
      </c>
      <c r="AH10" s="0" t="s">
        <v>299</v>
      </c>
      <c r="AI10" s="0" t="s">
        <v>740</v>
      </c>
      <c r="AJ10" s="0" t="s">
        <v>2607</v>
      </c>
      <c r="AK10" s="0" t="s">
        <v>2608</v>
      </c>
      <c r="AL10" s="0" t="s">
        <v>1129</v>
      </c>
      <c r="AM10" s="0" t="s">
        <v>2609</v>
      </c>
      <c r="AN10" s="0" t="s">
        <v>2610</v>
      </c>
      <c r="AO10" s="0" t="s">
        <v>2611</v>
      </c>
      <c r="AP10" s="0" t="s">
        <v>2488</v>
      </c>
      <c r="AQ10" s="0" t="n">
        <v>71</v>
      </c>
      <c r="AZ10" s="0" t="s">
        <v>284</v>
      </c>
      <c r="BA10" s="0" t="n">
        <v>1</v>
      </c>
      <c r="BB10" s="0" t="s">
        <v>1806</v>
      </c>
      <c r="BC10" s="0" t="s">
        <v>1807</v>
      </c>
      <c r="BF10" s="0" t="s">
        <v>2466</v>
      </c>
      <c r="BG10" s="0" t="s">
        <v>2612</v>
      </c>
      <c r="BH10" s="0" t="s">
        <v>157</v>
      </c>
      <c r="BI10" s="0" t="s">
        <v>2613</v>
      </c>
      <c r="BJ10" s="0" t="s">
        <v>2614</v>
      </c>
      <c r="BK10" s="0" t="s">
        <v>2612</v>
      </c>
      <c r="BN10" s="0" t="s">
        <v>977</v>
      </c>
      <c r="BO10" s="0" t="s">
        <v>978</v>
      </c>
      <c r="BQ10" s="0" t="s">
        <v>2466</v>
      </c>
      <c r="BR10" s="0" t="s">
        <v>2486</v>
      </c>
      <c r="BS10" s="0" t="s">
        <v>2508</v>
      </c>
      <c r="BT10" s="0" t="s">
        <v>2530</v>
      </c>
      <c r="BU10" s="0" t="s">
        <v>2549</v>
      </c>
      <c r="BV10" s="0" t="s">
        <v>2567</v>
      </c>
      <c r="BW10" s="0" t="s">
        <v>2581</v>
      </c>
      <c r="BX10" s="0" t="s">
        <v>2596</v>
      </c>
      <c r="BY10" s="0" t="s">
        <v>250</v>
      </c>
      <c r="CA10" s="0" t="s">
        <v>2615</v>
      </c>
      <c r="DN10" s="0" t="s">
        <v>2616</v>
      </c>
      <c r="DO10" s="0" t="s">
        <v>1963</v>
      </c>
      <c r="DP10" s="0" t="s">
        <v>2617</v>
      </c>
      <c r="DQ10" s="0" t="s">
        <v>2618</v>
      </c>
      <c r="DR10" s="0" t="n">
        <v>8</v>
      </c>
      <c r="DS10" s="0" t="s">
        <v>2028</v>
      </c>
      <c r="DX10" s="0" t="s">
        <v>838</v>
      </c>
      <c r="EC10" s="0" t="n">
        <v>40</v>
      </c>
      <c r="EE10" s="0" t="n">
        <v>9</v>
      </c>
      <c r="EF10" s="0" t="n">
        <v>10</v>
      </c>
      <c r="EG10" s="0" t="n">
        <v>17</v>
      </c>
      <c r="EH10" s="0" t="n">
        <v>25</v>
      </c>
      <c r="EI10" s="0" t="n">
        <v>33</v>
      </c>
      <c r="EJ10" s="0" t="n">
        <v>15</v>
      </c>
      <c r="EN10" s="0" t="n">
        <v>9</v>
      </c>
      <c r="EO10" s="0" t="n">
        <v>9</v>
      </c>
      <c r="EP10" s="0" t="s">
        <v>1694</v>
      </c>
      <c r="EQ10" s="0" t="s">
        <v>1682</v>
      </c>
      <c r="ER10" s="0" t="s">
        <v>1695</v>
      </c>
      <c r="ES10" s="0" t="s">
        <v>1696</v>
      </c>
      <c r="ET10" s="0" t="s">
        <v>1697</v>
      </c>
    </row>
    <row r="11" customFormat="false" ht="15" hidden="false" customHeight="false" outlineLevel="0" collapsed="false">
      <c r="A11" s="0" t="s">
        <v>1130</v>
      </c>
      <c r="B11" s="0" t="s">
        <v>84</v>
      </c>
      <c r="C11" s="0" t="s">
        <v>1131</v>
      </c>
      <c r="D11" s="0" t="s">
        <v>1127</v>
      </c>
      <c r="E11" s="0" t="s">
        <v>856</v>
      </c>
      <c r="F11" s="0" t="n">
        <v>10</v>
      </c>
      <c r="G11" s="0" t="s">
        <v>1132</v>
      </c>
      <c r="H11" s="0" t="s">
        <v>2619</v>
      </c>
      <c r="I11" s="0" t="s">
        <v>2620</v>
      </c>
      <c r="J11" s="0" t="s">
        <v>2621</v>
      </c>
      <c r="K11" s="0" t="s">
        <v>2622</v>
      </c>
      <c r="L11" s="0" t="s">
        <v>745</v>
      </c>
      <c r="M11" s="0" t="s">
        <v>305</v>
      </c>
      <c r="N11" s="0" t="s">
        <v>259</v>
      </c>
      <c r="O11" s="0" t="s">
        <v>260</v>
      </c>
      <c r="P11" s="0" t="s">
        <v>262</v>
      </c>
      <c r="Q11" s="0" t="s">
        <v>263</v>
      </c>
      <c r="R11" s="0" t="s">
        <v>335</v>
      </c>
      <c r="S11" s="0" t="s">
        <v>344</v>
      </c>
      <c r="U11" s="0" t="s">
        <v>259</v>
      </c>
      <c r="V11" s="0" t="s">
        <v>267</v>
      </c>
      <c r="W11" s="0" t="s">
        <v>296</v>
      </c>
      <c r="X11" s="0" t="s">
        <v>268</v>
      </c>
      <c r="Y11" s="0" t="s">
        <v>749</v>
      </c>
      <c r="Z11" s="0" t="s">
        <v>260</v>
      </c>
      <c r="AA11" s="0" t="s">
        <v>267</v>
      </c>
      <c r="AB11" s="0" t="s">
        <v>268</v>
      </c>
      <c r="AC11" s="0" t="s">
        <v>268</v>
      </c>
      <c r="AD11" s="0" t="s">
        <v>750</v>
      </c>
      <c r="AE11" s="0" t="s">
        <v>305</v>
      </c>
      <c r="AF11" s="0" t="s">
        <v>274</v>
      </c>
      <c r="AG11" s="0" t="s">
        <v>314</v>
      </c>
      <c r="AH11" s="0" t="s">
        <v>298</v>
      </c>
      <c r="AI11" s="0" t="s">
        <v>751</v>
      </c>
      <c r="AJ11" s="0" t="s">
        <v>2623</v>
      </c>
      <c r="AK11" s="0" t="s">
        <v>2624</v>
      </c>
      <c r="AL11" s="0" t="s">
        <v>1133</v>
      </c>
      <c r="AM11" s="0" t="s">
        <v>2625</v>
      </c>
      <c r="AN11" s="0" t="s">
        <v>2626</v>
      </c>
      <c r="AO11" s="0" t="s">
        <v>2627</v>
      </c>
      <c r="AP11" s="0" t="s">
        <v>2095</v>
      </c>
      <c r="AQ11" s="0" t="n">
        <v>79</v>
      </c>
      <c r="AZ11" s="0" t="s">
        <v>305</v>
      </c>
      <c r="BA11" s="0" t="n">
        <v>1</v>
      </c>
      <c r="BB11" s="0" t="s">
        <v>1808</v>
      </c>
      <c r="BC11" s="0" t="s">
        <v>1809</v>
      </c>
      <c r="BF11" s="0" t="s">
        <v>291</v>
      </c>
      <c r="BG11" s="0" t="s">
        <v>983</v>
      </c>
      <c r="BH11" s="0" t="s">
        <v>984</v>
      </c>
      <c r="BI11" s="0" t="s">
        <v>985</v>
      </c>
      <c r="BJ11" s="0" t="s">
        <v>986</v>
      </c>
      <c r="BK11" s="0" t="s">
        <v>983</v>
      </c>
      <c r="DN11" s="0" t="s">
        <v>2628</v>
      </c>
      <c r="DO11" s="0" t="s">
        <v>1963</v>
      </c>
      <c r="DP11" s="0" t="s">
        <v>2629</v>
      </c>
      <c r="DQ11" s="0" t="s">
        <v>2630</v>
      </c>
      <c r="DR11" s="0" t="n">
        <v>8</v>
      </c>
      <c r="DS11" s="0" t="s">
        <v>2631</v>
      </c>
      <c r="DX11" s="0" t="s">
        <v>871</v>
      </c>
      <c r="EC11" s="0" t="n">
        <v>45</v>
      </c>
      <c r="EE11" s="0" t="n">
        <v>10</v>
      </c>
      <c r="EF11" s="0" t="n">
        <v>5</v>
      </c>
      <c r="EG11" s="0" t="n">
        <v>10</v>
      </c>
      <c r="EH11" s="0" t="n">
        <v>20</v>
      </c>
      <c r="EI11" s="0" t="n">
        <v>40</v>
      </c>
      <c r="EJ11" s="0" t="n">
        <v>25</v>
      </c>
      <c r="EN11" s="0" t="n">
        <v>10</v>
      </c>
      <c r="EO11" s="0" t="n">
        <v>10</v>
      </c>
      <c r="EP11" s="0" t="s">
        <v>1698</v>
      </c>
      <c r="EQ11" s="0" t="s">
        <v>1682</v>
      </c>
      <c r="ER11" s="0" t="s">
        <v>1699</v>
      </c>
      <c r="ES11" s="0" t="s">
        <v>1700</v>
      </c>
      <c r="ET11" s="0" t="s">
        <v>1701</v>
      </c>
    </row>
    <row r="12" customFormat="false" ht="15" hidden="false" customHeight="false" outlineLevel="0" collapsed="false">
      <c r="A12" s="0" t="s">
        <v>1134</v>
      </c>
      <c r="B12" s="0" t="s">
        <v>84</v>
      </c>
      <c r="C12" s="0" t="s">
        <v>1135</v>
      </c>
      <c r="D12" s="0" t="s">
        <v>1109</v>
      </c>
      <c r="E12" s="0" t="s">
        <v>857</v>
      </c>
      <c r="F12" s="0" t="n">
        <v>11</v>
      </c>
      <c r="G12" s="0" t="s">
        <v>1136</v>
      </c>
      <c r="H12" s="0" t="s">
        <v>2632</v>
      </c>
      <c r="I12" s="0" t="s">
        <v>2633</v>
      </c>
      <c r="J12" s="0" t="s">
        <v>2634</v>
      </c>
      <c r="K12" s="0" t="s">
        <v>2635</v>
      </c>
      <c r="L12" s="0" t="s">
        <v>389</v>
      </c>
      <c r="M12" s="0" t="s">
        <v>333</v>
      </c>
      <c r="N12" s="0" t="s">
        <v>358</v>
      </c>
      <c r="O12" s="0" t="s">
        <v>334</v>
      </c>
      <c r="P12" s="0" t="s">
        <v>307</v>
      </c>
      <c r="Q12" s="0" t="s">
        <v>417</v>
      </c>
      <c r="R12" s="0" t="s">
        <v>388</v>
      </c>
      <c r="S12" s="0" t="s">
        <v>261</v>
      </c>
      <c r="U12" s="0" t="s">
        <v>334</v>
      </c>
      <c r="V12" s="0" t="s">
        <v>272</v>
      </c>
      <c r="W12" s="0" t="s">
        <v>295</v>
      </c>
      <c r="X12" s="0" t="s">
        <v>312</v>
      </c>
      <c r="Y12" s="0" t="s">
        <v>761</v>
      </c>
      <c r="Z12" s="0" t="s">
        <v>388</v>
      </c>
      <c r="AA12" s="0" t="s">
        <v>326</v>
      </c>
      <c r="AB12" s="0" t="s">
        <v>267</v>
      </c>
      <c r="AC12" s="0" t="s">
        <v>269</v>
      </c>
      <c r="AD12" s="0" t="s">
        <v>762</v>
      </c>
      <c r="AE12" s="0" t="s">
        <v>389</v>
      </c>
      <c r="AF12" s="0" t="s">
        <v>274</v>
      </c>
      <c r="AG12" s="0" t="s">
        <v>298</v>
      </c>
      <c r="AH12" s="0" t="s">
        <v>299</v>
      </c>
      <c r="AI12" s="0" t="s">
        <v>763</v>
      </c>
      <c r="AJ12" s="0" t="s">
        <v>2636</v>
      </c>
      <c r="AK12" s="0" t="s">
        <v>2637</v>
      </c>
      <c r="AL12" s="0" t="s">
        <v>1137</v>
      </c>
      <c r="AM12" s="0" t="s">
        <v>2638</v>
      </c>
      <c r="AN12" s="0" t="s">
        <v>2639</v>
      </c>
      <c r="AO12" s="0" t="s">
        <v>2640</v>
      </c>
      <c r="AP12" s="0" t="s">
        <v>2095</v>
      </c>
      <c r="AQ12" s="0" t="n">
        <v>87</v>
      </c>
      <c r="AZ12" s="0" t="s">
        <v>378</v>
      </c>
      <c r="BA12" s="0" t="n">
        <v>1</v>
      </c>
      <c r="BB12" s="0" t="s">
        <v>1810</v>
      </c>
      <c r="BC12" s="0" t="s">
        <v>1811</v>
      </c>
      <c r="BF12" s="0" t="s">
        <v>326</v>
      </c>
      <c r="BG12" s="0" t="s">
        <v>1055</v>
      </c>
      <c r="BH12" s="0" t="s">
        <v>938</v>
      </c>
      <c r="BI12" s="0" t="s">
        <v>1056</v>
      </c>
      <c r="BJ12" s="0" t="s">
        <v>1057</v>
      </c>
      <c r="BK12" s="0" t="s">
        <v>1055</v>
      </c>
      <c r="DN12" s="0" t="s">
        <v>2641</v>
      </c>
      <c r="DO12" s="0" t="s">
        <v>2642</v>
      </c>
      <c r="DP12" s="0" t="s">
        <v>2643</v>
      </c>
      <c r="DQ12" s="0" t="s">
        <v>2644</v>
      </c>
      <c r="DR12" s="0" t="n">
        <v>9</v>
      </c>
      <c r="DS12" s="0" t="s">
        <v>2645</v>
      </c>
      <c r="DX12" s="0" t="s">
        <v>872</v>
      </c>
      <c r="EC12" s="0" t="n">
        <v>50</v>
      </c>
      <c r="EN12" s="0" t="n">
        <v>11</v>
      </c>
      <c r="EP12" s="0" t="s">
        <v>504</v>
      </c>
      <c r="EQ12" s="0" t="s">
        <v>1682</v>
      </c>
      <c r="ER12" s="0" t="s">
        <v>1699</v>
      </c>
      <c r="ES12" s="0" t="s">
        <v>1702</v>
      </c>
      <c r="ET12" s="0" t="s">
        <v>1703</v>
      </c>
    </row>
    <row r="13" customFormat="false" ht="15" hidden="false" customHeight="false" outlineLevel="0" collapsed="false">
      <c r="A13" s="0" t="s">
        <v>1138</v>
      </c>
      <c r="B13" s="0" t="s">
        <v>84</v>
      </c>
      <c r="C13" s="0" t="s">
        <v>68</v>
      </c>
      <c r="D13" s="0" t="s">
        <v>1109</v>
      </c>
      <c r="E13" s="0" t="s">
        <v>858</v>
      </c>
      <c r="F13" s="0" t="n">
        <v>12</v>
      </c>
      <c r="G13" s="0" t="s">
        <v>1139</v>
      </c>
      <c r="H13" s="0" t="s">
        <v>2646</v>
      </c>
      <c r="I13" s="0" t="s">
        <v>2647</v>
      </c>
      <c r="J13" s="0" t="s">
        <v>2648</v>
      </c>
      <c r="K13" s="0" t="s">
        <v>2649</v>
      </c>
      <c r="L13" s="0" t="s">
        <v>261</v>
      </c>
      <c r="M13" s="0" t="s">
        <v>285</v>
      </c>
      <c r="N13" s="0" t="s">
        <v>69</v>
      </c>
      <c r="O13" s="0" t="s">
        <v>335</v>
      </c>
      <c r="P13" s="0" t="s">
        <v>264</v>
      </c>
      <c r="Q13" s="0" t="s">
        <v>333</v>
      </c>
      <c r="R13" s="0" t="s">
        <v>305</v>
      </c>
      <c r="S13" s="0" t="s">
        <v>334</v>
      </c>
      <c r="U13" s="0" t="s">
        <v>261</v>
      </c>
      <c r="V13" s="0" t="s">
        <v>337</v>
      </c>
      <c r="W13" s="0" t="s">
        <v>269</v>
      </c>
      <c r="X13" s="0" t="s">
        <v>338</v>
      </c>
      <c r="Y13" s="0" t="s">
        <v>769</v>
      </c>
      <c r="Z13" s="0" t="s">
        <v>264</v>
      </c>
      <c r="AA13" s="0" t="s">
        <v>267</v>
      </c>
      <c r="AB13" s="0" t="s">
        <v>271</v>
      </c>
      <c r="AC13" s="0" t="s">
        <v>272</v>
      </c>
      <c r="AD13" s="0" t="s">
        <v>770</v>
      </c>
      <c r="AE13" s="0" t="s">
        <v>285</v>
      </c>
      <c r="AF13" s="0" t="s">
        <v>274</v>
      </c>
      <c r="AG13" s="0" t="s">
        <v>274</v>
      </c>
      <c r="AH13" s="0" t="s">
        <v>298</v>
      </c>
      <c r="AI13" s="0" t="s">
        <v>771</v>
      </c>
      <c r="AJ13" s="0" t="s">
        <v>2650</v>
      </c>
      <c r="AK13" s="0" t="s">
        <v>2651</v>
      </c>
      <c r="AL13" s="0" t="s">
        <v>1140</v>
      </c>
      <c r="AM13" s="0" t="s">
        <v>2652</v>
      </c>
      <c r="AN13" s="0" t="s">
        <v>2653</v>
      </c>
      <c r="AO13" s="0" t="s">
        <v>2654</v>
      </c>
      <c r="AP13" s="0" t="s">
        <v>2095</v>
      </c>
      <c r="AQ13" s="0" t="n">
        <v>95</v>
      </c>
      <c r="AZ13" s="0" t="s">
        <v>259</v>
      </c>
      <c r="BA13" s="0" t="n">
        <v>1</v>
      </c>
      <c r="BB13" s="0" t="s">
        <v>1812</v>
      </c>
      <c r="BC13" s="0" t="s">
        <v>1813</v>
      </c>
      <c r="BF13" s="0" t="s">
        <v>271</v>
      </c>
      <c r="BG13" s="0" t="s">
        <v>1032</v>
      </c>
      <c r="BH13" s="0" t="s">
        <v>944</v>
      </c>
      <c r="BI13" s="0" t="s">
        <v>1033</v>
      </c>
      <c r="BJ13" s="0" t="s">
        <v>1034</v>
      </c>
      <c r="BK13" s="0" t="s">
        <v>1032</v>
      </c>
      <c r="DN13" s="0" t="s">
        <v>2655</v>
      </c>
      <c r="DO13" s="0" t="s">
        <v>2656</v>
      </c>
      <c r="DP13" s="0" t="s">
        <v>2657</v>
      </c>
      <c r="DQ13" s="0" t="s">
        <v>2658</v>
      </c>
      <c r="DR13" s="0" t="n">
        <v>9</v>
      </c>
      <c r="DS13" s="0" t="s">
        <v>2659</v>
      </c>
      <c r="DX13" s="0" t="s">
        <v>873</v>
      </c>
      <c r="EC13" s="0" t="n">
        <v>55</v>
      </c>
      <c r="EN13" s="0" t="n">
        <v>12</v>
      </c>
      <c r="EP13" s="0" t="s">
        <v>497</v>
      </c>
      <c r="EQ13" s="0" t="s">
        <v>1682</v>
      </c>
      <c r="ER13" s="0" t="s">
        <v>1704</v>
      </c>
      <c r="ES13" s="0" t="s">
        <v>1705</v>
      </c>
      <c r="ET13" s="0" t="s">
        <v>1706</v>
      </c>
    </row>
    <row r="14" customFormat="false" ht="15" hidden="false" customHeight="false" outlineLevel="0" collapsed="false">
      <c r="A14" s="0" t="s">
        <v>1141</v>
      </c>
      <c r="B14" s="0" t="s">
        <v>84</v>
      </c>
      <c r="C14" s="0" t="s">
        <v>1142</v>
      </c>
      <c r="D14" s="0" t="s">
        <v>1109</v>
      </c>
      <c r="E14" s="0" t="s">
        <v>858</v>
      </c>
      <c r="F14" s="0" t="n">
        <v>13</v>
      </c>
      <c r="G14" s="0" t="s">
        <v>1143</v>
      </c>
      <c r="H14" s="0" t="s">
        <v>2660</v>
      </c>
      <c r="I14" s="0" t="s">
        <v>2661</v>
      </c>
      <c r="J14" s="0" t="s">
        <v>2662</v>
      </c>
      <c r="K14" s="0" t="s">
        <v>2663</v>
      </c>
      <c r="L14" s="0" t="s">
        <v>358</v>
      </c>
      <c r="M14" s="0" t="s">
        <v>304</v>
      </c>
      <c r="N14" s="0" t="s">
        <v>359</v>
      </c>
      <c r="O14" s="0" t="s">
        <v>308</v>
      </c>
      <c r="P14" s="0" t="s">
        <v>262</v>
      </c>
      <c r="Q14" s="0" t="s">
        <v>263</v>
      </c>
      <c r="R14" s="0" t="s">
        <v>360</v>
      </c>
      <c r="S14" s="0" t="s">
        <v>59</v>
      </c>
      <c r="U14" s="0" t="s">
        <v>308</v>
      </c>
      <c r="V14" s="0" t="s">
        <v>337</v>
      </c>
      <c r="W14" s="0" t="s">
        <v>338</v>
      </c>
      <c r="X14" s="0" t="s">
        <v>296</v>
      </c>
      <c r="Y14" s="0" t="s">
        <v>778</v>
      </c>
      <c r="Z14" s="0" t="s">
        <v>262</v>
      </c>
      <c r="AA14" s="0" t="s">
        <v>314</v>
      </c>
      <c r="AB14" s="0" t="s">
        <v>779</v>
      </c>
      <c r="AC14" s="0" t="s">
        <v>299</v>
      </c>
      <c r="AD14" s="0" t="s">
        <v>780</v>
      </c>
      <c r="AE14" s="0" t="s">
        <v>263</v>
      </c>
      <c r="AF14" s="0" t="s">
        <v>274</v>
      </c>
      <c r="AG14" s="0" t="s">
        <v>275</v>
      </c>
      <c r="AH14" s="0" t="s">
        <v>276</v>
      </c>
      <c r="AI14" s="0" t="s">
        <v>751</v>
      </c>
      <c r="AJ14" s="0" t="s">
        <v>2664</v>
      </c>
      <c r="AK14" s="0" t="s">
        <v>2665</v>
      </c>
      <c r="AL14" s="0" t="s">
        <v>1144</v>
      </c>
      <c r="AM14" s="0" t="s">
        <v>2666</v>
      </c>
      <c r="AN14" s="0" t="s">
        <v>2667</v>
      </c>
      <c r="AO14" s="0" t="s">
        <v>2668</v>
      </c>
      <c r="AP14" s="0" t="s">
        <v>2510</v>
      </c>
      <c r="AQ14" s="0" t="n">
        <v>103</v>
      </c>
      <c r="AZ14" s="0" t="s">
        <v>425</v>
      </c>
      <c r="BA14" s="0" t="n">
        <v>1</v>
      </c>
      <c r="BB14" s="0" t="s">
        <v>1814</v>
      </c>
      <c r="BC14" s="0" t="s">
        <v>1155</v>
      </c>
      <c r="BF14" s="0" t="s">
        <v>410</v>
      </c>
      <c r="BG14" s="0" t="s">
        <v>1004</v>
      </c>
      <c r="BH14" s="0" t="s">
        <v>1001</v>
      </c>
      <c r="BI14" s="0" t="s">
        <v>1005</v>
      </c>
      <c r="BJ14" s="0" t="s">
        <v>1006</v>
      </c>
      <c r="BK14" s="0" t="s">
        <v>1004</v>
      </c>
      <c r="DN14" s="0" t="s">
        <v>2669</v>
      </c>
      <c r="DO14" s="0" t="s">
        <v>1691</v>
      </c>
      <c r="DP14" s="0" t="s">
        <v>751</v>
      </c>
      <c r="DQ14" s="0" t="s">
        <v>2670</v>
      </c>
      <c r="DR14" s="0" t="n">
        <v>3</v>
      </c>
      <c r="DS14" s="0" t="s">
        <v>2471</v>
      </c>
      <c r="EC14" s="0" t="n">
        <v>60</v>
      </c>
      <c r="EN14" s="0" t="n">
        <v>13</v>
      </c>
      <c r="EP14" s="0" t="s">
        <v>541</v>
      </c>
      <c r="EQ14" s="0" t="s">
        <v>1707</v>
      </c>
      <c r="ER14" s="0" t="s">
        <v>1704</v>
      </c>
      <c r="ES14" s="0" t="s">
        <v>1708</v>
      </c>
      <c r="ET14" s="0" t="s">
        <v>1709</v>
      </c>
    </row>
    <row r="15" customFormat="false" ht="15" hidden="false" customHeight="false" outlineLevel="0" collapsed="false">
      <c r="A15" s="0" t="s">
        <v>1145</v>
      </c>
      <c r="B15" s="0" t="s">
        <v>84</v>
      </c>
      <c r="C15" s="0" t="s">
        <v>1131</v>
      </c>
      <c r="D15" s="0" t="s">
        <v>1127</v>
      </c>
      <c r="E15" s="0" t="s">
        <v>856</v>
      </c>
      <c r="F15" s="0" t="n">
        <v>14</v>
      </c>
      <c r="G15" s="0" t="s">
        <v>1146</v>
      </c>
      <c r="H15" s="0" t="s">
        <v>2671</v>
      </c>
      <c r="I15" s="0" t="s">
        <v>2672</v>
      </c>
      <c r="J15" s="0" t="s">
        <v>2673</v>
      </c>
      <c r="K15" s="0" t="s">
        <v>2674</v>
      </c>
      <c r="L15" s="0" t="s">
        <v>667</v>
      </c>
      <c r="M15" s="0" t="s">
        <v>398</v>
      </c>
      <c r="N15" s="0" t="s">
        <v>396</v>
      </c>
      <c r="O15" s="0" t="s">
        <v>397</v>
      </c>
      <c r="P15" s="0" t="s">
        <v>739</v>
      </c>
      <c r="Q15" s="0" t="s">
        <v>399</v>
      </c>
      <c r="R15" s="0" t="s">
        <v>351</v>
      </c>
      <c r="S15" s="0" t="s">
        <v>344</v>
      </c>
      <c r="U15" s="0" t="s">
        <v>667</v>
      </c>
      <c r="V15" s="0" t="s">
        <v>294</v>
      </c>
      <c r="W15" s="0" t="s">
        <v>272</v>
      </c>
      <c r="X15" s="0" t="s">
        <v>292</v>
      </c>
      <c r="Y15" s="0" t="s">
        <v>788</v>
      </c>
      <c r="Z15" s="0" t="s">
        <v>396</v>
      </c>
      <c r="AA15" s="0" t="s">
        <v>296</v>
      </c>
      <c r="AB15" s="0" t="s">
        <v>338</v>
      </c>
      <c r="AC15" s="0" t="s">
        <v>267</v>
      </c>
      <c r="AD15" s="0" t="s">
        <v>789</v>
      </c>
      <c r="AE15" s="0" t="s">
        <v>398</v>
      </c>
      <c r="AF15" s="0" t="s">
        <v>274</v>
      </c>
      <c r="AG15" s="0" t="s">
        <v>298</v>
      </c>
      <c r="AH15" s="0" t="s">
        <v>314</v>
      </c>
      <c r="AI15" s="0" t="s">
        <v>790</v>
      </c>
      <c r="AJ15" s="0" t="s">
        <v>2675</v>
      </c>
      <c r="AK15" s="0" t="s">
        <v>2676</v>
      </c>
      <c r="AL15" s="0" t="s">
        <v>1147</v>
      </c>
      <c r="AM15" s="0" t="s">
        <v>2677</v>
      </c>
      <c r="AN15" s="0" t="s">
        <v>2678</v>
      </c>
      <c r="AO15" s="0" t="s">
        <v>2679</v>
      </c>
      <c r="AP15" s="0" t="s">
        <v>2532</v>
      </c>
      <c r="AQ15" s="0" t="n">
        <v>111</v>
      </c>
      <c r="AZ15" s="0" t="s">
        <v>333</v>
      </c>
      <c r="BA15" s="0" t="n">
        <v>1</v>
      </c>
      <c r="BB15" s="0" t="s">
        <v>1815</v>
      </c>
      <c r="BC15" s="0" t="s">
        <v>1816</v>
      </c>
      <c r="BF15" s="0" t="s">
        <v>327</v>
      </c>
      <c r="BG15" s="0" t="s">
        <v>1058</v>
      </c>
      <c r="BH15" s="0" t="s">
        <v>938</v>
      </c>
      <c r="BI15" s="0" t="s">
        <v>1059</v>
      </c>
      <c r="BJ15" s="0" t="s">
        <v>1060</v>
      </c>
      <c r="BK15" s="0" t="s">
        <v>1058</v>
      </c>
      <c r="DN15" s="0" t="s">
        <v>2680</v>
      </c>
      <c r="DO15" s="0" t="s">
        <v>1945</v>
      </c>
      <c r="DP15" s="0" t="s">
        <v>2681</v>
      </c>
      <c r="DQ15" s="0" t="s">
        <v>2682</v>
      </c>
      <c r="DR15" s="0" t="n">
        <v>4</v>
      </c>
      <c r="DS15" s="0" t="s">
        <v>2493</v>
      </c>
      <c r="EC15" s="0" t="n">
        <v>65</v>
      </c>
      <c r="EN15" s="0" t="n">
        <v>14</v>
      </c>
      <c r="EP15" s="0" t="s">
        <v>1710</v>
      </c>
      <c r="EQ15" s="0" t="s">
        <v>1711</v>
      </c>
      <c r="ER15" s="0" t="s">
        <v>1712</v>
      </c>
      <c r="ES15" s="0" t="s">
        <v>1713</v>
      </c>
      <c r="ET15" s="0" t="s">
        <v>1714</v>
      </c>
    </row>
    <row r="16" customFormat="false" ht="15" hidden="false" customHeight="false" outlineLevel="0" collapsed="false">
      <c r="A16" s="0" t="s">
        <v>1148</v>
      </c>
      <c r="B16" s="0" t="s">
        <v>84</v>
      </c>
      <c r="C16" s="0" t="s">
        <v>1142</v>
      </c>
      <c r="D16" s="0" t="s">
        <v>1109</v>
      </c>
      <c r="E16" s="0" t="s">
        <v>858</v>
      </c>
      <c r="F16" s="0" t="n">
        <v>15</v>
      </c>
      <c r="G16" s="0" t="s">
        <v>1149</v>
      </c>
      <c r="H16" s="0" t="s">
        <v>2683</v>
      </c>
      <c r="I16" s="0" t="s">
        <v>2684</v>
      </c>
      <c r="J16" s="0" t="s">
        <v>2685</v>
      </c>
      <c r="K16" s="0" t="s">
        <v>2686</v>
      </c>
      <c r="L16" s="0" t="s">
        <v>333</v>
      </c>
      <c r="M16" s="0" t="s">
        <v>379</v>
      </c>
      <c r="N16" s="0" t="s">
        <v>398</v>
      </c>
      <c r="O16" s="0" t="s">
        <v>407</v>
      </c>
      <c r="P16" s="0" t="s">
        <v>285</v>
      </c>
      <c r="Q16" s="0" t="s">
        <v>380</v>
      </c>
      <c r="R16" s="0" t="s">
        <v>335</v>
      </c>
      <c r="S16" s="0" t="s">
        <v>344</v>
      </c>
      <c r="U16" s="0" t="s">
        <v>407</v>
      </c>
      <c r="V16" s="0" t="s">
        <v>326</v>
      </c>
      <c r="W16" s="0" t="s">
        <v>323</v>
      </c>
      <c r="X16" s="0" t="s">
        <v>410</v>
      </c>
      <c r="Y16" s="0" t="s">
        <v>795</v>
      </c>
      <c r="Z16" s="0" t="s">
        <v>379</v>
      </c>
      <c r="AA16" s="0" t="s">
        <v>294</v>
      </c>
      <c r="AB16" s="0" t="s">
        <v>272</v>
      </c>
      <c r="AC16" s="0" t="s">
        <v>291</v>
      </c>
      <c r="AD16" s="0" t="s">
        <v>751</v>
      </c>
      <c r="AE16" s="0" t="s">
        <v>335</v>
      </c>
      <c r="AF16" s="0" t="s">
        <v>274</v>
      </c>
      <c r="AG16" s="0" t="s">
        <v>298</v>
      </c>
      <c r="AH16" s="0" t="s">
        <v>299</v>
      </c>
      <c r="AI16" s="0" t="s">
        <v>796</v>
      </c>
      <c r="AJ16" s="0" t="s">
        <v>2687</v>
      </c>
      <c r="AK16" s="0" t="s">
        <v>2688</v>
      </c>
      <c r="AL16" s="0" t="s">
        <v>1150</v>
      </c>
      <c r="AM16" s="0" t="s">
        <v>2689</v>
      </c>
      <c r="AN16" s="0" t="s">
        <v>2690</v>
      </c>
      <c r="AO16" s="0" t="s">
        <v>2691</v>
      </c>
      <c r="AP16" s="0" t="s">
        <v>2532</v>
      </c>
      <c r="AQ16" s="0" t="n">
        <v>119</v>
      </c>
      <c r="AZ16" s="0" t="s">
        <v>306</v>
      </c>
      <c r="BA16" s="0" t="n">
        <v>2</v>
      </c>
      <c r="BB16" s="0" t="s">
        <v>1817</v>
      </c>
      <c r="BC16" s="0" t="s">
        <v>1818</v>
      </c>
      <c r="BF16" s="0" t="s">
        <v>268</v>
      </c>
      <c r="BG16" s="0" t="s">
        <v>1026</v>
      </c>
      <c r="BH16" s="0" t="s">
        <v>944</v>
      </c>
      <c r="BI16" s="0" t="s">
        <v>1027</v>
      </c>
      <c r="BJ16" s="0" t="s">
        <v>1028</v>
      </c>
      <c r="BK16" s="0" t="s">
        <v>1026</v>
      </c>
      <c r="DN16" s="0" t="s">
        <v>2692</v>
      </c>
      <c r="DO16" s="0" t="s">
        <v>1945</v>
      </c>
      <c r="DP16" s="0" t="s">
        <v>2693</v>
      </c>
      <c r="DQ16" s="0" t="s">
        <v>2694</v>
      </c>
      <c r="DR16" s="0" t="n">
        <v>4</v>
      </c>
      <c r="DS16" s="0" t="s">
        <v>2005</v>
      </c>
      <c r="EC16" s="0" t="n">
        <v>70</v>
      </c>
      <c r="EN16" s="0" t="n">
        <v>15</v>
      </c>
      <c r="EP16" s="0" t="s">
        <v>1715</v>
      </c>
      <c r="EQ16" s="0" t="s">
        <v>1716</v>
      </c>
      <c r="ER16" s="0" t="s">
        <v>1712</v>
      </c>
      <c r="ES16" s="0" t="s">
        <v>1717</v>
      </c>
      <c r="ET16" s="0" t="s">
        <v>1718</v>
      </c>
    </row>
    <row r="17" customFormat="false" ht="15" hidden="false" customHeight="false" outlineLevel="0" collapsed="false">
      <c r="A17" s="0" t="s">
        <v>1151</v>
      </c>
      <c r="B17" s="0" t="s">
        <v>797</v>
      </c>
      <c r="C17" s="0" t="s">
        <v>1152</v>
      </c>
      <c r="D17" s="0" t="s">
        <v>1127</v>
      </c>
      <c r="E17" s="0" t="s">
        <v>856</v>
      </c>
      <c r="F17" s="0" t="n">
        <v>16</v>
      </c>
      <c r="G17" s="0" t="s">
        <v>1153</v>
      </c>
      <c r="H17" s="0" t="s">
        <v>2695</v>
      </c>
      <c r="I17" s="0" t="s">
        <v>2696</v>
      </c>
      <c r="J17" s="0" t="s">
        <v>2697</v>
      </c>
      <c r="K17" s="0" t="s">
        <v>2698</v>
      </c>
      <c r="L17" s="0" t="s">
        <v>803</v>
      </c>
      <c r="M17" s="0" t="s">
        <v>450</v>
      </c>
      <c r="N17" s="0" t="s">
        <v>358</v>
      </c>
      <c r="O17" s="0" t="s">
        <v>388</v>
      </c>
      <c r="P17" s="0" t="s">
        <v>389</v>
      </c>
      <c r="Q17" s="0" t="s">
        <v>359</v>
      </c>
      <c r="R17" s="0" t="s">
        <v>431</v>
      </c>
      <c r="S17" s="0" t="s">
        <v>319</v>
      </c>
      <c r="U17" s="0" t="s">
        <v>803</v>
      </c>
      <c r="V17" s="0" t="s">
        <v>323</v>
      </c>
      <c r="W17" s="0" t="s">
        <v>267</v>
      </c>
      <c r="X17" s="0" t="s">
        <v>324</v>
      </c>
      <c r="Y17" s="0" t="s">
        <v>804</v>
      </c>
      <c r="Z17" s="0" t="s">
        <v>450</v>
      </c>
      <c r="AA17" s="0" t="s">
        <v>353</v>
      </c>
      <c r="AB17" s="0" t="s">
        <v>294</v>
      </c>
      <c r="AC17" s="0" t="s">
        <v>402</v>
      </c>
      <c r="AD17" s="0" t="s">
        <v>751</v>
      </c>
      <c r="AE17" s="0" t="s">
        <v>389</v>
      </c>
      <c r="AF17" s="0" t="s">
        <v>274</v>
      </c>
      <c r="AG17" s="0" t="s">
        <v>298</v>
      </c>
      <c r="AH17" s="0" t="s">
        <v>299</v>
      </c>
      <c r="AI17" s="0" t="s">
        <v>763</v>
      </c>
      <c r="AJ17" s="0" t="s">
        <v>2699</v>
      </c>
      <c r="AK17" s="0" t="s">
        <v>2700</v>
      </c>
      <c r="AL17" s="0" t="s">
        <v>1154</v>
      </c>
      <c r="AM17" s="0" t="s">
        <v>2701</v>
      </c>
      <c r="AN17" s="0" t="s">
        <v>2702</v>
      </c>
      <c r="AO17" s="0" t="s">
        <v>2703</v>
      </c>
      <c r="AP17" s="0" t="s">
        <v>2532</v>
      </c>
      <c r="AQ17" s="0" t="n">
        <v>127</v>
      </c>
      <c r="AZ17" s="0" t="s">
        <v>87</v>
      </c>
      <c r="BA17" s="0" t="n">
        <v>2</v>
      </c>
      <c r="BB17" s="0" t="s">
        <v>1819</v>
      </c>
      <c r="BC17" s="0" t="s">
        <v>85</v>
      </c>
      <c r="BF17" s="0" t="s">
        <v>292</v>
      </c>
      <c r="BG17" s="0" t="s">
        <v>1045</v>
      </c>
      <c r="BH17" s="0" t="s">
        <v>1046</v>
      </c>
      <c r="BI17" s="0" t="s">
        <v>1047</v>
      </c>
      <c r="BJ17" s="0" t="s">
        <v>1048</v>
      </c>
      <c r="BK17" s="0" t="s">
        <v>1045</v>
      </c>
      <c r="DN17" s="0" t="s">
        <v>2704</v>
      </c>
      <c r="DO17" s="0" t="s">
        <v>1949</v>
      </c>
      <c r="DP17" s="0" t="s">
        <v>2553</v>
      </c>
      <c r="DQ17" s="0" t="s">
        <v>2705</v>
      </c>
      <c r="DR17" s="0" t="n">
        <v>5</v>
      </c>
      <c r="DS17" s="0" t="s">
        <v>2537</v>
      </c>
      <c r="EC17" s="0" t="n">
        <v>75</v>
      </c>
      <c r="EN17" s="0" t="n">
        <v>16</v>
      </c>
      <c r="EP17" s="0" t="s">
        <v>1719</v>
      </c>
      <c r="EQ17" s="0" t="s">
        <v>1720</v>
      </c>
      <c r="ER17" s="0" t="s">
        <v>1712</v>
      </c>
      <c r="ES17" s="0" t="s">
        <v>1721</v>
      </c>
      <c r="ET17" s="0" t="s">
        <v>1722</v>
      </c>
    </row>
    <row r="18" customFormat="false" ht="15" hidden="false" customHeight="false" outlineLevel="0" collapsed="false">
      <c r="A18" s="0" t="s">
        <v>1155</v>
      </c>
      <c r="B18" s="0" t="s">
        <v>797</v>
      </c>
      <c r="C18" s="0" t="s">
        <v>1142</v>
      </c>
      <c r="D18" s="0" t="s">
        <v>1109</v>
      </c>
      <c r="E18" s="0" t="s">
        <v>858</v>
      </c>
      <c r="F18" s="0" t="n">
        <v>17</v>
      </c>
      <c r="G18" s="0" t="s">
        <v>1156</v>
      </c>
      <c r="H18" s="0" t="s">
        <v>2706</v>
      </c>
      <c r="I18" s="0" t="s">
        <v>2707</v>
      </c>
      <c r="J18" s="0" t="s">
        <v>2708</v>
      </c>
      <c r="K18" s="0" t="s">
        <v>2709</v>
      </c>
      <c r="L18" s="0" t="s">
        <v>284</v>
      </c>
      <c r="M18" s="0" t="s">
        <v>425</v>
      </c>
      <c r="N18" s="0" t="s">
        <v>263</v>
      </c>
      <c r="O18" s="0" t="s">
        <v>440</v>
      </c>
      <c r="P18" s="0" t="s">
        <v>408</v>
      </c>
      <c r="Q18" s="0" t="s">
        <v>285</v>
      </c>
      <c r="R18" s="0" t="s">
        <v>360</v>
      </c>
      <c r="S18" s="0" t="s">
        <v>65</v>
      </c>
      <c r="U18" s="0" t="s">
        <v>440</v>
      </c>
      <c r="V18" s="0" t="s">
        <v>326</v>
      </c>
      <c r="W18" s="0" t="s">
        <v>327</v>
      </c>
      <c r="X18" s="0" t="s">
        <v>736</v>
      </c>
      <c r="Y18" s="0" t="s">
        <v>811</v>
      </c>
      <c r="Z18" s="0" t="s">
        <v>408</v>
      </c>
      <c r="AA18" s="0" t="s">
        <v>410</v>
      </c>
      <c r="AB18" s="0" t="s">
        <v>353</v>
      </c>
      <c r="AC18" s="0" t="s">
        <v>323</v>
      </c>
      <c r="AD18" s="0" t="s">
        <v>812</v>
      </c>
      <c r="AE18" s="0" t="s">
        <v>263</v>
      </c>
      <c r="AF18" s="0" t="s">
        <v>274</v>
      </c>
      <c r="AG18" s="0" t="s">
        <v>314</v>
      </c>
      <c r="AH18" s="0" t="s">
        <v>298</v>
      </c>
      <c r="AI18" s="0" t="s">
        <v>813</v>
      </c>
      <c r="AJ18" s="0" t="s">
        <v>2687</v>
      </c>
      <c r="AK18" s="0" t="s">
        <v>2710</v>
      </c>
      <c r="AL18" s="0" t="s">
        <v>1157</v>
      </c>
      <c r="AM18" s="0" t="s">
        <v>2711</v>
      </c>
      <c r="AN18" s="0" t="s">
        <v>2712</v>
      </c>
      <c r="AO18" s="0" t="s">
        <v>2713</v>
      </c>
      <c r="AP18" s="0" t="s">
        <v>2488</v>
      </c>
      <c r="AQ18" s="0" t="n">
        <v>135</v>
      </c>
      <c r="AZ18" s="0" t="s">
        <v>367</v>
      </c>
      <c r="BA18" s="0" t="n">
        <v>2</v>
      </c>
      <c r="BB18" s="0" t="s">
        <v>1820</v>
      </c>
      <c r="BC18" s="0" t="s">
        <v>1821</v>
      </c>
      <c r="BF18" s="0" t="s">
        <v>2486</v>
      </c>
      <c r="BG18" s="0" t="s">
        <v>2714</v>
      </c>
      <c r="BH18" s="0" t="s">
        <v>157</v>
      </c>
      <c r="BI18" s="0" t="s">
        <v>2613</v>
      </c>
      <c r="BJ18" s="0" t="s">
        <v>2614</v>
      </c>
      <c r="BK18" s="0" t="s">
        <v>2714</v>
      </c>
      <c r="DN18" s="0" t="s">
        <v>2715</v>
      </c>
      <c r="DO18" s="0" t="s">
        <v>1954</v>
      </c>
      <c r="DP18" s="0" t="s">
        <v>2570</v>
      </c>
      <c r="DQ18" s="0" t="s">
        <v>2716</v>
      </c>
      <c r="DR18" s="0" t="n">
        <v>6</v>
      </c>
      <c r="DS18" s="0" t="s">
        <v>2555</v>
      </c>
      <c r="EC18" s="0" t="n">
        <v>80</v>
      </c>
      <c r="EN18" s="0" t="n">
        <v>17</v>
      </c>
      <c r="EP18" s="0" t="s">
        <v>1723</v>
      </c>
      <c r="EQ18" s="0" t="s">
        <v>1724</v>
      </c>
      <c r="ER18" s="0" t="s">
        <v>1712</v>
      </c>
      <c r="ES18" s="0" t="s">
        <v>1725</v>
      </c>
      <c r="ET18" s="0" t="s">
        <v>1726</v>
      </c>
    </row>
    <row r="19" customFormat="false" ht="15" hidden="false" customHeight="false" outlineLevel="0" collapsed="false">
      <c r="A19" s="0" t="s">
        <v>1158</v>
      </c>
      <c r="B19" s="0" t="s">
        <v>797</v>
      </c>
      <c r="C19" s="0" t="s">
        <v>1159</v>
      </c>
      <c r="D19" s="0" t="s">
        <v>1109</v>
      </c>
      <c r="E19" s="0" t="s">
        <v>857</v>
      </c>
      <c r="F19" s="0" t="n">
        <v>18</v>
      </c>
      <c r="G19" s="0" t="s">
        <v>1160</v>
      </c>
      <c r="H19" s="0" t="s">
        <v>2717</v>
      </c>
      <c r="I19" s="0" t="s">
        <v>2718</v>
      </c>
      <c r="J19" s="0" t="s">
        <v>2719</v>
      </c>
      <c r="K19" s="0" t="s">
        <v>2720</v>
      </c>
      <c r="L19" s="0" t="s">
        <v>358</v>
      </c>
      <c r="M19" s="0" t="s">
        <v>378</v>
      </c>
      <c r="N19" s="0" t="s">
        <v>388</v>
      </c>
      <c r="O19" s="0" t="s">
        <v>389</v>
      </c>
      <c r="P19" s="0" t="s">
        <v>359</v>
      </c>
      <c r="Q19" s="0" t="s">
        <v>319</v>
      </c>
      <c r="R19" s="0" t="s">
        <v>62</v>
      </c>
      <c r="S19" s="0" t="s">
        <v>309</v>
      </c>
      <c r="U19" s="0" t="s">
        <v>388</v>
      </c>
      <c r="V19" s="0" t="s">
        <v>326</v>
      </c>
      <c r="W19" s="0" t="s">
        <v>267</v>
      </c>
      <c r="X19" s="0" t="s">
        <v>269</v>
      </c>
      <c r="Y19" s="0" t="s">
        <v>822</v>
      </c>
      <c r="Z19" s="0" t="s">
        <v>62</v>
      </c>
      <c r="AA19" s="0" t="s">
        <v>326</v>
      </c>
      <c r="AB19" s="0" t="s">
        <v>294</v>
      </c>
      <c r="AC19" s="0" t="s">
        <v>295</v>
      </c>
      <c r="AD19" s="0" t="s">
        <v>823</v>
      </c>
      <c r="AE19" s="0" t="s">
        <v>389</v>
      </c>
      <c r="AF19" s="0" t="s">
        <v>274</v>
      </c>
      <c r="AG19" s="0" t="s">
        <v>299</v>
      </c>
      <c r="AH19" s="0" t="s">
        <v>298</v>
      </c>
      <c r="AI19" s="0" t="s">
        <v>751</v>
      </c>
      <c r="AJ19" s="0" t="s">
        <v>2721</v>
      </c>
      <c r="AK19" s="0" t="s">
        <v>2722</v>
      </c>
      <c r="AL19" s="0" t="s">
        <v>1161</v>
      </c>
      <c r="AM19" s="0" t="s">
        <v>2723</v>
      </c>
      <c r="AN19" s="0" t="s">
        <v>2724</v>
      </c>
      <c r="AO19" s="0" t="s">
        <v>2725</v>
      </c>
      <c r="AP19" s="0" t="s">
        <v>2095</v>
      </c>
      <c r="AQ19" s="0" t="n">
        <v>143</v>
      </c>
      <c r="AZ19" s="0" t="s">
        <v>1822</v>
      </c>
      <c r="BA19" s="0" t="n">
        <v>2</v>
      </c>
      <c r="BB19" s="0" t="s">
        <v>1823</v>
      </c>
      <c r="BC19" s="0" t="s">
        <v>751</v>
      </c>
      <c r="BF19" s="0" t="s">
        <v>269</v>
      </c>
      <c r="BG19" s="0" t="s">
        <v>1023</v>
      </c>
      <c r="BH19" s="0" t="s">
        <v>944</v>
      </c>
      <c r="BI19" s="0" t="s">
        <v>1024</v>
      </c>
      <c r="BJ19" s="0" t="s">
        <v>1025</v>
      </c>
      <c r="BK19" s="0" t="s">
        <v>1023</v>
      </c>
      <c r="DN19" s="0" t="s">
        <v>2726</v>
      </c>
      <c r="DO19" s="0" t="s">
        <v>1954</v>
      </c>
      <c r="DP19" s="0" t="s">
        <v>2584</v>
      </c>
      <c r="DQ19" s="0" t="s">
        <v>2727</v>
      </c>
      <c r="DR19" s="0" t="n">
        <v>6</v>
      </c>
      <c r="DS19" s="0" t="s">
        <v>2016</v>
      </c>
      <c r="EC19" s="0" t="n">
        <v>85</v>
      </c>
      <c r="EN19" s="0" t="n">
        <v>18</v>
      </c>
      <c r="EP19" s="0" t="s">
        <v>1727</v>
      </c>
      <c r="EQ19" s="0" t="s">
        <v>1728</v>
      </c>
      <c r="ER19" s="0" t="s">
        <v>1712</v>
      </c>
      <c r="ES19" s="0" t="s">
        <v>1729</v>
      </c>
      <c r="ET19" s="0" t="s">
        <v>1730</v>
      </c>
    </row>
    <row r="20" customFormat="false" ht="15" hidden="false" customHeight="false" outlineLevel="0" collapsed="false">
      <c r="A20" s="0" t="s">
        <v>1162</v>
      </c>
      <c r="B20" s="0" t="s">
        <v>797</v>
      </c>
      <c r="C20" s="0" t="s">
        <v>58</v>
      </c>
      <c r="D20" s="0" t="s">
        <v>1109</v>
      </c>
      <c r="E20" s="0" t="s">
        <v>2728</v>
      </c>
      <c r="F20" s="0" t="n">
        <v>19</v>
      </c>
      <c r="G20" s="0" t="s">
        <v>1163</v>
      </c>
      <c r="H20" s="0" t="s">
        <v>2729</v>
      </c>
      <c r="I20" s="0" t="s">
        <v>2730</v>
      </c>
      <c r="J20" s="0" t="s">
        <v>2731</v>
      </c>
      <c r="K20" s="0" t="s">
        <v>2732</v>
      </c>
      <c r="L20" s="0" t="s">
        <v>351</v>
      </c>
      <c r="M20" s="0" t="s">
        <v>320</v>
      </c>
      <c r="N20" s="0" t="s">
        <v>319</v>
      </c>
      <c r="O20" s="0" t="s">
        <v>368</v>
      </c>
      <c r="P20" s="0" t="s">
        <v>367</v>
      </c>
      <c r="Q20" s="0" t="s">
        <v>287</v>
      </c>
      <c r="R20" s="0" t="s">
        <v>309</v>
      </c>
      <c r="S20" s="0" t="s">
        <v>308</v>
      </c>
      <c r="U20" s="0" t="s">
        <v>308</v>
      </c>
      <c r="V20" s="0" t="s">
        <v>451</v>
      </c>
      <c r="W20" s="0" t="s">
        <v>272</v>
      </c>
      <c r="X20" s="0" t="s">
        <v>267</v>
      </c>
      <c r="Y20" s="0" t="s">
        <v>827</v>
      </c>
      <c r="Z20" s="0" t="s">
        <v>368</v>
      </c>
      <c r="AA20" s="0" t="s">
        <v>371</v>
      </c>
      <c r="AB20" s="0" t="s">
        <v>271</v>
      </c>
      <c r="AC20" s="0" t="s">
        <v>269</v>
      </c>
      <c r="AD20" s="0" t="s">
        <v>828</v>
      </c>
      <c r="AE20" s="0" t="s">
        <v>351</v>
      </c>
      <c r="AF20" s="0" t="s">
        <v>373</v>
      </c>
      <c r="AG20" s="0" t="s">
        <v>314</v>
      </c>
      <c r="AH20" s="0" t="s">
        <v>274</v>
      </c>
      <c r="AI20" s="0" t="s">
        <v>829</v>
      </c>
      <c r="AJ20" s="0" t="s">
        <v>2544</v>
      </c>
      <c r="AK20" s="0" t="s">
        <v>2733</v>
      </c>
      <c r="AL20" s="0" t="s">
        <v>1164</v>
      </c>
      <c r="AM20" s="0" t="s">
        <v>2734</v>
      </c>
      <c r="AN20" s="0" t="s">
        <v>2735</v>
      </c>
      <c r="AO20" s="0" t="s">
        <v>2736</v>
      </c>
      <c r="AP20" s="0" t="s">
        <v>2095</v>
      </c>
      <c r="AQ20" s="0" t="n">
        <v>151</v>
      </c>
      <c r="AZ20" s="0" t="s">
        <v>388</v>
      </c>
      <c r="BA20" s="0" t="n">
        <v>2</v>
      </c>
      <c r="BB20" s="0" t="s">
        <v>1824</v>
      </c>
      <c r="BC20" s="0" t="s">
        <v>1825</v>
      </c>
      <c r="BF20" s="0" t="s">
        <v>338</v>
      </c>
      <c r="BG20" s="0" t="s">
        <v>1029</v>
      </c>
      <c r="BH20" s="0" t="s">
        <v>944</v>
      </c>
      <c r="BI20" s="0" t="s">
        <v>1030</v>
      </c>
      <c r="BJ20" s="0" t="s">
        <v>1031</v>
      </c>
      <c r="BK20" s="0" t="s">
        <v>1029</v>
      </c>
      <c r="DN20" s="0" t="s">
        <v>2737</v>
      </c>
      <c r="DO20" s="0" t="s">
        <v>1959</v>
      </c>
      <c r="DP20" s="0" t="s">
        <v>2600</v>
      </c>
      <c r="DQ20" s="0" t="s">
        <v>2738</v>
      </c>
      <c r="DR20" s="0" t="n">
        <v>7</v>
      </c>
      <c r="DS20" s="0" t="s">
        <v>2586</v>
      </c>
      <c r="EC20" s="0" t="n">
        <v>90</v>
      </c>
      <c r="EN20" s="0" t="n">
        <v>19</v>
      </c>
      <c r="EP20" s="0" t="s">
        <v>1731</v>
      </c>
      <c r="EQ20" s="0" t="s">
        <v>1732</v>
      </c>
      <c r="ER20" s="0" t="s">
        <v>1712</v>
      </c>
      <c r="ES20" s="0" t="s">
        <v>1733</v>
      </c>
      <c r="ET20" s="0" t="s">
        <v>1734</v>
      </c>
    </row>
    <row r="21" customFormat="false" ht="15" hidden="false" customHeight="false" outlineLevel="0" collapsed="false">
      <c r="AZ21" s="0" t="s">
        <v>307</v>
      </c>
      <c r="BA21" s="0" t="n">
        <v>2</v>
      </c>
      <c r="BB21" s="0" t="s">
        <v>1826</v>
      </c>
      <c r="BC21" s="0" t="s">
        <v>1827</v>
      </c>
      <c r="BF21" s="0" t="s">
        <v>275</v>
      </c>
      <c r="BG21" s="0" t="s">
        <v>1085</v>
      </c>
      <c r="BH21" s="0" t="s">
        <v>1086</v>
      </c>
      <c r="BI21" s="0" t="s">
        <v>1087</v>
      </c>
      <c r="BJ21" s="0" t="s">
        <v>1088</v>
      </c>
      <c r="BK21" s="0" t="s">
        <v>1085</v>
      </c>
      <c r="DN21" s="0" t="s">
        <v>2739</v>
      </c>
      <c r="DO21" s="0" t="s">
        <v>1959</v>
      </c>
      <c r="DP21" s="0" t="s">
        <v>2643</v>
      </c>
      <c r="DQ21" s="0" t="s">
        <v>2740</v>
      </c>
      <c r="DR21" s="0" t="n">
        <v>7</v>
      </c>
      <c r="DS21" s="0" t="s">
        <v>2602</v>
      </c>
      <c r="EC21" s="0" t="n">
        <v>95</v>
      </c>
      <c r="EN21" s="0" t="n">
        <v>20</v>
      </c>
      <c r="EP21" s="0" t="s">
        <v>1735</v>
      </c>
      <c r="EQ21" s="0" t="s">
        <v>1736</v>
      </c>
      <c r="ER21" s="0" t="s">
        <v>1712</v>
      </c>
      <c r="ES21" s="0" t="s">
        <v>1737</v>
      </c>
      <c r="ET21" s="0" t="s">
        <v>1738</v>
      </c>
    </row>
    <row r="22" customFormat="false" ht="15" hidden="false" customHeight="false" outlineLevel="0" collapsed="false">
      <c r="AZ22" s="0" t="s">
        <v>397</v>
      </c>
      <c r="BA22" s="0" t="n">
        <v>2</v>
      </c>
      <c r="BB22" s="0" t="s">
        <v>1828</v>
      </c>
      <c r="BC22" s="0" t="s">
        <v>1829</v>
      </c>
      <c r="BF22" s="0" t="s">
        <v>779</v>
      </c>
      <c r="BG22" s="0" t="s">
        <v>1097</v>
      </c>
      <c r="BH22" s="0" t="s">
        <v>1094</v>
      </c>
      <c r="BI22" s="0" t="s">
        <v>1098</v>
      </c>
      <c r="BJ22" s="0" t="s">
        <v>1099</v>
      </c>
      <c r="BK22" s="0" t="s">
        <v>1097</v>
      </c>
      <c r="DN22" s="0" t="s">
        <v>2741</v>
      </c>
      <c r="DO22" s="0" t="s">
        <v>1963</v>
      </c>
      <c r="DP22" s="0" t="s">
        <v>2742</v>
      </c>
      <c r="DQ22" s="0" t="s">
        <v>2743</v>
      </c>
      <c r="DR22" s="0" t="n">
        <v>8</v>
      </c>
      <c r="DS22" s="0" t="s">
        <v>2028</v>
      </c>
      <c r="EC22" s="0" t="n">
        <v>100</v>
      </c>
      <c r="EN22" s="0" t="n">
        <v>21</v>
      </c>
      <c r="EP22" s="0" t="s">
        <v>1739</v>
      </c>
      <c r="EQ22" s="0" t="s">
        <v>1740</v>
      </c>
      <c r="ER22" s="0" t="s">
        <v>1712</v>
      </c>
      <c r="ES22" s="0" t="s">
        <v>1741</v>
      </c>
      <c r="ET22" s="0" t="s">
        <v>1742</v>
      </c>
    </row>
    <row r="23" customFormat="false" ht="15" hidden="false" customHeight="false" outlineLevel="0" collapsed="false">
      <c r="AZ23" s="0" t="s">
        <v>739</v>
      </c>
      <c r="BA23" s="0" t="n">
        <v>2</v>
      </c>
      <c r="BB23" s="0" t="s">
        <v>1830</v>
      </c>
      <c r="BC23" s="0" t="s">
        <v>1831</v>
      </c>
      <c r="BF23" s="0" t="s">
        <v>371</v>
      </c>
      <c r="BG23" s="0" t="s">
        <v>1035</v>
      </c>
      <c r="BH23" s="0" t="s">
        <v>1036</v>
      </c>
      <c r="BI23" s="0" t="s">
        <v>1037</v>
      </c>
      <c r="BJ23" s="0" t="s">
        <v>1038</v>
      </c>
      <c r="BK23" s="0" t="s">
        <v>1035</v>
      </c>
      <c r="DN23" s="0" t="s">
        <v>2744</v>
      </c>
      <c r="DO23" s="0" t="s">
        <v>1963</v>
      </c>
      <c r="DP23" s="0" t="s">
        <v>2643</v>
      </c>
      <c r="DQ23" s="0" t="s">
        <v>2745</v>
      </c>
      <c r="DR23" s="0" t="n">
        <v>8</v>
      </c>
      <c r="DS23" s="0" t="s">
        <v>2631</v>
      </c>
      <c r="EN23" s="0" t="n">
        <v>22</v>
      </c>
      <c r="EP23" s="0" t="s">
        <v>1743</v>
      </c>
      <c r="EQ23" s="0" t="s">
        <v>1744</v>
      </c>
      <c r="ER23" s="0" t="s">
        <v>1712</v>
      </c>
      <c r="ES23" s="0" t="s">
        <v>1745</v>
      </c>
      <c r="ET23" s="0" t="s">
        <v>1746</v>
      </c>
    </row>
    <row r="24" customFormat="false" ht="15" hidden="false" customHeight="false" outlineLevel="0" collapsed="false">
      <c r="AZ24" s="0" t="s">
        <v>389</v>
      </c>
      <c r="BA24" s="0" t="n">
        <v>2</v>
      </c>
      <c r="BB24" s="0" t="s">
        <v>1832</v>
      </c>
      <c r="BC24" s="0" t="s">
        <v>1833</v>
      </c>
      <c r="BF24" s="0" t="s">
        <v>267</v>
      </c>
      <c r="BG24" s="0" t="s">
        <v>1020</v>
      </c>
      <c r="BH24" s="0" t="s">
        <v>944</v>
      </c>
      <c r="BI24" s="0" t="s">
        <v>1021</v>
      </c>
      <c r="BJ24" s="0" t="s">
        <v>1022</v>
      </c>
      <c r="BK24" s="0" t="s">
        <v>1020</v>
      </c>
      <c r="DN24" s="0" t="s">
        <v>2746</v>
      </c>
      <c r="DO24" s="0" t="s">
        <v>2656</v>
      </c>
      <c r="DP24" s="0" t="s">
        <v>2747</v>
      </c>
      <c r="DQ24" s="0" t="s">
        <v>2748</v>
      </c>
      <c r="DR24" s="0" t="n">
        <v>9</v>
      </c>
      <c r="DS24" s="0" t="s">
        <v>2645</v>
      </c>
      <c r="EN24" s="0" t="n">
        <v>23</v>
      </c>
      <c r="EP24" s="0" t="s">
        <v>1747</v>
      </c>
      <c r="EQ24" s="0" t="s">
        <v>1748</v>
      </c>
      <c r="ER24" s="0" t="s">
        <v>1712</v>
      </c>
      <c r="ES24" s="0" t="s">
        <v>1749</v>
      </c>
      <c r="ET24" s="0" t="s">
        <v>1750</v>
      </c>
    </row>
    <row r="25" customFormat="false" ht="15" hidden="false" customHeight="false" outlineLevel="0" collapsed="false">
      <c r="AZ25" s="0" t="s">
        <v>359</v>
      </c>
      <c r="BA25" s="0" t="n">
        <v>2</v>
      </c>
      <c r="BB25" s="0" t="s">
        <v>1834</v>
      </c>
      <c r="BC25" s="0" t="s">
        <v>1835</v>
      </c>
      <c r="BF25" s="0" t="s">
        <v>2508</v>
      </c>
      <c r="BG25" s="0" t="s">
        <v>2749</v>
      </c>
      <c r="BH25" s="0" t="s">
        <v>157</v>
      </c>
      <c r="BI25" s="0" t="s">
        <v>2613</v>
      </c>
      <c r="BJ25" s="0" t="s">
        <v>2614</v>
      </c>
      <c r="BK25" s="0" t="s">
        <v>2749</v>
      </c>
      <c r="DN25" s="0" t="s">
        <v>2750</v>
      </c>
      <c r="DO25" s="0" t="s">
        <v>2751</v>
      </c>
      <c r="DP25" s="0" t="s">
        <v>2657</v>
      </c>
      <c r="DQ25" s="0" t="s">
        <v>2752</v>
      </c>
      <c r="DR25" s="0" t="n">
        <v>10</v>
      </c>
      <c r="DS25" s="0" t="s">
        <v>2659</v>
      </c>
      <c r="EN25" s="0" t="n">
        <v>24</v>
      </c>
      <c r="EP25" s="0" t="s">
        <v>1751</v>
      </c>
      <c r="EQ25" s="0" t="s">
        <v>1752</v>
      </c>
      <c r="ER25" s="0" t="s">
        <v>1753</v>
      </c>
      <c r="ES25" s="0" t="s">
        <v>1754</v>
      </c>
      <c r="ET25" s="0" t="s">
        <v>1755</v>
      </c>
    </row>
    <row r="26" customFormat="false" ht="15" hidden="false" customHeight="false" outlineLevel="0" collapsed="false">
      <c r="AZ26" s="0" t="s">
        <v>260</v>
      </c>
      <c r="BA26" s="0" t="n">
        <v>2</v>
      </c>
      <c r="BB26" s="0" t="s">
        <v>1836</v>
      </c>
      <c r="BC26" s="0" t="s">
        <v>1813</v>
      </c>
      <c r="BF26" s="0" t="s">
        <v>296</v>
      </c>
      <c r="BG26" s="0" t="s">
        <v>1039</v>
      </c>
      <c r="BH26" s="0" t="s">
        <v>930</v>
      </c>
      <c r="BI26" s="0" t="s">
        <v>1040</v>
      </c>
      <c r="BJ26" s="0" t="s">
        <v>1041</v>
      </c>
      <c r="BK26" s="0" t="s">
        <v>1039</v>
      </c>
      <c r="DN26" s="0" t="s">
        <v>2753</v>
      </c>
      <c r="DO26" s="0" t="s">
        <v>1691</v>
      </c>
      <c r="DP26" s="0" t="s">
        <v>751</v>
      </c>
      <c r="DQ26" s="0" t="s">
        <v>2754</v>
      </c>
      <c r="DR26" s="0" t="n">
        <v>3</v>
      </c>
      <c r="DS26" s="0" t="s">
        <v>2471</v>
      </c>
      <c r="EN26" s="0" t="n">
        <v>25</v>
      </c>
      <c r="EP26" s="0" t="s">
        <v>1756</v>
      </c>
      <c r="EQ26" s="0" t="s">
        <v>1752</v>
      </c>
      <c r="ER26" s="0" t="s">
        <v>1683</v>
      </c>
      <c r="ES26" s="0" t="s">
        <v>1757</v>
      </c>
      <c r="ET26" s="0" t="s">
        <v>1758</v>
      </c>
    </row>
    <row r="27" customFormat="false" ht="15" hidden="false" customHeight="false" outlineLevel="0" collapsed="false">
      <c r="AZ27" s="0" t="s">
        <v>431</v>
      </c>
      <c r="BA27" s="0" t="n">
        <v>2</v>
      </c>
      <c r="BB27" s="0" t="s">
        <v>1837</v>
      </c>
      <c r="BC27" s="0" t="s">
        <v>1151</v>
      </c>
      <c r="BF27" s="0" t="s">
        <v>373</v>
      </c>
      <c r="BG27" s="0" t="s">
        <v>1073</v>
      </c>
      <c r="BH27" s="0" t="s">
        <v>1067</v>
      </c>
      <c r="BI27" s="0" t="s">
        <v>1074</v>
      </c>
      <c r="BJ27" s="0" t="s">
        <v>1075</v>
      </c>
      <c r="BK27" s="0" t="s">
        <v>1073</v>
      </c>
      <c r="DN27" s="0" t="s">
        <v>2755</v>
      </c>
      <c r="DO27" s="0" t="s">
        <v>1945</v>
      </c>
      <c r="DP27" s="0" t="s">
        <v>2681</v>
      </c>
      <c r="DQ27" s="0" t="s">
        <v>2756</v>
      </c>
      <c r="DR27" s="0" t="n">
        <v>4</v>
      </c>
      <c r="DS27" s="0" t="s">
        <v>2493</v>
      </c>
      <c r="EN27" s="0" t="n">
        <v>26</v>
      </c>
      <c r="EP27" s="0" t="s">
        <v>1759</v>
      </c>
      <c r="EQ27" s="0" t="s">
        <v>1752</v>
      </c>
      <c r="ER27" s="0" t="s">
        <v>1683</v>
      </c>
      <c r="ES27" s="0" t="s">
        <v>1760</v>
      </c>
      <c r="ET27" s="0" t="s">
        <v>1761</v>
      </c>
    </row>
    <row r="28" customFormat="false" ht="15" hidden="false" customHeight="false" outlineLevel="0" collapsed="false">
      <c r="AZ28" s="0" t="s">
        <v>334</v>
      </c>
      <c r="BA28" s="0" t="n">
        <v>2</v>
      </c>
      <c r="BB28" s="0" t="s">
        <v>1838</v>
      </c>
      <c r="BC28" s="0" t="s">
        <v>1839</v>
      </c>
      <c r="BF28" s="0" t="s">
        <v>903</v>
      </c>
      <c r="BG28" s="0" t="s">
        <v>996</v>
      </c>
      <c r="BH28" s="0" t="s">
        <v>997</v>
      </c>
      <c r="BI28" s="0" t="s">
        <v>998</v>
      </c>
      <c r="BJ28" s="0" t="s">
        <v>999</v>
      </c>
      <c r="BK28" s="0" t="s">
        <v>996</v>
      </c>
      <c r="DN28" s="0" t="s">
        <v>2757</v>
      </c>
      <c r="DO28" s="0" t="s">
        <v>1945</v>
      </c>
      <c r="DP28" s="0" t="s">
        <v>2535</v>
      </c>
      <c r="DQ28" s="0" t="s">
        <v>2758</v>
      </c>
      <c r="DR28" s="0" t="n">
        <v>4</v>
      </c>
      <c r="DS28" s="0" t="s">
        <v>2005</v>
      </c>
      <c r="EN28" s="0" t="n">
        <v>27</v>
      </c>
      <c r="EP28" s="0" t="s">
        <v>1762</v>
      </c>
      <c r="EQ28" s="0" t="s">
        <v>1752</v>
      </c>
      <c r="ER28" s="0" t="s">
        <v>1753</v>
      </c>
      <c r="ES28" s="0" t="s">
        <v>1763</v>
      </c>
      <c r="ET28" s="0" t="s">
        <v>1764</v>
      </c>
    </row>
    <row r="29" customFormat="false" ht="15" hidden="false" customHeight="false" outlineLevel="0" collapsed="false">
      <c r="AZ29" s="0" t="s">
        <v>261</v>
      </c>
      <c r="BA29" s="0" t="n">
        <v>3</v>
      </c>
      <c r="BB29" s="0" t="s">
        <v>1840</v>
      </c>
      <c r="BC29" s="0" t="s">
        <v>1841</v>
      </c>
      <c r="BF29" s="0" t="s">
        <v>299</v>
      </c>
      <c r="BG29" s="0" t="s">
        <v>1070</v>
      </c>
      <c r="BH29" s="0" t="s">
        <v>1067</v>
      </c>
      <c r="BI29" s="0" t="s">
        <v>1071</v>
      </c>
      <c r="BJ29" s="0" t="s">
        <v>1072</v>
      </c>
      <c r="BK29" s="0" t="s">
        <v>1070</v>
      </c>
      <c r="DN29" s="0" t="s">
        <v>2759</v>
      </c>
      <c r="DO29" s="0" t="s">
        <v>2760</v>
      </c>
      <c r="DP29" s="0" t="s">
        <v>2761</v>
      </c>
      <c r="DQ29" s="0" t="s">
        <v>2762</v>
      </c>
      <c r="DR29" s="0" t="n">
        <v>5</v>
      </c>
      <c r="DS29" s="0" t="s">
        <v>2537</v>
      </c>
      <c r="EN29" s="0" t="n">
        <v>28</v>
      </c>
      <c r="EP29" s="0" t="s">
        <v>1765</v>
      </c>
      <c r="EQ29" s="0" t="s">
        <v>1752</v>
      </c>
      <c r="ER29" s="0" t="s">
        <v>1695</v>
      </c>
      <c r="ES29" s="0" t="s">
        <v>1766</v>
      </c>
      <c r="ET29" s="0" t="s">
        <v>1767</v>
      </c>
    </row>
    <row r="30" customFormat="false" ht="15" hidden="false" customHeight="false" outlineLevel="0" collapsed="false">
      <c r="AZ30" s="0" t="s">
        <v>308</v>
      </c>
      <c r="BA30" s="0" t="n">
        <v>3</v>
      </c>
      <c r="BB30" s="0" t="s">
        <v>1842</v>
      </c>
      <c r="BC30" s="0" t="s">
        <v>1843</v>
      </c>
      <c r="BF30" s="0" t="s">
        <v>324</v>
      </c>
      <c r="BG30" s="0" t="s">
        <v>1013</v>
      </c>
      <c r="BH30" s="0" t="s">
        <v>1014</v>
      </c>
      <c r="BI30" s="0" t="s">
        <v>1015</v>
      </c>
      <c r="BJ30" s="0" t="s">
        <v>1016</v>
      </c>
      <c r="BK30" s="0" t="s">
        <v>1013</v>
      </c>
      <c r="DN30" s="0" t="s">
        <v>2763</v>
      </c>
      <c r="DO30" s="0" t="s">
        <v>2764</v>
      </c>
      <c r="DP30" s="0" t="s">
        <v>2765</v>
      </c>
      <c r="DQ30" s="0" t="s">
        <v>2766</v>
      </c>
      <c r="DR30" s="0" t="n">
        <v>5</v>
      </c>
      <c r="DS30" s="0" t="s">
        <v>2555</v>
      </c>
      <c r="EN30" s="0" t="n">
        <v>29</v>
      </c>
      <c r="EP30" s="0" t="s">
        <v>1768</v>
      </c>
      <c r="EQ30" s="0" t="s">
        <v>1752</v>
      </c>
      <c r="ER30" s="0" t="s">
        <v>1695</v>
      </c>
      <c r="ES30" s="0" t="s">
        <v>1769</v>
      </c>
      <c r="ET30" s="0" t="s">
        <v>1770</v>
      </c>
    </row>
    <row r="31" customFormat="false" ht="15" hidden="false" customHeight="false" outlineLevel="0" collapsed="false">
      <c r="AZ31" s="0" t="s">
        <v>319</v>
      </c>
      <c r="BA31" s="0" t="n">
        <v>3</v>
      </c>
      <c r="BB31" s="0" t="s">
        <v>1844</v>
      </c>
      <c r="BC31" s="0" t="s">
        <v>1845</v>
      </c>
      <c r="BF31" s="0" t="s">
        <v>2530</v>
      </c>
      <c r="BG31" s="0" t="s">
        <v>2767</v>
      </c>
      <c r="BH31" s="0" t="s">
        <v>157</v>
      </c>
      <c r="BI31" s="0" t="s">
        <v>2613</v>
      </c>
      <c r="BJ31" s="0" t="s">
        <v>2614</v>
      </c>
      <c r="BK31" s="0" t="s">
        <v>2767</v>
      </c>
      <c r="DN31" s="0" t="s">
        <v>2768</v>
      </c>
      <c r="DO31" s="0" t="s">
        <v>1949</v>
      </c>
      <c r="DP31" s="0" t="s">
        <v>2769</v>
      </c>
      <c r="DQ31" s="0" t="s">
        <v>2770</v>
      </c>
      <c r="DR31" s="0" t="n">
        <v>5</v>
      </c>
      <c r="DS31" s="0" t="s">
        <v>2016</v>
      </c>
      <c r="EN31" s="0" t="n">
        <v>30</v>
      </c>
      <c r="EP31" s="0" t="s">
        <v>1771</v>
      </c>
      <c r="EQ31" s="0" t="s">
        <v>1752</v>
      </c>
      <c r="ER31" s="0" t="s">
        <v>1683</v>
      </c>
      <c r="ES31" s="0" t="s">
        <v>1772</v>
      </c>
      <c r="ET31" s="0" t="s">
        <v>1773</v>
      </c>
    </row>
    <row r="32" customFormat="false" ht="15" hidden="false" customHeight="false" outlineLevel="0" collapsed="false">
      <c r="AZ32" s="0" t="s">
        <v>262</v>
      </c>
      <c r="BA32" s="0" t="n">
        <v>3</v>
      </c>
      <c r="BB32" s="0" t="s">
        <v>1846</v>
      </c>
      <c r="BC32" s="0" t="s">
        <v>1847</v>
      </c>
      <c r="BF32" s="0" t="s">
        <v>276</v>
      </c>
      <c r="BG32" s="0" t="s">
        <v>1082</v>
      </c>
      <c r="BH32" s="0" t="s">
        <v>1067</v>
      </c>
      <c r="BI32" s="0" t="s">
        <v>1083</v>
      </c>
      <c r="BJ32" s="0" t="s">
        <v>1084</v>
      </c>
      <c r="BK32" s="0" t="s">
        <v>1082</v>
      </c>
      <c r="DN32" s="0" t="s">
        <v>2771</v>
      </c>
      <c r="DO32" s="0" t="s">
        <v>1954</v>
      </c>
      <c r="DP32" s="0" t="s">
        <v>2600</v>
      </c>
      <c r="DQ32" s="0" t="s">
        <v>2772</v>
      </c>
      <c r="DR32" s="0" t="n">
        <v>6</v>
      </c>
      <c r="DS32" s="0" t="s">
        <v>2586</v>
      </c>
      <c r="EP32" s="0" t="s">
        <v>1774</v>
      </c>
      <c r="EQ32" s="0" t="s">
        <v>1752</v>
      </c>
      <c r="ER32" s="0" t="s">
        <v>1695</v>
      </c>
      <c r="ES32" s="0" t="s">
        <v>1775</v>
      </c>
      <c r="ET32" s="0" t="s">
        <v>1776</v>
      </c>
    </row>
    <row r="33" customFormat="false" ht="15" hidden="false" customHeight="false" outlineLevel="0" collapsed="false">
      <c r="AZ33" s="0" t="s">
        <v>320</v>
      </c>
      <c r="BA33" s="0" t="n">
        <v>3</v>
      </c>
      <c r="BB33" s="0" t="s">
        <v>1848</v>
      </c>
      <c r="BC33" s="0" t="s">
        <v>1849</v>
      </c>
      <c r="BF33" s="0" t="s">
        <v>274</v>
      </c>
      <c r="BG33" s="0" t="s">
        <v>1076</v>
      </c>
      <c r="BH33" s="0" t="s">
        <v>1067</v>
      </c>
      <c r="BI33" s="0" t="s">
        <v>1077</v>
      </c>
      <c r="BJ33" s="0" t="s">
        <v>1078</v>
      </c>
      <c r="BK33" s="0" t="s">
        <v>1076</v>
      </c>
      <c r="DN33" s="0" t="s">
        <v>2773</v>
      </c>
      <c r="DO33" s="0" t="s">
        <v>1959</v>
      </c>
      <c r="DP33" s="0" t="s">
        <v>2600</v>
      </c>
      <c r="DQ33" s="0" t="s">
        <v>2774</v>
      </c>
      <c r="DR33" s="0" t="n">
        <v>7</v>
      </c>
      <c r="DS33" s="0" t="s">
        <v>2602</v>
      </c>
      <c r="EP33" s="0" t="s">
        <v>1777</v>
      </c>
      <c r="EQ33" s="0" t="s">
        <v>1752</v>
      </c>
      <c r="ER33" s="0" t="s">
        <v>1683</v>
      </c>
      <c r="ES33" s="0" t="s">
        <v>1778</v>
      </c>
      <c r="ET33" s="0" t="s">
        <v>1779</v>
      </c>
    </row>
    <row r="34" customFormat="false" ht="15" hidden="false" customHeight="false" outlineLevel="0" collapsed="false">
      <c r="AZ34" s="0" t="s">
        <v>69</v>
      </c>
      <c r="BA34" s="0" t="n">
        <v>3</v>
      </c>
      <c r="BB34" s="0" t="s">
        <v>541</v>
      </c>
      <c r="BC34" s="0" t="s">
        <v>1850</v>
      </c>
      <c r="BF34" s="0" t="s">
        <v>314</v>
      </c>
      <c r="BG34" s="0" t="s">
        <v>1100</v>
      </c>
      <c r="BH34" s="0" t="s">
        <v>1094</v>
      </c>
      <c r="BI34" s="0" t="s">
        <v>1101</v>
      </c>
      <c r="BJ34" s="0" t="s">
        <v>1102</v>
      </c>
      <c r="BK34" s="0" t="s">
        <v>1100</v>
      </c>
      <c r="DN34" s="0" t="s">
        <v>2775</v>
      </c>
      <c r="DO34" s="0" t="s">
        <v>1963</v>
      </c>
      <c r="DP34" s="0" t="s">
        <v>2776</v>
      </c>
      <c r="DQ34" s="0" t="s">
        <v>2777</v>
      </c>
      <c r="DR34" s="0" t="n">
        <v>8</v>
      </c>
      <c r="DS34" s="0" t="s">
        <v>2028</v>
      </c>
      <c r="EP34" s="0" t="s">
        <v>1780</v>
      </c>
      <c r="EQ34" s="0" t="s">
        <v>1752</v>
      </c>
      <c r="ER34" s="0" t="s">
        <v>1683</v>
      </c>
      <c r="ES34" s="0" t="s">
        <v>1781</v>
      </c>
      <c r="ET34" s="0" t="s">
        <v>1782</v>
      </c>
    </row>
    <row r="35" customFormat="false" ht="15" hidden="false" customHeight="false" outlineLevel="0" collapsed="false">
      <c r="AZ35" s="0" t="s">
        <v>379</v>
      </c>
      <c r="BA35" s="0" t="n">
        <v>3</v>
      </c>
      <c r="BB35" s="0" t="s">
        <v>1851</v>
      </c>
      <c r="BC35" s="0" t="s">
        <v>1852</v>
      </c>
      <c r="BF35" s="0" t="s">
        <v>905</v>
      </c>
      <c r="BG35" s="0" t="s">
        <v>1089</v>
      </c>
      <c r="BH35" s="0" t="s">
        <v>1090</v>
      </c>
      <c r="BI35" s="0" t="s">
        <v>1091</v>
      </c>
      <c r="BJ35" s="0" t="s">
        <v>1092</v>
      </c>
      <c r="BK35" s="0" t="s">
        <v>1089</v>
      </c>
      <c r="DN35" s="0" t="s">
        <v>2778</v>
      </c>
      <c r="DO35" s="0" t="s">
        <v>1963</v>
      </c>
      <c r="DP35" s="0" t="s">
        <v>2600</v>
      </c>
      <c r="DQ35" s="0" t="s">
        <v>2779</v>
      </c>
      <c r="DR35" s="0" t="n">
        <v>8</v>
      </c>
      <c r="DS35" s="0" t="s">
        <v>2631</v>
      </c>
      <c r="EP35" s="0" t="s">
        <v>1783</v>
      </c>
      <c r="EQ35" s="0" t="s">
        <v>1752</v>
      </c>
      <c r="ER35" s="0" t="s">
        <v>1784</v>
      </c>
      <c r="ES35" s="0" t="s">
        <v>1785</v>
      </c>
      <c r="ET35" s="0" t="s">
        <v>1786</v>
      </c>
    </row>
    <row r="36" customFormat="false" ht="15" hidden="false" customHeight="false" outlineLevel="0" collapsed="false">
      <c r="AZ36" s="0" t="s">
        <v>398</v>
      </c>
      <c r="BA36" s="0" t="n">
        <v>3</v>
      </c>
      <c r="BB36" s="0" t="s">
        <v>1853</v>
      </c>
      <c r="BC36" s="0" t="s">
        <v>1854</v>
      </c>
      <c r="BF36" s="0" t="s">
        <v>2549</v>
      </c>
      <c r="BG36" s="0" t="s">
        <v>2780</v>
      </c>
      <c r="BH36" s="0" t="s">
        <v>157</v>
      </c>
      <c r="BI36" s="0" t="s">
        <v>2613</v>
      </c>
      <c r="BJ36" s="0" t="s">
        <v>2614</v>
      </c>
      <c r="BK36" s="0" t="s">
        <v>2780</v>
      </c>
      <c r="DN36" s="0" t="s">
        <v>2781</v>
      </c>
      <c r="DO36" s="0" t="s">
        <v>2642</v>
      </c>
      <c r="DP36" s="0" t="s">
        <v>2643</v>
      </c>
      <c r="DQ36" s="0" t="s">
        <v>2782</v>
      </c>
      <c r="DR36" s="0" t="n">
        <v>9</v>
      </c>
      <c r="DS36" s="0" t="s">
        <v>2645</v>
      </c>
      <c r="EP36" s="0" t="s">
        <v>1787</v>
      </c>
      <c r="EQ36" s="0" t="s">
        <v>1752</v>
      </c>
      <c r="ER36" s="0" t="s">
        <v>1683</v>
      </c>
      <c r="ES36" s="0" t="s">
        <v>1788</v>
      </c>
      <c r="ET36" s="0" t="s">
        <v>1789</v>
      </c>
    </row>
    <row r="37" customFormat="false" ht="15" hidden="false" customHeight="false" outlineLevel="0" collapsed="false">
      <c r="AZ37" s="0" t="s">
        <v>1855</v>
      </c>
      <c r="BA37" s="0" t="n">
        <v>3</v>
      </c>
      <c r="BB37" s="0" t="s">
        <v>1856</v>
      </c>
      <c r="BC37" s="0" t="s">
        <v>751</v>
      </c>
      <c r="BF37" s="0" t="s">
        <v>420</v>
      </c>
      <c r="BG37" s="0" t="s">
        <v>1079</v>
      </c>
      <c r="BH37" s="0" t="s">
        <v>1067</v>
      </c>
      <c r="BI37" s="0" t="s">
        <v>1080</v>
      </c>
      <c r="BJ37" s="0" t="s">
        <v>1081</v>
      </c>
      <c r="BK37" s="0" t="s">
        <v>1079</v>
      </c>
      <c r="DN37" s="0" t="s">
        <v>2783</v>
      </c>
      <c r="DO37" s="0" t="s">
        <v>2656</v>
      </c>
      <c r="DP37" s="0" t="s">
        <v>2657</v>
      </c>
      <c r="DQ37" s="0" t="s">
        <v>2784</v>
      </c>
      <c r="DR37" s="0" t="n">
        <v>9</v>
      </c>
      <c r="DS37" s="0" t="s">
        <v>2659</v>
      </c>
    </row>
    <row r="38" customFormat="false" ht="15" hidden="false" customHeight="false" outlineLevel="0" collapsed="false">
      <c r="AZ38" s="0" t="s">
        <v>407</v>
      </c>
      <c r="BA38" s="0" t="n">
        <v>3</v>
      </c>
      <c r="BB38" s="0" t="s">
        <v>1857</v>
      </c>
      <c r="BC38" s="0" t="s">
        <v>1148</v>
      </c>
      <c r="BF38" s="0" t="s">
        <v>907</v>
      </c>
      <c r="BG38" s="0" t="s">
        <v>1093</v>
      </c>
      <c r="BH38" s="0" t="s">
        <v>1094</v>
      </c>
      <c r="BI38" s="0" t="s">
        <v>1095</v>
      </c>
      <c r="BJ38" s="0" t="s">
        <v>1096</v>
      </c>
      <c r="BK38" s="0" t="s">
        <v>1093</v>
      </c>
      <c r="DN38" s="0" t="s">
        <v>2785</v>
      </c>
      <c r="DO38" s="0" t="s">
        <v>1691</v>
      </c>
      <c r="DP38" s="0" t="s">
        <v>751</v>
      </c>
      <c r="DQ38" s="0" t="s">
        <v>2786</v>
      </c>
      <c r="DR38" s="0" t="n">
        <v>3</v>
      </c>
      <c r="DS38" s="0" t="s">
        <v>2471</v>
      </c>
    </row>
    <row r="39" customFormat="false" ht="15" hidden="false" customHeight="false" outlineLevel="0" collapsed="false">
      <c r="AZ39" s="0" t="s">
        <v>263</v>
      </c>
      <c r="BA39" s="0" t="n">
        <v>3</v>
      </c>
      <c r="BB39" s="0" t="s">
        <v>1858</v>
      </c>
      <c r="BC39" s="0" t="s">
        <v>1859</v>
      </c>
      <c r="BF39" s="0" t="s">
        <v>402</v>
      </c>
      <c r="BG39" s="0" t="s">
        <v>1010</v>
      </c>
      <c r="BH39" s="0" t="s">
        <v>1001</v>
      </c>
      <c r="BI39" s="0" t="s">
        <v>1011</v>
      </c>
      <c r="BJ39" s="0" t="s">
        <v>1012</v>
      </c>
      <c r="BK39" s="0" t="s">
        <v>1010</v>
      </c>
      <c r="DN39" s="0" t="s">
        <v>2787</v>
      </c>
      <c r="DO39" s="0" t="s">
        <v>1945</v>
      </c>
      <c r="DP39" s="0" t="s">
        <v>2681</v>
      </c>
      <c r="DQ39" s="0" t="s">
        <v>2788</v>
      </c>
      <c r="DR39" s="0" t="n">
        <v>4</v>
      </c>
      <c r="DS39" s="0" t="s">
        <v>2493</v>
      </c>
    </row>
    <row r="40" customFormat="false" ht="15" hidden="false" customHeight="false" outlineLevel="0" collapsed="false">
      <c r="AZ40" s="0" t="s">
        <v>408</v>
      </c>
      <c r="BA40" s="0" t="n">
        <v>3</v>
      </c>
      <c r="BB40" s="0" t="s">
        <v>541</v>
      </c>
      <c r="BC40" s="0" t="s">
        <v>1155</v>
      </c>
      <c r="BF40" s="0" t="s">
        <v>2567</v>
      </c>
      <c r="BG40" s="0" t="s">
        <v>2789</v>
      </c>
      <c r="BH40" s="0" t="s">
        <v>157</v>
      </c>
      <c r="BI40" s="0" t="s">
        <v>2613</v>
      </c>
      <c r="BJ40" s="0" t="s">
        <v>2614</v>
      </c>
      <c r="BK40" s="0" t="s">
        <v>2789</v>
      </c>
      <c r="DN40" s="0" t="s">
        <v>2790</v>
      </c>
      <c r="DO40" s="0" t="s">
        <v>1945</v>
      </c>
      <c r="DP40" s="0" t="s">
        <v>2693</v>
      </c>
      <c r="DQ40" s="0" t="s">
        <v>2791</v>
      </c>
      <c r="DR40" s="0" t="n">
        <v>4</v>
      </c>
      <c r="DS40" s="0" t="s">
        <v>2005</v>
      </c>
    </row>
    <row r="41" customFormat="false" ht="15" hidden="false" customHeight="false" outlineLevel="0" collapsed="false">
      <c r="AZ41" s="0" t="s">
        <v>440</v>
      </c>
      <c r="BA41" s="0" t="n">
        <v>3</v>
      </c>
      <c r="BB41" s="0" t="s">
        <v>1860</v>
      </c>
      <c r="BC41" s="0" t="s">
        <v>1807</v>
      </c>
      <c r="BF41" s="0" t="s">
        <v>298</v>
      </c>
      <c r="BG41" s="0" t="s">
        <v>1066</v>
      </c>
      <c r="BH41" s="0" t="s">
        <v>1067</v>
      </c>
      <c r="BI41" s="0" t="s">
        <v>1068</v>
      </c>
      <c r="BJ41" s="0" t="s">
        <v>1069</v>
      </c>
      <c r="BK41" s="0" t="s">
        <v>1066</v>
      </c>
      <c r="DN41" s="0" t="s">
        <v>2792</v>
      </c>
      <c r="DO41" s="0" t="s">
        <v>1949</v>
      </c>
      <c r="DP41" s="0" t="s">
        <v>2553</v>
      </c>
      <c r="DQ41" s="0" t="s">
        <v>2793</v>
      </c>
      <c r="DR41" s="0" t="n">
        <v>5</v>
      </c>
      <c r="DS41" s="0" t="s">
        <v>2537</v>
      </c>
    </row>
    <row r="42" customFormat="false" ht="15" hidden="false" customHeight="false" outlineLevel="0" collapsed="false">
      <c r="AZ42" s="0" t="s">
        <v>285</v>
      </c>
      <c r="BA42" s="0" t="n">
        <v>3</v>
      </c>
      <c r="BB42" s="0" t="s">
        <v>1861</v>
      </c>
      <c r="BC42" s="0" t="s">
        <v>1862</v>
      </c>
      <c r="BF42" s="0" t="s">
        <v>312</v>
      </c>
      <c r="BG42" s="0" t="s">
        <v>987</v>
      </c>
      <c r="BH42" s="0" t="s">
        <v>984</v>
      </c>
      <c r="BI42" s="0" t="s">
        <v>988</v>
      </c>
      <c r="BJ42" s="0" t="s">
        <v>989</v>
      </c>
      <c r="BK42" s="0" t="s">
        <v>987</v>
      </c>
      <c r="DN42" s="0" t="s">
        <v>2794</v>
      </c>
      <c r="DO42" s="0" t="s">
        <v>1954</v>
      </c>
      <c r="DP42" s="0" t="s">
        <v>2761</v>
      </c>
      <c r="DQ42" s="0" t="s">
        <v>2795</v>
      </c>
      <c r="DR42" s="0" t="n">
        <v>6</v>
      </c>
      <c r="DS42" s="0" t="s">
        <v>2555</v>
      </c>
    </row>
    <row r="43" customFormat="false" ht="15" hidden="false" customHeight="false" outlineLevel="0" collapsed="false">
      <c r="AZ43" s="0" t="s">
        <v>72</v>
      </c>
      <c r="BA43" s="0" t="n">
        <v>4</v>
      </c>
      <c r="BB43" s="0" t="s">
        <v>1796</v>
      </c>
      <c r="BC43" s="0" t="s">
        <v>1863</v>
      </c>
      <c r="BF43" s="0" t="s">
        <v>2581</v>
      </c>
      <c r="BG43" s="0" t="s">
        <v>2796</v>
      </c>
      <c r="BH43" s="0" t="s">
        <v>157</v>
      </c>
      <c r="BI43" s="0" t="s">
        <v>2613</v>
      </c>
      <c r="BJ43" s="0" t="s">
        <v>2614</v>
      </c>
      <c r="BK43" s="0" t="s">
        <v>2796</v>
      </c>
      <c r="DN43" s="0" t="s">
        <v>2797</v>
      </c>
      <c r="DO43" s="0" t="s">
        <v>1954</v>
      </c>
      <c r="DP43" s="0" t="s">
        <v>2769</v>
      </c>
      <c r="DQ43" s="0" t="s">
        <v>2798</v>
      </c>
      <c r="DR43" s="0" t="n">
        <v>6</v>
      </c>
      <c r="DS43" s="0" t="s">
        <v>2016</v>
      </c>
    </row>
    <row r="44" customFormat="false" ht="15" hidden="false" customHeight="false" outlineLevel="0" collapsed="false">
      <c r="AZ44" s="0" t="s">
        <v>286</v>
      </c>
      <c r="BA44" s="0" t="n">
        <v>4</v>
      </c>
      <c r="BB44" s="0" t="s">
        <v>1864</v>
      </c>
      <c r="BC44" s="0" t="s">
        <v>1865</v>
      </c>
      <c r="BF44" s="0" t="s">
        <v>910</v>
      </c>
      <c r="BG44" s="0" t="s">
        <v>1061</v>
      </c>
      <c r="BH44" s="0" t="s">
        <v>1062</v>
      </c>
      <c r="BI44" s="0" t="s">
        <v>1063</v>
      </c>
      <c r="BJ44" s="0" t="s">
        <v>1064</v>
      </c>
      <c r="BK44" s="0" t="s">
        <v>1061</v>
      </c>
      <c r="DN44" s="0" t="s">
        <v>2799</v>
      </c>
      <c r="DO44" s="0" t="s">
        <v>1954</v>
      </c>
      <c r="DP44" s="0" t="s">
        <v>2769</v>
      </c>
      <c r="DQ44" s="0" t="s">
        <v>2800</v>
      </c>
      <c r="DR44" s="0" t="n">
        <v>6</v>
      </c>
      <c r="DS44" s="0" t="s">
        <v>2586</v>
      </c>
    </row>
    <row r="45" customFormat="false" ht="15" hidden="false" customHeight="false" outlineLevel="0" collapsed="false">
      <c r="AZ45" s="0" t="s">
        <v>62</v>
      </c>
      <c r="BA45" s="0" t="n">
        <v>4</v>
      </c>
      <c r="BB45" s="0" t="s">
        <v>1866</v>
      </c>
      <c r="BC45" s="0" t="s">
        <v>1867</v>
      </c>
      <c r="BF45" s="0" t="s">
        <v>2596</v>
      </c>
      <c r="BG45" s="0" t="s">
        <v>2801</v>
      </c>
      <c r="BH45" s="0" t="s">
        <v>157</v>
      </c>
      <c r="BI45" s="0" t="s">
        <v>2613</v>
      </c>
      <c r="BJ45" s="0" t="s">
        <v>2614</v>
      </c>
      <c r="BK45" s="0" t="s">
        <v>2801</v>
      </c>
      <c r="DN45" s="0" t="s">
        <v>2802</v>
      </c>
      <c r="DO45" s="0" t="s">
        <v>1959</v>
      </c>
      <c r="DP45" s="0" t="s">
        <v>2600</v>
      </c>
      <c r="DQ45" s="0" t="s">
        <v>2803</v>
      </c>
      <c r="DR45" s="0" t="n">
        <v>7</v>
      </c>
      <c r="DS45" s="0" t="s">
        <v>2602</v>
      </c>
    </row>
    <row r="46" customFormat="false" ht="15" hidden="false" customHeight="false" outlineLevel="0" collapsed="false">
      <c r="AZ46" s="0" t="s">
        <v>399</v>
      </c>
      <c r="BA46" s="0" t="n">
        <v>4</v>
      </c>
      <c r="BB46" s="0" t="s">
        <v>1828</v>
      </c>
      <c r="BC46" s="0" t="s">
        <v>1829</v>
      </c>
      <c r="BF46" s="0" t="s">
        <v>250</v>
      </c>
      <c r="BG46" s="0" t="s">
        <v>251</v>
      </c>
      <c r="BH46" s="0" t="s">
        <v>1062</v>
      </c>
      <c r="BI46" s="0" t="s">
        <v>1065</v>
      </c>
      <c r="BJ46" s="0" t="s">
        <v>751</v>
      </c>
      <c r="BK46" s="0" t="s">
        <v>251</v>
      </c>
      <c r="DN46" s="0" t="s">
        <v>2804</v>
      </c>
      <c r="DO46" s="0" t="s">
        <v>1963</v>
      </c>
      <c r="DP46" s="0" t="s">
        <v>2776</v>
      </c>
      <c r="DQ46" s="0" t="s">
        <v>2805</v>
      </c>
      <c r="DR46" s="0" t="n">
        <v>8</v>
      </c>
      <c r="DS46" s="0" t="s">
        <v>2028</v>
      </c>
    </row>
    <row r="47" customFormat="false" ht="15" hidden="false" customHeight="false" outlineLevel="0" collapsed="false">
      <c r="AZ47" s="0" t="s">
        <v>321</v>
      </c>
      <c r="BA47" s="0" t="n">
        <v>4</v>
      </c>
      <c r="BB47" s="0" t="s">
        <v>1868</v>
      </c>
      <c r="BC47" s="0" t="s">
        <v>1869</v>
      </c>
      <c r="DN47" s="0" t="s">
        <v>2806</v>
      </c>
      <c r="DO47" s="0" t="s">
        <v>1963</v>
      </c>
      <c r="DP47" s="0" t="s">
        <v>2600</v>
      </c>
      <c r="DQ47" s="0" t="s">
        <v>2807</v>
      </c>
      <c r="DR47" s="0" t="n">
        <v>8</v>
      </c>
      <c r="DS47" s="0" t="s">
        <v>2631</v>
      </c>
    </row>
    <row r="48" customFormat="false" ht="15" hidden="false" customHeight="false" outlineLevel="0" collapsed="false">
      <c r="AZ48" s="0" t="s">
        <v>360</v>
      </c>
      <c r="BA48" s="0" t="n">
        <v>4</v>
      </c>
      <c r="BB48" s="0" t="s">
        <v>1870</v>
      </c>
      <c r="BC48" s="0" t="s">
        <v>1871</v>
      </c>
      <c r="DN48" s="0" t="s">
        <v>2808</v>
      </c>
      <c r="DO48" s="0" t="s">
        <v>2642</v>
      </c>
      <c r="DP48" s="0" t="s">
        <v>2643</v>
      </c>
      <c r="DQ48" s="0" t="s">
        <v>2809</v>
      </c>
      <c r="DR48" s="0" t="n">
        <v>9</v>
      </c>
      <c r="DS48" s="0" t="s">
        <v>2645</v>
      </c>
    </row>
    <row r="49" customFormat="false" ht="15" hidden="false" customHeight="false" outlineLevel="0" collapsed="false">
      <c r="AZ49" s="0" t="s">
        <v>432</v>
      </c>
      <c r="BA49" s="0" t="n">
        <v>4</v>
      </c>
      <c r="BB49" s="0" t="s">
        <v>1872</v>
      </c>
      <c r="BC49" s="0" t="s">
        <v>1873</v>
      </c>
      <c r="DN49" s="0" t="s">
        <v>2810</v>
      </c>
      <c r="DO49" s="0" t="s">
        <v>2656</v>
      </c>
      <c r="DP49" s="0" t="s">
        <v>2657</v>
      </c>
      <c r="DQ49" s="0" t="s">
        <v>2811</v>
      </c>
      <c r="DR49" s="0" t="n">
        <v>9</v>
      </c>
      <c r="DS49" s="0" t="s">
        <v>2659</v>
      </c>
    </row>
    <row r="50" customFormat="false" ht="15" hidden="false" customHeight="false" outlineLevel="0" collapsed="false">
      <c r="AZ50" s="0" t="s">
        <v>368</v>
      </c>
      <c r="BA50" s="0" t="n">
        <v>4</v>
      </c>
      <c r="BB50" s="0" t="s">
        <v>1874</v>
      </c>
      <c r="BC50" s="0" t="s">
        <v>1875</v>
      </c>
      <c r="DN50" s="0" t="s">
        <v>2812</v>
      </c>
      <c r="DO50" s="0" t="s">
        <v>1691</v>
      </c>
      <c r="DP50" s="0" t="s">
        <v>751</v>
      </c>
      <c r="DQ50" s="0" t="s">
        <v>2813</v>
      </c>
      <c r="DR50" s="0" t="n">
        <v>3</v>
      </c>
      <c r="DS50" s="0" t="s">
        <v>2471</v>
      </c>
    </row>
    <row r="51" customFormat="false" ht="15" hidden="false" customHeight="false" outlineLevel="0" collapsed="false">
      <c r="AZ51" s="0" t="s">
        <v>380</v>
      </c>
      <c r="BA51" s="0" t="n">
        <v>4</v>
      </c>
      <c r="BB51" s="0" t="s">
        <v>1876</v>
      </c>
      <c r="BC51" s="0" t="s">
        <v>1852</v>
      </c>
      <c r="DN51" s="0" t="s">
        <v>2814</v>
      </c>
      <c r="DO51" s="0" t="s">
        <v>1945</v>
      </c>
      <c r="DP51" s="0" t="s">
        <v>2681</v>
      </c>
      <c r="DQ51" s="0" t="s">
        <v>2788</v>
      </c>
      <c r="DR51" s="0" t="n">
        <v>4</v>
      </c>
      <c r="DS51" s="0" t="s">
        <v>2493</v>
      </c>
    </row>
    <row r="52" customFormat="false" ht="15" hidden="false" customHeight="false" outlineLevel="0" collapsed="false">
      <c r="AZ52" s="0" t="s">
        <v>351</v>
      </c>
      <c r="BA52" s="0" t="n">
        <v>4</v>
      </c>
      <c r="BB52" s="0" t="s">
        <v>1877</v>
      </c>
      <c r="BC52" s="0" t="s">
        <v>1878</v>
      </c>
      <c r="DN52" s="0" t="s">
        <v>2815</v>
      </c>
      <c r="DO52" s="0" t="s">
        <v>1945</v>
      </c>
      <c r="DP52" s="0" t="s">
        <v>2693</v>
      </c>
      <c r="DQ52" s="0" t="s">
        <v>2816</v>
      </c>
      <c r="DR52" s="0" t="n">
        <v>4</v>
      </c>
      <c r="DS52" s="0" t="s">
        <v>2005</v>
      </c>
    </row>
    <row r="53" customFormat="false" ht="15" hidden="false" customHeight="false" outlineLevel="0" collapsed="false">
      <c r="AZ53" s="0" t="s">
        <v>335</v>
      </c>
      <c r="BA53" s="0" t="n">
        <v>4</v>
      </c>
      <c r="BB53" s="0" t="s">
        <v>1879</v>
      </c>
      <c r="BC53" s="0" t="s">
        <v>1880</v>
      </c>
      <c r="DN53" s="0" t="s">
        <v>2817</v>
      </c>
      <c r="DO53" s="0" t="s">
        <v>1949</v>
      </c>
      <c r="DP53" s="0" t="s">
        <v>2553</v>
      </c>
      <c r="DQ53" s="0" t="s">
        <v>2793</v>
      </c>
      <c r="DR53" s="0" t="n">
        <v>5</v>
      </c>
      <c r="DS53" s="0" t="s">
        <v>2537</v>
      </c>
    </row>
    <row r="54" customFormat="false" ht="15" hidden="false" customHeight="false" outlineLevel="0" collapsed="false">
      <c r="AZ54" s="0" t="s">
        <v>65</v>
      </c>
      <c r="BA54" s="0" t="n">
        <v>4</v>
      </c>
      <c r="BB54" s="0" t="s">
        <v>1881</v>
      </c>
      <c r="BC54" s="0" t="s">
        <v>1882</v>
      </c>
      <c r="DN54" s="0" t="s">
        <v>2818</v>
      </c>
      <c r="DO54" s="0" t="s">
        <v>1954</v>
      </c>
      <c r="DP54" s="0" t="s">
        <v>2570</v>
      </c>
      <c r="DQ54" s="0" t="s">
        <v>2819</v>
      </c>
      <c r="DR54" s="0" t="n">
        <v>6</v>
      </c>
      <c r="DS54" s="0" t="s">
        <v>2555</v>
      </c>
    </row>
    <row r="55" customFormat="false" ht="15" hidden="false" customHeight="false" outlineLevel="0" collapsed="false">
      <c r="AZ55" s="0" t="s">
        <v>59</v>
      </c>
      <c r="BA55" s="0" t="n">
        <v>4</v>
      </c>
      <c r="BB55" s="0" t="s">
        <v>1883</v>
      </c>
      <c r="BC55" s="0" t="s">
        <v>1884</v>
      </c>
      <c r="DN55" s="0" t="s">
        <v>2820</v>
      </c>
      <c r="DO55" s="0" t="s">
        <v>2821</v>
      </c>
      <c r="DP55" s="0" t="s">
        <v>2584</v>
      </c>
      <c r="DQ55" s="0" t="s">
        <v>2822</v>
      </c>
      <c r="DR55" s="0" t="n">
        <v>7</v>
      </c>
      <c r="DS55" s="0" t="s">
        <v>2016</v>
      </c>
    </row>
    <row r="56" customFormat="false" ht="15" hidden="false" customHeight="false" outlineLevel="0" collapsed="false">
      <c r="AZ56" s="0" t="s">
        <v>264</v>
      </c>
      <c r="BA56" s="0" t="n">
        <v>4</v>
      </c>
      <c r="BB56" s="0" t="s">
        <v>1885</v>
      </c>
      <c r="BC56" s="0" t="s">
        <v>1886</v>
      </c>
      <c r="DN56" s="0" t="s">
        <v>2823</v>
      </c>
      <c r="DO56" s="0" t="s">
        <v>1959</v>
      </c>
      <c r="DP56" s="0" t="s">
        <v>2769</v>
      </c>
      <c r="DQ56" s="0" t="s">
        <v>2824</v>
      </c>
      <c r="DR56" s="0" t="n">
        <v>7</v>
      </c>
      <c r="DS56" s="0" t="s">
        <v>2586</v>
      </c>
    </row>
    <row r="57" customFormat="false" ht="15" hidden="false" customHeight="false" outlineLevel="0" collapsed="false">
      <c r="AZ57" s="0" t="s">
        <v>309</v>
      </c>
      <c r="BA57" s="0" t="n">
        <v>5</v>
      </c>
      <c r="BB57" s="0" t="s">
        <v>1887</v>
      </c>
      <c r="BC57" s="0" t="s">
        <v>1888</v>
      </c>
      <c r="DN57" s="0" t="s">
        <v>2825</v>
      </c>
      <c r="DO57" s="0" t="s">
        <v>1959</v>
      </c>
      <c r="DP57" s="0" t="s">
        <v>2769</v>
      </c>
      <c r="DQ57" s="0" t="s">
        <v>2826</v>
      </c>
      <c r="DR57" s="0" t="n">
        <v>7</v>
      </c>
      <c r="DS57" s="0" t="s">
        <v>2602</v>
      </c>
    </row>
    <row r="58" customFormat="false" ht="15" hidden="false" customHeight="false" outlineLevel="0" collapsed="false">
      <c r="AZ58" s="0" t="s">
        <v>76</v>
      </c>
      <c r="BA58" s="0" t="n">
        <v>5</v>
      </c>
      <c r="BB58" s="0" t="s">
        <v>1889</v>
      </c>
      <c r="BC58" s="0" t="s">
        <v>1890</v>
      </c>
      <c r="DN58" s="0" t="s">
        <v>2827</v>
      </c>
      <c r="DO58" s="0" t="s">
        <v>2599</v>
      </c>
      <c r="DP58" s="0" t="s">
        <v>2657</v>
      </c>
      <c r="DQ58" s="0" t="s">
        <v>2828</v>
      </c>
      <c r="DR58" s="0" t="n">
        <v>8</v>
      </c>
      <c r="DS58" s="0" t="s">
        <v>2028</v>
      </c>
    </row>
    <row r="59" customFormat="false" ht="15" hidden="false" customHeight="false" outlineLevel="0" collapsed="false">
      <c r="AZ59" s="0" t="s">
        <v>82</v>
      </c>
      <c r="BA59" s="0" t="n">
        <v>5</v>
      </c>
      <c r="BB59" s="0" t="s">
        <v>1719</v>
      </c>
      <c r="BC59" s="0" t="s">
        <v>1818</v>
      </c>
      <c r="DN59" s="0" t="s">
        <v>2829</v>
      </c>
      <c r="DO59" s="0" t="s">
        <v>1963</v>
      </c>
      <c r="DP59" s="0" t="s">
        <v>2600</v>
      </c>
      <c r="DQ59" s="0" t="s">
        <v>2830</v>
      </c>
      <c r="DR59" s="0" t="n">
        <v>8</v>
      </c>
      <c r="DS59" s="0" t="s">
        <v>2631</v>
      </c>
    </row>
    <row r="60" customFormat="false" ht="15" hidden="false" customHeight="false" outlineLevel="0" collapsed="false">
      <c r="AZ60" s="0" t="s">
        <v>79</v>
      </c>
      <c r="BA60" s="0" t="n">
        <v>5</v>
      </c>
      <c r="BB60" s="0" t="s">
        <v>1891</v>
      </c>
      <c r="BC60" s="0" t="s">
        <v>78</v>
      </c>
      <c r="DN60" s="0" t="s">
        <v>2831</v>
      </c>
      <c r="DO60" s="0" t="s">
        <v>2642</v>
      </c>
      <c r="DP60" s="0" t="s">
        <v>2643</v>
      </c>
      <c r="DQ60" s="0" t="s">
        <v>2832</v>
      </c>
      <c r="DR60" s="0" t="n">
        <v>9</v>
      </c>
      <c r="DS60" s="0" t="s">
        <v>2645</v>
      </c>
    </row>
    <row r="61" customFormat="false" ht="15" hidden="false" customHeight="false" outlineLevel="0" collapsed="false">
      <c r="AZ61" s="0" t="s">
        <v>344</v>
      </c>
      <c r="BA61" s="0" t="n">
        <v>5</v>
      </c>
      <c r="BB61" s="0" t="s">
        <v>1892</v>
      </c>
      <c r="BC61" s="0" t="s">
        <v>1893</v>
      </c>
      <c r="DN61" s="0" t="s">
        <v>2833</v>
      </c>
      <c r="DO61" s="0" t="s">
        <v>2656</v>
      </c>
      <c r="DP61" s="0" t="s">
        <v>2657</v>
      </c>
      <c r="DQ61" s="0" t="s">
        <v>2784</v>
      </c>
      <c r="DR61" s="0" t="n">
        <v>9</v>
      </c>
      <c r="DS61" s="0" t="s">
        <v>2659</v>
      </c>
    </row>
    <row r="62" customFormat="false" ht="15" hidden="false" customHeight="false" outlineLevel="0" collapsed="false">
      <c r="AZ62" s="0" t="s">
        <v>287</v>
      </c>
      <c r="BA62" s="0" t="n">
        <v>5</v>
      </c>
      <c r="BB62" s="0" t="s">
        <v>1727</v>
      </c>
      <c r="BC62" s="0" t="s">
        <v>1894</v>
      </c>
    </row>
    <row r="63" customFormat="false" ht="15" hidden="false" customHeight="false" outlineLevel="0" collapsed="false">
      <c r="AZ63" s="0" t="s">
        <v>265</v>
      </c>
      <c r="BA63" s="0" t="n">
        <v>5</v>
      </c>
      <c r="BB63" s="0" t="s">
        <v>1895</v>
      </c>
      <c r="BC63" s="0" t="s">
        <v>1896</v>
      </c>
    </row>
    <row r="64" customFormat="false" ht="15" hidden="false" customHeight="false" outlineLevel="0" collapsed="false">
      <c r="AZ64" s="0" t="s">
        <v>694</v>
      </c>
      <c r="BA64" s="0" t="n">
        <v>5</v>
      </c>
      <c r="BB64" s="0" t="s">
        <v>1897</v>
      </c>
      <c r="BC64" s="0" t="s">
        <v>71</v>
      </c>
    </row>
    <row r="65" customFormat="false" ht="15" hidden="false" customHeight="false" outlineLevel="0" collapsed="false">
      <c r="AZ65" s="0" t="s">
        <v>288</v>
      </c>
      <c r="BA65" s="0" t="n">
        <v>5</v>
      </c>
      <c r="BB65" s="0" t="s">
        <v>1898</v>
      </c>
      <c r="BC65" s="0" t="s">
        <v>1899</v>
      </c>
    </row>
    <row r="66" customFormat="false" ht="15" hidden="false" customHeight="false" outlineLevel="0" collapsed="false">
      <c r="AZ66" s="0" t="s">
        <v>289</v>
      </c>
      <c r="BA66" s="0" t="n">
        <v>5</v>
      </c>
      <c r="BB66" s="0" t="s">
        <v>1900</v>
      </c>
      <c r="BC66" s="0" t="s">
        <v>1901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157</v>
      </c>
      <c r="B1" s="0" t="s">
        <v>481</v>
      </c>
      <c r="C1" s="0" t="s">
        <v>982</v>
      </c>
      <c r="D1" s="0" t="s">
        <v>1659</v>
      </c>
      <c r="E1" s="0" t="s">
        <v>2834</v>
      </c>
      <c r="F1" s="0" t="s">
        <v>161</v>
      </c>
      <c r="G1" s="0" t="s">
        <v>916</v>
      </c>
      <c r="I1" s="0" t="s">
        <v>2835</v>
      </c>
      <c r="K1" s="0" t="s">
        <v>2836</v>
      </c>
      <c r="M1" s="0" t="s">
        <v>2341</v>
      </c>
      <c r="N1" s="0" t="s">
        <v>2837</v>
      </c>
      <c r="O1" s="0" t="s">
        <v>2361</v>
      </c>
      <c r="P1" s="0" t="s">
        <v>2838</v>
      </c>
      <c r="Q1" s="0" t="s">
        <v>2839</v>
      </c>
      <c r="R1" s="0" t="s">
        <v>2366</v>
      </c>
      <c r="S1" s="0" t="s">
        <v>2840</v>
      </c>
      <c r="T1" s="0" t="s">
        <v>2841</v>
      </c>
      <c r="U1" s="0" t="s">
        <v>2842</v>
      </c>
      <c r="V1" s="0" t="s">
        <v>2843</v>
      </c>
      <c r="W1" s="0" t="s">
        <v>2844</v>
      </c>
      <c r="X1" s="0" t="s">
        <v>2347</v>
      </c>
      <c r="Y1" s="0" t="s">
        <v>2845</v>
      </c>
      <c r="Z1" s="0" t="s">
        <v>2846</v>
      </c>
      <c r="AA1" s="0" t="s">
        <v>2847</v>
      </c>
      <c r="AB1" s="0" t="s">
        <v>2848</v>
      </c>
      <c r="AC1" s="0" t="s">
        <v>2849</v>
      </c>
      <c r="AD1" s="0" t="s">
        <v>2850</v>
      </c>
      <c r="AE1" s="0" t="s">
        <v>2851</v>
      </c>
      <c r="AF1" s="0" t="s">
        <v>2852</v>
      </c>
      <c r="AG1" s="0" t="s">
        <v>2853</v>
      </c>
      <c r="AH1" s="0" t="s">
        <v>2854</v>
      </c>
    </row>
    <row r="2" customFormat="false" ht="15" hidden="false" customHeight="false" outlineLevel="0" collapsed="false">
      <c r="A2" s="0" t="s">
        <v>128</v>
      </c>
      <c r="B2" s="0" t="s">
        <v>1762</v>
      </c>
      <c r="C2" s="0" t="s">
        <v>163</v>
      </c>
      <c r="D2" s="0" t="s">
        <v>164</v>
      </c>
      <c r="E2" s="0" t="s">
        <v>165</v>
      </c>
      <c r="F2" s="0" t="s">
        <v>2855</v>
      </c>
      <c r="G2" s="0" t="s">
        <v>2856</v>
      </c>
      <c r="I2" s="0" t="s">
        <v>132</v>
      </c>
      <c r="K2" s="0" t="s">
        <v>134</v>
      </c>
      <c r="M2" s="0" t="s">
        <v>166</v>
      </c>
      <c r="N2" s="0" t="n">
        <v>5.49</v>
      </c>
      <c r="O2" s="0" t="s">
        <v>59</v>
      </c>
      <c r="P2" s="0" t="s">
        <v>2857</v>
      </c>
      <c r="Q2" s="0" t="s">
        <v>2858</v>
      </c>
      <c r="R2" s="0" t="s">
        <v>264</v>
      </c>
      <c r="S2" s="0" t="s">
        <v>2857</v>
      </c>
      <c r="T2" s="0" t="s">
        <v>2859</v>
      </c>
      <c r="U2" s="0" t="s">
        <v>263</v>
      </c>
      <c r="V2" s="0" t="s">
        <v>2860</v>
      </c>
      <c r="W2" s="0" t="s">
        <v>1177</v>
      </c>
      <c r="X2" s="0" t="s">
        <v>2861</v>
      </c>
      <c r="Y2" s="0" t="s">
        <v>2862</v>
      </c>
      <c r="Z2" s="0" t="s">
        <v>2863</v>
      </c>
      <c r="AA2" s="0" t="s">
        <v>2864</v>
      </c>
      <c r="AB2" s="0" t="n">
        <v>98</v>
      </c>
      <c r="AC2" s="0" t="n">
        <v>0</v>
      </c>
      <c r="AD2" s="0" t="n">
        <v>-1</v>
      </c>
      <c r="AE2" s="0" t="n">
        <v>3</v>
      </c>
      <c r="AF2" s="0" t="n">
        <v>0</v>
      </c>
      <c r="AG2" s="0" t="n">
        <f aca="false">N2+INDEX(AC2:AF2,1,DATA_AN!$B$169)+AH2+0.001</f>
        <v>12.891</v>
      </c>
      <c r="AH2" s="0" t="n">
        <f aca="false">IF(DATA_AN!$B$166=0,0,CHOOSE(DATA_AN!$C$166,INDEX(DATA_AN!$B$32:$V$50,1,DATA_AN!$B$166),INDEX(DATA_AN!$B$54:$V$72,1,DATA_AN!$B$166),INDEX(DATA_AN!$B$76:$V$94,1,DATA_AN!$B$166))/DATA_AN!$C$166)+IF(DATA_AN!$B$167=0,0,CHOOSE(DATA_AN!$C$167,INDEX(DATA_AN!$B$32:$V$50,1,DATA_AN!$B$167),INDEX(DATA_AN!$B$54:$V$72,1,DATA_AN!$B$167),INDEX(DATA_AN!$B$76:$V$94,1,DATA_AN!$B$167))/DATA_AN!$C$167)+IF(DATA_AN!$B$168=0,0,CHOOSE(DATA_AN!$C$168,INDEX(DATA_AN!$B$32:$V$50,1,DATA_AN!$B$168),INDEX(DATA_AN!$B$54:$V$72,1,DATA_AN!$B$168),INDEX(DATA_AN!$B$76:$V$94,1,DATA_AN!$B$168))/DATA_AN!$C$168)</f>
        <v>7.4</v>
      </c>
    </row>
    <row r="3" customFormat="false" ht="15" hidden="false" customHeight="false" outlineLevel="0" collapsed="false">
      <c r="A3" s="0" t="s">
        <v>167</v>
      </c>
      <c r="B3" s="0" t="s">
        <v>1774</v>
      </c>
      <c r="C3" s="0" t="s">
        <v>168</v>
      </c>
      <c r="D3" s="0" t="s">
        <v>169</v>
      </c>
      <c r="E3" s="0" t="s">
        <v>170</v>
      </c>
      <c r="F3" s="0" t="s">
        <v>2865</v>
      </c>
      <c r="G3" s="0" t="s">
        <v>2866</v>
      </c>
      <c r="I3" s="0" t="s">
        <v>128</v>
      </c>
      <c r="K3" s="0" t="s">
        <v>2867</v>
      </c>
      <c r="M3" s="0" t="s">
        <v>202</v>
      </c>
      <c r="N3" s="0" t="n">
        <v>3.53</v>
      </c>
      <c r="O3" s="0" t="s">
        <v>76</v>
      </c>
      <c r="P3" s="0" t="s">
        <v>2868</v>
      </c>
      <c r="Q3" s="0" t="s">
        <v>2869</v>
      </c>
      <c r="R3" s="0" t="s">
        <v>65</v>
      </c>
      <c r="S3" s="0" t="s">
        <v>2868</v>
      </c>
      <c r="T3" s="0" t="s">
        <v>2870</v>
      </c>
      <c r="U3" s="0" t="s">
        <v>288</v>
      </c>
      <c r="V3" s="0" t="s">
        <v>2871</v>
      </c>
      <c r="W3" s="0" t="s">
        <v>1182</v>
      </c>
      <c r="X3" s="0" t="s">
        <v>2872</v>
      </c>
      <c r="Y3" s="0" t="s">
        <v>2873</v>
      </c>
      <c r="Z3" s="0" t="s">
        <v>2874</v>
      </c>
      <c r="AA3" s="0" t="s">
        <v>2875</v>
      </c>
      <c r="AB3" s="0" t="n">
        <v>108</v>
      </c>
      <c r="AC3" s="0" t="n">
        <v>0</v>
      </c>
      <c r="AD3" s="0" t="n">
        <v>3</v>
      </c>
      <c r="AE3" s="0" t="n">
        <v>-1</v>
      </c>
      <c r="AF3" s="0" t="n">
        <v>1.5</v>
      </c>
      <c r="AG3" s="0" t="n">
        <f aca="false">N3+INDEX(AC3:AF3,1,DATA_AN!$B$169)+AH3+0.00099</f>
        <v>7.43099</v>
      </c>
      <c r="AH3" s="0" t="n">
        <f aca="false">IF(DATA_AN!$B$166=0,0,CHOOSE(DATA_AN!$C$166,INDEX(DATA_AN!$B$32:$V$50,2,DATA_AN!$B$166),INDEX(DATA_AN!$B$54:$V$72,2,DATA_AN!$B$166),INDEX(DATA_AN!$B$76:$V$94,2,DATA_AN!$B$166))/DATA_AN!$C$166)+IF(DATA_AN!$B$167=0,0,CHOOSE(DATA_AN!$C$167,INDEX(DATA_AN!$B$32:$V$50,2,DATA_AN!$B$167),INDEX(DATA_AN!$B$54:$V$72,2,DATA_AN!$B$167),INDEX(DATA_AN!$B$76:$V$94,2,DATA_AN!$B$167))/DATA_AN!$C$167)+IF(DATA_AN!$B$168=0,0,CHOOSE(DATA_AN!$C$168,INDEX(DATA_AN!$B$32:$V$50,2,DATA_AN!$B$168),INDEX(DATA_AN!$B$54:$V$72,2,DATA_AN!$B$168),INDEX(DATA_AN!$B$76:$V$94,2,DATA_AN!$B$168))/DATA_AN!$C$168)</f>
        <v>3.9</v>
      </c>
    </row>
    <row r="4" customFormat="false" ht="15" hidden="false" customHeight="false" outlineLevel="0" collapsed="false">
      <c r="A4" s="0" t="s">
        <v>172</v>
      </c>
      <c r="B4" s="0" t="s">
        <v>1671</v>
      </c>
      <c r="C4" s="0" t="s">
        <v>173</v>
      </c>
      <c r="D4" s="0" t="s">
        <v>174</v>
      </c>
      <c r="E4" s="0" t="s">
        <v>175</v>
      </c>
      <c r="F4" s="0" t="s">
        <v>2876</v>
      </c>
      <c r="G4" s="0" t="s">
        <v>2842</v>
      </c>
      <c r="I4" s="0" t="s">
        <v>167</v>
      </c>
      <c r="K4" s="0" t="s">
        <v>2877</v>
      </c>
      <c r="M4" s="0" t="s">
        <v>192</v>
      </c>
      <c r="N4" s="0" t="n">
        <v>4.65</v>
      </c>
      <c r="O4" s="0" t="s">
        <v>259</v>
      </c>
      <c r="P4" s="0" t="s">
        <v>2857</v>
      </c>
      <c r="Q4" s="0" t="s">
        <v>2878</v>
      </c>
      <c r="R4" s="0" t="s">
        <v>72</v>
      </c>
      <c r="S4" s="0" t="s">
        <v>2857</v>
      </c>
      <c r="T4" s="0" t="s">
        <v>2879</v>
      </c>
      <c r="U4" s="0" t="s">
        <v>305</v>
      </c>
      <c r="V4" s="0" t="s">
        <v>2880</v>
      </c>
      <c r="W4" s="0" t="s">
        <v>1187</v>
      </c>
      <c r="X4" s="0" t="s">
        <v>2881</v>
      </c>
      <c r="Y4" s="0" t="s">
        <v>2882</v>
      </c>
      <c r="Z4" s="0" t="s">
        <v>2883</v>
      </c>
      <c r="AA4" s="0" t="s">
        <v>2884</v>
      </c>
      <c r="AB4" s="0" t="n">
        <v>118</v>
      </c>
      <c r="AC4" s="0" t="n">
        <v>0</v>
      </c>
      <c r="AD4" s="0" t="n">
        <v>-1</v>
      </c>
      <c r="AE4" s="0" t="n">
        <v>3</v>
      </c>
      <c r="AF4" s="0" t="n">
        <v>0</v>
      </c>
      <c r="AG4" s="0" t="n">
        <f aca="false">N4+INDEX(AC4:AF4,1,DATA_AN!$B$169)+AH4+0.00098</f>
        <v>8.55098</v>
      </c>
      <c r="AH4" s="0" t="n">
        <f aca="false">IF(DATA_AN!$B$166=0,0,CHOOSE(DATA_AN!$C$166,INDEX(DATA_AN!$B$32:$V$50,3,DATA_AN!$B$166),INDEX(DATA_AN!$B$54:$V$72,3,DATA_AN!$B$166),INDEX(DATA_AN!$B$76:$V$94,3,DATA_AN!$B$166))/DATA_AN!$C$166)+IF(DATA_AN!$B$167=0,0,CHOOSE(DATA_AN!$C$167,INDEX(DATA_AN!$B$32:$V$50,3,DATA_AN!$B$167),INDEX(DATA_AN!$B$54:$V$72,3,DATA_AN!$B$167),INDEX(DATA_AN!$B$76:$V$94,3,DATA_AN!$B$167))/DATA_AN!$C$167)+IF(DATA_AN!$B$168=0,0,CHOOSE(DATA_AN!$C$168,INDEX(DATA_AN!$B$32:$V$50,3,DATA_AN!$B$168),INDEX(DATA_AN!$B$54:$V$72,3,DATA_AN!$B$168),INDEX(DATA_AN!$B$76:$V$94,3,DATA_AN!$B$168))/DATA_AN!$C$168)</f>
        <v>3.9</v>
      </c>
    </row>
    <row r="5" customFormat="false" ht="15" hidden="false" customHeight="false" outlineLevel="0" collapsed="false">
      <c r="A5" s="0" t="s">
        <v>176</v>
      </c>
      <c r="B5" s="0" t="s">
        <v>1771</v>
      </c>
      <c r="C5" s="0" t="s">
        <v>177</v>
      </c>
      <c r="D5" s="0" t="s">
        <v>178</v>
      </c>
      <c r="E5" s="0" t="s">
        <v>179</v>
      </c>
      <c r="F5" s="0" t="s">
        <v>2885</v>
      </c>
      <c r="G5" s="0" t="s">
        <v>2842</v>
      </c>
      <c r="I5" s="0" t="s">
        <v>172</v>
      </c>
      <c r="K5" s="0" t="s">
        <v>2886</v>
      </c>
      <c r="M5" s="0" t="s">
        <v>214</v>
      </c>
      <c r="N5" s="0" t="n">
        <v>3.65</v>
      </c>
      <c r="O5" s="0" t="s">
        <v>69</v>
      </c>
      <c r="P5" s="0" t="s">
        <v>2887</v>
      </c>
      <c r="Q5" s="0" t="s">
        <v>2888</v>
      </c>
      <c r="R5" s="0" t="s">
        <v>62</v>
      </c>
      <c r="S5" s="0" t="s">
        <v>2868</v>
      </c>
      <c r="T5" s="0" t="s">
        <v>2889</v>
      </c>
      <c r="U5" s="0" t="s">
        <v>320</v>
      </c>
      <c r="V5" s="0" t="s">
        <v>2880</v>
      </c>
      <c r="W5" s="0" t="s">
        <v>1190</v>
      </c>
      <c r="X5" s="0" t="s">
        <v>2890</v>
      </c>
      <c r="Y5" s="0" t="s">
        <v>2891</v>
      </c>
      <c r="Z5" s="0" t="s">
        <v>2892</v>
      </c>
      <c r="AA5" s="0" t="s">
        <v>2893</v>
      </c>
      <c r="AB5" s="0" t="n">
        <v>128</v>
      </c>
      <c r="AC5" s="0" t="n">
        <v>0</v>
      </c>
      <c r="AD5" s="0" t="n">
        <v>2</v>
      </c>
      <c r="AE5" s="0" t="n">
        <v>1</v>
      </c>
      <c r="AF5" s="0" t="n">
        <v>0</v>
      </c>
      <c r="AG5" s="0" t="n">
        <f aca="false">N5+INDEX(AC5:AF5,1,DATA_AN!$B$169)+AH5+0.00097</f>
        <v>12.45097</v>
      </c>
      <c r="AH5" s="0" t="n">
        <f aca="false">IF(DATA_AN!$B$166=0,0,CHOOSE(DATA_AN!$C$166,INDEX(DATA_AN!$B$32:$V$50,4,DATA_AN!$B$166),INDEX(DATA_AN!$B$54:$V$72,4,DATA_AN!$B$166),INDEX(DATA_AN!$B$76:$V$94,4,DATA_AN!$B$166))/DATA_AN!$C$166)+IF(DATA_AN!$B$167=0,0,CHOOSE(DATA_AN!$C$167,INDEX(DATA_AN!$B$32:$V$50,4,DATA_AN!$B$167),INDEX(DATA_AN!$B$54:$V$72,4,DATA_AN!$B$167),INDEX(DATA_AN!$B$76:$V$94,4,DATA_AN!$B$167))/DATA_AN!$C$167)+IF(DATA_AN!$B$168=0,0,CHOOSE(DATA_AN!$C$168,INDEX(DATA_AN!$B$32:$V$50,4,DATA_AN!$B$168),INDEX(DATA_AN!$B$54:$V$72,4,DATA_AN!$B$168),INDEX(DATA_AN!$B$76:$V$94,4,DATA_AN!$B$168))/DATA_AN!$C$168)</f>
        <v>8.8</v>
      </c>
    </row>
    <row r="6" customFormat="false" ht="15" hidden="false" customHeight="false" outlineLevel="0" collapsed="false">
      <c r="A6" s="0" t="s">
        <v>180</v>
      </c>
      <c r="B6" s="0" t="s">
        <v>1787</v>
      </c>
      <c r="C6" s="0" t="s">
        <v>181</v>
      </c>
      <c r="D6" s="0" t="s">
        <v>182</v>
      </c>
      <c r="E6" s="0" t="s">
        <v>183</v>
      </c>
      <c r="F6" s="0" t="s">
        <v>2894</v>
      </c>
      <c r="G6" s="0" t="s">
        <v>2842</v>
      </c>
      <c r="I6" s="0" t="s">
        <v>176</v>
      </c>
      <c r="M6" s="0" t="s">
        <v>219</v>
      </c>
      <c r="N6" s="0" t="n">
        <v>4.09</v>
      </c>
      <c r="O6" s="0" t="s">
        <v>261</v>
      </c>
      <c r="P6" s="0" t="s">
        <v>2857</v>
      </c>
      <c r="Q6" s="0" t="s">
        <v>2895</v>
      </c>
      <c r="R6" s="0" t="s">
        <v>264</v>
      </c>
      <c r="S6" s="0" t="s">
        <v>2857</v>
      </c>
      <c r="T6" s="0" t="s">
        <v>2859</v>
      </c>
      <c r="U6" s="0" t="s">
        <v>285</v>
      </c>
      <c r="V6" s="0" t="s">
        <v>2871</v>
      </c>
      <c r="W6" s="0" t="s">
        <v>1198</v>
      </c>
      <c r="X6" s="0" t="s">
        <v>2896</v>
      </c>
      <c r="Y6" s="0" t="s">
        <v>2897</v>
      </c>
      <c r="Z6" s="0" t="s">
        <v>2898</v>
      </c>
      <c r="AA6" s="0" t="s">
        <v>2899</v>
      </c>
      <c r="AB6" s="0" t="n">
        <v>138</v>
      </c>
      <c r="AC6" s="0" t="n">
        <v>0</v>
      </c>
      <c r="AD6" s="0" t="n">
        <v>-1</v>
      </c>
      <c r="AE6" s="0" t="n">
        <v>3</v>
      </c>
      <c r="AF6" s="0" t="n">
        <v>0</v>
      </c>
      <c r="AG6" s="0" t="n">
        <f aca="false">N6+INDEX(AC6:AF6,1,DATA_AN!$B$169)+AH6+0.00096</f>
        <v>9.39096</v>
      </c>
      <c r="AH6" s="0" t="n">
        <f aca="false">IF(DATA_AN!$B$166=0,0,CHOOSE(DATA_AN!$C$166,INDEX(DATA_AN!$B$32:$V$50,5,DATA_AN!$B$166),INDEX(DATA_AN!$B$54:$V$72,5,DATA_AN!$B$166),INDEX(DATA_AN!$B$76:$V$94,5,DATA_AN!$B$166))/DATA_AN!$C$166)+IF(DATA_AN!$B$167=0,0,CHOOSE(DATA_AN!$C$167,INDEX(DATA_AN!$B$32:$V$50,5,DATA_AN!$B$167),INDEX(DATA_AN!$B$54:$V$72,5,DATA_AN!$B$167),INDEX(DATA_AN!$B$76:$V$94,5,DATA_AN!$B$167))/DATA_AN!$C$167)+IF(DATA_AN!$B$168=0,0,CHOOSE(DATA_AN!$C$168,INDEX(DATA_AN!$B$32:$V$50,5,DATA_AN!$B$168),INDEX(DATA_AN!$B$54:$V$72,5,DATA_AN!$B$168),INDEX(DATA_AN!$B$76:$V$94,5,DATA_AN!$B$168))/DATA_AN!$C$168)</f>
        <v>5.3</v>
      </c>
    </row>
    <row r="7" customFormat="false" ht="15" hidden="false" customHeight="false" outlineLevel="0" collapsed="false">
      <c r="A7" s="0" t="s">
        <v>185</v>
      </c>
      <c r="B7" s="0" t="s">
        <v>1756</v>
      </c>
      <c r="C7" s="0" t="s">
        <v>186</v>
      </c>
      <c r="D7" s="0" t="s">
        <v>187</v>
      </c>
      <c r="E7" s="0" t="s">
        <v>188</v>
      </c>
      <c r="F7" s="0" t="s">
        <v>2900</v>
      </c>
      <c r="G7" s="0" t="s">
        <v>2842</v>
      </c>
      <c r="I7" s="0" t="s">
        <v>180</v>
      </c>
      <c r="M7" s="0" t="s">
        <v>184</v>
      </c>
      <c r="N7" s="0" t="n">
        <v>3.62</v>
      </c>
      <c r="O7" s="0" t="s">
        <v>82</v>
      </c>
      <c r="P7" s="0" t="s">
        <v>2868</v>
      </c>
      <c r="Q7" s="0" t="s">
        <v>2901</v>
      </c>
      <c r="R7" s="0" t="s">
        <v>321</v>
      </c>
      <c r="S7" s="0" t="s">
        <v>2868</v>
      </c>
      <c r="T7" s="0" t="s">
        <v>2902</v>
      </c>
      <c r="U7" s="0" t="s">
        <v>288</v>
      </c>
      <c r="V7" s="0" t="s">
        <v>2871</v>
      </c>
      <c r="W7" s="0" t="s">
        <v>1195</v>
      </c>
      <c r="X7" s="0" t="s">
        <v>2903</v>
      </c>
      <c r="Y7" s="0" t="s">
        <v>2904</v>
      </c>
      <c r="Z7" s="0" t="s">
        <v>2905</v>
      </c>
      <c r="AA7" s="0" t="s">
        <v>2906</v>
      </c>
      <c r="AB7" s="0" t="n">
        <v>148</v>
      </c>
      <c r="AC7" s="0" t="n">
        <v>0</v>
      </c>
      <c r="AD7" s="0" t="n">
        <v>3</v>
      </c>
      <c r="AE7" s="0" t="n">
        <v>-1</v>
      </c>
      <c r="AF7" s="0" t="n">
        <v>1.5</v>
      </c>
      <c r="AG7" s="0" t="n">
        <f aca="false">N7+INDEX(AC7:AF7,1,DATA_AN!$B$169)+AH7+0.00095</f>
        <v>8.92095</v>
      </c>
      <c r="AH7" s="0" t="n">
        <f aca="false">IF(DATA_AN!$B$166=0,0,CHOOSE(DATA_AN!$C$166,INDEX(DATA_AN!$B$32:$V$50,6,DATA_AN!$B$166),INDEX(DATA_AN!$B$54:$V$72,6,DATA_AN!$B$166),INDEX(DATA_AN!$B$76:$V$94,6,DATA_AN!$B$166))/DATA_AN!$C$166)+IF(DATA_AN!$B$167=0,0,CHOOSE(DATA_AN!$C$167,INDEX(DATA_AN!$B$32:$V$50,6,DATA_AN!$B$167),INDEX(DATA_AN!$B$54:$V$72,6,DATA_AN!$B$167),INDEX(DATA_AN!$B$76:$V$94,6,DATA_AN!$B$167))/DATA_AN!$C$167)+IF(DATA_AN!$B$168=0,0,CHOOSE(DATA_AN!$C$168,INDEX(DATA_AN!$B$32:$V$50,6,DATA_AN!$B$168),INDEX(DATA_AN!$B$54:$V$72,6,DATA_AN!$B$168),INDEX(DATA_AN!$B$76:$V$94,6,DATA_AN!$B$168))/DATA_AN!$C$168)</f>
        <v>5.3</v>
      </c>
    </row>
    <row r="8" customFormat="false" ht="15" hidden="false" customHeight="false" outlineLevel="0" collapsed="false">
      <c r="A8" s="0" t="s">
        <v>189</v>
      </c>
      <c r="B8" s="0" t="s">
        <v>497</v>
      </c>
      <c r="C8" s="0" t="s">
        <v>177</v>
      </c>
      <c r="D8" s="0" t="s">
        <v>190</v>
      </c>
      <c r="E8" s="0" t="s">
        <v>191</v>
      </c>
      <c r="F8" s="0" t="s">
        <v>1219</v>
      </c>
      <c r="G8" s="0" t="s">
        <v>2907</v>
      </c>
      <c r="I8" s="0" t="s">
        <v>185</v>
      </c>
      <c r="M8" s="0" t="s">
        <v>197</v>
      </c>
      <c r="N8" s="0" t="n">
        <v>4.04</v>
      </c>
      <c r="O8" s="0" t="s">
        <v>82</v>
      </c>
      <c r="P8" s="0" t="s">
        <v>2868</v>
      </c>
      <c r="Q8" s="0" t="s">
        <v>2901</v>
      </c>
      <c r="R8" s="0" t="s">
        <v>79</v>
      </c>
      <c r="S8" s="0" t="s">
        <v>2868</v>
      </c>
      <c r="T8" s="0" t="s">
        <v>2908</v>
      </c>
      <c r="U8" s="0" t="s">
        <v>288</v>
      </c>
      <c r="V8" s="0" t="s">
        <v>2871</v>
      </c>
      <c r="W8" s="0" t="s">
        <v>1203</v>
      </c>
      <c r="X8" s="0" t="s">
        <v>2909</v>
      </c>
      <c r="Y8" s="0" t="s">
        <v>2910</v>
      </c>
      <c r="Z8" s="0" t="s">
        <v>2911</v>
      </c>
      <c r="AA8" s="0" t="s">
        <v>2912</v>
      </c>
      <c r="AB8" s="0" t="n">
        <v>158</v>
      </c>
      <c r="AC8" s="0" t="n">
        <v>0</v>
      </c>
      <c r="AD8" s="0" t="n">
        <v>3</v>
      </c>
      <c r="AE8" s="0" t="n">
        <v>-1</v>
      </c>
      <c r="AF8" s="0" t="n">
        <v>1.5</v>
      </c>
      <c r="AG8" s="0" t="n">
        <f aca="false">N8+INDEX(AC8:AF8,1,DATA_AN!$B$169)+AH8+0.00094</f>
        <v>7.94094</v>
      </c>
      <c r="AH8" s="0" t="n">
        <f aca="false">IF(DATA_AN!$B$166=0,0,CHOOSE(DATA_AN!$C$166,INDEX(DATA_AN!$B$32:$V$50,7,DATA_AN!$B$166),INDEX(DATA_AN!$B$54:$V$72,7,DATA_AN!$B$166),INDEX(DATA_AN!$B$76:$V$94,7,DATA_AN!$B$166))/DATA_AN!$C$166)+IF(DATA_AN!$B$167=0,0,CHOOSE(DATA_AN!$C$167,INDEX(DATA_AN!$B$32:$V$50,7,DATA_AN!$B$167),INDEX(DATA_AN!$B$54:$V$72,7,DATA_AN!$B$167),INDEX(DATA_AN!$B$76:$V$94,7,DATA_AN!$B$167))/DATA_AN!$C$167)+IF(DATA_AN!$B$168=0,0,CHOOSE(DATA_AN!$C$168,INDEX(DATA_AN!$B$32:$V$50,7,DATA_AN!$B$168),INDEX(DATA_AN!$B$54:$V$72,7,DATA_AN!$B$168),INDEX(DATA_AN!$B$76:$V$94,7,DATA_AN!$B$168))/DATA_AN!$C$168)</f>
        <v>3.9</v>
      </c>
    </row>
    <row r="9" customFormat="false" ht="15" hidden="false" customHeight="false" outlineLevel="0" collapsed="false">
      <c r="A9" s="0" t="s">
        <v>193</v>
      </c>
      <c r="B9" s="0" t="s">
        <v>1686</v>
      </c>
      <c r="C9" s="0" t="s">
        <v>194</v>
      </c>
      <c r="D9" s="0" t="s">
        <v>195</v>
      </c>
      <c r="E9" s="0" t="s">
        <v>196</v>
      </c>
      <c r="F9" s="0" t="s">
        <v>2913</v>
      </c>
      <c r="G9" s="0" t="s">
        <v>2866</v>
      </c>
      <c r="I9" s="0" t="s">
        <v>189</v>
      </c>
      <c r="M9" s="0" t="s">
        <v>1204</v>
      </c>
      <c r="N9" s="0" t="n">
        <v>2.79</v>
      </c>
      <c r="O9" s="0" t="s">
        <v>308</v>
      </c>
      <c r="P9" s="0" t="s">
        <v>2857</v>
      </c>
      <c r="Q9" s="0" t="s">
        <v>2914</v>
      </c>
      <c r="R9" s="0" t="s">
        <v>59</v>
      </c>
      <c r="S9" s="0" t="s">
        <v>2857</v>
      </c>
      <c r="T9" s="0" t="s">
        <v>2858</v>
      </c>
      <c r="U9" s="0" t="s">
        <v>263</v>
      </c>
      <c r="V9" s="0" t="s">
        <v>2860</v>
      </c>
      <c r="W9" s="0" t="s">
        <v>1208</v>
      </c>
      <c r="X9" s="0" t="s">
        <v>1143</v>
      </c>
      <c r="Y9" s="0" t="s">
        <v>2915</v>
      </c>
      <c r="Z9" s="0" t="s">
        <v>2916</v>
      </c>
      <c r="AA9" s="0" t="s">
        <v>2917</v>
      </c>
      <c r="AB9" s="0" t="n">
        <v>168</v>
      </c>
      <c r="AC9" s="0" t="n">
        <v>0</v>
      </c>
      <c r="AD9" s="0" t="n">
        <v>-1</v>
      </c>
      <c r="AE9" s="0" t="n">
        <v>3</v>
      </c>
      <c r="AF9" s="0" t="n">
        <v>1.5</v>
      </c>
      <c r="AG9" s="0" t="n">
        <f aca="false">N9+INDEX(AC9:AF9,1,DATA_AN!$B$169)+AH9+0.00093</f>
        <v>6.69093</v>
      </c>
      <c r="AH9" s="0" t="n">
        <f aca="false">IF(DATA_AN!$B$166=0,0,CHOOSE(DATA_AN!$C$166,INDEX(DATA_AN!$B$32:$V$50,8,DATA_AN!$B$166),INDEX(DATA_AN!$B$54:$V$72,8,DATA_AN!$B$166),INDEX(DATA_AN!$B$76:$V$94,8,DATA_AN!$B$166))/DATA_AN!$C$166)+IF(DATA_AN!$B$167=0,0,CHOOSE(DATA_AN!$C$167,INDEX(DATA_AN!$B$32:$V$50,8,DATA_AN!$B$167),INDEX(DATA_AN!$B$54:$V$72,8,DATA_AN!$B$167),INDEX(DATA_AN!$B$76:$V$94,8,DATA_AN!$B$167))/DATA_AN!$C$167)+IF(DATA_AN!$B$168=0,0,CHOOSE(DATA_AN!$C$168,INDEX(DATA_AN!$B$32:$V$50,8,DATA_AN!$B$168),INDEX(DATA_AN!$B$54:$V$72,8,DATA_AN!$B$168),INDEX(DATA_AN!$B$76:$V$94,8,DATA_AN!$B$168))/DATA_AN!$C$168)</f>
        <v>3.9</v>
      </c>
    </row>
    <row r="10" customFormat="false" ht="15" hidden="false" customHeight="false" outlineLevel="0" collapsed="false">
      <c r="A10" s="0" t="s">
        <v>198</v>
      </c>
      <c r="B10" s="0" t="s">
        <v>1698</v>
      </c>
      <c r="C10" s="0" t="s">
        <v>199</v>
      </c>
      <c r="D10" s="0" t="s">
        <v>200</v>
      </c>
      <c r="E10" s="0" t="s">
        <v>201</v>
      </c>
      <c r="F10" s="0" t="s">
        <v>1268</v>
      </c>
      <c r="G10" s="0" t="s">
        <v>2856</v>
      </c>
      <c r="I10" s="0" t="s">
        <v>193</v>
      </c>
      <c r="M10" s="0" t="s">
        <v>249</v>
      </c>
      <c r="N10" s="0" t="n">
        <v>3.24</v>
      </c>
      <c r="O10" s="0" t="s">
        <v>309</v>
      </c>
      <c r="P10" s="0" t="s">
        <v>2857</v>
      </c>
      <c r="Q10" s="0" t="s">
        <v>2918</v>
      </c>
      <c r="R10" s="0" t="s">
        <v>368</v>
      </c>
      <c r="S10" s="0" t="s">
        <v>2857</v>
      </c>
      <c r="T10" s="0" t="s">
        <v>2919</v>
      </c>
      <c r="U10" s="0" t="s">
        <v>351</v>
      </c>
      <c r="V10" s="0" t="s">
        <v>2920</v>
      </c>
      <c r="W10" s="0" t="s">
        <v>1212</v>
      </c>
      <c r="X10" s="0" t="s">
        <v>2921</v>
      </c>
      <c r="Y10" s="0" t="s">
        <v>2922</v>
      </c>
      <c r="Z10" s="0" t="s">
        <v>2923</v>
      </c>
      <c r="AA10" s="0" t="s">
        <v>2924</v>
      </c>
      <c r="AB10" s="0" t="n">
        <v>178</v>
      </c>
      <c r="AC10" s="0" t="n">
        <v>0</v>
      </c>
      <c r="AD10" s="0" t="n">
        <v>-1</v>
      </c>
      <c r="AE10" s="0" t="n">
        <v>3</v>
      </c>
      <c r="AF10" s="0" t="n">
        <v>1.5</v>
      </c>
      <c r="AG10" s="0" t="n">
        <f aca="false">N10+INDEX(AC10:AF10,1,DATA_AN!$B$169)+AH10+0.00092</f>
        <v>8.54092</v>
      </c>
      <c r="AH10" s="0" t="n">
        <f aca="false">IF(DATA_AN!$B$166=0,0,CHOOSE(DATA_AN!$C$166,INDEX(DATA_AN!$B$32:$V$50,9,DATA_AN!$B$166),INDEX(DATA_AN!$B$54:$V$72,9,DATA_AN!$B$166),INDEX(DATA_AN!$B$76:$V$94,9,DATA_AN!$B$166))/DATA_AN!$C$166)+IF(DATA_AN!$B$167=0,0,CHOOSE(DATA_AN!$C$167,INDEX(DATA_AN!$B$32:$V$50,9,DATA_AN!$B$167),INDEX(DATA_AN!$B$54:$V$72,9,DATA_AN!$B$167),INDEX(DATA_AN!$B$76:$V$94,9,DATA_AN!$B$167))/DATA_AN!$C$167)+IF(DATA_AN!$B$168=0,0,CHOOSE(DATA_AN!$C$168,INDEX(DATA_AN!$B$32:$V$50,9,DATA_AN!$B$168),INDEX(DATA_AN!$B$54:$V$72,9,DATA_AN!$B$168),INDEX(DATA_AN!$B$76:$V$94,9,DATA_AN!$B$168))/DATA_AN!$C$168)</f>
        <v>5.3</v>
      </c>
    </row>
    <row r="11" customFormat="false" ht="15" hidden="false" customHeight="false" outlineLevel="0" collapsed="false">
      <c r="A11" s="0" t="s">
        <v>130</v>
      </c>
      <c r="B11" s="0" t="s">
        <v>1694</v>
      </c>
      <c r="C11" s="0" t="s">
        <v>203</v>
      </c>
      <c r="D11" s="0" t="s">
        <v>204</v>
      </c>
      <c r="E11" s="0" t="s">
        <v>205</v>
      </c>
      <c r="F11" s="0" t="s">
        <v>2925</v>
      </c>
      <c r="G11" s="0" t="s">
        <v>2856</v>
      </c>
      <c r="I11" s="0" t="s">
        <v>198</v>
      </c>
      <c r="M11" s="0" t="s">
        <v>206</v>
      </c>
      <c r="N11" s="0" t="n">
        <v>2.82</v>
      </c>
      <c r="O11" s="0" t="s">
        <v>62</v>
      </c>
      <c r="P11" s="0" t="s">
        <v>2868</v>
      </c>
      <c r="Q11" s="0" t="s">
        <v>2889</v>
      </c>
      <c r="R11" s="0" t="s">
        <v>380</v>
      </c>
      <c r="S11" s="0" t="s">
        <v>2868</v>
      </c>
      <c r="T11" s="0" t="s">
        <v>2926</v>
      </c>
      <c r="U11" s="0" t="s">
        <v>286</v>
      </c>
      <c r="V11" s="0" t="s">
        <v>2871</v>
      </c>
      <c r="W11" s="0" t="s">
        <v>1217</v>
      </c>
      <c r="X11" s="0" t="s">
        <v>2927</v>
      </c>
      <c r="Y11" s="0" t="s">
        <v>2928</v>
      </c>
      <c r="Z11" s="0" t="s">
        <v>2929</v>
      </c>
      <c r="AA11" s="0" t="s">
        <v>2930</v>
      </c>
      <c r="AB11" s="0" t="n">
        <v>188</v>
      </c>
      <c r="AC11" s="0" t="n">
        <v>0</v>
      </c>
      <c r="AD11" s="0" t="n">
        <v>3</v>
      </c>
      <c r="AE11" s="0" t="n">
        <v>-1</v>
      </c>
      <c r="AF11" s="0" t="n">
        <v>0</v>
      </c>
      <c r="AG11" s="0" t="n">
        <f aca="false">N11+INDEX(AC11:AF11,1,DATA_AN!$B$169)+AH11+0.00091</f>
        <v>9.87091</v>
      </c>
      <c r="AH11" s="0" t="n">
        <f aca="false">IF(DATA_AN!$B$166=0,0,CHOOSE(DATA_AN!$C$166,INDEX(DATA_AN!$B$32:$V$50,10,DATA_AN!$B$166),INDEX(DATA_AN!$B$54:$V$72,10,DATA_AN!$B$166),INDEX(DATA_AN!$B$76:$V$94,10,DATA_AN!$B$166))/DATA_AN!$C$166)+IF(DATA_AN!$B$167=0,0,CHOOSE(DATA_AN!$C$167,INDEX(DATA_AN!$B$32:$V$50,10,DATA_AN!$B$167),INDEX(DATA_AN!$B$54:$V$72,10,DATA_AN!$B$167),INDEX(DATA_AN!$B$76:$V$94,10,DATA_AN!$B$167))/DATA_AN!$C$167)+IF(DATA_AN!$B$168=0,0,CHOOSE(DATA_AN!$C$168,INDEX(DATA_AN!$B$32:$V$50,10,DATA_AN!$B$168),INDEX(DATA_AN!$B$54:$V$72,10,DATA_AN!$B$168),INDEX(DATA_AN!$B$76:$V$94,10,DATA_AN!$B$168))/DATA_AN!$C$168)</f>
        <v>7.05</v>
      </c>
    </row>
    <row r="12" customFormat="false" ht="15" hidden="false" customHeight="false" outlineLevel="0" collapsed="false">
      <c r="A12" s="0" t="s">
        <v>207</v>
      </c>
      <c r="B12" s="0" t="s">
        <v>1759</v>
      </c>
      <c r="C12" s="0" t="s">
        <v>177</v>
      </c>
      <c r="D12" s="0" t="s">
        <v>208</v>
      </c>
      <c r="E12" s="0" t="s">
        <v>209</v>
      </c>
      <c r="F12" s="0" t="s">
        <v>2931</v>
      </c>
      <c r="G12" s="0" t="s">
        <v>2842</v>
      </c>
      <c r="I12" s="0" t="s">
        <v>130</v>
      </c>
      <c r="M12" s="0" t="s">
        <v>171</v>
      </c>
      <c r="N12" s="0" t="n">
        <v>3.53</v>
      </c>
      <c r="O12" s="0" t="s">
        <v>388</v>
      </c>
      <c r="P12" s="0" t="s">
        <v>2857</v>
      </c>
      <c r="Q12" s="0" t="s">
        <v>2932</v>
      </c>
      <c r="R12" s="0" t="s">
        <v>62</v>
      </c>
      <c r="S12" s="0" t="s">
        <v>2868</v>
      </c>
      <c r="T12" s="0" t="s">
        <v>2933</v>
      </c>
      <c r="U12" s="0" t="s">
        <v>389</v>
      </c>
      <c r="V12" s="0" t="s">
        <v>2934</v>
      </c>
      <c r="W12" s="0" t="s">
        <v>2935</v>
      </c>
      <c r="X12" s="0" t="s">
        <v>2936</v>
      </c>
      <c r="Y12" s="0" t="s">
        <v>2937</v>
      </c>
      <c r="Z12" s="0" t="s">
        <v>2938</v>
      </c>
      <c r="AA12" s="0" t="s">
        <v>2939</v>
      </c>
      <c r="AB12" s="0" t="n">
        <v>198</v>
      </c>
      <c r="AC12" s="0" t="n">
        <v>0</v>
      </c>
      <c r="AD12" s="0" t="n">
        <v>1</v>
      </c>
      <c r="AE12" s="0" t="n">
        <v>2</v>
      </c>
      <c r="AF12" s="0" t="n">
        <v>0</v>
      </c>
      <c r="AG12" s="0" t="n">
        <f aca="false">N12+INDEX(AC12:AF12,1,DATA_AN!$B$169)+AH12+0.0009</f>
        <v>9.8809</v>
      </c>
      <c r="AH12" s="0" t="n">
        <f aca="false">IF(DATA_AN!$B$166=0,0,CHOOSE(DATA_AN!$C$166,INDEX(DATA_AN!$B$32:$V$50,11,DATA_AN!$B$166),INDEX(DATA_AN!$B$54:$V$72,11,DATA_AN!$B$166),INDEX(DATA_AN!$B$76:$V$94,11,DATA_AN!$B$166))/DATA_AN!$C$166)+IF(DATA_AN!$B$167=0,0,CHOOSE(DATA_AN!$C$167,INDEX(DATA_AN!$B$32:$V$50,11,DATA_AN!$B$167),INDEX(DATA_AN!$B$54:$V$72,11,DATA_AN!$B$167),INDEX(DATA_AN!$B$76:$V$94,11,DATA_AN!$B$167))/DATA_AN!$C$167)+IF(DATA_AN!$B$168=0,0,CHOOSE(DATA_AN!$C$168,INDEX(DATA_AN!$B$32:$V$50,11,DATA_AN!$B$168),INDEX(DATA_AN!$B$54:$V$72,11,DATA_AN!$B$168),INDEX(DATA_AN!$B$76:$V$94,11,DATA_AN!$B$168))/DATA_AN!$C$168)</f>
        <v>6.35</v>
      </c>
    </row>
    <row r="13" customFormat="false" ht="15" hidden="false" customHeight="false" outlineLevel="0" collapsed="false">
      <c r="A13" s="0" t="s">
        <v>210</v>
      </c>
      <c r="B13" s="0" t="s">
        <v>1780</v>
      </c>
      <c r="C13" s="0" t="s">
        <v>211</v>
      </c>
      <c r="D13" s="0" t="s">
        <v>212</v>
      </c>
      <c r="E13" s="0" t="s">
        <v>213</v>
      </c>
      <c r="F13" s="0" t="s">
        <v>1276</v>
      </c>
      <c r="G13" s="0" t="s">
        <v>2907</v>
      </c>
      <c r="I13" s="0" t="s">
        <v>207</v>
      </c>
      <c r="M13" s="0" t="s">
        <v>524</v>
      </c>
      <c r="N13" s="0" t="n">
        <v>3.01</v>
      </c>
      <c r="O13" s="0" t="s">
        <v>79</v>
      </c>
      <c r="P13" s="0" t="s">
        <v>2868</v>
      </c>
      <c r="Q13" s="0" t="s">
        <v>2908</v>
      </c>
      <c r="R13" s="0" t="s">
        <v>399</v>
      </c>
      <c r="S13" s="0" t="s">
        <v>2868</v>
      </c>
      <c r="T13" s="0" t="s">
        <v>2940</v>
      </c>
      <c r="U13" s="0" t="s">
        <v>351</v>
      </c>
      <c r="V13" s="0" t="s">
        <v>2920</v>
      </c>
      <c r="W13" s="0" t="s">
        <v>2941</v>
      </c>
      <c r="X13" s="0" t="s">
        <v>2942</v>
      </c>
      <c r="Y13" s="0" t="s">
        <v>2943</v>
      </c>
      <c r="Z13" s="0" t="s">
        <v>2944</v>
      </c>
      <c r="AA13" s="0" t="s">
        <v>2945</v>
      </c>
      <c r="AB13" s="0" t="n">
        <v>208</v>
      </c>
      <c r="AC13" s="0" t="n">
        <v>0</v>
      </c>
      <c r="AD13" s="0" t="n">
        <v>3</v>
      </c>
      <c r="AE13" s="0" t="n">
        <v>-1</v>
      </c>
      <c r="AF13" s="0" t="n">
        <v>1.5</v>
      </c>
      <c r="AG13" s="0" t="n">
        <f aca="false">N13+INDEX(AC13:AF13,1,DATA_AN!$B$169)+AH13+0.00089</f>
        <v>4.81089</v>
      </c>
      <c r="AH13" s="0" t="n">
        <f aca="false">IF(DATA_AN!$B$166=0,0,CHOOSE(DATA_AN!$C$166,INDEX(DATA_AN!$B$32:$V$50,12,DATA_AN!$B$166),INDEX(DATA_AN!$B$54:$V$72,12,DATA_AN!$B$166),INDEX(DATA_AN!$B$76:$V$94,12,DATA_AN!$B$166))/DATA_AN!$C$166)+IF(DATA_AN!$B$167=0,0,CHOOSE(DATA_AN!$C$167,INDEX(DATA_AN!$B$32:$V$50,12,DATA_AN!$B$167),INDEX(DATA_AN!$B$54:$V$72,12,DATA_AN!$B$167),INDEX(DATA_AN!$B$76:$V$94,12,DATA_AN!$B$167))/DATA_AN!$C$167)+IF(DATA_AN!$B$168=0,0,CHOOSE(DATA_AN!$C$168,INDEX(DATA_AN!$B$32:$V$50,12,DATA_AN!$B$168),INDEX(DATA_AN!$B$54:$V$72,12,DATA_AN!$B$168),INDEX(DATA_AN!$B$76:$V$94,12,DATA_AN!$B$168))/DATA_AN!$C$168)</f>
        <v>1.8</v>
      </c>
    </row>
    <row r="14" customFormat="false" ht="15" hidden="false" customHeight="false" outlineLevel="0" collapsed="false">
      <c r="A14" s="0" t="s">
        <v>215</v>
      </c>
      <c r="B14" s="0" t="s">
        <v>504</v>
      </c>
      <c r="C14" s="0" t="s">
        <v>216</v>
      </c>
      <c r="D14" s="0" t="s">
        <v>217</v>
      </c>
      <c r="E14" s="0" t="s">
        <v>218</v>
      </c>
      <c r="F14" s="0" t="s">
        <v>1276</v>
      </c>
      <c r="G14" s="0" t="s">
        <v>2866</v>
      </c>
      <c r="I14" s="0" t="s">
        <v>210</v>
      </c>
      <c r="M14" s="0" t="s">
        <v>2946</v>
      </c>
      <c r="N14" s="0" t="n">
        <v>2.31</v>
      </c>
      <c r="O14" s="0" t="s">
        <v>408</v>
      </c>
      <c r="P14" s="0" t="s">
        <v>2868</v>
      </c>
      <c r="Q14" s="0" t="s">
        <v>2947</v>
      </c>
      <c r="R14" s="0" t="s">
        <v>407</v>
      </c>
      <c r="S14" s="0" t="s">
        <v>2868</v>
      </c>
      <c r="T14" s="0" t="s">
        <v>2948</v>
      </c>
      <c r="U14" s="0" t="s">
        <v>335</v>
      </c>
      <c r="V14" s="0" t="s">
        <v>2871</v>
      </c>
      <c r="W14" s="0" t="s">
        <v>2949</v>
      </c>
      <c r="X14" s="0" t="s">
        <v>2950</v>
      </c>
      <c r="Y14" s="0" t="s">
        <v>2951</v>
      </c>
      <c r="Z14" s="0" t="s">
        <v>2952</v>
      </c>
      <c r="AA14" s="0" t="s">
        <v>2953</v>
      </c>
      <c r="AB14" s="0" t="n">
        <v>218</v>
      </c>
      <c r="AC14" s="0" t="n">
        <v>0</v>
      </c>
      <c r="AD14" s="0" t="n">
        <v>3</v>
      </c>
      <c r="AE14" s="0" t="n">
        <v>-1</v>
      </c>
      <c r="AF14" s="0" t="n">
        <v>0</v>
      </c>
      <c r="AG14" s="0" t="n">
        <f aca="false">N14+INDEX(AC14:AF14,1,DATA_AN!$B$169)+AH14+0.00088</f>
        <v>4.11088</v>
      </c>
      <c r="AH14" s="0" t="n">
        <f aca="false">IF(DATA_AN!$B$166=0,0,CHOOSE(DATA_AN!$C$166,INDEX(DATA_AN!$B$32:$V$50,13,DATA_AN!$B$166),INDEX(DATA_AN!$B$54:$V$72,13,DATA_AN!$B$166),INDEX(DATA_AN!$B$76:$V$94,13,DATA_AN!$B$166))/DATA_AN!$C$166)+IF(DATA_AN!$B$167=0,0,CHOOSE(DATA_AN!$C$167,INDEX(DATA_AN!$B$32:$V$50,13,DATA_AN!$B$167),INDEX(DATA_AN!$B$54:$V$72,13,DATA_AN!$B$167),INDEX(DATA_AN!$B$76:$V$94,13,DATA_AN!$B$167))/DATA_AN!$C$167)+IF(DATA_AN!$B$168=0,0,CHOOSE(DATA_AN!$C$168,INDEX(DATA_AN!$B$32:$V$50,13,DATA_AN!$B$168),INDEX(DATA_AN!$B$54:$V$72,13,DATA_AN!$B$168),INDEX(DATA_AN!$B$76:$V$94,13,DATA_AN!$B$168))/DATA_AN!$C$168)</f>
        <v>1.8</v>
      </c>
    </row>
    <row r="15" customFormat="false" ht="15" hidden="false" customHeight="false" outlineLevel="0" collapsed="false">
      <c r="A15" s="0" t="s">
        <v>220</v>
      </c>
      <c r="B15" s="0" t="s">
        <v>1768</v>
      </c>
      <c r="C15" s="0" t="s">
        <v>221</v>
      </c>
      <c r="D15" s="0" t="s">
        <v>222</v>
      </c>
      <c r="E15" s="0" t="s">
        <v>223</v>
      </c>
      <c r="F15" s="0" t="s">
        <v>2954</v>
      </c>
      <c r="G15" s="0" t="s">
        <v>2907</v>
      </c>
      <c r="I15" s="0" t="s">
        <v>215</v>
      </c>
      <c r="M15" s="0" t="s">
        <v>2955</v>
      </c>
      <c r="N15" s="0" t="n">
        <v>2.56</v>
      </c>
      <c r="O15" s="0" t="s">
        <v>72</v>
      </c>
      <c r="P15" s="0" t="s">
        <v>2857</v>
      </c>
      <c r="Q15" s="0" t="s">
        <v>2879</v>
      </c>
      <c r="R15" s="0" t="s">
        <v>76</v>
      </c>
      <c r="S15" s="0" t="s">
        <v>2868</v>
      </c>
      <c r="T15" s="0" t="s">
        <v>2869</v>
      </c>
      <c r="U15" s="0" t="s">
        <v>335</v>
      </c>
      <c r="V15" s="0" t="s">
        <v>2956</v>
      </c>
      <c r="W15" s="0" t="s">
        <v>2957</v>
      </c>
      <c r="X15" s="0" t="s">
        <v>2958</v>
      </c>
      <c r="Y15" s="0" t="s">
        <v>2959</v>
      </c>
      <c r="Z15" s="0" t="s">
        <v>2960</v>
      </c>
      <c r="AA15" s="0" t="s">
        <v>2961</v>
      </c>
      <c r="AB15" s="0" t="n">
        <v>228</v>
      </c>
      <c r="AC15" s="0" t="n">
        <v>0</v>
      </c>
      <c r="AD15" s="0" t="n">
        <v>1</v>
      </c>
      <c r="AE15" s="0" t="n">
        <v>2</v>
      </c>
      <c r="AF15" s="0" t="n">
        <v>0</v>
      </c>
      <c r="AG15" s="0" t="n">
        <f aca="false">N15+INDEX(AC15:AF15,1,DATA_AN!$B$169)+AH15+0.00087</f>
        <v>4.36087</v>
      </c>
      <c r="AH15" s="0" t="n">
        <f aca="false">IF(DATA_AN!$B$166=0,0,CHOOSE(DATA_AN!$C$166,INDEX(DATA_AN!$B$32:$V$50,14,DATA_AN!$B$166),INDEX(DATA_AN!$B$54:$V$72,14,DATA_AN!$B$166),INDEX(DATA_AN!$B$76:$V$94,14,DATA_AN!$B$166))/DATA_AN!$C$166)+IF(DATA_AN!$B$167=0,0,CHOOSE(DATA_AN!$C$167,INDEX(DATA_AN!$B$32:$V$50,14,DATA_AN!$B$167),INDEX(DATA_AN!$B$54:$V$72,14,DATA_AN!$B$167),INDEX(DATA_AN!$B$76:$V$94,14,DATA_AN!$B$167))/DATA_AN!$C$167)+IF(DATA_AN!$B$168=0,0,CHOOSE(DATA_AN!$C$168,INDEX(DATA_AN!$B$32:$V$50,14,DATA_AN!$B$168),INDEX(DATA_AN!$B$54:$V$72,14,DATA_AN!$B$168),INDEX(DATA_AN!$B$76:$V$94,14,DATA_AN!$B$168))/DATA_AN!$C$168)</f>
        <v>1.8</v>
      </c>
    </row>
    <row r="16" customFormat="false" ht="15" hidden="false" customHeight="false" outlineLevel="0" collapsed="false">
      <c r="A16" s="0" t="s">
        <v>225</v>
      </c>
      <c r="B16" s="0" t="s">
        <v>1765</v>
      </c>
      <c r="C16" s="0" t="s">
        <v>226</v>
      </c>
      <c r="D16" s="0" t="s">
        <v>227</v>
      </c>
      <c r="E16" s="0" t="s">
        <v>228</v>
      </c>
      <c r="F16" s="0" t="s">
        <v>2962</v>
      </c>
      <c r="G16" s="0" t="s">
        <v>2866</v>
      </c>
      <c r="I16" s="0" t="s">
        <v>220</v>
      </c>
      <c r="M16" s="0" t="s">
        <v>2963</v>
      </c>
      <c r="N16" s="0" t="n">
        <v>2.7</v>
      </c>
      <c r="O16" s="0" t="s">
        <v>321</v>
      </c>
      <c r="P16" s="0" t="s">
        <v>2868</v>
      </c>
      <c r="Q16" s="0" t="s">
        <v>2964</v>
      </c>
      <c r="R16" s="0" t="s">
        <v>59</v>
      </c>
      <c r="S16" s="0" t="s">
        <v>2857</v>
      </c>
      <c r="T16" s="0" t="s">
        <v>2858</v>
      </c>
      <c r="U16" s="0" t="s">
        <v>320</v>
      </c>
      <c r="V16" s="0" t="s">
        <v>2880</v>
      </c>
      <c r="W16" s="0" t="s">
        <v>2965</v>
      </c>
      <c r="X16" s="0" t="s">
        <v>2966</v>
      </c>
      <c r="Y16" s="0" t="s">
        <v>2967</v>
      </c>
      <c r="Z16" s="0" t="s">
        <v>2968</v>
      </c>
      <c r="AA16" s="0" t="s">
        <v>2969</v>
      </c>
      <c r="AB16" s="0" t="n">
        <v>238</v>
      </c>
      <c r="AC16" s="0" t="n">
        <v>0</v>
      </c>
      <c r="AD16" s="0" t="n">
        <v>2</v>
      </c>
      <c r="AE16" s="0" t="n">
        <v>1</v>
      </c>
      <c r="AF16" s="0" t="n">
        <v>0</v>
      </c>
      <c r="AG16" s="0" t="n">
        <f aca="false">N16+INDEX(AC16:AF16,1,DATA_AN!$B$169)+AH16+0.00086</f>
        <v>8.00086</v>
      </c>
      <c r="AH16" s="0" t="n">
        <f aca="false">IF(DATA_AN!$B$166=0,0,CHOOSE(DATA_AN!$C$166,INDEX(DATA_AN!$B$32:$V$50,15,DATA_AN!$B$166),INDEX(DATA_AN!$B$54:$V$72,15,DATA_AN!$B$166),INDEX(DATA_AN!$B$76:$V$94,15,DATA_AN!$B$166))/DATA_AN!$C$166)+IF(DATA_AN!$B$167=0,0,CHOOSE(DATA_AN!$C$167,INDEX(DATA_AN!$B$32:$V$50,15,DATA_AN!$B$167),INDEX(DATA_AN!$B$54:$V$72,15,DATA_AN!$B$167),INDEX(DATA_AN!$B$76:$V$94,15,DATA_AN!$B$167))/DATA_AN!$C$167)+IF(DATA_AN!$B$168=0,0,CHOOSE(DATA_AN!$C$168,INDEX(DATA_AN!$B$32:$V$50,15,DATA_AN!$B$168),INDEX(DATA_AN!$B$54:$V$72,15,DATA_AN!$B$168),INDEX(DATA_AN!$B$76:$V$94,15,DATA_AN!$B$168))/DATA_AN!$C$168)</f>
        <v>5.3</v>
      </c>
    </row>
    <row r="17" customFormat="false" ht="15" hidden="false" customHeight="false" outlineLevel="0" collapsed="false">
      <c r="A17" s="0" t="s">
        <v>230</v>
      </c>
      <c r="B17" s="0" t="s">
        <v>1777</v>
      </c>
      <c r="C17" s="0" t="s">
        <v>231</v>
      </c>
      <c r="D17" s="0" t="s">
        <v>232</v>
      </c>
      <c r="E17" s="0" t="s">
        <v>233</v>
      </c>
      <c r="F17" s="0" t="s">
        <v>2970</v>
      </c>
      <c r="G17" s="0" t="s">
        <v>2856</v>
      </c>
      <c r="I17" s="0" t="s">
        <v>225</v>
      </c>
      <c r="M17" s="0" t="s">
        <v>2971</v>
      </c>
      <c r="N17" s="0" t="n">
        <v>2.62</v>
      </c>
      <c r="O17" s="0" t="s">
        <v>431</v>
      </c>
      <c r="P17" s="0" t="s">
        <v>2868</v>
      </c>
      <c r="Q17" s="0" t="s">
        <v>2972</v>
      </c>
      <c r="R17" s="0" t="s">
        <v>399</v>
      </c>
      <c r="S17" s="0" t="s">
        <v>2868</v>
      </c>
      <c r="T17" s="0" t="s">
        <v>2940</v>
      </c>
      <c r="U17" s="0" t="s">
        <v>432</v>
      </c>
      <c r="V17" s="0" t="s">
        <v>2973</v>
      </c>
      <c r="W17" s="0" t="s">
        <v>2974</v>
      </c>
      <c r="X17" s="0" t="s">
        <v>2975</v>
      </c>
      <c r="Y17" s="0" t="s">
        <v>2976</v>
      </c>
      <c r="Z17" s="0" t="s">
        <v>2968</v>
      </c>
      <c r="AA17" s="0" t="s">
        <v>2977</v>
      </c>
      <c r="AB17" s="0" t="n">
        <v>248</v>
      </c>
      <c r="AC17" s="0" t="n">
        <v>0</v>
      </c>
      <c r="AD17" s="0" t="n">
        <v>3</v>
      </c>
      <c r="AE17" s="0" t="n">
        <v>-1</v>
      </c>
      <c r="AF17" s="0" t="n">
        <v>1.5</v>
      </c>
      <c r="AG17" s="0" t="n">
        <f aca="false">N17+INDEX(AC17:AF17,1,DATA_AN!$B$169)+AH17+0.00085</f>
        <v>8.62085</v>
      </c>
      <c r="AH17" s="0" t="n">
        <f aca="false">IF(DATA_AN!$B$166=0,0,CHOOSE(DATA_AN!$C$166,INDEX(DATA_AN!$B$32:$V$50,16,DATA_AN!$B$166),INDEX(DATA_AN!$B$54:$V$72,16,DATA_AN!$B$166),INDEX(DATA_AN!$B$76:$V$94,16,DATA_AN!$B$166))/DATA_AN!$C$166)+IF(DATA_AN!$B$167=0,0,CHOOSE(DATA_AN!$C$167,INDEX(DATA_AN!$B$32:$V$50,16,DATA_AN!$B$167),INDEX(DATA_AN!$B$54:$V$72,16,DATA_AN!$B$167),INDEX(DATA_AN!$B$76:$V$94,16,DATA_AN!$B$167))/DATA_AN!$C$167)+IF(DATA_AN!$B$168=0,0,CHOOSE(DATA_AN!$C$168,INDEX(DATA_AN!$B$32:$V$50,16,DATA_AN!$B$168),INDEX(DATA_AN!$B$54:$V$72,16,DATA_AN!$B$168),INDEX(DATA_AN!$B$76:$V$94,16,DATA_AN!$B$168))/DATA_AN!$C$168)</f>
        <v>6</v>
      </c>
    </row>
    <row r="18" customFormat="false" ht="15" hidden="false" customHeight="false" outlineLevel="0" collapsed="false">
      <c r="A18" s="0" t="s">
        <v>234</v>
      </c>
      <c r="B18" s="0" t="s">
        <v>487</v>
      </c>
      <c r="C18" s="0" t="s">
        <v>235</v>
      </c>
      <c r="D18" s="0" t="s">
        <v>236</v>
      </c>
      <c r="E18" s="0" t="s">
        <v>237</v>
      </c>
      <c r="F18" s="0" t="s">
        <v>2978</v>
      </c>
      <c r="G18" s="0" t="s">
        <v>2856</v>
      </c>
      <c r="I18" s="0" t="s">
        <v>230</v>
      </c>
      <c r="M18" s="0" t="s">
        <v>229</v>
      </c>
      <c r="N18" s="0" t="n">
        <v>1.99</v>
      </c>
      <c r="O18" s="0" t="s">
        <v>65</v>
      </c>
      <c r="P18" s="0" t="s">
        <v>2868</v>
      </c>
      <c r="Q18" s="0" t="s">
        <v>2870</v>
      </c>
      <c r="R18" s="0" t="s">
        <v>76</v>
      </c>
      <c r="S18" s="0" t="s">
        <v>2868</v>
      </c>
      <c r="T18" s="0" t="s">
        <v>2869</v>
      </c>
      <c r="U18" s="0" t="s">
        <v>286</v>
      </c>
      <c r="V18" s="0" t="s">
        <v>2871</v>
      </c>
      <c r="W18" s="0" t="s">
        <v>2979</v>
      </c>
      <c r="X18" s="0" t="s">
        <v>2980</v>
      </c>
      <c r="Y18" s="0" t="s">
        <v>2981</v>
      </c>
      <c r="Z18" s="0" t="s">
        <v>2982</v>
      </c>
      <c r="AA18" s="0" t="s">
        <v>2983</v>
      </c>
      <c r="AB18" s="0" t="n">
        <v>258</v>
      </c>
      <c r="AC18" s="0" t="n">
        <v>0</v>
      </c>
      <c r="AD18" s="0" t="n">
        <v>3</v>
      </c>
      <c r="AE18" s="0" t="n">
        <v>-1</v>
      </c>
      <c r="AF18" s="0" t="n">
        <v>0</v>
      </c>
      <c r="AG18" s="0" t="n">
        <f aca="false">N18+INDEX(AC18:AF18,1,DATA_AN!$B$169)+AH18+0.00084</f>
        <v>5.89084</v>
      </c>
      <c r="AH18" s="0" t="n">
        <f aca="false">IF(DATA_AN!$B$166=0,0,CHOOSE(DATA_AN!$C$166,INDEX(DATA_AN!$B$32:$V$50,17,DATA_AN!$B$166),INDEX(DATA_AN!$B$54:$V$72,17,DATA_AN!$B$166),INDEX(DATA_AN!$B$76:$V$94,17,DATA_AN!$B$166))/DATA_AN!$C$166)+IF(DATA_AN!$B$167=0,0,CHOOSE(DATA_AN!$C$167,INDEX(DATA_AN!$B$32:$V$50,17,DATA_AN!$B$167),INDEX(DATA_AN!$B$54:$V$72,17,DATA_AN!$B$167),INDEX(DATA_AN!$B$76:$V$94,17,DATA_AN!$B$167))/DATA_AN!$C$167)+IF(DATA_AN!$B$168=0,0,CHOOSE(DATA_AN!$C$168,INDEX(DATA_AN!$B$32:$V$50,17,DATA_AN!$B$168),INDEX(DATA_AN!$B$54:$V$72,17,DATA_AN!$B$168),INDEX(DATA_AN!$B$76:$V$94,17,DATA_AN!$B$168))/DATA_AN!$C$168)</f>
        <v>3.9</v>
      </c>
    </row>
    <row r="19" customFormat="false" ht="15" hidden="false" customHeight="false" outlineLevel="0" collapsed="false">
      <c r="A19" s="0" t="s">
        <v>238</v>
      </c>
      <c r="B19" s="0" t="s">
        <v>1674</v>
      </c>
      <c r="C19" s="0" t="s">
        <v>239</v>
      </c>
      <c r="D19" s="0" t="s">
        <v>240</v>
      </c>
      <c r="E19" s="0" t="s">
        <v>241</v>
      </c>
      <c r="F19" s="0" t="s">
        <v>2984</v>
      </c>
      <c r="G19" s="0" t="s">
        <v>2842</v>
      </c>
      <c r="I19" s="0" t="s">
        <v>234</v>
      </c>
      <c r="M19" s="0" t="s">
        <v>224</v>
      </c>
      <c r="N19" s="0" t="n">
        <v>1.94</v>
      </c>
      <c r="O19" s="0" t="s">
        <v>72</v>
      </c>
      <c r="P19" s="0" t="s">
        <v>2857</v>
      </c>
      <c r="Q19" s="0" t="s">
        <v>2879</v>
      </c>
      <c r="R19" s="0" t="s">
        <v>368</v>
      </c>
      <c r="S19" s="0" t="s">
        <v>2857</v>
      </c>
      <c r="T19" s="0" t="s">
        <v>2919</v>
      </c>
      <c r="U19" s="0" t="s">
        <v>351</v>
      </c>
      <c r="V19" s="0" t="s">
        <v>2920</v>
      </c>
      <c r="W19" s="0" t="s">
        <v>2985</v>
      </c>
      <c r="X19" s="0" t="s">
        <v>2986</v>
      </c>
      <c r="Y19" s="0" t="s">
        <v>2987</v>
      </c>
      <c r="Z19" s="0" t="s">
        <v>2988</v>
      </c>
      <c r="AA19" s="0" t="s">
        <v>2989</v>
      </c>
      <c r="AB19" s="0" t="n">
        <v>268</v>
      </c>
      <c r="AC19" s="0" t="n">
        <v>0</v>
      </c>
      <c r="AD19" s="0" t="n">
        <v>-1</v>
      </c>
      <c r="AE19" s="0" t="n">
        <v>3</v>
      </c>
      <c r="AF19" s="0" t="n">
        <v>0</v>
      </c>
      <c r="AG19" s="0" t="n">
        <f aca="false">N19+INDEX(AC19:AF19,1,DATA_AN!$B$169)+AH19+0.00083</f>
        <v>3.74083</v>
      </c>
      <c r="AH19" s="0" t="n">
        <f aca="false">IF(DATA_AN!$B$166=0,0,CHOOSE(DATA_AN!$C$166,INDEX(DATA_AN!$B$32:$V$50,18,DATA_AN!$B$166),INDEX(DATA_AN!$B$54:$V$72,18,DATA_AN!$B$166),INDEX(DATA_AN!$B$76:$V$94,18,DATA_AN!$B$166))/DATA_AN!$C$166)+IF(DATA_AN!$B$167=0,0,CHOOSE(DATA_AN!$C$167,INDEX(DATA_AN!$B$32:$V$50,18,DATA_AN!$B$167),INDEX(DATA_AN!$B$54:$V$72,18,DATA_AN!$B$167),INDEX(DATA_AN!$B$76:$V$94,18,DATA_AN!$B$167))/DATA_AN!$C$167)+IF(DATA_AN!$B$168=0,0,CHOOSE(DATA_AN!$C$168,INDEX(DATA_AN!$B$32:$V$50,18,DATA_AN!$B$168),INDEX(DATA_AN!$B$54:$V$72,18,DATA_AN!$B$168),INDEX(DATA_AN!$B$76:$V$94,18,DATA_AN!$B$168))/DATA_AN!$C$168)</f>
        <v>1.8</v>
      </c>
    </row>
    <row r="20" customFormat="false" ht="15" hidden="false" customHeight="false" outlineLevel="0" collapsed="false">
      <c r="A20" s="0" t="s">
        <v>242</v>
      </c>
      <c r="B20" s="0" t="s">
        <v>1681</v>
      </c>
      <c r="C20" s="0" t="s">
        <v>243</v>
      </c>
      <c r="D20" s="0" t="s">
        <v>244</v>
      </c>
      <c r="E20" s="0" t="s">
        <v>245</v>
      </c>
      <c r="F20" s="0" t="s">
        <v>2990</v>
      </c>
      <c r="G20" s="0" t="s">
        <v>2856</v>
      </c>
      <c r="I20" s="0" t="s">
        <v>238</v>
      </c>
      <c r="M20" s="0" t="s">
        <v>2991</v>
      </c>
      <c r="N20" s="0" t="n">
        <v>0.86</v>
      </c>
      <c r="O20" s="0" t="s">
        <v>308</v>
      </c>
      <c r="P20" s="0" t="s">
        <v>2857</v>
      </c>
      <c r="Q20" s="0" t="s">
        <v>2992</v>
      </c>
      <c r="R20" s="0" t="s">
        <v>368</v>
      </c>
      <c r="S20" s="0" t="s">
        <v>2857</v>
      </c>
      <c r="T20" s="0" t="s">
        <v>2919</v>
      </c>
      <c r="U20" s="0" t="s">
        <v>351</v>
      </c>
      <c r="V20" s="0" t="s">
        <v>2920</v>
      </c>
      <c r="W20" s="0" t="s">
        <v>2993</v>
      </c>
      <c r="X20" s="0" t="s">
        <v>2994</v>
      </c>
      <c r="Y20" s="0" t="s">
        <v>2995</v>
      </c>
      <c r="Z20" s="0" t="s">
        <v>2996</v>
      </c>
      <c r="AA20" s="0" t="s">
        <v>2997</v>
      </c>
      <c r="AB20" s="0" t="n">
        <v>278</v>
      </c>
      <c r="AC20" s="0" t="n">
        <v>0</v>
      </c>
      <c r="AD20" s="0" t="n">
        <v>-1</v>
      </c>
      <c r="AE20" s="0" t="n">
        <v>3</v>
      </c>
      <c r="AF20" s="0" t="n">
        <v>0</v>
      </c>
      <c r="AG20" s="0" t="n">
        <f aca="false">N20+INDEX(AC20:AF20,1,DATA_AN!$B$169)+AH20+0.00082</f>
        <v>4.76082</v>
      </c>
      <c r="AH20" s="0" t="n">
        <f aca="false">IF(DATA_AN!$B$166=0,0,CHOOSE(DATA_AN!$C$166,INDEX(DATA_AN!$B$32:$V$50,19,DATA_AN!$B$166),INDEX(DATA_AN!$B$54:$V$72,19,DATA_AN!$B$166),INDEX(DATA_AN!$B$76:$V$94,19,DATA_AN!$B$166))/DATA_AN!$C$166)+IF(DATA_AN!$B$167=0,0,CHOOSE(DATA_AN!$C$167,INDEX(DATA_AN!$B$32:$V$50,19,DATA_AN!$B$167),INDEX(DATA_AN!$B$54:$V$72,19,DATA_AN!$B$167),INDEX(DATA_AN!$B$76:$V$94,19,DATA_AN!$B$167))/DATA_AN!$C$167)+IF(DATA_AN!$B$168=0,0,CHOOSE(DATA_AN!$C$168,INDEX(DATA_AN!$B$32:$V$50,19,DATA_AN!$B$168),INDEX(DATA_AN!$B$54:$V$72,19,DATA_AN!$B$168),INDEX(DATA_AN!$B$76:$V$94,19,DATA_AN!$B$168))/DATA_AN!$C$168)</f>
        <v>3.9</v>
      </c>
    </row>
    <row r="21" customFormat="false" ht="15" hidden="false" customHeight="false" outlineLevel="0" collapsed="false">
      <c r="A21" s="0" t="s">
        <v>246</v>
      </c>
      <c r="B21" s="0" t="s">
        <v>528</v>
      </c>
      <c r="C21" s="0" t="s">
        <v>177</v>
      </c>
      <c r="D21" s="0" t="s">
        <v>247</v>
      </c>
      <c r="E21" s="0" t="s">
        <v>248</v>
      </c>
      <c r="F21" s="0" t="s">
        <v>2998</v>
      </c>
      <c r="G21" s="0" t="s">
        <v>2842</v>
      </c>
      <c r="I21" s="0" t="s">
        <v>242</v>
      </c>
    </row>
    <row r="22" customFormat="false" ht="15" hidden="false" customHeight="false" outlineLevel="0" collapsed="false">
      <c r="A22" s="0" t="s">
        <v>250</v>
      </c>
      <c r="B22" s="0" t="s">
        <v>2999</v>
      </c>
      <c r="C22" s="0" t="s">
        <v>251</v>
      </c>
      <c r="D22" s="0" t="s">
        <v>252</v>
      </c>
      <c r="E22" s="0" t="s">
        <v>253</v>
      </c>
      <c r="F22" s="0" t="s">
        <v>3000</v>
      </c>
      <c r="G22" s="0" t="s">
        <v>3001</v>
      </c>
      <c r="I22" s="0" t="s">
        <v>246</v>
      </c>
    </row>
    <row r="23" customFormat="false" ht="15" hidden="false" customHeight="false" outlineLevel="0" collapsed="false">
      <c r="I23" s="0" t="s">
        <v>250</v>
      </c>
    </row>
    <row r="32" customFormat="false" ht="15" hidden="false" customHeight="false" outlineLevel="0" collapsed="false">
      <c r="B32" s="0" t="n">
        <v>6.5</v>
      </c>
      <c r="C32" s="0" t="n">
        <v>0.4</v>
      </c>
      <c r="D32" s="0" t="n">
        <v>0.8</v>
      </c>
      <c r="E32" s="0" t="n">
        <v>0.8</v>
      </c>
      <c r="F32" s="0" t="n">
        <v>0.8</v>
      </c>
      <c r="G32" s="0" t="n">
        <v>0.8</v>
      </c>
      <c r="H32" s="0" t="n">
        <v>0.3</v>
      </c>
      <c r="I32" s="0" t="n">
        <v>2.5</v>
      </c>
      <c r="J32" s="0" t="n">
        <v>0.9</v>
      </c>
      <c r="K32" s="0" t="n">
        <v>0.9</v>
      </c>
      <c r="L32" s="0" t="n">
        <v>0.8</v>
      </c>
      <c r="M32" s="0" t="n">
        <v>1</v>
      </c>
      <c r="N32" s="0" t="n">
        <v>0.4</v>
      </c>
      <c r="O32" s="0" t="n">
        <v>3.1</v>
      </c>
      <c r="P32" s="0" t="n">
        <v>0.4</v>
      </c>
      <c r="Q32" s="0" t="n">
        <v>0.9</v>
      </c>
      <c r="R32" s="0" t="n">
        <v>0.9</v>
      </c>
      <c r="S32" s="0" t="n">
        <v>0.8</v>
      </c>
      <c r="T32" s="0" t="n">
        <v>0.9</v>
      </c>
      <c r="U32" s="0" t="n">
        <v>0.8</v>
      </c>
      <c r="V32" s="0" t="n">
        <v>3.5</v>
      </c>
    </row>
    <row r="33" customFormat="false" ht="15" hidden="false" customHeight="false" outlineLevel="0" collapsed="false">
      <c r="B33" s="0" t="n">
        <v>3</v>
      </c>
      <c r="C33" s="0" t="n">
        <v>1</v>
      </c>
      <c r="D33" s="0" t="n">
        <v>0.8</v>
      </c>
      <c r="E33" s="0" t="n">
        <v>0.8</v>
      </c>
      <c r="F33" s="0" t="n">
        <v>0.8</v>
      </c>
      <c r="G33" s="0" t="n">
        <v>0.8</v>
      </c>
      <c r="H33" s="0" t="n">
        <v>1.45</v>
      </c>
      <c r="I33" s="0" t="n">
        <v>4.5</v>
      </c>
      <c r="J33" s="0" t="n">
        <v>3</v>
      </c>
      <c r="K33" s="0" t="n">
        <v>0.9</v>
      </c>
      <c r="L33" s="0" t="n">
        <v>0.8</v>
      </c>
      <c r="M33" s="0" t="n">
        <v>0.4</v>
      </c>
      <c r="N33" s="0" t="n">
        <v>1</v>
      </c>
      <c r="O33" s="0" t="n">
        <v>0.4</v>
      </c>
      <c r="P33" s="0" t="n">
        <v>4.5</v>
      </c>
      <c r="Q33" s="0" t="n">
        <v>0.9</v>
      </c>
      <c r="R33" s="0" t="n">
        <v>0.9</v>
      </c>
      <c r="S33" s="0" t="n">
        <v>0.8</v>
      </c>
      <c r="T33" s="0" t="n">
        <v>0.9</v>
      </c>
      <c r="U33" s="0" t="n">
        <v>0.8</v>
      </c>
      <c r="V33" s="0" t="n">
        <v>3.5</v>
      </c>
    </row>
    <row r="34" customFormat="false" ht="15" hidden="false" customHeight="false" outlineLevel="0" collapsed="false">
      <c r="B34" s="0" t="n">
        <v>0.9</v>
      </c>
      <c r="C34" s="0" t="n">
        <v>0.4</v>
      </c>
      <c r="D34" s="0" t="n">
        <v>0.8</v>
      </c>
      <c r="E34" s="0" t="n">
        <v>0.8</v>
      </c>
      <c r="F34" s="0" t="n">
        <v>0.8</v>
      </c>
      <c r="G34" s="0" t="n">
        <v>0.8</v>
      </c>
      <c r="H34" s="0" t="n">
        <v>3.1</v>
      </c>
      <c r="I34" s="0" t="n">
        <v>0.4</v>
      </c>
      <c r="J34" s="0" t="n">
        <v>0.9</v>
      </c>
      <c r="K34" s="0" t="n">
        <v>3</v>
      </c>
      <c r="L34" s="0" t="n">
        <v>0.8</v>
      </c>
      <c r="M34" s="0" t="n">
        <v>0.3</v>
      </c>
      <c r="N34" s="0" t="n">
        <v>0.4</v>
      </c>
      <c r="O34" s="0" t="n">
        <v>1</v>
      </c>
      <c r="P34" s="0" t="n">
        <v>0.4</v>
      </c>
      <c r="Q34" s="0" t="n">
        <v>0.9</v>
      </c>
      <c r="R34" s="0" t="n">
        <v>0.9</v>
      </c>
      <c r="S34" s="0" t="n">
        <v>0.8</v>
      </c>
      <c r="T34" s="0" t="n">
        <v>0.9</v>
      </c>
      <c r="U34" s="0" t="n">
        <v>0.8</v>
      </c>
      <c r="V34" s="0" t="n">
        <v>3.5</v>
      </c>
    </row>
    <row r="35" customFormat="false" ht="15" hidden="false" customHeight="false" outlineLevel="0" collapsed="false">
      <c r="B35" s="0" t="n">
        <v>4.4</v>
      </c>
      <c r="C35" s="0" t="n">
        <v>3.1</v>
      </c>
      <c r="D35" s="0" t="n">
        <v>0.8</v>
      </c>
      <c r="E35" s="0" t="n">
        <v>0.8</v>
      </c>
      <c r="F35" s="0" t="n">
        <v>0.8</v>
      </c>
      <c r="G35" s="0" t="n">
        <v>0.8</v>
      </c>
      <c r="H35" s="0" t="n">
        <v>0.3</v>
      </c>
      <c r="I35" s="0" t="n">
        <v>1</v>
      </c>
      <c r="J35" s="0" t="n">
        <v>0.9</v>
      </c>
      <c r="K35" s="0" t="n">
        <v>4.4</v>
      </c>
      <c r="L35" s="0" t="n">
        <v>0.8</v>
      </c>
      <c r="M35" s="0" t="n">
        <v>3.1</v>
      </c>
      <c r="N35" s="0" t="n">
        <v>1</v>
      </c>
      <c r="O35" s="0" t="n">
        <v>1</v>
      </c>
      <c r="P35" s="0" t="n">
        <v>1</v>
      </c>
      <c r="Q35" s="0" t="n">
        <v>3</v>
      </c>
      <c r="R35" s="0" t="n">
        <v>0.9</v>
      </c>
      <c r="S35" s="0" t="n">
        <v>0.8</v>
      </c>
      <c r="T35" s="0" t="n">
        <v>0.9</v>
      </c>
      <c r="U35" s="0" t="n">
        <v>0.8</v>
      </c>
      <c r="V35" s="0" t="n">
        <v>3.5</v>
      </c>
    </row>
    <row r="36" customFormat="false" ht="15" hidden="false" customHeight="false" outlineLevel="0" collapsed="false">
      <c r="B36" s="0" t="n">
        <v>4.4</v>
      </c>
      <c r="C36" s="0" t="n">
        <v>0.4</v>
      </c>
      <c r="D36" s="0" t="n">
        <v>0.8</v>
      </c>
      <c r="E36" s="0" t="n">
        <v>0.8</v>
      </c>
      <c r="F36" s="0" t="n">
        <v>0.8</v>
      </c>
      <c r="G36" s="0" t="n">
        <v>0.8</v>
      </c>
      <c r="H36" s="0" t="n">
        <v>2.05</v>
      </c>
      <c r="I36" s="0" t="n">
        <v>0.4</v>
      </c>
      <c r="J36" s="0" t="n">
        <v>0.9</v>
      </c>
      <c r="K36" s="0" t="n">
        <v>0.9</v>
      </c>
      <c r="L36" s="0" t="n">
        <v>0.8</v>
      </c>
      <c r="M36" s="0" t="n">
        <v>1</v>
      </c>
      <c r="N36" s="0" t="n">
        <v>2.5</v>
      </c>
      <c r="O36" s="0" t="n">
        <v>1</v>
      </c>
      <c r="P36" s="0" t="n">
        <v>0.4</v>
      </c>
      <c r="Q36" s="0" t="n">
        <v>0.9</v>
      </c>
      <c r="R36" s="0" t="n">
        <v>0.9</v>
      </c>
      <c r="S36" s="0" t="n">
        <v>0.8</v>
      </c>
      <c r="T36" s="0" t="n">
        <v>0.9</v>
      </c>
      <c r="U36" s="0" t="n">
        <v>0.8</v>
      </c>
      <c r="V36" s="0" t="n">
        <v>3.5</v>
      </c>
    </row>
    <row r="37" customFormat="false" ht="15" hidden="false" customHeight="false" outlineLevel="0" collapsed="false">
      <c r="B37" s="0" t="n">
        <v>4.4</v>
      </c>
      <c r="C37" s="0" t="n">
        <v>1</v>
      </c>
      <c r="D37" s="0" t="n">
        <v>0.8</v>
      </c>
      <c r="E37" s="0" t="n">
        <v>0.8</v>
      </c>
      <c r="F37" s="0" t="n">
        <v>2.9</v>
      </c>
      <c r="G37" s="0" t="n">
        <v>0.8</v>
      </c>
      <c r="H37" s="0" t="n">
        <v>1.45</v>
      </c>
      <c r="I37" s="0" t="n">
        <v>4.5</v>
      </c>
      <c r="J37" s="0" t="n">
        <v>0.9</v>
      </c>
      <c r="K37" s="0" t="n">
        <v>0.9</v>
      </c>
      <c r="L37" s="0" t="n">
        <v>0.8</v>
      </c>
      <c r="M37" s="0" t="n">
        <v>0.4</v>
      </c>
      <c r="N37" s="0" t="n">
        <v>1</v>
      </c>
      <c r="O37" s="0" t="n">
        <v>0.4</v>
      </c>
      <c r="P37" s="0" t="n">
        <v>1</v>
      </c>
      <c r="Q37" s="0" t="n">
        <v>0.9</v>
      </c>
      <c r="R37" s="0" t="n">
        <v>0.9</v>
      </c>
      <c r="S37" s="0" t="n">
        <v>0.8</v>
      </c>
      <c r="T37" s="0" t="n">
        <v>0.9</v>
      </c>
      <c r="U37" s="0" t="n">
        <v>0.8</v>
      </c>
      <c r="V37" s="0" t="n">
        <v>3.5</v>
      </c>
    </row>
    <row r="38" customFormat="false" ht="15" hidden="false" customHeight="false" outlineLevel="0" collapsed="false">
      <c r="B38" s="0" t="n">
        <v>3</v>
      </c>
      <c r="C38" s="0" t="n">
        <v>1</v>
      </c>
      <c r="D38" s="0" t="n">
        <v>0.8</v>
      </c>
      <c r="E38" s="0" t="n">
        <v>0.8</v>
      </c>
      <c r="F38" s="0" t="n">
        <v>0.8</v>
      </c>
      <c r="G38" s="0" t="n">
        <v>0.8</v>
      </c>
      <c r="H38" s="0" t="n">
        <v>1.45</v>
      </c>
      <c r="I38" s="0" t="n">
        <v>4.5</v>
      </c>
      <c r="J38" s="0" t="n">
        <v>0.9</v>
      </c>
      <c r="K38" s="0" t="n">
        <v>0.9</v>
      </c>
      <c r="L38" s="0" t="n">
        <v>0.8</v>
      </c>
      <c r="M38" s="0" t="n">
        <v>0.4</v>
      </c>
      <c r="N38" s="0" t="n">
        <v>1</v>
      </c>
      <c r="O38" s="0" t="n">
        <v>2.5</v>
      </c>
      <c r="P38" s="0" t="n">
        <v>1</v>
      </c>
      <c r="Q38" s="0" t="n">
        <v>0.9</v>
      </c>
      <c r="R38" s="0" t="n">
        <v>0.9</v>
      </c>
      <c r="S38" s="0" t="n">
        <v>0.8</v>
      </c>
      <c r="T38" s="0" t="n">
        <v>0.9</v>
      </c>
      <c r="U38" s="0" t="n">
        <v>0.8</v>
      </c>
      <c r="V38" s="0" t="n">
        <v>3.5</v>
      </c>
    </row>
    <row r="39" customFormat="false" ht="15" hidden="false" customHeight="false" outlineLevel="0" collapsed="false">
      <c r="B39" s="0" t="n">
        <v>3</v>
      </c>
      <c r="C39" s="0" t="n">
        <v>0.4</v>
      </c>
      <c r="D39" s="0" t="n">
        <v>0.8</v>
      </c>
      <c r="E39" s="0" t="n">
        <v>0.8</v>
      </c>
      <c r="F39" s="0" t="n">
        <v>0.8</v>
      </c>
      <c r="G39" s="0" t="n">
        <v>0.8</v>
      </c>
      <c r="H39" s="0" t="n">
        <v>0.3</v>
      </c>
      <c r="I39" s="0" t="n">
        <v>2.5</v>
      </c>
      <c r="J39" s="0" t="n">
        <v>3</v>
      </c>
      <c r="K39" s="0" t="n">
        <v>0.9</v>
      </c>
      <c r="L39" s="0" t="n">
        <v>0.3</v>
      </c>
      <c r="M39" s="0" t="n">
        <v>1</v>
      </c>
      <c r="N39" s="0" t="n">
        <v>0.4</v>
      </c>
      <c r="O39" s="0" t="n">
        <v>1</v>
      </c>
      <c r="P39" s="0" t="n">
        <v>0.4</v>
      </c>
      <c r="Q39" s="0" t="n">
        <v>0.9</v>
      </c>
      <c r="R39" s="0" t="n">
        <v>0.9</v>
      </c>
      <c r="S39" s="0" t="n">
        <v>0.8</v>
      </c>
      <c r="T39" s="0" t="n">
        <v>0.9</v>
      </c>
      <c r="U39" s="0" t="n">
        <v>0.8</v>
      </c>
      <c r="V39" s="0" t="n">
        <v>3.5</v>
      </c>
    </row>
    <row r="40" customFormat="false" ht="15" hidden="false" customHeight="false" outlineLevel="0" collapsed="false">
      <c r="B40" s="0" t="n">
        <v>0.9</v>
      </c>
      <c r="C40" s="0" t="n">
        <v>0.4</v>
      </c>
      <c r="D40" s="0" t="n">
        <v>0.8</v>
      </c>
      <c r="E40" s="0" t="n">
        <v>0.8</v>
      </c>
      <c r="F40" s="0" t="n">
        <v>0.8</v>
      </c>
      <c r="G40" s="0" t="n">
        <v>0.8</v>
      </c>
      <c r="H40" s="0" t="n">
        <v>2.05</v>
      </c>
      <c r="I40" s="0" t="n">
        <v>0.4</v>
      </c>
      <c r="J40" s="0" t="n">
        <v>0.9</v>
      </c>
      <c r="K40" s="0" t="n">
        <v>4.4</v>
      </c>
      <c r="L40" s="0" t="n">
        <v>0.8</v>
      </c>
      <c r="M40" s="0" t="n">
        <v>1</v>
      </c>
      <c r="N40" s="0" t="n">
        <v>0.4</v>
      </c>
      <c r="O40" s="0" t="n">
        <v>4.5</v>
      </c>
      <c r="P40" s="0" t="n">
        <v>0.4</v>
      </c>
      <c r="Q40" s="0" t="n">
        <v>3</v>
      </c>
      <c r="R40" s="0" t="n">
        <v>0.9</v>
      </c>
      <c r="S40" s="0" t="n">
        <v>0.8</v>
      </c>
      <c r="T40" s="0" t="n">
        <v>0.9</v>
      </c>
      <c r="U40" s="0" t="n">
        <v>3.6</v>
      </c>
      <c r="V40" s="0" t="n">
        <v>3.5</v>
      </c>
    </row>
    <row r="41" customFormat="false" ht="15" hidden="false" customHeight="false" outlineLevel="0" collapsed="false">
      <c r="B41" s="0" t="n">
        <v>0.9</v>
      </c>
      <c r="C41" s="0" t="n">
        <v>4.5</v>
      </c>
      <c r="D41" s="0" t="n">
        <v>0.8</v>
      </c>
      <c r="E41" s="0" t="n">
        <v>0.8</v>
      </c>
      <c r="F41" s="0" t="n">
        <v>0.8</v>
      </c>
      <c r="G41" s="0" t="n">
        <v>0.8</v>
      </c>
      <c r="H41" s="0" t="n">
        <v>1.45</v>
      </c>
      <c r="I41" s="0" t="n">
        <v>4.5</v>
      </c>
      <c r="J41" s="0" t="n">
        <v>0.9</v>
      </c>
      <c r="K41" s="0" t="n">
        <v>6.15</v>
      </c>
      <c r="L41" s="0" t="n">
        <v>0.8</v>
      </c>
      <c r="M41" s="0" t="n">
        <v>0.4</v>
      </c>
      <c r="N41" s="0" t="n">
        <v>1</v>
      </c>
      <c r="O41" s="0" t="n">
        <v>3.9</v>
      </c>
      <c r="P41" s="0" t="n">
        <v>1</v>
      </c>
      <c r="Q41" s="0" t="n">
        <v>3</v>
      </c>
      <c r="R41" s="0" t="n">
        <v>0.9</v>
      </c>
      <c r="S41" s="0" t="n">
        <v>0.8</v>
      </c>
      <c r="T41" s="0" t="n">
        <v>0.9</v>
      </c>
      <c r="U41" s="0" t="n">
        <v>0.8</v>
      </c>
      <c r="V41" s="0" t="n">
        <v>3.5</v>
      </c>
    </row>
    <row r="42" customFormat="false" ht="15" hidden="false" customHeight="false" outlineLevel="0" collapsed="false">
      <c r="B42" s="0" t="n">
        <v>0.9</v>
      </c>
      <c r="C42" s="0" t="n">
        <v>4.5</v>
      </c>
      <c r="D42" s="0" t="n">
        <v>0.8</v>
      </c>
      <c r="E42" s="0" t="n">
        <v>2.9</v>
      </c>
      <c r="F42" s="0" t="n">
        <v>2.9</v>
      </c>
      <c r="G42" s="0" t="n">
        <v>0.8</v>
      </c>
      <c r="H42" s="0" t="n">
        <v>2.05</v>
      </c>
      <c r="I42" s="0" t="n">
        <v>4.5</v>
      </c>
      <c r="J42" s="0" t="n">
        <v>0.9</v>
      </c>
      <c r="K42" s="0" t="n">
        <v>5.45</v>
      </c>
      <c r="L42" s="0" t="n">
        <v>0.8</v>
      </c>
      <c r="M42" s="0" t="n">
        <v>3.1</v>
      </c>
      <c r="N42" s="0" t="n">
        <v>1</v>
      </c>
      <c r="O42" s="0" t="n">
        <v>1</v>
      </c>
      <c r="P42" s="0" t="n">
        <v>1</v>
      </c>
      <c r="Q42" s="0" t="n">
        <v>3</v>
      </c>
      <c r="R42" s="0" t="n">
        <v>0.9</v>
      </c>
      <c r="S42" s="0" t="n">
        <v>0.8</v>
      </c>
      <c r="T42" s="0" t="n">
        <v>0.9</v>
      </c>
      <c r="U42" s="0" t="n">
        <v>0.8</v>
      </c>
      <c r="V42" s="0" t="n">
        <v>3.5</v>
      </c>
    </row>
    <row r="43" customFormat="false" ht="15" hidden="false" customHeight="false" outlineLevel="0" collapsed="false">
      <c r="B43" s="0" t="n">
        <v>0.9</v>
      </c>
      <c r="C43" s="0" t="n">
        <v>1</v>
      </c>
      <c r="D43" s="0" t="n">
        <v>0.8</v>
      </c>
      <c r="E43" s="0" t="n">
        <v>0.8</v>
      </c>
      <c r="F43" s="0" t="n">
        <v>0.8</v>
      </c>
      <c r="G43" s="0" t="n">
        <v>0.8</v>
      </c>
      <c r="H43" s="0" t="n">
        <v>1.45</v>
      </c>
      <c r="I43" s="0" t="n">
        <v>1</v>
      </c>
      <c r="J43" s="0" t="n">
        <v>0.9</v>
      </c>
      <c r="K43" s="0" t="n">
        <v>0.9</v>
      </c>
      <c r="L43" s="0" t="n">
        <v>0.8</v>
      </c>
      <c r="M43" s="0" t="n">
        <v>0.4</v>
      </c>
      <c r="N43" s="0" t="n">
        <v>1</v>
      </c>
      <c r="O43" s="0" t="n">
        <v>3.9</v>
      </c>
      <c r="P43" s="0" t="n">
        <v>1</v>
      </c>
      <c r="Q43" s="0" t="n">
        <v>0.9</v>
      </c>
      <c r="R43" s="0" t="n">
        <v>0.9</v>
      </c>
      <c r="S43" s="0" t="n">
        <v>0.8</v>
      </c>
      <c r="T43" s="0" t="n">
        <v>0.9</v>
      </c>
      <c r="U43" s="0" t="n">
        <v>0.8</v>
      </c>
      <c r="V43" s="0" t="n">
        <v>3.5</v>
      </c>
    </row>
    <row r="44" customFormat="false" ht="15" hidden="false" customHeight="false" outlineLevel="0" collapsed="false">
      <c r="B44" s="0" t="n">
        <v>0.9</v>
      </c>
      <c r="C44" s="0" t="n">
        <v>1</v>
      </c>
      <c r="D44" s="0" t="n">
        <v>0.8</v>
      </c>
      <c r="E44" s="0" t="n">
        <v>0.8</v>
      </c>
      <c r="F44" s="0" t="n">
        <v>0.8</v>
      </c>
      <c r="G44" s="0" t="n">
        <v>0.8</v>
      </c>
      <c r="H44" s="0" t="n">
        <v>1.45</v>
      </c>
      <c r="I44" s="0" t="n">
        <v>1</v>
      </c>
      <c r="J44" s="0" t="n">
        <v>0.9</v>
      </c>
      <c r="K44" s="0" t="n">
        <v>0.9</v>
      </c>
      <c r="L44" s="0" t="n">
        <v>0.8</v>
      </c>
      <c r="M44" s="0" t="n">
        <v>0.4</v>
      </c>
      <c r="N44" s="0" t="n">
        <v>1</v>
      </c>
      <c r="O44" s="0" t="n">
        <v>2.5</v>
      </c>
      <c r="P44" s="0" t="n">
        <v>1</v>
      </c>
      <c r="Q44" s="0" t="n">
        <v>0.9</v>
      </c>
      <c r="R44" s="0" t="n">
        <v>0.9</v>
      </c>
      <c r="S44" s="0" t="n">
        <v>0.8</v>
      </c>
      <c r="T44" s="0" t="n">
        <v>0.9</v>
      </c>
      <c r="U44" s="0" t="n">
        <v>0.8</v>
      </c>
      <c r="V44" s="0" t="n">
        <v>3.5</v>
      </c>
    </row>
    <row r="45" customFormat="false" ht="15" hidden="false" customHeight="false" outlineLevel="0" collapsed="false">
      <c r="B45" s="0" t="n">
        <v>0.9</v>
      </c>
      <c r="C45" s="0" t="n">
        <v>1</v>
      </c>
      <c r="D45" s="0" t="n">
        <v>0.8</v>
      </c>
      <c r="E45" s="0" t="n">
        <v>0.8</v>
      </c>
      <c r="F45" s="0" t="n">
        <v>0.8</v>
      </c>
      <c r="G45" s="0" t="n">
        <v>0.8</v>
      </c>
      <c r="H45" s="0" t="n">
        <v>2.05</v>
      </c>
      <c r="I45" s="0" t="n">
        <v>1</v>
      </c>
      <c r="J45" s="0" t="n">
        <v>0.9</v>
      </c>
      <c r="K45" s="0" t="n">
        <v>0.9</v>
      </c>
      <c r="L45" s="0" t="n">
        <v>0.8</v>
      </c>
      <c r="M45" s="0" t="n">
        <v>1</v>
      </c>
      <c r="N45" s="0" t="n">
        <v>1</v>
      </c>
      <c r="O45" s="0" t="n">
        <v>1</v>
      </c>
      <c r="P45" s="0" t="n">
        <v>4.5</v>
      </c>
      <c r="Q45" s="0" t="n">
        <v>0.9</v>
      </c>
      <c r="R45" s="0" t="n">
        <v>0.9</v>
      </c>
      <c r="S45" s="0" t="n">
        <v>0.8</v>
      </c>
      <c r="T45" s="0" t="n">
        <v>0.9</v>
      </c>
      <c r="U45" s="0" t="n">
        <v>0.8</v>
      </c>
      <c r="V45" s="0" t="n">
        <v>3.5</v>
      </c>
    </row>
    <row r="46" customFormat="false" ht="15" hidden="false" customHeight="false" outlineLevel="0" collapsed="false">
      <c r="B46" s="0" t="n">
        <v>4.4</v>
      </c>
      <c r="C46" s="0" t="n">
        <v>3.1</v>
      </c>
      <c r="D46" s="0" t="n">
        <v>0.8</v>
      </c>
      <c r="E46" s="0" t="n">
        <v>0.8</v>
      </c>
      <c r="F46" s="0" t="n">
        <v>2.9</v>
      </c>
      <c r="G46" s="0" t="n">
        <v>0.8</v>
      </c>
      <c r="H46" s="0" t="n">
        <v>0.3</v>
      </c>
      <c r="I46" s="0" t="n">
        <v>1</v>
      </c>
      <c r="J46" s="0" t="n">
        <v>3</v>
      </c>
      <c r="K46" s="0" t="n">
        <v>0.9</v>
      </c>
      <c r="L46" s="0" t="n">
        <v>0.8</v>
      </c>
      <c r="M46" s="0" t="n">
        <v>1</v>
      </c>
      <c r="N46" s="0" t="n">
        <v>1</v>
      </c>
      <c r="O46" s="0" t="n">
        <v>1</v>
      </c>
      <c r="P46" s="0" t="n">
        <v>1</v>
      </c>
      <c r="Q46" s="0" t="n">
        <v>0.9</v>
      </c>
      <c r="R46" s="0" t="n">
        <v>0.9</v>
      </c>
      <c r="S46" s="0" t="n">
        <v>0.8</v>
      </c>
      <c r="T46" s="0" t="n">
        <v>0.9</v>
      </c>
      <c r="U46" s="0" t="n">
        <v>0.8</v>
      </c>
      <c r="V46" s="0" t="n">
        <v>3.5</v>
      </c>
    </row>
    <row r="47" customFormat="false" ht="15" hidden="false" customHeight="false" outlineLevel="0" collapsed="false">
      <c r="B47" s="0" t="n">
        <v>3</v>
      </c>
      <c r="C47" s="0" t="n">
        <v>1</v>
      </c>
      <c r="D47" s="0" t="n">
        <v>0.8</v>
      </c>
      <c r="E47" s="0" t="n">
        <v>0.8</v>
      </c>
      <c r="F47" s="0" t="n">
        <v>2.9</v>
      </c>
      <c r="G47" s="0" t="n">
        <v>0.8</v>
      </c>
      <c r="H47" s="0" t="n">
        <v>1.45</v>
      </c>
      <c r="I47" s="0" t="n">
        <v>1</v>
      </c>
      <c r="J47" s="0" t="n">
        <v>0.9</v>
      </c>
      <c r="K47" s="0" t="n">
        <v>3</v>
      </c>
      <c r="L47" s="0" t="n">
        <v>0.8</v>
      </c>
      <c r="M47" s="0" t="n">
        <v>0.4</v>
      </c>
      <c r="N47" s="0" t="n">
        <v>1</v>
      </c>
      <c r="O47" s="0" t="n">
        <v>0.4</v>
      </c>
      <c r="P47" s="0" t="n">
        <v>1</v>
      </c>
      <c r="Q47" s="0" t="n">
        <v>0.9</v>
      </c>
      <c r="R47" s="0" t="n">
        <v>0.9</v>
      </c>
      <c r="S47" s="0" t="n">
        <v>0.8</v>
      </c>
      <c r="T47" s="0" t="n">
        <v>0.9</v>
      </c>
      <c r="U47" s="0" t="n">
        <v>0.8</v>
      </c>
      <c r="V47" s="0" t="n">
        <v>3.5</v>
      </c>
    </row>
    <row r="48" customFormat="false" ht="15" hidden="false" customHeight="false" outlineLevel="0" collapsed="false">
      <c r="B48" s="0" t="n">
        <v>3</v>
      </c>
      <c r="C48" s="0" t="n">
        <v>1</v>
      </c>
      <c r="D48" s="0" t="n">
        <v>0.8</v>
      </c>
      <c r="E48" s="0" t="n">
        <v>0.8</v>
      </c>
      <c r="F48" s="0" t="n">
        <v>0.8</v>
      </c>
      <c r="G48" s="0" t="n">
        <v>0.8</v>
      </c>
      <c r="H48" s="0" t="n">
        <v>1.45</v>
      </c>
      <c r="I48" s="0" t="n">
        <v>1</v>
      </c>
      <c r="J48" s="0" t="n">
        <v>0.9</v>
      </c>
      <c r="K48" s="0" t="n">
        <v>0.9</v>
      </c>
      <c r="L48" s="0" t="n">
        <v>0.8</v>
      </c>
      <c r="M48" s="0" t="n">
        <v>0.4</v>
      </c>
      <c r="N48" s="0" t="n">
        <v>1</v>
      </c>
      <c r="O48" s="0" t="n">
        <v>0.4</v>
      </c>
      <c r="P48" s="0" t="n">
        <v>6.25</v>
      </c>
      <c r="Q48" s="0" t="n">
        <v>0.9</v>
      </c>
      <c r="R48" s="0" t="n">
        <v>0.9</v>
      </c>
      <c r="S48" s="0" t="n">
        <v>0.8</v>
      </c>
      <c r="T48" s="0" t="n">
        <v>0.9</v>
      </c>
      <c r="U48" s="0" t="n">
        <v>0.8</v>
      </c>
      <c r="V48" s="0" t="n">
        <v>3.5</v>
      </c>
    </row>
    <row r="49" customFormat="false" ht="15" hidden="false" customHeight="false" outlineLevel="0" collapsed="false">
      <c r="B49" s="0" t="n">
        <v>0.9</v>
      </c>
      <c r="C49" s="0" t="n">
        <v>0.4</v>
      </c>
      <c r="D49" s="0" t="n">
        <v>0.8</v>
      </c>
      <c r="E49" s="0" t="n">
        <v>0.8</v>
      </c>
      <c r="F49" s="0" t="n">
        <v>0.8</v>
      </c>
      <c r="G49" s="0" t="n">
        <v>0.8</v>
      </c>
      <c r="H49" s="0" t="n">
        <v>2.05</v>
      </c>
      <c r="I49" s="0" t="n">
        <v>0.4</v>
      </c>
      <c r="J49" s="0" t="n">
        <v>0.9</v>
      </c>
      <c r="K49" s="0" t="n">
        <v>0.9</v>
      </c>
      <c r="L49" s="0" t="n">
        <v>0.8</v>
      </c>
      <c r="M49" s="0" t="n">
        <v>1</v>
      </c>
      <c r="N49" s="0" t="n">
        <v>0.4</v>
      </c>
      <c r="O49" s="0" t="n">
        <v>6.6</v>
      </c>
      <c r="P49" s="0" t="n">
        <v>0.4</v>
      </c>
      <c r="Q49" s="0" t="n">
        <v>0.9</v>
      </c>
      <c r="R49" s="0" t="n">
        <v>0.9</v>
      </c>
      <c r="S49" s="0" t="n">
        <v>0.8</v>
      </c>
      <c r="T49" s="0" t="n">
        <v>0.9</v>
      </c>
      <c r="U49" s="0" t="n">
        <v>0.8</v>
      </c>
      <c r="V49" s="0" t="n">
        <v>3.5</v>
      </c>
    </row>
    <row r="50" customFormat="false" ht="15" hidden="false" customHeight="false" outlineLevel="0" collapsed="false">
      <c r="B50" s="0" t="n">
        <v>0.9</v>
      </c>
      <c r="C50" s="0" t="n">
        <v>0.4</v>
      </c>
      <c r="D50" s="0" t="n">
        <v>0.8</v>
      </c>
      <c r="E50" s="0" t="n">
        <v>0.8</v>
      </c>
      <c r="F50" s="0" t="n">
        <v>0.8</v>
      </c>
      <c r="G50" s="0" t="n">
        <v>0.8</v>
      </c>
      <c r="H50" s="0" t="n">
        <v>2.05</v>
      </c>
      <c r="I50" s="0" t="n">
        <v>0.4</v>
      </c>
      <c r="J50" s="0" t="n">
        <v>0.9</v>
      </c>
      <c r="K50" s="0" t="n">
        <v>3</v>
      </c>
      <c r="L50" s="0" t="n">
        <v>0.8</v>
      </c>
      <c r="M50" s="0" t="n">
        <v>3.1</v>
      </c>
      <c r="N50" s="0" t="n">
        <v>0.4</v>
      </c>
      <c r="O50" s="0" t="n">
        <v>4.5</v>
      </c>
      <c r="P50" s="0" t="n">
        <v>2.5</v>
      </c>
      <c r="Q50" s="0" t="n">
        <v>0.9</v>
      </c>
      <c r="R50" s="0" t="n">
        <v>0.9</v>
      </c>
      <c r="S50" s="0" t="n">
        <v>0.8</v>
      </c>
      <c r="T50" s="0" t="n">
        <v>0.9</v>
      </c>
      <c r="U50" s="0" t="n">
        <v>0.8</v>
      </c>
      <c r="V50" s="0" t="n">
        <v>3.5</v>
      </c>
    </row>
    <row r="54" customFormat="false" ht="15" hidden="false" customHeight="false" outlineLevel="0" collapsed="false">
      <c r="B54" s="0" t="n">
        <v>7.4</v>
      </c>
      <c r="C54" s="0" t="n">
        <v>1.85</v>
      </c>
      <c r="D54" s="0" t="n">
        <v>1.6</v>
      </c>
      <c r="E54" s="0" t="n">
        <v>2.65</v>
      </c>
      <c r="F54" s="0" t="n">
        <v>2.65</v>
      </c>
      <c r="G54" s="0" t="n">
        <v>2.65</v>
      </c>
      <c r="H54" s="0" t="n">
        <v>0.3</v>
      </c>
      <c r="I54" s="0" t="n">
        <v>5</v>
      </c>
      <c r="J54" s="0" t="n">
        <v>2.85</v>
      </c>
      <c r="K54" s="0" t="n">
        <v>2.85</v>
      </c>
      <c r="L54" s="0" t="n">
        <v>5.1</v>
      </c>
      <c r="M54" s="0" t="n">
        <v>5.5</v>
      </c>
      <c r="N54" s="0" t="n">
        <v>1.85</v>
      </c>
      <c r="O54" s="0" t="n">
        <v>6.2</v>
      </c>
      <c r="P54" s="0" t="n">
        <v>1.85</v>
      </c>
      <c r="Q54" s="0" t="n">
        <v>2.85</v>
      </c>
      <c r="R54" s="0" t="n">
        <v>1.8</v>
      </c>
      <c r="S54" s="0" t="n">
        <v>4.4</v>
      </c>
      <c r="T54" s="0" t="n">
        <v>5.3</v>
      </c>
      <c r="U54" s="0" t="n">
        <v>1.6</v>
      </c>
      <c r="V54" s="0" t="n">
        <v>6</v>
      </c>
    </row>
    <row r="55" customFormat="false" ht="15" hidden="false" customHeight="false" outlineLevel="0" collapsed="false">
      <c r="B55" s="0" t="n">
        <v>6</v>
      </c>
      <c r="C55" s="0" t="n">
        <v>3.05</v>
      </c>
      <c r="D55" s="0" t="n">
        <v>1.6</v>
      </c>
      <c r="E55" s="0" t="n">
        <v>6.5</v>
      </c>
      <c r="F55" s="0" t="n">
        <v>5.1</v>
      </c>
      <c r="G55" s="0" t="n">
        <v>2.65</v>
      </c>
      <c r="H55" s="0" t="n">
        <v>2.9</v>
      </c>
      <c r="I55" s="0" t="n">
        <v>5.5</v>
      </c>
      <c r="J55" s="0" t="n">
        <v>3.9</v>
      </c>
      <c r="K55" s="0" t="n">
        <v>2.85</v>
      </c>
      <c r="L55" s="0" t="n">
        <v>2.65</v>
      </c>
      <c r="M55" s="0" t="n">
        <v>1.85</v>
      </c>
      <c r="N55" s="0" t="n">
        <v>5.5</v>
      </c>
      <c r="O55" s="0" t="n">
        <v>1.85</v>
      </c>
      <c r="P55" s="0" t="n">
        <v>9</v>
      </c>
      <c r="Q55" s="0" t="n">
        <v>2.85</v>
      </c>
      <c r="R55" s="0" t="n">
        <v>3.9</v>
      </c>
      <c r="S55" s="0" t="n">
        <v>1.6</v>
      </c>
      <c r="T55" s="0" t="n">
        <v>2.85</v>
      </c>
      <c r="U55" s="0" t="n">
        <v>1.6</v>
      </c>
      <c r="V55" s="0" t="n">
        <v>6</v>
      </c>
    </row>
    <row r="56" customFormat="false" ht="15" hidden="false" customHeight="false" outlineLevel="0" collapsed="false">
      <c r="B56" s="0" t="n">
        <v>2.85</v>
      </c>
      <c r="C56" s="0" t="n">
        <v>1.85</v>
      </c>
      <c r="D56" s="0" t="n">
        <v>4.75</v>
      </c>
      <c r="E56" s="0" t="n">
        <v>2.65</v>
      </c>
      <c r="F56" s="0" t="n">
        <v>2.65</v>
      </c>
      <c r="G56" s="0" t="n">
        <v>5.1</v>
      </c>
      <c r="H56" s="0" t="n">
        <v>4.1</v>
      </c>
      <c r="I56" s="0" t="n">
        <v>1.85</v>
      </c>
      <c r="J56" s="0" t="n">
        <v>2.85</v>
      </c>
      <c r="K56" s="0" t="n">
        <v>6</v>
      </c>
      <c r="L56" s="0" t="n">
        <v>5.1</v>
      </c>
      <c r="M56" s="0" t="n">
        <v>0.3</v>
      </c>
      <c r="N56" s="0" t="n">
        <v>1.85</v>
      </c>
      <c r="O56" s="0" t="n">
        <v>3.05</v>
      </c>
      <c r="P56" s="0" t="n">
        <v>1.85</v>
      </c>
      <c r="Q56" s="0" t="n">
        <v>2.85</v>
      </c>
      <c r="R56" s="0" t="n">
        <v>3.9</v>
      </c>
      <c r="S56" s="0" t="n">
        <v>3.7</v>
      </c>
      <c r="T56" s="0" t="n">
        <v>5.3</v>
      </c>
      <c r="U56" s="0" t="n">
        <v>3.7</v>
      </c>
      <c r="V56" s="0" t="n">
        <v>6</v>
      </c>
    </row>
    <row r="57" customFormat="false" ht="15" hidden="false" customHeight="false" outlineLevel="0" collapsed="false">
      <c r="B57" s="0" t="n">
        <v>8.8</v>
      </c>
      <c r="C57" s="0" t="n">
        <v>6.2</v>
      </c>
      <c r="D57" s="0" t="n">
        <v>6.15</v>
      </c>
      <c r="E57" s="0" t="n">
        <v>2.65</v>
      </c>
      <c r="F57" s="0" t="n">
        <v>5.1</v>
      </c>
      <c r="G57" s="0" t="n">
        <v>2.65</v>
      </c>
      <c r="H57" s="0" t="n">
        <v>0.3</v>
      </c>
      <c r="I57" s="0" t="n">
        <v>3.05</v>
      </c>
      <c r="J57" s="0" t="n">
        <v>2.85</v>
      </c>
      <c r="K57" s="0" t="n">
        <v>8.8</v>
      </c>
      <c r="L57" s="0" t="n">
        <v>5.1</v>
      </c>
      <c r="M57" s="0" t="n">
        <v>4.1</v>
      </c>
      <c r="N57" s="0" t="n">
        <v>3.05</v>
      </c>
      <c r="O57" s="0" t="n">
        <v>3.05</v>
      </c>
      <c r="P57" s="0" t="n">
        <v>3.05</v>
      </c>
      <c r="Q57" s="0" t="n">
        <v>3.9</v>
      </c>
      <c r="R57" s="0" t="n">
        <v>1.8</v>
      </c>
      <c r="S57" s="0" t="n">
        <v>1.6</v>
      </c>
      <c r="T57" s="0" t="n">
        <v>2.85</v>
      </c>
      <c r="U57" s="0" t="n">
        <v>1.6</v>
      </c>
      <c r="V57" s="0" t="n">
        <v>6</v>
      </c>
    </row>
    <row r="58" customFormat="false" ht="15" hidden="false" customHeight="false" outlineLevel="0" collapsed="false">
      <c r="B58" s="0" t="n">
        <v>8.8</v>
      </c>
      <c r="C58" s="0" t="n">
        <v>1.85</v>
      </c>
      <c r="D58" s="0" t="n">
        <v>1.6</v>
      </c>
      <c r="E58" s="0" t="n">
        <v>5.1</v>
      </c>
      <c r="F58" s="0" t="n">
        <v>2.65</v>
      </c>
      <c r="G58" s="0" t="n">
        <v>5.1</v>
      </c>
      <c r="H58" s="0" t="n">
        <v>4.1</v>
      </c>
      <c r="I58" s="0" t="n">
        <v>1.85</v>
      </c>
      <c r="J58" s="0" t="n">
        <v>2.85</v>
      </c>
      <c r="K58" s="0" t="n">
        <v>2.85</v>
      </c>
      <c r="L58" s="0" t="n">
        <v>2.65</v>
      </c>
      <c r="M58" s="0" t="n">
        <v>3.05</v>
      </c>
      <c r="N58" s="0" t="n">
        <v>2.9</v>
      </c>
      <c r="O58" s="0" t="n">
        <v>3.05</v>
      </c>
      <c r="P58" s="0" t="n">
        <v>1.85</v>
      </c>
      <c r="Q58" s="0" t="n">
        <v>2.85</v>
      </c>
      <c r="R58" s="0" t="n">
        <v>5.3</v>
      </c>
      <c r="S58" s="0" t="n">
        <v>1.6</v>
      </c>
      <c r="T58" s="0" t="n">
        <v>5.3</v>
      </c>
      <c r="U58" s="0" t="n">
        <v>1.6</v>
      </c>
      <c r="V58" s="0" t="n">
        <v>6</v>
      </c>
    </row>
    <row r="59" customFormat="false" ht="15" hidden="false" customHeight="false" outlineLevel="0" collapsed="false">
      <c r="B59" s="0" t="n">
        <v>8.8</v>
      </c>
      <c r="C59" s="0" t="n">
        <v>3.05</v>
      </c>
      <c r="D59" s="0" t="n">
        <v>5.45</v>
      </c>
      <c r="E59" s="0" t="n">
        <v>5.8</v>
      </c>
      <c r="F59" s="0" t="n">
        <v>3.7</v>
      </c>
      <c r="G59" s="0" t="n">
        <v>5.1</v>
      </c>
      <c r="H59" s="0" t="n">
        <v>2.9</v>
      </c>
      <c r="I59" s="0" t="n">
        <v>5.5</v>
      </c>
      <c r="J59" s="0" t="n">
        <v>2.85</v>
      </c>
      <c r="K59" s="0" t="n">
        <v>2.85</v>
      </c>
      <c r="L59" s="0" t="n">
        <v>2.65</v>
      </c>
      <c r="M59" s="0" t="n">
        <v>1.85</v>
      </c>
      <c r="N59" s="0" t="n">
        <v>3.05</v>
      </c>
      <c r="O59" s="0" t="n">
        <v>1.85</v>
      </c>
      <c r="P59" s="0" t="n">
        <v>3.05</v>
      </c>
      <c r="Q59" s="0" t="n">
        <v>2.85</v>
      </c>
      <c r="R59" s="0" t="n">
        <v>1.8</v>
      </c>
      <c r="S59" s="0" t="n">
        <v>3.7</v>
      </c>
      <c r="T59" s="0" t="n">
        <v>2.85</v>
      </c>
      <c r="U59" s="0" t="n">
        <v>1.6</v>
      </c>
      <c r="V59" s="0" t="n">
        <v>6</v>
      </c>
    </row>
    <row r="60" customFormat="false" ht="15" hidden="false" customHeight="false" outlineLevel="0" collapsed="false">
      <c r="B60" s="0" t="n">
        <v>6</v>
      </c>
      <c r="C60" s="0" t="n">
        <v>3.05</v>
      </c>
      <c r="D60" s="0" t="n">
        <v>1.6</v>
      </c>
      <c r="E60" s="0" t="n">
        <v>5.1</v>
      </c>
      <c r="F60" s="0" t="n">
        <v>5.1</v>
      </c>
      <c r="G60" s="0" t="n">
        <v>2.65</v>
      </c>
      <c r="H60" s="0" t="n">
        <v>2.9</v>
      </c>
      <c r="I60" s="0" t="n">
        <v>5.5</v>
      </c>
      <c r="J60" s="0" t="n">
        <v>2.85</v>
      </c>
      <c r="K60" s="0" t="n">
        <v>2.85</v>
      </c>
      <c r="L60" s="0" t="n">
        <v>2.65</v>
      </c>
      <c r="M60" s="0" t="n">
        <v>1.85</v>
      </c>
      <c r="N60" s="0" t="n">
        <v>3.05</v>
      </c>
      <c r="O60" s="0" t="n">
        <v>5</v>
      </c>
      <c r="P60" s="0" t="n">
        <v>3.05</v>
      </c>
      <c r="Q60" s="0" t="n">
        <v>2.85</v>
      </c>
      <c r="R60" s="0" t="n">
        <v>1.8</v>
      </c>
      <c r="S60" s="0" t="n">
        <v>1.6</v>
      </c>
      <c r="T60" s="0" t="n">
        <v>2.85</v>
      </c>
      <c r="U60" s="0" t="n">
        <v>1.6</v>
      </c>
      <c r="V60" s="0" t="n">
        <v>6</v>
      </c>
    </row>
    <row r="61" customFormat="false" ht="15" hidden="false" customHeight="false" outlineLevel="0" collapsed="false">
      <c r="B61" s="0" t="n">
        <v>6</v>
      </c>
      <c r="C61" s="0" t="n">
        <v>1.85</v>
      </c>
      <c r="D61" s="0" t="n">
        <v>3.7</v>
      </c>
      <c r="E61" s="0" t="n">
        <v>2.65</v>
      </c>
      <c r="F61" s="0" t="n">
        <v>2.65</v>
      </c>
      <c r="G61" s="0" t="n">
        <v>2.65</v>
      </c>
      <c r="H61" s="0" t="n">
        <v>0.3</v>
      </c>
      <c r="I61" s="0" t="n">
        <v>5</v>
      </c>
      <c r="J61" s="0" t="n">
        <v>3.9</v>
      </c>
      <c r="K61" s="0" t="n">
        <v>2.85</v>
      </c>
      <c r="L61" s="0" t="n">
        <v>0.3</v>
      </c>
      <c r="M61" s="0" t="n">
        <v>5.5</v>
      </c>
      <c r="N61" s="0" t="n">
        <v>1.85</v>
      </c>
      <c r="O61" s="0" t="n">
        <v>3.05</v>
      </c>
      <c r="P61" s="0" t="n">
        <v>1.85</v>
      </c>
      <c r="Q61" s="0" t="n">
        <v>2.85</v>
      </c>
      <c r="R61" s="0" t="n">
        <v>1.8</v>
      </c>
      <c r="S61" s="0" t="n">
        <v>3.7</v>
      </c>
      <c r="T61" s="0" t="n">
        <v>2.85</v>
      </c>
      <c r="U61" s="0" t="n">
        <v>3.7</v>
      </c>
      <c r="V61" s="0" t="n">
        <v>6</v>
      </c>
    </row>
    <row r="62" customFormat="false" ht="15" hidden="false" customHeight="false" outlineLevel="0" collapsed="false">
      <c r="B62" s="0" t="n">
        <v>2.85</v>
      </c>
      <c r="C62" s="0" t="n">
        <v>1.85</v>
      </c>
      <c r="D62" s="0" t="n">
        <v>1.6</v>
      </c>
      <c r="E62" s="0" t="n">
        <v>2.65</v>
      </c>
      <c r="F62" s="0" t="n">
        <v>6.5</v>
      </c>
      <c r="G62" s="0" t="n">
        <v>2.65</v>
      </c>
      <c r="H62" s="0" t="n">
        <v>4.1</v>
      </c>
      <c r="I62" s="0" t="n">
        <v>1.85</v>
      </c>
      <c r="J62" s="0" t="n">
        <v>2.85</v>
      </c>
      <c r="K62" s="0" t="n">
        <v>8.8</v>
      </c>
      <c r="L62" s="0" t="n">
        <v>2.65</v>
      </c>
      <c r="M62" s="0" t="n">
        <v>5.5</v>
      </c>
      <c r="N62" s="0" t="n">
        <v>1.85</v>
      </c>
      <c r="O62" s="0" t="n">
        <v>9</v>
      </c>
      <c r="P62" s="0" t="n">
        <v>1.85</v>
      </c>
      <c r="Q62" s="0" t="n">
        <v>3.9</v>
      </c>
      <c r="R62" s="0" t="n">
        <v>1.8</v>
      </c>
      <c r="S62" s="0" t="n">
        <v>1.6</v>
      </c>
      <c r="T62" s="0" t="n">
        <v>2.85</v>
      </c>
      <c r="U62" s="0" t="n">
        <v>7.2</v>
      </c>
      <c r="V62" s="0" t="n">
        <v>6</v>
      </c>
    </row>
    <row r="63" customFormat="false" ht="15" hidden="false" customHeight="false" outlineLevel="0" collapsed="false">
      <c r="B63" s="0" t="n">
        <v>2.85</v>
      </c>
      <c r="C63" s="0" t="n">
        <v>9</v>
      </c>
      <c r="D63" s="0" t="n">
        <v>1.6</v>
      </c>
      <c r="E63" s="0" t="n">
        <v>5.1</v>
      </c>
      <c r="F63" s="0" t="n">
        <v>5.1</v>
      </c>
      <c r="G63" s="0" t="n">
        <v>2.65</v>
      </c>
      <c r="H63" s="0" t="n">
        <v>2.9</v>
      </c>
      <c r="I63" s="0" t="n">
        <v>5.5</v>
      </c>
      <c r="J63" s="0" t="n">
        <v>2.85</v>
      </c>
      <c r="K63" s="0" t="n">
        <v>12.3</v>
      </c>
      <c r="L63" s="0" t="n">
        <v>2.65</v>
      </c>
      <c r="M63" s="0" t="n">
        <v>1.85</v>
      </c>
      <c r="N63" s="0" t="n">
        <v>5.5</v>
      </c>
      <c r="O63" s="0" t="n">
        <v>7.8</v>
      </c>
      <c r="P63" s="0" t="n">
        <v>3.05</v>
      </c>
      <c r="Q63" s="0" t="n">
        <v>3.9</v>
      </c>
      <c r="R63" s="0" t="n">
        <v>1.8</v>
      </c>
      <c r="S63" s="0" t="n">
        <v>1.6</v>
      </c>
      <c r="T63" s="0" t="n">
        <v>2.85</v>
      </c>
      <c r="U63" s="0" t="n">
        <v>1.6</v>
      </c>
      <c r="V63" s="0" t="n">
        <v>6</v>
      </c>
    </row>
    <row r="64" customFormat="false" ht="15" hidden="false" customHeight="false" outlineLevel="0" collapsed="false">
      <c r="B64" s="0" t="n">
        <v>2.85</v>
      </c>
      <c r="C64" s="0" t="n">
        <v>9</v>
      </c>
      <c r="D64" s="0" t="n">
        <v>1.6</v>
      </c>
      <c r="E64" s="0" t="n">
        <v>3.7</v>
      </c>
      <c r="F64" s="0" t="n">
        <v>3.7</v>
      </c>
      <c r="G64" s="0" t="n">
        <v>2.65</v>
      </c>
      <c r="H64" s="0" t="n">
        <v>4.1</v>
      </c>
      <c r="I64" s="0" t="n">
        <v>5.5</v>
      </c>
      <c r="J64" s="0" t="n">
        <v>2.85</v>
      </c>
      <c r="K64" s="0" t="n">
        <v>10.9</v>
      </c>
      <c r="L64" s="0" t="n">
        <v>5.1</v>
      </c>
      <c r="M64" s="0" t="n">
        <v>4.1</v>
      </c>
      <c r="N64" s="0" t="n">
        <v>3.05</v>
      </c>
      <c r="O64" s="0" t="n">
        <v>3.05</v>
      </c>
      <c r="P64" s="0" t="n">
        <v>3.05</v>
      </c>
      <c r="Q64" s="0" t="n">
        <v>3.9</v>
      </c>
      <c r="R64" s="0" t="n">
        <v>1.8</v>
      </c>
      <c r="S64" s="0" t="n">
        <v>1.6</v>
      </c>
      <c r="T64" s="0" t="n">
        <v>2.85</v>
      </c>
      <c r="U64" s="0" t="n">
        <v>1.6</v>
      </c>
      <c r="V64" s="0" t="n">
        <v>6</v>
      </c>
    </row>
    <row r="65" customFormat="false" ht="15" hidden="false" customHeight="false" outlineLevel="0" collapsed="false">
      <c r="B65" s="0" t="n">
        <v>2.85</v>
      </c>
      <c r="C65" s="0" t="n">
        <v>3.05</v>
      </c>
      <c r="D65" s="0" t="n">
        <v>3.7</v>
      </c>
      <c r="E65" s="0" t="n">
        <v>2.65</v>
      </c>
      <c r="F65" s="0" t="n">
        <v>5.1</v>
      </c>
      <c r="G65" s="0" t="n">
        <v>5.1</v>
      </c>
      <c r="H65" s="0" t="n">
        <v>2.9</v>
      </c>
      <c r="I65" s="0" t="n">
        <v>3.05</v>
      </c>
      <c r="J65" s="0" t="n">
        <v>2.85</v>
      </c>
      <c r="K65" s="0" t="n">
        <v>2.85</v>
      </c>
      <c r="L65" s="0" t="n">
        <v>2.65</v>
      </c>
      <c r="M65" s="0" t="n">
        <v>1.85</v>
      </c>
      <c r="N65" s="0" t="n">
        <v>3.05</v>
      </c>
      <c r="O65" s="0" t="n">
        <v>7.8</v>
      </c>
      <c r="P65" s="0" t="n">
        <v>3.05</v>
      </c>
      <c r="Q65" s="0" t="n">
        <v>5.3</v>
      </c>
      <c r="R65" s="0" t="n">
        <v>1.8</v>
      </c>
      <c r="S65" s="0" t="n">
        <v>3.7</v>
      </c>
      <c r="T65" s="0" t="n">
        <v>2.85</v>
      </c>
      <c r="U65" s="0" t="n">
        <v>1.6</v>
      </c>
      <c r="V65" s="0" t="n">
        <v>6</v>
      </c>
    </row>
    <row r="66" customFormat="false" ht="15" hidden="false" customHeight="false" outlineLevel="0" collapsed="false">
      <c r="B66" s="0" t="n">
        <v>2.85</v>
      </c>
      <c r="C66" s="0" t="n">
        <v>3.05</v>
      </c>
      <c r="D66" s="0" t="n">
        <v>1.6</v>
      </c>
      <c r="E66" s="0" t="n">
        <v>5.1</v>
      </c>
      <c r="F66" s="0" t="n">
        <v>2.65</v>
      </c>
      <c r="G66" s="0" t="n">
        <v>5.1</v>
      </c>
      <c r="H66" s="0" t="n">
        <v>2.9</v>
      </c>
      <c r="I66" s="0" t="n">
        <v>3.05</v>
      </c>
      <c r="J66" s="0" t="n">
        <v>2.85</v>
      </c>
      <c r="K66" s="0" t="n">
        <v>2.85</v>
      </c>
      <c r="L66" s="0" t="n">
        <v>2.65</v>
      </c>
      <c r="M66" s="0" t="n">
        <v>1.85</v>
      </c>
      <c r="N66" s="0" t="n">
        <v>5.5</v>
      </c>
      <c r="O66" s="0" t="n">
        <v>5</v>
      </c>
      <c r="P66" s="0" t="n">
        <v>3.05</v>
      </c>
      <c r="Q66" s="0" t="n">
        <v>2.85</v>
      </c>
      <c r="R66" s="0" t="n">
        <v>5.3</v>
      </c>
      <c r="S66" s="0" t="n">
        <v>1.6</v>
      </c>
      <c r="T66" s="0" t="n">
        <v>2.85</v>
      </c>
      <c r="U66" s="0" t="n">
        <v>1.6</v>
      </c>
      <c r="V66" s="0" t="n">
        <v>6</v>
      </c>
    </row>
    <row r="67" customFormat="false" ht="15" hidden="false" customHeight="false" outlineLevel="0" collapsed="false">
      <c r="B67" s="0" t="n">
        <v>2.85</v>
      </c>
      <c r="C67" s="0" t="n">
        <v>3.05</v>
      </c>
      <c r="D67" s="0" t="n">
        <v>3.7</v>
      </c>
      <c r="E67" s="0" t="n">
        <v>5.1</v>
      </c>
      <c r="F67" s="0" t="n">
        <v>2.65</v>
      </c>
      <c r="G67" s="0" t="n">
        <v>5.1</v>
      </c>
      <c r="H67" s="0" t="n">
        <v>4.1</v>
      </c>
      <c r="I67" s="0" t="n">
        <v>3.05</v>
      </c>
      <c r="J67" s="0" t="n">
        <v>2.85</v>
      </c>
      <c r="K67" s="0" t="n">
        <v>2.85</v>
      </c>
      <c r="L67" s="0" t="n">
        <v>2.65</v>
      </c>
      <c r="M67" s="0" t="n">
        <v>5.5</v>
      </c>
      <c r="N67" s="0" t="n">
        <v>5.5</v>
      </c>
      <c r="O67" s="0" t="n">
        <v>3.05</v>
      </c>
      <c r="P67" s="0" t="n">
        <v>9</v>
      </c>
      <c r="Q67" s="0" t="n">
        <v>2.85</v>
      </c>
      <c r="R67" s="0" t="n">
        <v>7.05</v>
      </c>
      <c r="S67" s="0" t="n">
        <v>3.7</v>
      </c>
      <c r="T67" s="0" t="n">
        <v>2.85</v>
      </c>
      <c r="U67" s="0" t="n">
        <v>1.6</v>
      </c>
      <c r="V67" s="0" t="n">
        <v>6</v>
      </c>
    </row>
    <row r="68" customFormat="false" ht="15" hidden="false" customHeight="false" outlineLevel="0" collapsed="false">
      <c r="B68" s="0" t="n">
        <v>8.8</v>
      </c>
      <c r="C68" s="0" t="n">
        <v>6.2</v>
      </c>
      <c r="D68" s="0" t="n">
        <v>6.85</v>
      </c>
      <c r="E68" s="0" t="n">
        <v>2.65</v>
      </c>
      <c r="F68" s="0" t="n">
        <v>3.7</v>
      </c>
      <c r="G68" s="0" t="n">
        <v>5.1</v>
      </c>
      <c r="H68" s="0" t="n">
        <v>0.3</v>
      </c>
      <c r="I68" s="0" t="n">
        <v>3.05</v>
      </c>
      <c r="J68" s="0" t="n">
        <v>3.9</v>
      </c>
      <c r="K68" s="0" t="n">
        <v>2.85</v>
      </c>
      <c r="L68" s="0" t="n">
        <v>5.1</v>
      </c>
      <c r="M68" s="0" t="n">
        <v>5.5</v>
      </c>
      <c r="N68" s="0" t="n">
        <v>3.05</v>
      </c>
      <c r="O68" s="0" t="n">
        <v>3.05</v>
      </c>
      <c r="P68" s="0" t="n">
        <v>3.05</v>
      </c>
      <c r="Q68" s="0" t="n">
        <v>2.85</v>
      </c>
      <c r="R68" s="0" t="n">
        <v>1.8</v>
      </c>
      <c r="S68" s="0" t="n">
        <v>3.7</v>
      </c>
      <c r="T68" s="0" t="n">
        <v>2.85</v>
      </c>
      <c r="U68" s="0" t="n">
        <v>1.6</v>
      </c>
      <c r="V68" s="0" t="n">
        <v>6</v>
      </c>
    </row>
    <row r="69" customFormat="false" ht="15" hidden="false" customHeight="false" outlineLevel="0" collapsed="false">
      <c r="B69" s="0" t="n">
        <v>6</v>
      </c>
      <c r="C69" s="0" t="n">
        <v>3.05</v>
      </c>
      <c r="D69" s="0" t="n">
        <v>1.6</v>
      </c>
      <c r="E69" s="0" t="n">
        <v>2.65</v>
      </c>
      <c r="F69" s="0" t="n">
        <v>3.7</v>
      </c>
      <c r="G69" s="0" t="n">
        <v>5.1</v>
      </c>
      <c r="H69" s="0" t="n">
        <v>2.9</v>
      </c>
      <c r="I69" s="0" t="n">
        <v>3.05</v>
      </c>
      <c r="J69" s="0" t="n">
        <v>2.85</v>
      </c>
      <c r="K69" s="0" t="n">
        <v>6</v>
      </c>
      <c r="L69" s="0" t="n">
        <v>2.65</v>
      </c>
      <c r="M69" s="0" t="n">
        <v>1.85</v>
      </c>
      <c r="N69" s="0" t="n">
        <v>3.05</v>
      </c>
      <c r="O69" s="0" t="n">
        <v>1.85</v>
      </c>
      <c r="P69" s="0" t="n">
        <v>3.05</v>
      </c>
      <c r="Q69" s="0" t="n">
        <v>6.35</v>
      </c>
      <c r="R69" s="0" t="n">
        <v>1.8</v>
      </c>
      <c r="S69" s="0" t="n">
        <v>1.6</v>
      </c>
      <c r="T69" s="0" t="n">
        <v>7.05</v>
      </c>
      <c r="U69" s="0" t="n">
        <v>1.6</v>
      </c>
      <c r="V69" s="0" t="n">
        <v>6</v>
      </c>
    </row>
    <row r="70" customFormat="false" ht="15" hidden="false" customHeight="false" outlineLevel="0" collapsed="false">
      <c r="B70" s="0" t="n">
        <v>6</v>
      </c>
      <c r="C70" s="0" t="n">
        <v>3.05</v>
      </c>
      <c r="D70" s="0" t="n">
        <v>1.6</v>
      </c>
      <c r="E70" s="0" t="n">
        <v>5.1</v>
      </c>
      <c r="F70" s="0" t="n">
        <v>2.65</v>
      </c>
      <c r="G70" s="0" t="n">
        <v>2.65</v>
      </c>
      <c r="H70" s="0" t="n">
        <v>2.9</v>
      </c>
      <c r="I70" s="0" t="n">
        <v>5.5</v>
      </c>
      <c r="J70" s="0" t="n">
        <v>5.3</v>
      </c>
      <c r="K70" s="0" t="n">
        <v>2.85</v>
      </c>
      <c r="L70" s="0" t="n">
        <v>5.1</v>
      </c>
      <c r="M70" s="0" t="n">
        <v>1.85</v>
      </c>
      <c r="N70" s="0" t="n">
        <v>5.5</v>
      </c>
      <c r="O70" s="0" t="n">
        <v>1.85</v>
      </c>
      <c r="P70" s="0" t="n">
        <v>12.5</v>
      </c>
      <c r="Q70" s="0" t="n">
        <v>2.85</v>
      </c>
      <c r="R70" s="0" t="n">
        <v>3.9</v>
      </c>
      <c r="S70" s="0" t="n">
        <v>3.7</v>
      </c>
      <c r="T70" s="0" t="n">
        <v>2.85</v>
      </c>
      <c r="U70" s="0" t="n">
        <v>1.6</v>
      </c>
      <c r="V70" s="0" t="n">
        <v>6</v>
      </c>
    </row>
    <row r="71" customFormat="false" ht="15" hidden="false" customHeight="false" outlineLevel="0" collapsed="false">
      <c r="B71" s="0" t="n">
        <v>2.85</v>
      </c>
      <c r="C71" s="0" t="n">
        <v>1.85</v>
      </c>
      <c r="D71" s="0" t="n">
        <v>1.6</v>
      </c>
      <c r="E71" s="0" t="n">
        <v>2.65</v>
      </c>
      <c r="F71" s="0" t="n">
        <v>5.1</v>
      </c>
      <c r="G71" s="0" t="n">
        <v>5.1</v>
      </c>
      <c r="H71" s="0" t="n">
        <v>4.1</v>
      </c>
      <c r="I71" s="0" t="n">
        <v>1.85</v>
      </c>
      <c r="J71" s="0" t="n">
        <v>2.85</v>
      </c>
      <c r="K71" s="0" t="n">
        <v>2.85</v>
      </c>
      <c r="L71" s="0" t="n">
        <v>2.65</v>
      </c>
      <c r="M71" s="0" t="n">
        <v>5.5</v>
      </c>
      <c r="N71" s="0" t="n">
        <v>1.85</v>
      </c>
      <c r="O71" s="0" t="n">
        <v>13.2</v>
      </c>
      <c r="P71" s="0" t="n">
        <v>1.85</v>
      </c>
      <c r="Q71" s="0" t="n">
        <v>2.85</v>
      </c>
      <c r="R71" s="0" t="n">
        <v>5.3</v>
      </c>
      <c r="S71" s="0" t="n">
        <v>1.6</v>
      </c>
      <c r="T71" s="0" t="n">
        <v>2.85</v>
      </c>
      <c r="U71" s="0" t="n">
        <v>3.7</v>
      </c>
      <c r="V71" s="0" t="n">
        <v>6</v>
      </c>
    </row>
    <row r="72" customFormat="false" ht="15" hidden="false" customHeight="false" outlineLevel="0" collapsed="false">
      <c r="B72" s="0" t="n">
        <v>2.85</v>
      </c>
      <c r="C72" s="0" t="n">
        <v>1.85</v>
      </c>
      <c r="D72" s="0" t="n">
        <v>3.7</v>
      </c>
      <c r="E72" s="0" t="n">
        <v>2.65</v>
      </c>
      <c r="F72" s="0" t="n">
        <v>5.1</v>
      </c>
      <c r="G72" s="0" t="n">
        <v>2.65</v>
      </c>
      <c r="H72" s="0" t="n">
        <v>4.1</v>
      </c>
      <c r="I72" s="0" t="n">
        <v>1.85</v>
      </c>
      <c r="J72" s="0" t="n">
        <v>2.85</v>
      </c>
      <c r="K72" s="0" t="n">
        <v>6</v>
      </c>
      <c r="L72" s="0" t="n">
        <v>2.65</v>
      </c>
      <c r="M72" s="0" t="n">
        <v>4.1</v>
      </c>
      <c r="N72" s="0" t="n">
        <v>1.85</v>
      </c>
      <c r="O72" s="0" t="n">
        <v>9</v>
      </c>
      <c r="P72" s="0" t="n">
        <v>5</v>
      </c>
      <c r="Q72" s="0" t="n">
        <v>5.3</v>
      </c>
      <c r="R72" s="0" t="n">
        <v>1.8</v>
      </c>
      <c r="S72" s="0" t="n">
        <v>1.6</v>
      </c>
      <c r="T72" s="0" t="n">
        <v>2.85</v>
      </c>
      <c r="U72" s="0" t="n">
        <v>6.85</v>
      </c>
      <c r="V72" s="0" t="n">
        <v>6</v>
      </c>
    </row>
    <row r="76" customFormat="false" ht="15" hidden="false" customHeight="false" outlineLevel="0" collapsed="false">
      <c r="B76" s="0" t="n">
        <v>8.3</v>
      </c>
      <c r="C76" s="0" t="n">
        <v>3.3</v>
      </c>
      <c r="D76" s="0" t="n">
        <v>3.45</v>
      </c>
      <c r="E76" s="0" t="n">
        <v>3.45</v>
      </c>
      <c r="F76" s="0" t="n">
        <v>3.45</v>
      </c>
      <c r="G76" s="0" t="n">
        <v>3.45</v>
      </c>
      <c r="H76" s="0" t="n">
        <v>0.3</v>
      </c>
      <c r="I76" s="0" t="n">
        <v>5.4</v>
      </c>
      <c r="J76" s="0" t="n">
        <v>3.75</v>
      </c>
      <c r="K76" s="0" t="n">
        <v>4.8</v>
      </c>
      <c r="L76" s="0" t="n">
        <v>5.9</v>
      </c>
      <c r="M76" s="0" t="n">
        <v>6.5</v>
      </c>
      <c r="N76" s="0" t="n">
        <v>2.25</v>
      </c>
      <c r="O76" s="0" t="n">
        <v>9.3</v>
      </c>
      <c r="P76" s="0" t="n">
        <v>3.3</v>
      </c>
      <c r="Q76" s="0" t="n">
        <v>3.75</v>
      </c>
      <c r="R76" s="0" t="n">
        <v>3.75</v>
      </c>
      <c r="S76" s="0" t="n">
        <v>5.2</v>
      </c>
      <c r="T76" s="0" t="n">
        <v>6.2</v>
      </c>
      <c r="U76" s="0" t="n">
        <v>3.45</v>
      </c>
      <c r="V76" s="0" t="n">
        <v>8</v>
      </c>
    </row>
    <row r="77" customFormat="false" ht="15" hidden="false" customHeight="false" outlineLevel="0" collapsed="false">
      <c r="B77" s="0" t="n">
        <v>9</v>
      </c>
      <c r="C77" s="0" t="n">
        <v>5.1</v>
      </c>
      <c r="D77" s="0" t="n">
        <v>5.9</v>
      </c>
      <c r="E77" s="0" t="n">
        <v>7.3</v>
      </c>
      <c r="F77" s="0" t="n">
        <v>5.9</v>
      </c>
      <c r="G77" s="0" t="n">
        <v>3.45</v>
      </c>
      <c r="H77" s="0" t="n">
        <v>3.3</v>
      </c>
      <c r="I77" s="0" t="n">
        <v>10</v>
      </c>
      <c r="J77" s="0" t="n">
        <v>6.9</v>
      </c>
      <c r="K77" s="0" t="n">
        <v>4.8</v>
      </c>
      <c r="L77" s="0" t="n">
        <v>3.45</v>
      </c>
      <c r="M77" s="0" t="n">
        <v>2.25</v>
      </c>
      <c r="N77" s="0" t="n">
        <v>6.5</v>
      </c>
      <c r="O77" s="0" t="n">
        <v>3.3</v>
      </c>
      <c r="P77" s="0" t="n">
        <v>13.5</v>
      </c>
      <c r="Q77" s="0" t="n">
        <v>3.75</v>
      </c>
      <c r="R77" s="0" t="n">
        <v>4.8</v>
      </c>
      <c r="S77" s="0" t="n">
        <v>3.45</v>
      </c>
      <c r="T77" s="0" t="n">
        <v>3.75</v>
      </c>
      <c r="U77" s="0" t="n">
        <v>3.45</v>
      </c>
      <c r="V77" s="0" t="n">
        <v>8</v>
      </c>
    </row>
    <row r="78" customFormat="false" ht="15" hidden="false" customHeight="false" outlineLevel="0" collapsed="false">
      <c r="B78" s="0" t="n">
        <v>4.8</v>
      </c>
      <c r="C78" s="0" t="n">
        <v>3.3</v>
      </c>
      <c r="D78" s="0" t="n">
        <v>5.55</v>
      </c>
      <c r="E78" s="0" t="n">
        <v>3.45</v>
      </c>
      <c r="F78" s="0" t="n">
        <v>3.45</v>
      </c>
      <c r="G78" s="0" t="n">
        <v>5.9</v>
      </c>
      <c r="H78" s="0" t="n">
        <v>5.1</v>
      </c>
      <c r="I78" s="0" t="n">
        <v>3.3</v>
      </c>
      <c r="J78" s="0" t="n">
        <v>3.75</v>
      </c>
      <c r="K78" s="0" t="n">
        <v>9</v>
      </c>
      <c r="L78" s="0" t="n">
        <v>5.9</v>
      </c>
      <c r="M78" s="0" t="n">
        <v>0.3</v>
      </c>
      <c r="N78" s="0" t="n">
        <v>2.25</v>
      </c>
      <c r="O78" s="0" t="n">
        <v>5.1</v>
      </c>
      <c r="P78" s="0" t="n">
        <v>3.3</v>
      </c>
      <c r="Q78" s="0" t="n">
        <v>3.75</v>
      </c>
      <c r="R78" s="0" t="n">
        <v>4.8</v>
      </c>
      <c r="S78" s="0" t="n">
        <v>4.5</v>
      </c>
      <c r="T78" s="0" t="n">
        <v>6.2</v>
      </c>
      <c r="U78" s="0" t="n">
        <v>6.6</v>
      </c>
      <c r="V78" s="0" t="n">
        <v>8</v>
      </c>
    </row>
    <row r="79" customFormat="false" ht="15" hidden="false" customHeight="false" outlineLevel="0" collapsed="false">
      <c r="B79" s="0" t="n">
        <v>9.7</v>
      </c>
      <c r="C79" s="0" t="n">
        <v>9.3</v>
      </c>
      <c r="D79" s="0" t="n">
        <v>6.95</v>
      </c>
      <c r="E79" s="0" t="n">
        <v>3.45</v>
      </c>
      <c r="F79" s="0" t="n">
        <v>5.9</v>
      </c>
      <c r="G79" s="0" t="n">
        <v>3.45</v>
      </c>
      <c r="H79" s="0" t="n">
        <v>0.3</v>
      </c>
      <c r="I79" s="0" t="n">
        <v>5.1</v>
      </c>
      <c r="J79" s="0" t="n">
        <v>3.75</v>
      </c>
      <c r="K79" s="0" t="n">
        <v>13.2</v>
      </c>
      <c r="L79" s="0" t="n">
        <v>5.9</v>
      </c>
      <c r="M79" s="0" t="n">
        <v>7.2</v>
      </c>
      <c r="N79" s="0" t="n">
        <v>4.05</v>
      </c>
      <c r="O79" s="0" t="n">
        <v>5.1</v>
      </c>
      <c r="P79" s="0" t="n">
        <v>5.1</v>
      </c>
      <c r="Q79" s="0" t="n">
        <v>6.9</v>
      </c>
      <c r="R79" s="0" t="n">
        <v>3.75</v>
      </c>
      <c r="S79" s="0" t="n">
        <v>3.45</v>
      </c>
      <c r="T79" s="0" t="n">
        <v>3.75</v>
      </c>
      <c r="U79" s="0" t="n">
        <v>3.45</v>
      </c>
      <c r="V79" s="0" t="n">
        <v>8</v>
      </c>
    </row>
    <row r="80" customFormat="false" ht="15" hidden="false" customHeight="false" outlineLevel="0" collapsed="false">
      <c r="B80" s="0" t="n">
        <v>9.7</v>
      </c>
      <c r="C80" s="0" t="n">
        <v>3.3</v>
      </c>
      <c r="D80" s="0" t="n">
        <v>3.45</v>
      </c>
      <c r="E80" s="0" t="n">
        <v>5.9</v>
      </c>
      <c r="F80" s="0" t="n">
        <v>3.45</v>
      </c>
      <c r="G80" s="0" t="n">
        <v>5.9</v>
      </c>
      <c r="H80" s="0" t="n">
        <v>5.1</v>
      </c>
      <c r="I80" s="0" t="n">
        <v>3.3</v>
      </c>
      <c r="J80" s="0" t="n">
        <v>3.75</v>
      </c>
      <c r="K80" s="0" t="n">
        <v>4.8</v>
      </c>
      <c r="L80" s="0" t="n">
        <v>3.45</v>
      </c>
      <c r="M80" s="0" t="n">
        <v>4.05</v>
      </c>
      <c r="N80" s="0" t="n">
        <v>5.4</v>
      </c>
      <c r="O80" s="0" t="n">
        <v>5.1</v>
      </c>
      <c r="P80" s="0" t="n">
        <v>3.3</v>
      </c>
      <c r="Q80" s="0" t="n">
        <v>3.75</v>
      </c>
      <c r="R80" s="0" t="n">
        <v>6.2</v>
      </c>
      <c r="S80" s="0" t="n">
        <v>3.45</v>
      </c>
      <c r="T80" s="0" t="n">
        <v>6.2</v>
      </c>
      <c r="U80" s="0" t="n">
        <v>3.45</v>
      </c>
      <c r="V80" s="0" t="n">
        <v>8</v>
      </c>
    </row>
    <row r="81" customFormat="false" ht="15" hidden="false" customHeight="false" outlineLevel="0" collapsed="false">
      <c r="B81" s="0" t="n">
        <v>9.7</v>
      </c>
      <c r="C81" s="0" t="n">
        <v>5.1</v>
      </c>
      <c r="D81" s="0" t="n">
        <v>6.25</v>
      </c>
      <c r="E81" s="0" t="n">
        <v>6.6</v>
      </c>
      <c r="F81" s="0" t="n">
        <v>6.6</v>
      </c>
      <c r="G81" s="0" t="n">
        <v>5.9</v>
      </c>
      <c r="H81" s="0" t="n">
        <v>3.3</v>
      </c>
      <c r="I81" s="0" t="n">
        <v>10</v>
      </c>
      <c r="J81" s="0" t="n">
        <v>3.75</v>
      </c>
      <c r="K81" s="0" t="n">
        <v>4.8</v>
      </c>
      <c r="L81" s="0" t="n">
        <v>3.45</v>
      </c>
      <c r="M81" s="0" t="n">
        <v>2.25</v>
      </c>
      <c r="N81" s="0" t="n">
        <v>4.05</v>
      </c>
      <c r="O81" s="0" t="n">
        <v>3.3</v>
      </c>
      <c r="P81" s="0" t="n">
        <v>5.1</v>
      </c>
      <c r="Q81" s="0" t="n">
        <v>3.75</v>
      </c>
      <c r="R81" s="0" t="n">
        <v>3.75</v>
      </c>
      <c r="S81" s="0" t="n">
        <v>4.5</v>
      </c>
      <c r="T81" s="0" t="n">
        <v>3.75</v>
      </c>
      <c r="U81" s="0" t="n">
        <v>3.45</v>
      </c>
      <c r="V81" s="0" t="n">
        <v>8</v>
      </c>
    </row>
    <row r="82" customFormat="false" ht="15" hidden="false" customHeight="false" outlineLevel="0" collapsed="false">
      <c r="B82" s="0" t="n">
        <v>9</v>
      </c>
      <c r="C82" s="0" t="n">
        <v>5.1</v>
      </c>
      <c r="D82" s="0" t="n">
        <v>3.45</v>
      </c>
      <c r="E82" s="0" t="n">
        <v>5.9</v>
      </c>
      <c r="F82" s="0" t="n">
        <v>5.9</v>
      </c>
      <c r="G82" s="0" t="n">
        <v>3.45</v>
      </c>
      <c r="H82" s="0" t="n">
        <v>3.3</v>
      </c>
      <c r="I82" s="0" t="n">
        <v>10</v>
      </c>
      <c r="J82" s="0" t="n">
        <v>3.75</v>
      </c>
      <c r="K82" s="0" t="n">
        <v>4.8</v>
      </c>
      <c r="L82" s="0" t="n">
        <v>3.45</v>
      </c>
      <c r="M82" s="0" t="n">
        <v>2.25</v>
      </c>
      <c r="N82" s="0" t="n">
        <v>4.05</v>
      </c>
      <c r="O82" s="0" t="n">
        <v>7.5</v>
      </c>
      <c r="P82" s="0" t="n">
        <v>5.1</v>
      </c>
      <c r="Q82" s="0" t="n">
        <v>3.75</v>
      </c>
      <c r="R82" s="0" t="n">
        <v>3.75</v>
      </c>
      <c r="S82" s="0" t="n">
        <v>3.45</v>
      </c>
      <c r="T82" s="0" t="n">
        <v>3.75</v>
      </c>
      <c r="U82" s="0" t="n">
        <v>3.45</v>
      </c>
      <c r="V82" s="0" t="n">
        <v>8</v>
      </c>
    </row>
    <row r="83" customFormat="false" ht="15" hidden="false" customHeight="false" outlineLevel="0" collapsed="false">
      <c r="B83" s="0" t="n">
        <v>9</v>
      </c>
      <c r="C83" s="0" t="n">
        <v>3.3</v>
      </c>
      <c r="D83" s="0" t="n">
        <v>4.5</v>
      </c>
      <c r="E83" s="0" t="n">
        <v>3.45</v>
      </c>
      <c r="F83" s="0" t="n">
        <v>3.45</v>
      </c>
      <c r="G83" s="0" t="n">
        <v>3.45</v>
      </c>
      <c r="H83" s="0" t="n">
        <v>0.3</v>
      </c>
      <c r="I83" s="0" t="n">
        <v>5.4</v>
      </c>
      <c r="J83" s="0" t="n">
        <v>6.9</v>
      </c>
      <c r="K83" s="0" t="n">
        <v>4.8</v>
      </c>
      <c r="L83" s="0" t="n">
        <v>0.3</v>
      </c>
      <c r="M83" s="0" t="n">
        <v>6.5</v>
      </c>
      <c r="N83" s="0" t="n">
        <v>2.25</v>
      </c>
      <c r="O83" s="0" t="n">
        <v>5.1</v>
      </c>
      <c r="P83" s="0" t="n">
        <v>3.3</v>
      </c>
      <c r="Q83" s="0" t="n">
        <v>3.75</v>
      </c>
      <c r="R83" s="0" t="n">
        <v>3.75</v>
      </c>
      <c r="S83" s="0" t="n">
        <v>4.5</v>
      </c>
      <c r="T83" s="0" t="n">
        <v>3.75</v>
      </c>
      <c r="U83" s="0" t="n">
        <v>6.6</v>
      </c>
      <c r="V83" s="0" t="n">
        <v>8</v>
      </c>
    </row>
    <row r="84" customFormat="false" ht="15" hidden="false" customHeight="false" outlineLevel="0" collapsed="false">
      <c r="B84" s="0" t="n">
        <v>4.8</v>
      </c>
      <c r="C84" s="0" t="n">
        <v>3.3</v>
      </c>
      <c r="D84" s="0" t="n">
        <v>3.45</v>
      </c>
      <c r="E84" s="0" t="n">
        <v>3.45</v>
      </c>
      <c r="F84" s="0" t="n">
        <v>7.3</v>
      </c>
      <c r="G84" s="0" t="n">
        <v>3.45</v>
      </c>
      <c r="H84" s="0" t="n">
        <v>5.1</v>
      </c>
      <c r="I84" s="0" t="n">
        <v>3.3</v>
      </c>
      <c r="J84" s="0" t="n">
        <v>3.75</v>
      </c>
      <c r="K84" s="0" t="n">
        <v>13.2</v>
      </c>
      <c r="L84" s="0" t="n">
        <v>3.45</v>
      </c>
      <c r="M84" s="0" t="n">
        <v>6.5</v>
      </c>
      <c r="N84" s="0" t="n">
        <v>2.25</v>
      </c>
      <c r="O84" s="0" t="n">
        <v>13.5</v>
      </c>
      <c r="P84" s="0" t="n">
        <v>3.3</v>
      </c>
      <c r="Q84" s="0" t="n">
        <v>6.9</v>
      </c>
      <c r="R84" s="0" t="n">
        <v>3.75</v>
      </c>
      <c r="S84" s="0" t="n">
        <v>3.45</v>
      </c>
      <c r="T84" s="0" t="n">
        <v>3.75</v>
      </c>
      <c r="U84" s="0" t="n">
        <v>8</v>
      </c>
      <c r="V84" s="0" t="n">
        <v>8</v>
      </c>
    </row>
    <row r="85" customFormat="false" ht="15" hidden="false" customHeight="false" outlineLevel="0" collapsed="false">
      <c r="B85" s="0" t="n">
        <v>4.8</v>
      </c>
      <c r="C85" s="0" t="n">
        <v>13.5</v>
      </c>
      <c r="D85" s="0" t="n">
        <v>3.45</v>
      </c>
      <c r="E85" s="0" t="n">
        <v>5.9</v>
      </c>
      <c r="F85" s="0" t="n">
        <v>5.9</v>
      </c>
      <c r="G85" s="0" t="n">
        <v>3.45</v>
      </c>
      <c r="H85" s="0" t="n">
        <v>3.3</v>
      </c>
      <c r="I85" s="0" t="n">
        <v>10</v>
      </c>
      <c r="J85" s="0" t="n">
        <v>3.75</v>
      </c>
      <c r="K85" s="0" t="n">
        <v>18.45</v>
      </c>
      <c r="L85" s="0" t="n">
        <v>3.45</v>
      </c>
      <c r="M85" s="0" t="n">
        <v>2.25</v>
      </c>
      <c r="N85" s="0" t="n">
        <v>6.5</v>
      </c>
      <c r="O85" s="0" t="n">
        <v>11.7</v>
      </c>
      <c r="P85" s="0" t="n">
        <v>5.1</v>
      </c>
      <c r="Q85" s="0" t="n">
        <v>6.9</v>
      </c>
      <c r="R85" s="0" t="n">
        <v>3.75</v>
      </c>
      <c r="S85" s="0" t="n">
        <v>3.45</v>
      </c>
      <c r="T85" s="0" t="n">
        <v>3.75</v>
      </c>
      <c r="U85" s="0" t="n">
        <v>3.45</v>
      </c>
      <c r="V85" s="0" t="n">
        <v>8</v>
      </c>
    </row>
    <row r="86" customFormat="false" ht="15" hidden="false" customHeight="false" outlineLevel="0" collapsed="false">
      <c r="B86" s="0" t="n">
        <v>4.8</v>
      </c>
      <c r="C86" s="0" t="n">
        <v>10</v>
      </c>
      <c r="D86" s="0" t="n">
        <v>3.45</v>
      </c>
      <c r="E86" s="0" t="n">
        <v>6.6</v>
      </c>
      <c r="F86" s="0" t="n">
        <v>6.6</v>
      </c>
      <c r="G86" s="0" t="n">
        <v>3.45</v>
      </c>
      <c r="H86" s="0" t="n">
        <v>5.1</v>
      </c>
      <c r="I86" s="0" t="n">
        <v>10</v>
      </c>
      <c r="J86" s="0" t="n">
        <v>3.75</v>
      </c>
      <c r="K86" s="0" t="n">
        <v>11.8</v>
      </c>
      <c r="L86" s="0" t="n">
        <v>5.9</v>
      </c>
      <c r="M86" s="0" t="n">
        <v>7.2</v>
      </c>
      <c r="N86" s="0" t="n">
        <v>4.05</v>
      </c>
      <c r="O86" s="0" t="n">
        <v>5.1</v>
      </c>
      <c r="P86" s="0" t="n">
        <v>5.1</v>
      </c>
      <c r="Q86" s="0" t="n">
        <v>6.9</v>
      </c>
      <c r="R86" s="0" t="n">
        <v>3.75</v>
      </c>
      <c r="S86" s="0" t="n">
        <v>3.45</v>
      </c>
      <c r="T86" s="0" t="n">
        <v>3.75</v>
      </c>
      <c r="U86" s="0" t="n">
        <v>3.45</v>
      </c>
      <c r="V86" s="0" t="n">
        <v>8</v>
      </c>
    </row>
    <row r="87" customFormat="false" ht="15" hidden="false" customHeight="false" outlineLevel="0" collapsed="false">
      <c r="B87" s="0" t="n">
        <v>4.8</v>
      </c>
      <c r="C87" s="0" t="n">
        <v>5.1</v>
      </c>
      <c r="D87" s="0" t="n">
        <v>4.5</v>
      </c>
      <c r="E87" s="0" t="n">
        <v>3.45</v>
      </c>
      <c r="F87" s="0" t="n">
        <v>5.9</v>
      </c>
      <c r="G87" s="0" t="n">
        <v>5.9</v>
      </c>
      <c r="H87" s="0" t="n">
        <v>3.3</v>
      </c>
      <c r="I87" s="0" t="n">
        <v>5.1</v>
      </c>
      <c r="J87" s="0" t="n">
        <v>3.75</v>
      </c>
      <c r="K87" s="0" t="n">
        <v>4.8</v>
      </c>
      <c r="L87" s="0" t="n">
        <v>3.45</v>
      </c>
      <c r="M87" s="0" t="n">
        <v>2.25</v>
      </c>
      <c r="N87" s="0" t="n">
        <v>4.05</v>
      </c>
      <c r="O87" s="0" t="n">
        <v>11.7</v>
      </c>
      <c r="P87" s="0" t="n">
        <v>5.1</v>
      </c>
      <c r="Q87" s="0" t="n">
        <v>6.2</v>
      </c>
      <c r="R87" s="0" t="n">
        <v>3.75</v>
      </c>
      <c r="S87" s="0" t="n">
        <v>4.5</v>
      </c>
      <c r="T87" s="0" t="n">
        <v>3.75</v>
      </c>
      <c r="U87" s="0" t="n">
        <v>3.45</v>
      </c>
      <c r="V87" s="0" t="n">
        <v>8</v>
      </c>
    </row>
    <row r="88" customFormat="false" ht="15" hidden="false" customHeight="false" outlineLevel="0" collapsed="false">
      <c r="B88" s="0" t="n">
        <v>4.8</v>
      </c>
      <c r="C88" s="0" t="n">
        <v>5.1</v>
      </c>
      <c r="D88" s="0" t="n">
        <v>3.45</v>
      </c>
      <c r="E88" s="0" t="n">
        <v>5.9</v>
      </c>
      <c r="F88" s="0" t="n">
        <v>3.45</v>
      </c>
      <c r="G88" s="0" t="n">
        <v>5.9</v>
      </c>
      <c r="H88" s="0" t="n">
        <v>3.3</v>
      </c>
      <c r="I88" s="0" t="n">
        <v>5.1</v>
      </c>
      <c r="J88" s="0" t="n">
        <v>3.75</v>
      </c>
      <c r="K88" s="0" t="n">
        <v>4.8</v>
      </c>
      <c r="L88" s="0" t="n">
        <v>3.45</v>
      </c>
      <c r="M88" s="0" t="n">
        <v>2.25</v>
      </c>
      <c r="N88" s="0" t="n">
        <v>6.5</v>
      </c>
      <c r="O88" s="0" t="n">
        <v>7.5</v>
      </c>
      <c r="P88" s="0" t="n">
        <v>5.1</v>
      </c>
      <c r="Q88" s="0" t="n">
        <v>3.75</v>
      </c>
      <c r="R88" s="0" t="n">
        <v>6.2</v>
      </c>
      <c r="S88" s="0" t="n">
        <v>3.45</v>
      </c>
      <c r="T88" s="0" t="n">
        <v>3.75</v>
      </c>
      <c r="U88" s="0" t="n">
        <v>3.45</v>
      </c>
      <c r="V88" s="0" t="n">
        <v>8</v>
      </c>
    </row>
    <row r="89" customFormat="false" ht="15" hidden="false" customHeight="false" outlineLevel="0" collapsed="false">
      <c r="B89" s="0" t="n">
        <v>4.8</v>
      </c>
      <c r="C89" s="0" t="n">
        <v>5.1</v>
      </c>
      <c r="D89" s="0" t="n">
        <v>4.5</v>
      </c>
      <c r="E89" s="0" t="n">
        <v>5.9</v>
      </c>
      <c r="F89" s="0" t="n">
        <v>3.45</v>
      </c>
      <c r="G89" s="0" t="n">
        <v>5.9</v>
      </c>
      <c r="H89" s="0" t="n">
        <v>5.1</v>
      </c>
      <c r="I89" s="0" t="n">
        <v>5.1</v>
      </c>
      <c r="J89" s="0" t="n">
        <v>3.75</v>
      </c>
      <c r="K89" s="0" t="n">
        <v>4.8</v>
      </c>
      <c r="L89" s="0" t="n">
        <v>3.45</v>
      </c>
      <c r="M89" s="0" t="n">
        <v>6.5</v>
      </c>
      <c r="N89" s="0" t="n">
        <v>6.5</v>
      </c>
      <c r="O89" s="0" t="n">
        <v>5.1</v>
      </c>
      <c r="P89" s="0" t="n">
        <v>13.5</v>
      </c>
      <c r="Q89" s="0" t="n">
        <v>3.75</v>
      </c>
      <c r="R89" s="0" t="n">
        <v>7.95</v>
      </c>
      <c r="S89" s="0" t="n">
        <v>4.5</v>
      </c>
      <c r="T89" s="0" t="n">
        <v>3.75</v>
      </c>
      <c r="U89" s="0" t="n">
        <v>3.45</v>
      </c>
      <c r="V89" s="0" t="n">
        <v>8</v>
      </c>
    </row>
    <row r="90" customFormat="false" ht="15" hidden="false" customHeight="false" outlineLevel="0" collapsed="false">
      <c r="B90" s="0" t="n">
        <v>9.7</v>
      </c>
      <c r="C90" s="0" t="n">
        <v>9.3</v>
      </c>
      <c r="D90" s="0" t="n">
        <v>6.85</v>
      </c>
      <c r="E90" s="0" t="n">
        <v>3.45</v>
      </c>
      <c r="F90" s="0" t="n">
        <v>6.6</v>
      </c>
      <c r="G90" s="0" t="n">
        <v>5.9</v>
      </c>
      <c r="H90" s="0" t="n">
        <v>0.3</v>
      </c>
      <c r="I90" s="0" t="n">
        <v>5.1</v>
      </c>
      <c r="J90" s="0" t="n">
        <v>6.9</v>
      </c>
      <c r="K90" s="0" t="n">
        <v>4.8</v>
      </c>
      <c r="L90" s="0" t="n">
        <v>5.9</v>
      </c>
      <c r="M90" s="0" t="n">
        <v>6.5</v>
      </c>
      <c r="N90" s="0" t="n">
        <v>4.05</v>
      </c>
      <c r="O90" s="0" t="n">
        <v>5.1</v>
      </c>
      <c r="P90" s="0" t="n">
        <v>5.1</v>
      </c>
      <c r="Q90" s="0" t="n">
        <v>3.75</v>
      </c>
      <c r="R90" s="0" t="n">
        <v>3.75</v>
      </c>
      <c r="S90" s="0" t="n">
        <v>4.5</v>
      </c>
      <c r="T90" s="0" t="n">
        <v>3.75</v>
      </c>
      <c r="U90" s="0" t="n">
        <v>3.45</v>
      </c>
      <c r="V90" s="0" t="n">
        <v>8</v>
      </c>
    </row>
    <row r="91" customFormat="false" ht="15" hidden="false" customHeight="false" outlineLevel="0" collapsed="false">
      <c r="B91" s="0" t="n">
        <v>9</v>
      </c>
      <c r="C91" s="0" t="n">
        <v>5.1</v>
      </c>
      <c r="D91" s="0" t="n">
        <v>3.45</v>
      </c>
      <c r="E91" s="0" t="n">
        <v>3.45</v>
      </c>
      <c r="F91" s="0" t="n">
        <v>6.6</v>
      </c>
      <c r="G91" s="0" t="n">
        <v>5.9</v>
      </c>
      <c r="H91" s="0" t="n">
        <v>3.3</v>
      </c>
      <c r="I91" s="0" t="n">
        <v>5.1</v>
      </c>
      <c r="J91" s="0" t="n">
        <v>3.75</v>
      </c>
      <c r="K91" s="0" t="n">
        <v>9</v>
      </c>
      <c r="L91" s="0" t="n">
        <v>3.45</v>
      </c>
      <c r="M91" s="0" t="n">
        <v>2.25</v>
      </c>
      <c r="N91" s="0" t="n">
        <v>4.05</v>
      </c>
      <c r="O91" s="0" t="n">
        <v>3.3</v>
      </c>
      <c r="P91" s="0" t="n">
        <v>5.1</v>
      </c>
      <c r="Q91" s="0" t="n">
        <v>7.25</v>
      </c>
      <c r="R91" s="0" t="n">
        <v>3.75</v>
      </c>
      <c r="S91" s="0" t="n">
        <v>3.45</v>
      </c>
      <c r="T91" s="0" t="n">
        <v>7.95</v>
      </c>
      <c r="U91" s="0" t="n">
        <v>3.45</v>
      </c>
      <c r="V91" s="0" t="n">
        <v>8</v>
      </c>
    </row>
    <row r="92" customFormat="false" ht="15" hidden="false" customHeight="false" outlineLevel="0" collapsed="false">
      <c r="B92" s="0" t="n">
        <v>9</v>
      </c>
      <c r="C92" s="0" t="n">
        <v>5.1</v>
      </c>
      <c r="D92" s="0" t="n">
        <v>3.45</v>
      </c>
      <c r="E92" s="0" t="n">
        <v>5.9</v>
      </c>
      <c r="F92" s="0" t="n">
        <v>3.45</v>
      </c>
      <c r="G92" s="0" t="n">
        <v>3.45</v>
      </c>
      <c r="H92" s="0" t="n">
        <v>3.3</v>
      </c>
      <c r="I92" s="0" t="n">
        <v>6.5</v>
      </c>
      <c r="J92" s="0" t="n">
        <v>6.2</v>
      </c>
      <c r="K92" s="0" t="n">
        <v>4.8</v>
      </c>
      <c r="L92" s="0" t="n">
        <v>5.9</v>
      </c>
      <c r="M92" s="0" t="n">
        <v>2.25</v>
      </c>
      <c r="N92" s="0" t="n">
        <v>6.5</v>
      </c>
      <c r="O92" s="0" t="n">
        <v>3.3</v>
      </c>
      <c r="P92" s="0" t="n">
        <v>13.5</v>
      </c>
      <c r="Q92" s="0" t="n">
        <v>3.75</v>
      </c>
      <c r="R92" s="0" t="n">
        <v>4.8</v>
      </c>
      <c r="S92" s="0" t="n">
        <v>4.5</v>
      </c>
      <c r="T92" s="0" t="n">
        <v>3.75</v>
      </c>
      <c r="U92" s="0" t="n">
        <v>3.45</v>
      </c>
      <c r="V92" s="0" t="n">
        <v>8</v>
      </c>
    </row>
    <row r="93" customFormat="false" ht="15" hidden="false" customHeight="false" outlineLevel="0" collapsed="false">
      <c r="B93" s="0" t="n">
        <v>4.8</v>
      </c>
      <c r="C93" s="0" t="n">
        <v>3.3</v>
      </c>
      <c r="D93" s="0" t="n">
        <v>3.45</v>
      </c>
      <c r="E93" s="0" t="n">
        <v>3.45</v>
      </c>
      <c r="F93" s="0" t="n">
        <v>5.9</v>
      </c>
      <c r="G93" s="0" t="n">
        <v>5.9</v>
      </c>
      <c r="H93" s="0" t="n">
        <v>5.1</v>
      </c>
      <c r="I93" s="0" t="n">
        <v>3.3</v>
      </c>
      <c r="J93" s="0" t="n">
        <v>3.75</v>
      </c>
      <c r="K93" s="0" t="n">
        <v>4.8</v>
      </c>
      <c r="L93" s="0" t="n">
        <v>3.45</v>
      </c>
      <c r="M93" s="0" t="n">
        <v>6.5</v>
      </c>
      <c r="N93" s="0" t="n">
        <v>2.25</v>
      </c>
      <c r="O93" s="0" t="n">
        <v>14.2</v>
      </c>
      <c r="P93" s="0" t="n">
        <v>3.3</v>
      </c>
      <c r="Q93" s="0" t="n">
        <v>3.75</v>
      </c>
      <c r="R93" s="0" t="n">
        <v>6.2</v>
      </c>
      <c r="S93" s="0" t="n">
        <v>3.45</v>
      </c>
      <c r="T93" s="0" t="n">
        <v>3.75</v>
      </c>
      <c r="U93" s="0" t="n">
        <v>6.6</v>
      </c>
      <c r="V93" s="0" t="n">
        <v>8</v>
      </c>
    </row>
    <row r="94" customFormat="false" ht="15" hidden="false" customHeight="false" outlineLevel="0" collapsed="false">
      <c r="B94" s="0" t="n">
        <v>4.8</v>
      </c>
      <c r="C94" s="0" t="n">
        <v>3.3</v>
      </c>
      <c r="D94" s="0" t="n">
        <v>4.5</v>
      </c>
      <c r="E94" s="0" t="n">
        <v>3.45</v>
      </c>
      <c r="F94" s="0" t="n">
        <v>5.9</v>
      </c>
      <c r="G94" s="0" t="n">
        <v>3.45</v>
      </c>
      <c r="H94" s="0" t="n">
        <v>5.1</v>
      </c>
      <c r="I94" s="0" t="n">
        <v>3.3</v>
      </c>
      <c r="J94" s="0" t="n">
        <v>3.75</v>
      </c>
      <c r="K94" s="0" t="n">
        <v>9</v>
      </c>
      <c r="L94" s="0" t="n">
        <v>3.45</v>
      </c>
      <c r="M94" s="0" t="n">
        <v>7.2</v>
      </c>
      <c r="N94" s="0" t="n">
        <v>2.25</v>
      </c>
      <c r="O94" s="0" t="n">
        <v>13.5</v>
      </c>
      <c r="P94" s="0" t="n">
        <v>7.5</v>
      </c>
      <c r="Q94" s="0" t="n">
        <v>6.2</v>
      </c>
      <c r="R94" s="0" t="n">
        <v>3.75</v>
      </c>
      <c r="S94" s="0" t="n">
        <v>3.45</v>
      </c>
      <c r="T94" s="0" t="n">
        <v>3.75</v>
      </c>
      <c r="U94" s="0" t="n">
        <v>7.65</v>
      </c>
      <c r="V94" s="0" t="n">
        <v>8</v>
      </c>
    </row>
    <row r="98" customFormat="false" ht="15" hidden="false" customHeight="false" outlineLevel="0" collapsed="false">
      <c r="B98" s="0" t="s">
        <v>3002</v>
      </c>
      <c r="C98" s="0" t="s">
        <v>3003</v>
      </c>
      <c r="D98" s="0" t="s">
        <v>3004</v>
      </c>
      <c r="E98" s="0" t="s">
        <v>3005</v>
      </c>
      <c r="F98" s="0" t="s">
        <v>3006</v>
      </c>
      <c r="G98" s="0" t="s">
        <v>3007</v>
      </c>
      <c r="H98" s="0" t="s">
        <v>3008</v>
      </c>
      <c r="I98" s="0" t="s">
        <v>3009</v>
      </c>
      <c r="J98" s="0" t="s">
        <v>3010</v>
      </c>
      <c r="K98" s="0" t="s">
        <v>3011</v>
      </c>
      <c r="L98" s="0" t="s">
        <v>3012</v>
      </c>
      <c r="M98" s="0" t="s">
        <v>3013</v>
      </c>
      <c r="N98" s="0" t="s">
        <v>3014</v>
      </c>
      <c r="O98" s="0" t="s">
        <v>3015</v>
      </c>
      <c r="P98" s="0" t="s">
        <v>3016</v>
      </c>
      <c r="Q98" s="0" t="s">
        <v>3017</v>
      </c>
      <c r="R98" s="0" t="s">
        <v>3018</v>
      </c>
      <c r="S98" s="0" t="s">
        <v>3019</v>
      </c>
      <c r="T98" s="0" t="s">
        <v>3020</v>
      </c>
      <c r="U98" s="0" t="s">
        <v>3021</v>
      </c>
      <c r="V98" s="0" t="s">
        <v>3022</v>
      </c>
    </row>
    <row r="99" customFormat="false" ht="15" hidden="false" customHeight="false" outlineLevel="0" collapsed="false">
      <c r="B99" s="0" t="s">
        <v>3023</v>
      </c>
      <c r="C99" s="0" t="s">
        <v>3024</v>
      </c>
      <c r="D99" s="0" t="s">
        <v>3025</v>
      </c>
      <c r="E99" s="0" t="s">
        <v>3026</v>
      </c>
      <c r="F99" s="0" t="s">
        <v>3027</v>
      </c>
      <c r="G99" s="0" t="s">
        <v>3028</v>
      </c>
      <c r="H99" s="0" t="s">
        <v>3029</v>
      </c>
      <c r="I99" s="0" t="s">
        <v>3030</v>
      </c>
      <c r="J99" s="0" t="s">
        <v>3031</v>
      </c>
      <c r="K99" s="0" t="s">
        <v>3032</v>
      </c>
      <c r="L99" s="0" t="s">
        <v>3033</v>
      </c>
      <c r="M99" s="0" t="s">
        <v>3034</v>
      </c>
      <c r="N99" s="0" t="s">
        <v>3035</v>
      </c>
      <c r="O99" s="0" t="s">
        <v>3036</v>
      </c>
      <c r="P99" s="0" t="s">
        <v>3037</v>
      </c>
      <c r="Q99" s="0" t="s">
        <v>3038</v>
      </c>
      <c r="R99" s="0" t="s">
        <v>3039</v>
      </c>
      <c r="S99" s="0" t="s">
        <v>3040</v>
      </c>
      <c r="T99" s="0" t="s">
        <v>3041</v>
      </c>
      <c r="U99" s="0" t="s">
        <v>3042</v>
      </c>
      <c r="V99" s="0" t="s">
        <v>3043</v>
      </c>
    </row>
    <row r="100" customFormat="false" ht="15" hidden="false" customHeight="false" outlineLevel="0" collapsed="false">
      <c r="B100" s="0" t="s">
        <v>3044</v>
      </c>
      <c r="C100" s="0" t="s">
        <v>3045</v>
      </c>
      <c r="D100" s="0" t="s">
        <v>3046</v>
      </c>
      <c r="E100" s="0" t="s">
        <v>3047</v>
      </c>
      <c r="F100" s="0" t="s">
        <v>3048</v>
      </c>
      <c r="G100" s="0" t="s">
        <v>3049</v>
      </c>
      <c r="H100" s="0" t="s">
        <v>3050</v>
      </c>
      <c r="I100" s="0" t="s">
        <v>3051</v>
      </c>
      <c r="J100" s="0" t="s">
        <v>3052</v>
      </c>
      <c r="K100" s="0" t="s">
        <v>3053</v>
      </c>
      <c r="L100" s="0" t="s">
        <v>3054</v>
      </c>
      <c r="M100" s="0" t="s">
        <v>3055</v>
      </c>
      <c r="N100" s="0" t="s">
        <v>3056</v>
      </c>
      <c r="O100" s="0" t="s">
        <v>3057</v>
      </c>
      <c r="P100" s="0" t="s">
        <v>3058</v>
      </c>
      <c r="Q100" s="0" t="s">
        <v>3059</v>
      </c>
      <c r="R100" s="0" t="s">
        <v>3060</v>
      </c>
      <c r="S100" s="0" t="s">
        <v>3061</v>
      </c>
      <c r="T100" s="0" t="s">
        <v>3062</v>
      </c>
      <c r="U100" s="0" t="s">
        <v>3063</v>
      </c>
      <c r="V100" s="0" t="s">
        <v>3064</v>
      </c>
    </row>
    <row r="101" customFormat="false" ht="15" hidden="false" customHeight="false" outlineLevel="0" collapsed="false">
      <c r="B101" s="0" t="s">
        <v>3065</v>
      </c>
      <c r="C101" s="0" t="s">
        <v>3066</v>
      </c>
      <c r="D101" s="0" t="s">
        <v>3046</v>
      </c>
      <c r="E101" s="0" t="s">
        <v>3067</v>
      </c>
      <c r="F101" s="0" t="s">
        <v>3068</v>
      </c>
      <c r="G101" s="0" t="s">
        <v>3069</v>
      </c>
      <c r="H101" s="0" t="s">
        <v>3008</v>
      </c>
      <c r="I101" s="0" t="s">
        <v>3070</v>
      </c>
      <c r="J101" s="0" t="s">
        <v>3071</v>
      </c>
      <c r="K101" s="0" t="s">
        <v>3072</v>
      </c>
      <c r="L101" s="0" t="s">
        <v>3073</v>
      </c>
      <c r="M101" s="0" t="s">
        <v>3074</v>
      </c>
      <c r="N101" s="0" t="s">
        <v>3075</v>
      </c>
      <c r="O101" s="0" t="s">
        <v>3076</v>
      </c>
      <c r="P101" s="0" t="s">
        <v>3077</v>
      </c>
      <c r="Q101" s="0" t="s">
        <v>3078</v>
      </c>
      <c r="R101" s="0" t="s">
        <v>3079</v>
      </c>
      <c r="S101" s="0" t="s">
        <v>3080</v>
      </c>
      <c r="T101" s="0" t="s">
        <v>3081</v>
      </c>
      <c r="U101" s="0" t="s">
        <v>3082</v>
      </c>
      <c r="V101" s="0" t="s">
        <v>3083</v>
      </c>
    </row>
    <row r="102" customFormat="false" ht="15" hidden="false" customHeight="false" outlineLevel="0" collapsed="false">
      <c r="B102" s="0" t="s">
        <v>3084</v>
      </c>
      <c r="C102" s="0" t="s">
        <v>3085</v>
      </c>
      <c r="D102" s="0" t="s">
        <v>3086</v>
      </c>
      <c r="E102" s="0" t="s">
        <v>3087</v>
      </c>
      <c r="F102" s="0" t="s">
        <v>3088</v>
      </c>
      <c r="G102" s="0" t="s">
        <v>3089</v>
      </c>
      <c r="H102" s="0" t="s">
        <v>3090</v>
      </c>
      <c r="I102" s="0" t="s">
        <v>3091</v>
      </c>
      <c r="J102" s="0" t="s">
        <v>3092</v>
      </c>
      <c r="K102" s="0" t="s">
        <v>3093</v>
      </c>
      <c r="L102" s="0" t="s">
        <v>3094</v>
      </c>
      <c r="M102" s="0" t="s">
        <v>3095</v>
      </c>
      <c r="N102" s="0" t="s">
        <v>3096</v>
      </c>
      <c r="O102" s="0" t="s">
        <v>3097</v>
      </c>
      <c r="P102" s="0" t="s">
        <v>3098</v>
      </c>
      <c r="Q102" s="0" t="s">
        <v>3099</v>
      </c>
      <c r="R102" s="0" t="s">
        <v>3100</v>
      </c>
      <c r="S102" s="0" t="s">
        <v>3101</v>
      </c>
      <c r="T102" s="0" t="s">
        <v>3102</v>
      </c>
      <c r="U102" s="0" t="s">
        <v>3103</v>
      </c>
      <c r="V102" s="0" t="s">
        <v>3022</v>
      </c>
    </row>
    <row r="103" customFormat="false" ht="15" hidden="false" customHeight="false" outlineLevel="0" collapsed="false">
      <c r="B103" s="0" t="s">
        <v>3104</v>
      </c>
      <c r="C103" s="0" t="s">
        <v>3105</v>
      </c>
      <c r="D103" s="0" t="s">
        <v>3106</v>
      </c>
      <c r="E103" s="0" t="s">
        <v>3107</v>
      </c>
      <c r="F103" s="0" t="s">
        <v>3108</v>
      </c>
      <c r="G103" s="0" t="s">
        <v>3109</v>
      </c>
      <c r="H103" s="0" t="s">
        <v>3110</v>
      </c>
      <c r="I103" s="0" t="s">
        <v>3111</v>
      </c>
      <c r="J103" s="0" t="s">
        <v>3112</v>
      </c>
      <c r="K103" s="0" t="s">
        <v>3113</v>
      </c>
      <c r="L103" s="0" t="s">
        <v>3114</v>
      </c>
      <c r="M103" s="0" t="s">
        <v>3115</v>
      </c>
      <c r="N103" s="0" t="s">
        <v>3116</v>
      </c>
      <c r="O103" s="0" t="s">
        <v>3117</v>
      </c>
      <c r="P103" s="0" t="s">
        <v>3118</v>
      </c>
      <c r="Q103" s="0" t="s">
        <v>3119</v>
      </c>
      <c r="R103" s="0" t="s">
        <v>3120</v>
      </c>
      <c r="S103" s="0" t="s">
        <v>3121</v>
      </c>
      <c r="T103" s="0" t="s">
        <v>3122</v>
      </c>
      <c r="U103" s="0" t="s">
        <v>3042</v>
      </c>
      <c r="V103" s="0" t="s">
        <v>3123</v>
      </c>
    </row>
    <row r="104" customFormat="false" ht="15" hidden="false" customHeight="false" outlineLevel="0" collapsed="false">
      <c r="B104" s="0" t="s">
        <v>3124</v>
      </c>
      <c r="C104" s="0" t="s">
        <v>3105</v>
      </c>
      <c r="D104" s="0" t="s">
        <v>3125</v>
      </c>
      <c r="E104" s="0" t="s">
        <v>3107</v>
      </c>
      <c r="F104" s="0" t="s">
        <v>3027</v>
      </c>
      <c r="G104" s="0" t="s">
        <v>3028</v>
      </c>
      <c r="H104" s="0" t="s">
        <v>3110</v>
      </c>
      <c r="I104" s="0" t="s">
        <v>3111</v>
      </c>
      <c r="J104" s="0" t="s">
        <v>3112</v>
      </c>
      <c r="K104" s="0" t="s">
        <v>3113</v>
      </c>
      <c r="L104" s="0" t="s">
        <v>3033</v>
      </c>
      <c r="M104" s="0" t="s">
        <v>3115</v>
      </c>
      <c r="N104" s="0" t="s">
        <v>3116</v>
      </c>
      <c r="O104" s="0" t="s">
        <v>3126</v>
      </c>
      <c r="P104" s="0" t="s">
        <v>3118</v>
      </c>
      <c r="Q104" s="0" t="s">
        <v>3119</v>
      </c>
      <c r="R104" s="0" t="s">
        <v>3127</v>
      </c>
      <c r="S104" s="0" t="s">
        <v>3040</v>
      </c>
      <c r="T104" s="0" t="s">
        <v>3122</v>
      </c>
      <c r="U104" s="0" t="s">
        <v>3042</v>
      </c>
      <c r="V104" s="0" t="s">
        <v>3043</v>
      </c>
    </row>
    <row r="105" customFormat="false" ht="15" hidden="false" customHeight="false" outlineLevel="0" collapsed="false">
      <c r="B105" s="0" t="s">
        <v>3128</v>
      </c>
      <c r="C105" s="0" t="s">
        <v>3129</v>
      </c>
      <c r="D105" s="0" t="s">
        <v>3130</v>
      </c>
      <c r="E105" s="0" t="s">
        <v>3131</v>
      </c>
      <c r="F105" s="0" t="s">
        <v>3006</v>
      </c>
      <c r="G105" s="0" t="s">
        <v>3007</v>
      </c>
      <c r="H105" s="0" t="s">
        <v>3008</v>
      </c>
      <c r="I105" s="0" t="s">
        <v>3132</v>
      </c>
      <c r="J105" s="0" t="s">
        <v>3133</v>
      </c>
      <c r="K105" s="0" t="s">
        <v>3134</v>
      </c>
      <c r="L105" s="0" t="s">
        <v>3135</v>
      </c>
      <c r="M105" s="0" t="s">
        <v>3013</v>
      </c>
      <c r="N105" s="0" t="s">
        <v>3136</v>
      </c>
      <c r="O105" s="0" t="s">
        <v>3137</v>
      </c>
      <c r="P105" s="0" t="s">
        <v>3138</v>
      </c>
      <c r="Q105" s="0" t="s">
        <v>3139</v>
      </c>
      <c r="R105" s="0" t="s">
        <v>3140</v>
      </c>
      <c r="S105" s="0" t="s">
        <v>3061</v>
      </c>
      <c r="T105" s="0" t="s">
        <v>3141</v>
      </c>
      <c r="U105" s="0" t="s">
        <v>3063</v>
      </c>
      <c r="V105" s="0" t="s">
        <v>3142</v>
      </c>
    </row>
    <row r="106" customFormat="false" ht="15" hidden="false" customHeight="false" outlineLevel="0" collapsed="false">
      <c r="B106" s="0" t="s">
        <v>3143</v>
      </c>
      <c r="C106" s="0" t="s">
        <v>3144</v>
      </c>
      <c r="D106" s="0" t="s">
        <v>3145</v>
      </c>
      <c r="E106" s="0" t="s">
        <v>3146</v>
      </c>
      <c r="F106" s="0" t="s">
        <v>3147</v>
      </c>
      <c r="G106" s="0" t="s">
        <v>3148</v>
      </c>
      <c r="H106" s="0" t="s">
        <v>3149</v>
      </c>
      <c r="I106" s="0" t="s">
        <v>3150</v>
      </c>
      <c r="J106" s="0" t="s">
        <v>3151</v>
      </c>
      <c r="K106" s="0" t="s">
        <v>3152</v>
      </c>
      <c r="L106" s="0" t="s">
        <v>3153</v>
      </c>
      <c r="M106" s="0" t="s">
        <v>3154</v>
      </c>
      <c r="N106" s="0" t="s">
        <v>3155</v>
      </c>
      <c r="O106" s="0" t="s">
        <v>3156</v>
      </c>
      <c r="P106" s="0" t="s">
        <v>3157</v>
      </c>
      <c r="Q106" s="0" t="s">
        <v>3158</v>
      </c>
      <c r="R106" s="0" t="s">
        <v>3159</v>
      </c>
      <c r="S106" s="0" t="s">
        <v>3160</v>
      </c>
      <c r="T106" s="0" t="s">
        <v>3161</v>
      </c>
      <c r="U106" s="0" t="s">
        <v>3162</v>
      </c>
      <c r="V106" s="0" t="s">
        <v>3163</v>
      </c>
    </row>
    <row r="107" customFormat="false" ht="15" hidden="false" customHeight="false" outlineLevel="0" collapsed="false">
      <c r="B107" s="0" t="s">
        <v>3164</v>
      </c>
      <c r="C107" s="0" t="s">
        <v>3165</v>
      </c>
      <c r="D107" s="0" t="s">
        <v>3166</v>
      </c>
      <c r="E107" s="0" t="s">
        <v>3167</v>
      </c>
      <c r="F107" s="0" t="s">
        <v>3168</v>
      </c>
      <c r="G107" s="0" t="s">
        <v>3148</v>
      </c>
      <c r="H107" s="0" t="s">
        <v>3169</v>
      </c>
      <c r="I107" s="0" t="s">
        <v>3170</v>
      </c>
      <c r="J107" s="0" t="s">
        <v>3071</v>
      </c>
      <c r="K107" s="0" t="s">
        <v>3171</v>
      </c>
      <c r="L107" s="0" t="s">
        <v>3033</v>
      </c>
      <c r="M107" s="0" t="s">
        <v>3172</v>
      </c>
      <c r="N107" s="0" t="s">
        <v>3173</v>
      </c>
      <c r="O107" s="0" t="s">
        <v>3174</v>
      </c>
      <c r="P107" s="0" t="s">
        <v>3175</v>
      </c>
      <c r="Q107" s="0" t="s">
        <v>3176</v>
      </c>
      <c r="R107" s="0" t="s">
        <v>3177</v>
      </c>
      <c r="S107" s="0" t="s">
        <v>3178</v>
      </c>
      <c r="T107" s="0" t="s">
        <v>3179</v>
      </c>
      <c r="U107" s="0" t="s">
        <v>3082</v>
      </c>
      <c r="V107" s="0" t="s">
        <v>3142</v>
      </c>
    </row>
    <row r="108" customFormat="false" ht="15" hidden="false" customHeight="false" outlineLevel="0" collapsed="false">
      <c r="B108" s="0" t="s">
        <v>3180</v>
      </c>
      <c r="C108" s="0" t="s">
        <v>3181</v>
      </c>
      <c r="D108" s="0" t="s">
        <v>3182</v>
      </c>
      <c r="E108" s="0" t="s">
        <v>3183</v>
      </c>
      <c r="F108" s="0" t="s">
        <v>3184</v>
      </c>
      <c r="G108" s="0" t="s">
        <v>3185</v>
      </c>
      <c r="H108" s="0" t="s">
        <v>3186</v>
      </c>
      <c r="I108" s="0" t="s">
        <v>3187</v>
      </c>
      <c r="J108" s="0" t="s">
        <v>3071</v>
      </c>
      <c r="K108" s="0" t="s">
        <v>3188</v>
      </c>
      <c r="L108" s="0" t="s">
        <v>3189</v>
      </c>
      <c r="M108" s="0" t="s">
        <v>3190</v>
      </c>
      <c r="N108" s="0" t="s">
        <v>3191</v>
      </c>
      <c r="O108" s="0" t="s">
        <v>3057</v>
      </c>
      <c r="P108" s="0" t="s">
        <v>3192</v>
      </c>
      <c r="Q108" s="0" t="s">
        <v>3193</v>
      </c>
      <c r="R108" s="0" t="s">
        <v>3159</v>
      </c>
      <c r="S108" s="0" t="s">
        <v>3194</v>
      </c>
      <c r="T108" s="0" t="s">
        <v>3195</v>
      </c>
      <c r="U108" s="0" t="s">
        <v>3082</v>
      </c>
      <c r="V108" s="0" t="s">
        <v>3196</v>
      </c>
    </row>
    <row r="109" customFormat="false" ht="15" hidden="false" customHeight="false" outlineLevel="0" collapsed="false">
      <c r="B109" s="0" t="s">
        <v>3197</v>
      </c>
      <c r="C109" s="0" t="s">
        <v>3198</v>
      </c>
      <c r="D109" s="0" t="s">
        <v>3199</v>
      </c>
      <c r="E109" s="0" t="s">
        <v>3146</v>
      </c>
      <c r="F109" s="0" t="s">
        <v>3200</v>
      </c>
      <c r="G109" s="0" t="s">
        <v>3201</v>
      </c>
      <c r="H109" s="0" t="s">
        <v>3202</v>
      </c>
      <c r="I109" s="0" t="s">
        <v>3203</v>
      </c>
      <c r="J109" s="0" t="s">
        <v>3204</v>
      </c>
      <c r="K109" s="0" t="s">
        <v>3205</v>
      </c>
      <c r="L109" s="0" t="s">
        <v>3153</v>
      </c>
      <c r="M109" s="0" t="s">
        <v>3206</v>
      </c>
      <c r="N109" s="0" t="s">
        <v>3207</v>
      </c>
      <c r="O109" s="0" t="s">
        <v>3208</v>
      </c>
      <c r="P109" s="0" t="s">
        <v>3157</v>
      </c>
      <c r="Q109" s="0" t="s">
        <v>3209</v>
      </c>
      <c r="R109" s="0" t="s">
        <v>3120</v>
      </c>
      <c r="S109" s="0" t="s">
        <v>3210</v>
      </c>
      <c r="T109" s="0" t="s">
        <v>3211</v>
      </c>
      <c r="U109" s="0" t="s">
        <v>3212</v>
      </c>
      <c r="V109" s="0" t="s">
        <v>3213</v>
      </c>
    </row>
    <row r="110" customFormat="false" ht="15" hidden="false" customHeight="false" outlineLevel="0" collapsed="false">
      <c r="B110" s="0" t="s">
        <v>3214</v>
      </c>
      <c r="C110" s="0" t="s">
        <v>3215</v>
      </c>
      <c r="D110" s="0" t="s">
        <v>3216</v>
      </c>
      <c r="E110" s="0" t="s">
        <v>3217</v>
      </c>
      <c r="F110" s="0" t="s">
        <v>3088</v>
      </c>
      <c r="G110" s="0" t="s">
        <v>3218</v>
      </c>
      <c r="H110" s="0" t="s">
        <v>3219</v>
      </c>
      <c r="I110" s="0" t="s">
        <v>3220</v>
      </c>
      <c r="J110" s="0" t="s">
        <v>3221</v>
      </c>
      <c r="K110" s="0" t="s">
        <v>3222</v>
      </c>
      <c r="L110" s="0" t="s">
        <v>3223</v>
      </c>
      <c r="M110" s="0" t="s">
        <v>3224</v>
      </c>
      <c r="N110" s="0" t="s">
        <v>3225</v>
      </c>
      <c r="O110" s="0" t="s">
        <v>3226</v>
      </c>
      <c r="P110" s="0" t="s">
        <v>3227</v>
      </c>
      <c r="Q110" s="0" t="s">
        <v>3228</v>
      </c>
      <c r="R110" s="0" t="s">
        <v>3229</v>
      </c>
      <c r="S110" s="0" t="s">
        <v>3230</v>
      </c>
      <c r="T110" s="0" t="s">
        <v>3231</v>
      </c>
      <c r="U110" s="0" t="s">
        <v>3232</v>
      </c>
      <c r="V110" s="0" t="s">
        <v>3043</v>
      </c>
    </row>
    <row r="111" customFormat="false" ht="15" hidden="false" customHeight="false" outlineLevel="0" collapsed="false">
      <c r="B111" s="0" t="s">
        <v>3233</v>
      </c>
      <c r="C111" s="0" t="s">
        <v>3024</v>
      </c>
      <c r="D111" s="0" t="s">
        <v>3234</v>
      </c>
      <c r="E111" s="0" t="s">
        <v>3217</v>
      </c>
      <c r="F111" s="0" t="s">
        <v>3088</v>
      </c>
      <c r="G111" s="0" t="s">
        <v>3235</v>
      </c>
      <c r="H111" s="0" t="s">
        <v>3090</v>
      </c>
      <c r="I111" s="0" t="s">
        <v>3236</v>
      </c>
      <c r="J111" s="0" t="s">
        <v>3237</v>
      </c>
      <c r="K111" s="0" t="s">
        <v>3238</v>
      </c>
      <c r="L111" s="0" t="s">
        <v>3239</v>
      </c>
      <c r="M111" s="0" t="s">
        <v>3240</v>
      </c>
      <c r="N111" s="0" t="s">
        <v>3035</v>
      </c>
      <c r="O111" s="0" t="s">
        <v>3241</v>
      </c>
      <c r="P111" s="0" t="s">
        <v>3242</v>
      </c>
      <c r="Q111" s="0" t="s">
        <v>3243</v>
      </c>
      <c r="R111" s="0" t="s">
        <v>3244</v>
      </c>
      <c r="S111" s="0" t="s">
        <v>3245</v>
      </c>
      <c r="T111" s="0" t="s">
        <v>3246</v>
      </c>
      <c r="U111" s="0" t="s">
        <v>3232</v>
      </c>
      <c r="V111" s="0" t="s">
        <v>3247</v>
      </c>
    </row>
    <row r="112" customFormat="false" ht="15" hidden="false" customHeight="false" outlineLevel="0" collapsed="false">
      <c r="B112" s="0" t="s">
        <v>3248</v>
      </c>
      <c r="C112" s="0" t="s">
        <v>3249</v>
      </c>
      <c r="D112" s="0" t="s">
        <v>3250</v>
      </c>
      <c r="E112" s="0" t="s">
        <v>3067</v>
      </c>
      <c r="F112" s="0" t="s">
        <v>3251</v>
      </c>
      <c r="G112" s="0" t="s">
        <v>3252</v>
      </c>
      <c r="H112" s="0" t="s">
        <v>3008</v>
      </c>
      <c r="I112" s="0" t="s">
        <v>3253</v>
      </c>
      <c r="J112" s="0" t="s">
        <v>3254</v>
      </c>
      <c r="K112" s="0" t="s">
        <v>3255</v>
      </c>
      <c r="L112" s="0" t="s">
        <v>3054</v>
      </c>
      <c r="M112" s="0" t="s">
        <v>3013</v>
      </c>
      <c r="N112" s="0" t="s">
        <v>3256</v>
      </c>
      <c r="O112" s="0" t="s">
        <v>3257</v>
      </c>
      <c r="P112" s="0" t="s">
        <v>3258</v>
      </c>
      <c r="Q112" s="0" t="s">
        <v>3259</v>
      </c>
      <c r="R112" s="0" t="s">
        <v>3120</v>
      </c>
      <c r="S112" s="0" t="s">
        <v>3061</v>
      </c>
      <c r="T112" s="0" t="s">
        <v>3260</v>
      </c>
      <c r="U112" s="0" t="s">
        <v>3261</v>
      </c>
      <c r="V112" s="0" t="s">
        <v>3262</v>
      </c>
    </row>
    <row r="113" customFormat="false" ht="15" hidden="false" customHeight="false" outlineLevel="0" collapsed="false">
      <c r="B113" s="0" t="s">
        <v>3263</v>
      </c>
      <c r="C113" s="0" t="s">
        <v>3264</v>
      </c>
      <c r="D113" s="0" t="s">
        <v>3265</v>
      </c>
      <c r="E113" s="0" t="s">
        <v>3266</v>
      </c>
      <c r="F113" s="0" t="s">
        <v>3267</v>
      </c>
      <c r="G113" s="0" t="s">
        <v>3268</v>
      </c>
      <c r="H113" s="0" t="s">
        <v>3269</v>
      </c>
      <c r="I113" s="0" t="s">
        <v>3270</v>
      </c>
      <c r="J113" s="0" t="s">
        <v>3271</v>
      </c>
      <c r="K113" s="0" t="s">
        <v>3272</v>
      </c>
      <c r="L113" s="0" t="s">
        <v>3273</v>
      </c>
      <c r="M113" s="0" t="s">
        <v>3274</v>
      </c>
      <c r="N113" s="0" t="s">
        <v>3275</v>
      </c>
      <c r="O113" s="0" t="s">
        <v>3276</v>
      </c>
      <c r="P113" s="0" t="s">
        <v>3277</v>
      </c>
      <c r="Q113" s="0" t="s">
        <v>3278</v>
      </c>
      <c r="R113" s="0" t="s">
        <v>3279</v>
      </c>
      <c r="S113" s="0" t="s">
        <v>3101</v>
      </c>
      <c r="T113" s="0" t="s">
        <v>3280</v>
      </c>
      <c r="U113" s="0" t="s">
        <v>3082</v>
      </c>
      <c r="V113" s="0" t="s">
        <v>3281</v>
      </c>
    </row>
    <row r="114" customFormat="false" ht="15" hidden="false" customHeight="false" outlineLevel="0" collapsed="false">
      <c r="B114" s="0" t="s">
        <v>3282</v>
      </c>
      <c r="C114" s="0" t="s">
        <v>3283</v>
      </c>
      <c r="D114" s="0" t="s">
        <v>3284</v>
      </c>
      <c r="E114" s="0" t="s">
        <v>3107</v>
      </c>
      <c r="F114" s="0" t="s">
        <v>3285</v>
      </c>
      <c r="G114" s="0" t="s">
        <v>3286</v>
      </c>
      <c r="H114" s="0" t="s">
        <v>3287</v>
      </c>
      <c r="I114" s="0" t="s">
        <v>3288</v>
      </c>
      <c r="J114" s="0" t="s">
        <v>3289</v>
      </c>
      <c r="K114" s="0" t="s">
        <v>3290</v>
      </c>
      <c r="L114" s="0" t="s">
        <v>3291</v>
      </c>
      <c r="M114" s="0" t="s">
        <v>3292</v>
      </c>
      <c r="N114" s="0" t="s">
        <v>3035</v>
      </c>
      <c r="O114" s="0" t="s">
        <v>3293</v>
      </c>
      <c r="P114" s="0" t="s">
        <v>3294</v>
      </c>
      <c r="Q114" s="0" t="s">
        <v>3295</v>
      </c>
      <c r="R114" s="0" t="s">
        <v>3039</v>
      </c>
      <c r="S114" s="0" t="s">
        <v>3296</v>
      </c>
      <c r="T114" s="0" t="s">
        <v>3297</v>
      </c>
      <c r="U114" s="0" t="s">
        <v>3298</v>
      </c>
      <c r="V114" s="0" t="s">
        <v>3299</v>
      </c>
    </row>
    <row r="115" customFormat="false" ht="15" hidden="false" customHeight="false" outlineLevel="0" collapsed="false">
      <c r="B115" s="0" t="s">
        <v>3044</v>
      </c>
      <c r="C115" s="0" t="s">
        <v>3300</v>
      </c>
      <c r="D115" s="0" t="s">
        <v>3145</v>
      </c>
      <c r="E115" s="0" t="s">
        <v>3146</v>
      </c>
      <c r="F115" s="0" t="s">
        <v>3301</v>
      </c>
      <c r="G115" s="0" t="s">
        <v>3201</v>
      </c>
      <c r="H115" s="0" t="s">
        <v>3302</v>
      </c>
      <c r="I115" s="0" t="s">
        <v>3303</v>
      </c>
      <c r="J115" s="0" t="s">
        <v>3304</v>
      </c>
      <c r="K115" s="0" t="s">
        <v>3305</v>
      </c>
      <c r="L115" s="0" t="s">
        <v>3153</v>
      </c>
      <c r="M115" s="0" t="s">
        <v>3154</v>
      </c>
      <c r="N115" s="0" t="s">
        <v>3306</v>
      </c>
      <c r="O115" s="0" t="s">
        <v>3307</v>
      </c>
      <c r="P115" s="0" t="s">
        <v>3308</v>
      </c>
      <c r="Q115" s="0" t="s">
        <v>3243</v>
      </c>
      <c r="R115" s="0" t="s">
        <v>3309</v>
      </c>
      <c r="S115" s="0" t="s">
        <v>3160</v>
      </c>
      <c r="T115" s="0" t="s">
        <v>3310</v>
      </c>
      <c r="U115" s="0" t="s">
        <v>3311</v>
      </c>
      <c r="V115" s="0" t="s">
        <v>3312</v>
      </c>
    </row>
    <row r="116" customFormat="false" ht="15" hidden="false" customHeight="false" outlineLevel="0" collapsed="false">
      <c r="B116" s="0" t="s">
        <v>3313</v>
      </c>
      <c r="C116" s="0" t="s">
        <v>3129</v>
      </c>
      <c r="D116" s="0" t="s">
        <v>3199</v>
      </c>
      <c r="E116" s="0" t="s">
        <v>3314</v>
      </c>
      <c r="F116" s="0" t="s">
        <v>3315</v>
      </c>
      <c r="G116" s="0" t="s">
        <v>3148</v>
      </c>
      <c r="H116" s="0" t="s">
        <v>3149</v>
      </c>
      <c r="I116" s="0" t="s">
        <v>3316</v>
      </c>
      <c r="J116" s="0" t="s">
        <v>3317</v>
      </c>
      <c r="K116" s="0" t="s">
        <v>3318</v>
      </c>
      <c r="L116" s="0" t="s">
        <v>3153</v>
      </c>
      <c r="M116" s="0" t="s">
        <v>3319</v>
      </c>
      <c r="N116" s="0" t="s">
        <v>3136</v>
      </c>
      <c r="O116" s="0" t="s">
        <v>3320</v>
      </c>
      <c r="P116" s="0" t="s">
        <v>3321</v>
      </c>
      <c r="Q116" s="0" t="s">
        <v>3322</v>
      </c>
      <c r="R116" s="0" t="s">
        <v>3140</v>
      </c>
      <c r="S116" s="0" t="s">
        <v>3160</v>
      </c>
      <c r="T116" s="0" t="s">
        <v>3141</v>
      </c>
      <c r="U116" s="0" t="s">
        <v>3323</v>
      </c>
      <c r="V116" s="0" t="s">
        <v>3247</v>
      </c>
    </row>
    <row r="120" customFormat="false" ht="15" hidden="false" customHeight="false" outlineLevel="0" collapsed="false">
      <c r="B120" s="0" t="s">
        <v>3324</v>
      </c>
      <c r="C120" s="0" t="s">
        <v>3325</v>
      </c>
      <c r="D120" s="0" t="s">
        <v>3326</v>
      </c>
      <c r="E120" s="0" t="s">
        <v>3327</v>
      </c>
      <c r="F120" s="0" t="s">
        <v>3328</v>
      </c>
      <c r="G120" s="0" t="s">
        <v>3329</v>
      </c>
      <c r="H120" s="0" t="s">
        <v>3008</v>
      </c>
      <c r="I120" s="0" t="s">
        <v>3330</v>
      </c>
      <c r="J120" s="0" t="s">
        <v>3331</v>
      </c>
      <c r="K120" s="0" t="s">
        <v>3332</v>
      </c>
      <c r="L120" s="0" t="s">
        <v>3333</v>
      </c>
      <c r="M120" s="0" t="s">
        <v>3334</v>
      </c>
      <c r="N120" s="0" t="s">
        <v>3335</v>
      </c>
      <c r="O120" s="0" t="s">
        <v>3336</v>
      </c>
      <c r="P120" s="0" t="s">
        <v>3337</v>
      </c>
      <c r="Q120" s="0" t="s">
        <v>3338</v>
      </c>
      <c r="R120" s="0" t="s">
        <v>3339</v>
      </c>
      <c r="S120" s="0" t="s">
        <v>3340</v>
      </c>
      <c r="T120" s="0" t="s">
        <v>3341</v>
      </c>
      <c r="U120" s="0" t="s">
        <v>3342</v>
      </c>
      <c r="V120" s="0" t="s">
        <v>3343</v>
      </c>
    </row>
    <row r="121" customFormat="false" ht="15" hidden="false" customHeight="false" outlineLevel="0" collapsed="false">
      <c r="B121" s="0" t="s">
        <v>3344</v>
      </c>
      <c r="C121" s="0" t="s">
        <v>3345</v>
      </c>
      <c r="D121" s="0" t="s">
        <v>3346</v>
      </c>
      <c r="E121" s="0" t="s">
        <v>3347</v>
      </c>
      <c r="F121" s="0" t="s">
        <v>3348</v>
      </c>
      <c r="G121" s="0" t="s">
        <v>3349</v>
      </c>
      <c r="H121" s="0" t="s">
        <v>3350</v>
      </c>
      <c r="I121" s="0" t="s">
        <v>3351</v>
      </c>
      <c r="J121" s="0" t="s">
        <v>3352</v>
      </c>
      <c r="K121" s="0" t="s">
        <v>3353</v>
      </c>
      <c r="L121" s="0" t="s">
        <v>3354</v>
      </c>
      <c r="M121" s="0" t="s">
        <v>3355</v>
      </c>
      <c r="N121" s="0" t="s">
        <v>3356</v>
      </c>
      <c r="O121" s="0" t="s">
        <v>3357</v>
      </c>
      <c r="P121" s="0" t="s">
        <v>3358</v>
      </c>
      <c r="Q121" s="0" t="s">
        <v>3359</v>
      </c>
      <c r="R121" s="0" t="s">
        <v>3360</v>
      </c>
      <c r="S121" s="0" t="s">
        <v>3361</v>
      </c>
      <c r="T121" s="0" t="s">
        <v>3362</v>
      </c>
      <c r="U121" s="0" t="s">
        <v>3363</v>
      </c>
      <c r="V121" s="0" t="s">
        <v>3364</v>
      </c>
    </row>
    <row r="122" customFormat="false" ht="15" hidden="false" customHeight="false" outlineLevel="0" collapsed="false">
      <c r="B122" s="0" t="s">
        <v>3365</v>
      </c>
      <c r="C122" s="0" t="s">
        <v>3366</v>
      </c>
      <c r="D122" s="0" t="s">
        <v>3367</v>
      </c>
      <c r="E122" s="0" t="s">
        <v>3368</v>
      </c>
      <c r="F122" s="0" t="s">
        <v>3369</v>
      </c>
      <c r="G122" s="0" t="s">
        <v>3370</v>
      </c>
      <c r="H122" s="0" t="s">
        <v>3371</v>
      </c>
      <c r="I122" s="0" t="s">
        <v>3372</v>
      </c>
      <c r="J122" s="0" t="s">
        <v>3373</v>
      </c>
      <c r="K122" s="0" t="s">
        <v>3374</v>
      </c>
      <c r="L122" s="0" t="s">
        <v>3375</v>
      </c>
      <c r="M122" s="0" t="s">
        <v>3055</v>
      </c>
      <c r="N122" s="0" t="s">
        <v>3376</v>
      </c>
      <c r="O122" s="0" t="s">
        <v>3377</v>
      </c>
      <c r="P122" s="0" t="s">
        <v>3378</v>
      </c>
      <c r="Q122" s="0" t="s">
        <v>3379</v>
      </c>
      <c r="R122" s="0" t="s">
        <v>3380</v>
      </c>
      <c r="S122" s="0" t="s">
        <v>3381</v>
      </c>
      <c r="T122" s="0" t="s">
        <v>3382</v>
      </c>
      <c r="U122" s="0" t="s">
        <v>3383</v>
      </c>
      <c r="V122" s="0" t="s">
        <v>3384</v>
      </c>
    </row>
    <row r="123" customFormat="false" ht="15" hidden="false" customHeight="false" outlineLevel="0" collapsed="false">
      <c r="B123" s="0" t="s">
        <v>3385</v>
      </c>
      <c r="C123" s="0" t="s">
        <v>3386</v>
      </c>
      <c r="D123" s="0" t="s">
        <v>3387</v>
      </c>
      <c r="E123" s="0" t="s">
        <v>3388</v>
      </c>
      <c r="F123" s="0" t="s">
        <v>3389</v>
      </c>
      <c r="G123" s="0" t="s">
        <v>3390</v>
      </c>
      <c r="H123" s="0" t="s">
        <v>3008</v>
      </c>
      <c r="I123" s="0" t="s">
        <v>3391</v>
      </c>
      <c r="J123" s="0" t="s">
        <v>3392</v>
      </c>
      <c r="K123" s="0" t="s">
        <v>3393</v>
      </c>
      <c r="L123" s="0" t="s">
        <v>3394</v>
      </c>
      <c r="M123" s="0" t="s">
        <v>3395</v>
      </c>
      <c r="N123" s="0" t="s">
        <v>3396</v>
      </c>
      <c r="O123" s="0" t="s">
        <v>3397</v>
      </c>
      <c r="P123" s="0" t="s">
        <v>3398</v>
      </c>
      <c r="Q123" s="0" t="s">
        <v>3399</v>
      </c>
      <c r="R123" s="0" t="s">
        <v>3400</v>
      </c>
      <c r="S123" s="0" t="s">
        <v>3401</v>
      </c>
      <c r="T123" s="0" t="s">
        <v>3402</v>
      </c>
      <c r="U123" s="0" t="s">
        <v>3403</v>
      </c>
      <c r="V123" s="0" t="s">
        <v>3404</v>
      </c>
    </row>
    <row r="124" customFormat="false" ht="15" hidden="false" customHeight="false" outlineLevel="0" collapsed="false">
      <c r="B124" s="0" t="s">
        <v>3405</v>
      </c>
      <c r="C124" s="0" t="s">
        <v>3406</v>
      </c>
      <c r="D124" s="0" t="s">
        <v>3407</v>
      </c>
      <c r="E124" s="0" t="s">
        <v>3408</v>
      </c>
      <c r="F124" s="0" t="s">
        <v>3409</v>
      </c>
      <c r="G124" s="0" t="s">
        <v>3410</v>
      </c>
      <c r="H124" s="0" t="s">
        <v>3411</v>
      </c>
      <c r="I124" s="0" t="s">
        <v>3412</v>
      </c>
      <c r="J124" s="0" t="s">
        <v>3413</v>
      </c>
      <c r="K124" s="0" t="s">
        <v>3414</v>
      </c>
      <c r="L124" s="0" t="s">
        <v>3415</v>
      </c>
      <c r="M124" s="0" t="s">
        <v>3416</v>
      </c>
      <c r="N124" s="0" t="s">
        <v>3417</v>
      </c>
      <c r="O124" s="0" t="s">
        <v>3418</v>
      </c>
      <c r="P124" s="0" t="s">
        <v>3419</v>
      </c>
      <c r="Q124" s="0" t="s">
        <v>3420</v>
      </c>
      <c r="R124" s="0" t="s">
        <v>3421</v>
      </c>
      <c r="S124" s="0" t="s">
        <v>3422</v>
      </c>
      <c r="T124" s="0" t="s">
        <v>3423</v>
      </c>
      <c r="U124" s="0" t="s">
        <v>3424</v>
      </c>
      <c r="V124" s="0" t="s">
        <v>3343</v>
      </c>
    </row>
    <row r="125" customFormat="false" ht="15" hidden="false" customHeight="false" outlineLevel="0" collapsed="false">
      <c r="B125" s="0" t="s">
        <v>3425</v>
      </c>
      <c r="C125" s="0" t="s">
        <v>3426</v>
      </c>
      <c r="D125" s="0" t="s">
        <v>3427</v>
      </c>
      <c r="E125" s="0" t="s">
        <v>3428</v>
      </c>
      <c r="F125" s="0" t="s">
        <v>3429</v>
      </c>
      <c r="G125" s="0" t="s">
        <v>3430</v>
      </c>
      <c r="H125" s="0" t="s">
        <v>3431</v>
      </c>
      <c r="I125" s="0" t="s">
        <v>3432</v>
      </c>
      <c r="J125" s="0" t="s">
        <v>3433</v>
      </c>
      <c r="K125" s="0" t="s">
        <v>3434</v>
      </c>
      <c r="L125" s="0" t="s">
        <v>3435</v>
      </c>
      <c r="M125" s="0" t="s">
        <v>3436</v>
      </c>
      <c r="N125" s="0" t="s">
        <v>3437</v>
      </c>
      <c r="O125" s="0" t="s">
        <v>3438</v>
      </c>
      <c r="P125" s="0" t="s">
        <v>3439</v>
      </c>
      <c r="Q125" s="0" t="s">
        <v>3440</v>
      </c>
      <c r="R125" s="0" t="s">
        <v>3441</v>
      </c>
      <c r="S125" s="0" t="s">
        <v>3442</v>
      </c>
      <c r="T125" s="0" t="s">
        <v>3443</v>
      </c>
      <c r="U125" s="0" t="s">
        <v>3444</v>
      </c>
      <c r="V125" s="0" t="s">
        <v>3445</v>
      </c>
    </row>
    <row r="126" customFormat="false" ht="15" hidden="false" customHeight="false" outlineLevel="0" collapsed="false">
      <c r="B126" s="0" t="s">
        <v>3446</v>
      </c>
      <c r="C126" s="0" t="s">
        <v>3447</v>
      </c>
      <c r="D126" s="0" t="s">
        <v>3448</v>
      </c>
      <c r="E126" s="0" t="s">
        <v>3428</v>
      </c>
      <c r="F126" s="0" t="s">
        <v>3348</v>
      </c>
      <c r="G126" s="0" t="s">
        <v>3449</v>
      </c>
      <c r="H126" s="0" t="s">
        <v>3450</v>
      </c>
      <c r="I126" s="0" t="s">
        <v>3451</v>
      </c>
      <c r="J126" s="0" t="s">
        <v>3452</v>
      </c>
      <c r="K126" s="0" t="s">
        <v>3453</v>
      </c>
      <c r="L126" s="0" t="s">
        <v>3354</v>
      </c>
      <c r="M126" s="0" t="s">
        <v>3454</v>
      </c>
      <c r="N126" s="0" t="s">
        <v>3455</v>
      </c>
      <c r="O126" s="0" t="s">
        <v>3456</v>
      </c>
      <c r="P126" s="0" t="s">
        <v>3457</v>
      </c>
      <c r="Q126" s="0" t="s">
        <v>3458</v>
      </c>
      <c r="R126" s="0" t="s">
        <v>3459</v>
      </c>
      <c r="S126" s="0" t="s">
        <v>3460</v>
      </c>
      <c r="T126" s="0" t="s">
        <v>3461</v>
      </c>
      <c r="U126" s="0" t="s">
        <v>3462</v>
      </c>
      <c r="V126" s="0" t="s">
        <v>3364</v>
      </c>
    </row>
    <row r="127" customFormat="false" ht="15" hidden="false" customHeight="false" outlineLevel="0" collapsed="false">
      <c r="B127" s="0" t="s">
        <v>3463</v>
      </c>
      <c r="C127" s="0" t="s">
        <v>3464</v>
      </c>
      <c r="D127" s="0" t="s">
        <v>3465</v>
      </c>
      <c r="E127" s="0" t="s">
        <v>3466</v>
      </c>
      <c r="F127" s="0" t="s">
        <v>3467</v>
      </c>
      <c r="G127" s="0" t="s">
        <v>3468</v>
      </c>
      <c r="H127" s="0" t="s">
        <v>3008</v>
      </c>
      <c r="I127" s="0" t="s">
        <v>3469</v>
      </c>
      <c r="J127" s="0" t="s">
        <v>3470</v>
      </c>
      <c r="K127" s="0" t="s">
        <v>3471</v>
      </c>
      <c r="L127" s="0" t="s">
        <v>3135</v>
      </c>
      <c r="M127" s="0" t="s">
        <v>3472</v>
      </c>
      <c r="N127" s="0" t="s">
        <v>3473</v>
      </c>
      <c r="O127" s="0" t="s">
        <v>3474</v>
      </c>
      <c r="P127" s="0" t="s">
        <v>3475</v>
      </c>
      <c r="Q127" s="0" t="s">
        <v>3476</v>
      </c>
      <c r="R127" s="0" t="s">
        <v>3477</v>
      </c>
      <c r="S127" s="0" t="s">
        <v>3478</v>
      </c>
      <c r="T127" s="0" t="s">
        <v>3479</v>
      </c>
      <c r="U127" s="0" t="s">
        <v>3480</v>
      </c>
      <c r="V127" s="0" t="s">
        <v>3481</v>
      </c>
    </row>
    <row r="128" customFormat="false" ht="15" hidden="false" customHeight="false" outlineLevel="0" collapsed="false">
      <c r="B128" s="0" t="s">
        <v>3482</v>
      </c>
      <c r="C128" s="0" t="s">
        <v>3483</v>
      </c>
      <c r="D128" s="0" t="s">
        <v>3484</v>
      </c>
      <c r="E128" s="0" t="s">
        <v>3485</v>
      </c>
      <c r="F128" s="0" t="s">
        <v>3486</v>
      </c>
      <c r="G128" s="0" t="s">
        <v>3487</v>
      </c>
      <c r="H128" s="0" t="s">
        <v>3488</v>
      </c>
      <c r="I128" s="0" t="s">
        <v>3489</v>
      </c>
      <c r="J128" s="0" t="s">
        <v>3490</v>
      </c>
      <c r="K128" s="0" t="s">
        <v>3491</v>
      </c>
      <c r="L128" s="0" t="s">
        <v>3492</v>
      </c>
      <c r="M128" s="0" t="s">
        <v>3493</v>
      </c>
      <c r="N128" s="0" t="s">
        <v>3494</v>
      </c>
      <c r="O128" s="0" t="s">
        <v>3495</v>
      </c>
      <c r="P128" s="0" t="s">
        <v>3496</v>
      </c>
      <c r="Q128" s="0" t="s">
        <v>3497</v>
      </c>
      <c r="R128" s="0" t="s">
        <v>3498</v>
      </c>
      <c r="S128" s="0" t="s">
        <v>3499</v>
      </c>
      <c r="T128" s="0" t="s">
        <v>3500</v>
      </c>
      <c r="U128" s="0" t="s">
        <v>3501</v>
      </c>
      <c r="V128" s="0" t="s">
        <v>3502</v>
      </c>
    </row>
    <row r="129" customFormat="false" ht="15" hidden="false" customHeight="false" outlineLevel="0" collapsed="false">
      <c r="B129" s="0" t="s">
        <v>3503</v>
      </c>
      <c r="C129" s="0" t="s">
        <v>3504</v>
      </c>
      <c r="D129" s="0" t="s">
        <v>3505</v>
      </c>
      <c r="E129" s="0" t="s">
        <v>3506</v>
      </c>
      <c r="F129" s="0" t="s">
        <v>3507</v>
      </c>
      <c r="G129" s="0" t="s">
        <v>3508</v>
      </c>
      <c r="H129" s="0" t="s">
        <v>3509</v>
      </c>
      <c r="I129" s="0" t="s">
        <v>3510</v>
      </c>
      <c r="J129" s="0" t="s">
        <v>3511</v>
      </c>
      <c r="K129" s="0" t="s">
        <v>3512</v>
      </c>
      <c r="L129" s="0" t="s">
        <v>3513</v>
      </c>
      <c r="M129" s="0" t="s">
        <v>3514</v>
      </c>
      <c r="N129" s="0" t="s">
        <v>3515</v>
      </c>
      <c r="O129" s="0" t="s">
        <v>3516</v>
      </c>
      <c r="P129" s="0" t="s">
        <v>3517</v>
      </c>
      <c r="Q129" s="0" t="s">
        <v>3518</v>
      </c>
      <c r="R129" s="0" t="s">
        <v>3519</v>
      </c>
      <c r="S129" s="0" t="s">
        <v>3520</v>
      </c>
      <c r="T129" s="0" t="s">
        <v>3521</v>
      </c>
      <c r="U129" s="0" t="s">
        <v>3522</v>
      </c>
      <c r="V129" s="0" t="s">
        <v>3481</v>
      </c>
    </row>
    <row r="130" customFormat="false" ht="15" hidden="false" customHeight="false" outlineLevel="0" collapsed="false">
      <c r="B130" s="0" t="s">
        <v>3523</v>
      </c>
      <c r="C130" s="0" t="s">
        <v>3524</v>
      </c>
      <c r="D130" s="0" t="s">
        <v>3525</v>
      </c>
      <c r="E130" s="0" t="s">
        <v>3526</v>
      </c>
      <c r="F130" s="0" t="s">
        <v>3527</v>
      </c>
      <c r="G130" s="0" t="s">
        <v>3528</v>
      </c>
      <c r="H130" s="0" t="s">
        <v>3529</v>
      </c>
      <c r="I130" s="0" t="s">
        <v>3530</v>
      </c>
      <c r="J130" s="0" t="s">
        <v>3531</v>
      </c>
      <c r="K130" s="0" t="s">
        <v>3532</v>
      </c>
      <c r="L130" s="0" t="s">
        <v>3533</v>
      </c>
      <c r="M130" s="0" t="s">
        <v>3534</v>
      </c>
      <c r="N130" s="0" t="s">
        <v>3535</v>
      </c>
      <c r="O130" s="0" t="s">
        <v>3536</v>
      </c>
      <c r="P130" s="0" t="s">
        <v>3537</v>
      </c>
      <c r="Q130" s="0" t="s">
        <v>3538</v>
      </c>
      <c r="R130" s="0" t="s">
        <v>3539</v>
      </c>
      <c r="S130" s="0" t="s">
        <v>3540</v>
      </c>
      <c r="T130" s="0" t="s">
        <v>3541</v>
      </c>
      <c r="U130" s="0" t="s">
        <v>3542</v>
      </c>
      <c r="V130" s="0" t="s">
        <v>3543</v>
      </c>
    </row>
    <row r="131" customFormat="false" ht="15" hidden="false" customHeight="false" outlineLevel="0" collapsed="false">
      <c r="B131" s="0" t="s">
        <v>3544</v>
      </c>
      <c r="C131" s="0" t="s">
        <v>3545</v>
      </c>
      <c r="D131" s="0" t="s">
        <v>3546</v>
      </c>
      <c r="E131" s="0" t="s">
        <v>3485</v>
      </c>
      <c r="F131" s="0" t="s">
        <v>3547</v>
      </c>
      <c r="G131" s="0" t="s">
        <v>3548</v>
      </c>
      <c r="H131" s="0" t="s">
        <v>3549</v>
      </c>
      <c r="I131" s="0" t="s">
        <v>3550</v>
      </c>
      <c r="J131" s="0" t="s">
        <v>3551</v>
      </c>
      <c r="K131" s="0" t="s">
        <v>3552</v>
      </c>
      <c r="L131" s="0" t="s">
        <v>3553</v>
      </c>
      <c r="M131" s="0" t="s">
        <v>3554</v>
      </c>
      <c r="N131" s="0" t="s">
        <v>3555</v>
      </c>
      <c r="O131" s="0" t="s">
        <v>3556</v>
      </c>
      <c r="P131" s="0" t="s">
        <v>3557</v>
      </c>
      <c r="Q131" s="0" t="s">
        <v>3558</v>
      </c>
      <c r="R131" s="0" t="s">
        <v>3559</v>
      </c>
      <c r="S131" s="0" t="s">
        <v>3560</v>
      </c>
      <c r="T131" s="0" t="s">
        <v>3561</v>
      </c>
      <c r="U131" s="0" t="s">
        <v>3562</v>
      </c>
      <c r="V131" s="0" t="s">
        <v>3563</v>
      </c>
    </row>
    <row r="132" customFormat="false" ht="15" hidden="false" customHeight="false" outlineLevel="0" collapsed="false">
      <c r="B132" s="0" t="s">
        <v>3564</v>
      </c>
      <c r="C132" s="0" t="s">
        <v>3565</v>
      </c>
      <c r="D132" s="0" t="s">
        <v>3566</v>
      </c>
      <c r="E132" s="0" t="s">
        <v>3567</v>
      </c>
      <c r="F132" s="0" t="s">
        <v>3568</v>
      </c>
      <c r="G132" s="0" t="s">
        <v>3569</v>
      </c>
      <c r="H132" s="0" t="s">
        <v>3570</v>
      </c>
      <c r="I132" s="0" t="s">
        <v>3571</v>
      </c>
      <c r="J132" s="0" t="s">
        <v>3572</v>
      </c>
      <c r="K132" s="0" t="s">
        <v>3573</v>
      </c>
      <c r="L132" s="0" t="s">
        <v>3574</v>
      </c>
      <c r="M132" s="0" t="s">
        <v>3575</v>
      </c>
      <c r="N132" s="0" t="s">
        <v>3576</v>
      </c>
      <c r="O132" s="0" t="s">
        <v>3577</v>
      </c>
      <c r="P132" s="0" t="s">
        <v>3578</v>
      </c>
      <c r="Q132" s="0" t="s">
        <v>3579</v>
      </c>
      <c r="R132" s="0" t="s">
        <v>3580</v>
      </c>
      <c r="S132" s="0" t="s">
        <v>3581</v>
      </c>
      <c r="T132" s="0" t="s">
        <v>3582</v>
      </c>
      <c r="U132" s="0" t="s">
        <v>3583</v>
      </c>
      <c r="V132" s="0" t="s">
        <v>3364</v>
      </c>
    </row>
    <row r="133" customFormat="false" ht="15" hidden="false" customHeight="false" outlineLevel="0" collapsed="false">
      <c r="B133" s="0" t="s">
        <v>3584</v>
      </c>
      <c r="C133" s="0" t="s">
        <v>3585</v>
      </c>
      <c r="D133" s="0" t="s">
        <v>3586</v>
      </c>
      <c r="E133" s="0" t="s">
        <v>3587</v>
      </c>
      <c r="F133" s="0" t="s">
        <v>3568</v>
      </c>
      <c r="G133" s="0" t="s">
        <v>3588</v>
      </c>
      <c r="H133" s="0" t="s">
        <v>3589</v>
      </c>
      <c r="I133" s="0" t="s">
        <v>3590</v>
      </c>
      <c r="J133" s="0" t="s">
        <v>3591</v>
      </c>
      <c r="K133" s="0" t="s">
        <v>3592</v>
      </c>
      <c r="L133" s="0" t="s">
        <v>3593</v>
      </c>
      <c r="M133" s="0" t="s">
        <v>3594</v>
      </c>
      <c r="N133" s="0" t="s">
        <v>3595</v>
      </c>
      <c r="O133" s="0" t="s">
        <v>3596</v>
      </c>
      <c r="P133" s="0" t="s">
        <v>3597</v>
      </c>
      <c r="Q133" s="0" t="s">
        <v>3598</v>
      </c>
      <c r="R133" s="0" t="s">
        <v>3599</v>
      </c>
      <c r="S133" s="0" t="s">
        <v>3600</v>
      </c>
      <c r="T133" s="0" t="s">
        <v>3601</v>
      </c>
      <c r="U133" s="0" t="s">
        <v>3583</v>
      </c>
      <c r="V133" s="0" t="s">
        <v>3602</v>
      </c>
    </row>
    <row r="134" customFormat="false" ht="15" hidden="false" customHeight="false" outlineLevel="0" collapsed="false">
      <c r="B134" s="0" t="s">
        <v>3603</v>
      </c>
      <c r="C134" s="0" t="s">
        <v>3604</v>
      </c>
      <c r="D134" s="0" t="s">
        <v>3605</v>
      </c>
      <c r="E134" s="0" t="s">
        <v>3388</v>
      </c>
      <c r="F134" s="0" t="s">
        <v>3606</v>
      </c>
      <c r="G134" s="0" t="s">
        <v>3607</v>
      </c>
      <c r="H134" s="0" t="s">
        <v>3008</v>
      </c>
      <c r="I134" s="0" t="s">
        <v>3608</v>
      </c>
      <c r="J134" s="0" t="s">
        <v>3609</v>
      </c>
      <c r="K134" s="0" t="s">
        <v>3610</v>
      </c>
      <c r="L134" s="0" t="s">
        <v>3611</v>
      </c>
      <c r="M134" s="0" t="s">
        <v>3612</v>
      </c>
      <c r="N134" s="0" t="s">
        <v>3613</v>
      </c>
      <c r="O134" s="0" t="s">
        <v>3614</v>
      </c>
      <c r="P134" s="0" t="s">
        <v>3615</v>
      </c>
      <c r="Q134" s="0" t="s">
        <v>3616</v>
      </c>
      <c r="R134" s="0" t="s">
        <v>3617</v>
      </c>
      <c r="S134" s="0" t="s">
        <v>3618</v>
      </c>
      <c r="T134" s="0" t="s">
        <v>3619</v>
      </c>
      <c r="U134" s="0" t="s">
        <v>3620</v>
      </c>
      <c r="V134" s="0" t="s">
        <v>3621</v>
      </c>
    </row>
    <row r="135" customFormat="false" ht="15" hidden="false" customHeight="false" outlineLevel="0" collapsed="false">
      <c r="B135" s="0" t="s">
        <v>3622</v>
      </c>
      <c r="C135" s="0" t="s">
        <v>3623</v>
      </c>
      <c r="D135" s="0" t="s">
        <v>3624</v>
      </c>
      <c r="E135" s="0" t="s">
        <v>3625</v>
      </c>
      <c r="F135" s="0" t="s">
        <v>3626</v>
      </c>
      <c r="G135" s="0" t="s">
        <v>3627</v>
      </c>
      <c r="H135" s="0" t="s">
        <v>3628</v>
      </c>
      <c r="I135" s="0" t="s">
        <v>3629</v>
      </c>
      <c r="J135" s="0" t="s">
        <v>3630</v>
      </c>
      <c r="K135" s="0" t="s">
        <v>3631</v>
      </c>
      <c r="L135" s="0" t="s">
        <v>3632</v>
      </c>
      <c r="M135" s="0" t="s">
        <v>3633</v>
      </c>
      <c r="N135" s="0" t="s">
        <v>3634</v>
      </c>
      <c r="O135" s="0" t="s">
        <v>3635</v>
      </c>
      <c r="P135" s="0" t="s">
        <v>3636</v>
      </c>
      <c r="Q135" s="0" t="s">
        <v>3637</v>
      </c>
      <c r="R135" s="0" t="s">
        <v>3638</v>
      </c>
      <c r="S135" s="0" t="s">
        <v>3639</v>
      </c>
      <c r="T135" s="0" t="s">
        <v>3640</v>
      </c>
      <c r="U135" s="0" t="s">
        <v>3641</v>
      </c>
      <c r="V135" s="0" t="s">
        <v>3642</v>
      </c>
    </row>
    <row r="136" customFormat="false" ht="15" hidden="false" customHeight="false" outlineLevel="0" collapsed="false">
      <c r="B136" s="0" t="s">
        <v>3643</v>
      </c>
      <c r="C136" s="0" t="s">
        <v>3644</v>
      </c>
      <c r="D136" s="0" t="s">
        <v>3645</v>
      </c>
      <c r="E136" s="0" t="s">
        <v>3646</v>
      </c>
      <c r="F136" s="0" t="s">
        <v>3647</v>
      </c>
      <c r="G136" s="0" t="s">
        <v>3648</v>
      </c>
      <c r="H136" s="0" t="s">
        <v>3649</v>
      </c>
      <c r="I136" s="0" t="s">
        <v>3650</v>
      </c>
      <c r="J136" s="0" t="s">
        <v>3651</v>
      </c>
      <c r="K136" s="0" t="s">
        <v>3652</v>
      </c>
      <c r="L136" s="0" t="s">
        <v>3653</v>
      </c>
      <c r="M136" s="0" t="s">
        <v>3654</v>
      </c>
      <c r="N136" s="0" t="s">
        <v>3655</v>
      </c>
      <c r="O136" s="0" t="s">
        <v>3656</v>
      </c>
      <c r="P136" s="0" t="s">
        <v>3657</v>
      </c>
      <c r="Q136" s="0" t="s">
        <v>3658</v>
      </c>
      <c r="R136" s="0" t="s">
        <v>3659</v>
      </c>
      <c r="S136" s="0" t="s">
        <v>3660</v>
      </c>
      <c r="T136" s="0" t="s">
        <v>3661</v>
      </c>
      <c r="U136" s="0" t="s">
        <v>3662</v>
      </c>
      <c r="V136" s="0" t="s">
        <v>3663</v>
      </c>
    </row>
    <row r="137" customFormat="false" ht="15" hidden="false" customHeight="false" outlineLevel="0" collapsed="false">
      <c r="B137" s="0" t="s">
        <v>3664</v>
      </c>
      <c r="C137" s="0" t="s">
        <v>3665</v>
      </c>
      <c r="D137" s="0" t="s">
        <v>3666</v>
      </c>
      <c r="E137" s="0" t="s">
        <v>3485</v>
      </c>
      <c r="F137" s="0" t="s">
        <v>3667</v>
      </c>
      <c r="G137" s="0" t="s">
        <v>3668</v>
      </c>
      <c r="H137" s="0" t="s">
        <v>3669</v>
      </c>
      <c r="I137" s="0" t="s">
        <v>3670</v>
      </c>
      <c r="J137" s="0" t="s">
        <v>3671</v>
      </c>
      <c r="K137" s="0" t="s">
        <v>3672</v>
      </c>
      <c r="L137" s="0" t="s">
        <v>3673</v>
      </c>
      <c r="M137" s="0" t="s">
        <v>3674</v>
      </c>
      <c r="N137" s="0" t="s">
        <v>3675</v>
      </c>
      <c r="O137" s="0" t="s">
        <v>3676</v>
      </c>
      <c r="P137" s="0" t="s">
        <v>3677</v>
      </c>
      <c r="Q137" s="0" t="s">
        <v>3678</v>
      </c>
      <c r="R137" s="0" t="s">
        <v>3679</v>
      </c>
      <c r="S137" s="0" t="s">
        <v>3680</v>
      </c>
      <c r="T137" s="0" t="s">
        <v>3681</v>
      </c>
      <c r="U137" s="0" t="s">
        <v>3682</v>
      </c>
      <c r="V137" s="0" t="s">
        <v>3683</v>
      </c>
    </row>
    <row r="138" customFormat="false" ht="15" hidden="false" customHeight="false" outlineLevel="0" collapsed="false">
      <c r="B138" s="0" t="s">
        <v>3684</v>
      </c>
      <c r="C138" s="0" t="s">
        <v>3685</v>
      </c>
      <c r="D138" s="0" t="s">
        <v>3686</v>
      </c>
      <c r="E138" s="0" t="s">
        <v>3687</v>
      </c>
      <c r="F138" s="0" t="s">
        <v>3688</v>
      </c>
      <c r="G138" s="0" t="s">
        <v>3689</v>
      </c>
      <c r="H138" s="0" t="s">
        <v>3690</v>
      </c>
      <c r="I138" s="0" t="s">
        <v>3691</v>
      </c>
      <c r="J138" s="0" t="s">
        <v>3692</v>
      </c>
      <c r="K138" s="0" t="s">
        <v>3693</v>
      </c>
      <c r="L138" s="0" t="s">
        <v>3694</v>
      </c>
      <c r="M138" s="0" t="s">
        <v>3695</v>
      </c>
      <c r="N138" s="0" t="s">
        <v>3696</v>
      </c>
      <c r="O138" s="0" t="s">
        <v>3697</v>
      </c>
      <c r="P138" s="0" t="s">
        <v>3698</v>
      </c>
      <c r="Q138" s="0" t="s">
        <v>3699</v>
      </c>
      <c r="R138" s="0" t="s">
        <v>3700</v>
      </c>
      <c r="S138" s="0" t="s">
        <v>3701</v>
      </c>
      <c r="T138" s="0" t="s">
        <v>3702</v>
      </c>
      <c r="U138" s="0" t="s">
        <v>3703</v>
      </c>
      <c r="V138" s="0" t="s">
        <v>3602</v>
      </c>
    </row>
    <row r="142" customFormat="false" ht="15" hidden="false" customHeight="false" outlineLevel="0" collapsed="false">
      <c r="B142" s="0" t="s">
        <v>3704</v>
      </c>
      <c r="C142" s="0" t="s">
        <v>3705</v>
      </c>
      <c r="D142" s="0" t="s">
        <v>3706</v>
      </c>
      <c r="E142" s="0" t="s">
        <v>3707</v>
      </c>
      <c r="F142" s="0" t="s">
        <v>3708</v>
      </c>
      <c r="G142" s="0" t="s">
        <v>3709</v>
      </c>
      <c r="H142" s="0" t="s">
        <v>3008</v>
      </c>
      <c r="I142" s="0" t="s">
        <v>3710</v>
      </c>
      <c r="J142" s="0" t="s">
        <v>3711</v>
      </c>
      <c r="K142" s="0" t="s">
        <v>3712</v>
      </c>
      <c r="L142" s="0" t="s">
        <v>3713</v>
      </c>
      <c r="M142" s="0" t="s">
        <v>3714</v>
      </c>
      <c r="N142" s="0" t="s">
        <v>3715</v>
      </c>
      <c r="O142" s="0" t="s">
        <v>3716</v>
      </c>
      <c r="P142" s="0" t="s">
        <v>3717</v>
      </c>
      <c r="Q142" s="0" t="s">
        <v>3718</v>
      </c>
      <c r="R142" s="0" t="s">
        <v>3719</v>
      </c>
      <c r="S142" s="0" t="s">
        <v>3720</v>
      </c>
      <c r="T142" s="0" t="s">
        <v>3721</v>
      </c>
      <c r="U142" s="0" t="s">
        <v>3722</v>
      </c>
      <c r="V142" s="0" t="s">
        <v>3723</v>
      </c>
    </row>
    <row r="143" customFormat="false" ht="15" hidden="false" customHeight="false" outlineLevel="0" collapsed="false">
      <c r="B143" s="0" t="s">
        <v>3724</v>
      </c>
      <c r="C143" s="0" t="s">
        <v>3725</v>
      </c>
      <c r="D143" s="0" t="s">
        <v>3726</v>
      </c>
      <c r="E143" s="0" t="s">
        <v>3727</v>
      </c>
      <c r="F143" s="0" t="s">
        <v>3728</v>
      </c>
      <c r="G143" s="0" t="s">
        <v>3729</v>
      </c>
      <c r="H143" s="0" t="s">
        <v>3730</v>
      </c>
      <c r="I143" s="0" t="s">
        <v>3731</v>
      </c>
      <c r="J143" s="0" t="s">
        <v>3732</v>
      </c>
      <c r="K143" s="0" t="s">
        <v>3733</v>
      </c>
      <c r="L143" s="0" t="s">
        <v>3734</v>
      </c>
      <c r="M143" s="0" t="s">
        <v>3735</v>
      </c>
      <c r="N143" s="0" t="s">
        <v>3736</v>
      </c>
      <c r="O143" s="0" t="s">
        <v>3737</v>
      </c>
      <c r="P143" s="0" t="s">
        <v>3738</v>
      </c>
      <c r="Q143" s="0" t="s">
        <v>3739</v>
      </c>
      <c r="R143" s="0" t="s">
        <v>3740</v>
      </c>
      <c r="S143" s="0" t="s">
        <v>3741</v>
      </c>
      <c r="T143" s="0" t="s">
        <v>3742</v>
      </c>
      <c r="U143" s="0" t="s">
        <v>3743</v>
      </c>
      <c r="V143" s="0" t="s">
        <v>3744</v>
      </c>
    </row>
    <row r="144" customFormat="false" ht="15" hidden="false" customHeight="false" outlineLevel="0" collapsed="false">
      <c r="B144" s="0" t="s">
        <v>3745</v>
      </c>
      <c r="C144" s="0" t="s">
        <v>3746</v>
      </c>
      <c r="D144" s="0" t="s">
        <v>3747</v>
      </c>
      <c r="E144" s="0" t="s">
        <v>3748</v>
      </c>
      <c r="F144" s="0" t="s">
        <v>3749</v>
      </c>
      <c r="G144" s="0" t="s">
        <v>3750</v>
      </c>
      <c r="H144" s="0" t="s">
        <v>3751</v>
      </c>
      <c r="I144" s="0" t="s">
        <v>3752</v>
      </c>
      <c r="J144" s="0" t="s">
        <v>3753</v>
      </c>
      <c r="K144" s="0" t="s">
        <v>3754</v>
      </c>
      <c r="L144" s="0" t="s">
        <v>3755</v>
      </c>
      <c r="M144" s="0" t="s">
        <v>3055</v>
      </c>
      <c r="N144" s="0" t="s">
        <v>3756</v>
      </c>
      <c r="O144" s="0" t="s">
        <v>3757</v>
      </c>
      <c r="P144" s="0" t="s">
        <v>3758</v>
      </c>
      <c r="Q144" s="0" t="s">
        <v>3759</v>
      </c>
      <c r="R144" s="0" t="s">
        <v>3760</v>
      </c>
      <c r="S144" s="0" t="s">
        <v>3761</v>
      </c>
      <c r="T144" s="0" t="s">
        <v>3762</v>
      </c>
      <c r="U144" s="0" t="s">
        <v>3763</v>
      </c>
      <c r="V144" s="0" t="s">
        <v>3764</v>
      </c>
    </row>
    <row r="145" customFormat="false" ht="15" hidden="false" customHeight="false" outlineLevel="0" collapsed="false">
      <c r="B145" s="0" t="s">
        <v>3765</v>
      </c>
      <c r="C145" s="0" t="s">
        <v>3766</v>
      </c>
      <c r="D145" s="0" t="s">
        <v>3767</v>
      </c>
      <c r="E145" s="0" t="s">
        <v>3768</v>
      </c>
      <c r="F145" s="0" t="s">
        <v>3769</v>
      </c>
      <c r="G145" s="0" t="s">
        <v>3770</v>
      </c>
      <c r="H145" s="0" t="s">
        <v>3008</v>
      </c>
      <c r="I145" s="0" t="s">
        <v>3771</v>
      </c>
      <c r="J145" s="0" t="s">
        <v>3772</v>
      </c>
      <c r="K145" s="0" t="s">
        <v>3773</v>
      </c>
      <c r="L145" s="0" t="s">
        <v>3774</v>
      </c>
      <c r="M145" s="0" t="s">
        <v>3775</v>
      </c>
      <c r="N145" s="0" t="s">
        <v>3776</v>
      </c>
      <c r="O145" s="0" t="s">
        <v>3777</v>
      </c>
      <c r="P145" s="0" t="s">
        <v>3778</v>
      </c>
      <c r="Q145" s="0" t="s">
        <v>3779</v>
      </c>
      <c r="R145" s="0" t="s">
        <v>3780</v>
      </c>
      <c r="S145" s="0" t="s">
        <v>3781</v>
      </c>
      <c r="T145" s="0" t="s">
        <v>3782</v>
      </c>
      <c r="U145" s="0" t="s">
        <v>3783</v>
      </c>
      <c r="V145" s="0" t="s">
        <v>3784</v>
      </c>
    </row>
    <row r="146" customFormat="false" ht="15" hidden="false" customHeight="false" outlineLevel="0" collapsed="false">
      <c r="B146" s="0" t="s">
        <v>3785</v>
      </c>
      <c r="C146" s="0" t="s">
        <v>3786</v>
      </c>
      <c r="D146" s="0" t="s">
        <v>3787</v>
      </c>
      <c r="E146" s="0" t="s">
        <v>3788</v>
      </c>
      <c r="F146" s="0" t="s">
        <v>3789</v>
      </c>
      <c r="G146" s="0" t="s">
        <v>3790</v>
      </c>
      <c r="H146" s="0" t="s">
        <v>3791</v>
      </c>
      <c r="I146" s="0" t="s">
        <v>3792</v>
      </c>
      <c r="J146" s="0" t="s">
        <v>3793</v>
      </c>
      <c r="K146" s="0" t="s">
        <v>3794</v>
      </c>
      <c r="L146" s="0" t="s">
        <v>3795</v>
      </c>
      <c r="M146" s="0" t="s">
        <v>3796</v>
      </c>
      <c r="N146" s="0" t="s">
        <v>3797</v>
      </c>
      <c r="O146" s="0" t="s">
        <v>3798</v>
      </c>
      <c r="P146" s="0" t="s">
        <v>3799</v>
      </c>
      <c r="Q146" s="0" t="s">
        <v>3800</v>
      </c>
      <c r="R146" s="0" t="s">
        <v>3801</v>
      </c>
      <c r="S146" s="0" t="s">
        <v>3802</v>
      </c>
      <c r="T146" s="0" t="s">
        <v>3803</v>
      </c>
      <c r="U146" s="0" t="s">
        <v>3804</v>
      </c>
      <c r="V146" s="0" t="s">
        <v>3723</v>
      </c>
    </row>
    <row r="147" customFormat="false" ht="15" hidden="false" customHeight="false" outlineLevel="0" collapsed="false">
      <c r="B147" s="0" t="s">
        <v>3805</v>
      </c>
      <c r="C147" s="0" t="s">
        <v>3806</v>
      </c>
      <c r="D147" s="0" t="s">
        <v>3807</v>
      </c>
      <c r="E147" s="0" t="s">
        <v>3808</v>
      </c>
      <c r="F147" s="0" t="s">
        <v>3809</v>
      </c>
      <c r="G147" s="0" t="s">
        <v>3810</v>
      </c>
      <c r="H147" s="0" t="s">
        <v>3811</v>
      </c>
      <c r="I147" s="0" t="s">
        <v>3812</v>
      </c>
      <c r="J147" s="0" t="s">
        <v>3813</v>
      </c>
      <c r="K147" s="0" t="s">
        <v>3814</v>
      </c>
      <c r="L147" s="0" t="s">
        <v>3815</v>
      </c>
      <c r="M147" s="0" t="s">
        <v>3816</v>
      </c>
      <c r="N147" s="0" t="s">
        <v>3817</v>
      </c>
      <c r="O147" s="0" t="s">
        <v>3818</v>
      </c>
      <c r="P147" s="0" t="s">
        <v>3819</v>
      </c>
      <c r="Q147" s="0" t="s">
        <v>3820</v>
      </c>
      <c r="R147" s="0" t="s">
        <v>3821</v>
      </c>
      <c r="S147" s="0" t="s">
        <v>3822</v>
      </c>
      <c r="T147" s="0" t="s">
        <v>3823</v>
      </c>
      <c r="U147" s="0" t="s">
        <v>3824</v>
      </c>
      <c r="V147" s="0" t="s">
        <v>3825</v>
      </c>
    </row>
    <row r="148" customFormat="false" ht="15" hidden="false" customHeight="false" outlineLevel="0" collapsed="false">
      <c r="B148" s="0" t="s">
        <v>3826</v>
      </c>
      <c r="C148" s="0" t="s">
        <v>3827</v>
      </c>
      <c r="D148" s="0" t="s">
        <v>3828</v>
      </c>
      <c r="E148" s="0" t="s">
        <v>3829</v>
      </c>
      <c r="F148" s="0" t="s">
        <v>3830</v>
      </c>
      <c r="G148" s="0" t="s">
        <v>3831</v>
      </c>
      <c r="H148" s="0" t="s">
        <v>3832</v>
      </c>
      <c r="I148" s="0" t="s">
        <v>3833</v>
      </c>
      <c r="J148" s="0" t="s">
        <v>3834</v>
      </c>
      <c r="K148" s="0" t="s">
        <v>3835</v>
      </c>
      <c r="L148" s="0" t="s">
        <v>3836</v>
      </c>
      <c r="M148" s="0" t="s">
        <v>3837</v>
      </c>
      <c r="N148" s="0" t="s">
        <v>3838</v>
      </c>
      <c r="O148" s="0" t="s">
        <v>3839</v>
      </c>
      <c r="P148" s="0" t="s">
        <v>3840</v>
      </c>
      <c r="Q148" s="0" t="s">
        <v>3841</v>
      </c>
      <c r="R148" s="0" t="s">
        <v>3842</v>
      </c>
      <c r="S148" s="0" t="s">
        <v>3843</v>
      </c>
      <c r="T148" s="0" t="s">
        <v>3844</v>
      </c>
      <c r="U148" s="0" t="s">
        <v>3845</v>
      </c>
      <c r="V148" s="0" t="s">
        <v>3744</v>
      </c>
    </row>
    <row r="149" customFormat="false" ht="15" hidden="false" customHeight="false" outlineLevel="0" collapsed="false">
      <c r="B149" s="0" t="s">
        <v>3846</v>
      </c>
      <c r="C149" s="0" t="s">
        <v>3847</v>
      </c>
      <c r="D149" s="0" t="s">
        <v>3848</v>
      </c>
      <c r="E149" s="0" t="s">
        <v>3849</v>
      </c>
      <c r="F149" s="0" t="s">
        <v>3850</v>
      </c>
      <c r="G149" s="0" t="s">
        <v>3851</v>
      </c>
      <c r="H149" s="0" t="s">
        <v>3008</v>
      </c>
      <c r="I149" s="0" t="s">
        <v>3852</v>
      </c>
      <c r="J149" s="0" t="s">
        <v>3853</v>
      </c>
      <c r="K149" s="0" t="s">
        <v>3854</v>
      </c>
      <c r="L149" s="0" t="s">
        <v>3135</v>
      </c>
      <c r="M149" s="0" t="s">
        <v>3855</v>
      </c>
      <c r="N149" s="0" t="s">
        <v>3856</v>
      </c>
      <c r="O149" s="0" t="s">
        <v>3857</v>
      </c>
      <c r="P149" s="0" t="s">
        <v>3858</v>
      </c>
      <c r="Q149" s="0" t="s">
        <v>3859</v>
      </c>
      <c r="R149" s="0" t="s">
        <v>3860</v>
      </c>
      <c r="S149" s="0" t="s">
        <v>3861</v>
      </c>
      <c r="T149" s="0" t="s">
        <v>3862</v>
      </c>
      <c r="U149" s="0" t="s">
        <v>3863</v>
      </c>
      <c r="V149" s="0" t="s">
        <v>3864</v>
      </c>
    </row>
    <row r="150" customFormat="false" ht="15" hidden="false" customHeight="false" outlineLevel="0" collapsed="false">
      <c r="B150" s="0" t="s">
        <v>3865</v>
      </c>
      <c r="C150" s="0" t="s">
        <v>3866</v>
      </c>
      <c r="D150" s="0" t="s">
        <v>3867</v>
      </c>
      <c r="E150" s="0" t="s">
        <v>3868</v>
      </c>
      <c r="F150" s="0" t="s">
        <v>3869</v>
      </c>
      <c r="G150" s="0" t="s">
        <v>3870</v>
      </c>
      <c r="H150" s="0" t="s">
        <v>3871</v>
      </c>
      <c r="I150" s="0" t="s">
        <v>3872</v>
      </c>
      <c r="J150" s="0" t="s">
        <v>3873</v>
      </c>
      <c r="K150" s="0" t="s">
        <v>3874</v>
      </c>
      <c r="L150" s="0" t="s">
        <v>3875</v>
      </c>
      <c r="M150" s="0" t="s">
        <v>3876</v>
      </c>
      <c r="N150" s="0" t="s">
        <v>3877</v>
      </c>
      <c r="O150" s="0" t="s">
        <v>3878</v>
      </c>
      <c r="P150" s="0" t="s">
        <v>3879</v>
      </c>
      <c r="Q150" s="0" t="s">
        <v>3880</v>
      </c>
      <c r="R150" s="0" t="s">
        <v>3881</v>
      </c>
      <c r="S150" s="0" t="s">
        <v>3882</v>
      </c>
      <c r="T150" s="0" t="s">
        <v>3883</v>
      </c>
      <c r="U150" s="0" t="s">
        <v>3884</v>
      </c>
      <c r="V150" s="0" t="s">
        <v>3885</v>
      </c>
    </row>
    <row r="151" customFormat="false" ht="15" hidden="false" customHeight="false" outlineLevel="0" collapsed="false">
      <c r="B151" s="0" t="s">
        <v>3886</v>
      </c>
      <c r="C151" s="0" t="s">
        <v>3887</v>
      </c>
      <c r="D151" s="0" t="s">
        <v>3888</v>
      </c>
      <c r="E151" s="0" t="s">
        <v>3889</v>
      </c>
      <c r="F151" s="0" t="s">
        <v>3890</v>
      </c>
      <c r="G151" s="0" t="s">
        <v>3891</v>
      </c>
      <c r="H151" s="0" t="s">
        <v>3892</v>
      </c>
      <c r="I151" s="0" t="s">
        <v>3893</v>
      </c>
      <c r="J151" s="0" t="s">
        <v>3894</v>
      </c>
      <c r="K151" s="0" t="s">
        <v>3895</v>
      </c>
      <c r="L151" s="0" t="s">
        <v>3896</v>
      </c>
      <c r="M151" s="0" t="s">
        <v>3897</v>
      </c>
      <c r="N151" s="0" t="s">
        <v>3898</v>
      </c>
      <c r="O151" s="0" t="s">
        <v>3899</v>
      </c>
      <c r="P151" s="0" t="s">
        <v>3900</v>
      </c>
      <c r="Q151" s="0" t="s">
        <v>3901</v>
      </c>
      <c r="R151" s="0" t="s">
        <v>3902</v>
      </c>
      <c r="S151" s="0" t="s">
        <v>3903</v>
      </c>
      <c r="T151" s="0" t="s">
        <v>3904</v>
      </c>
      <c r="U151" s="0" t="s">
        <v>3905</v>
      </c>
      <c r="V151" s="0" t="s">
        <v>3864</v>
      </c>
    </row>
    <row r="152" customFormat="false" ht="15" hidden="false" customHeight="false" outlineLevel="0" collapsed="false">
      <c r="B152" s="0" t="s">
        <v>3906</v>
      </c>
      <c r="C152" s="0" t="s">
        <v>3907</v>
      </c>
      <c r="D152" s="0" t="s">
        <v>3908</v>
      </c>
      <c r="E152" s="0" t="s">
        <v>3909</v>
      </c>
      <c r="F152" s="0" t="s">
        <v>3910</v>
      </c>
      <c r="G152" s="0" t="s">
        <v>3911</v>
      </c>
      <c r="H152" s="0" t="s">
        <v>3912</v>
      </c>
      <c r="I152" s="0" t="s">
        <v>3913</v>
      </c>
      <c r="J152" s="0" t="s">
        <v>3914</v>
      </c>
      <c r="K152" s="0" t="s">
        <v>3915</v>
      </c>
      <c r="L152" s="0" t="s">
        <v>3916</v>
      </c>
      <c r="M152" s="0" t="s">
        <v>3917</v>
      </c>
      <c r="N152" s="0" t="s">
        <v>3918</v>
      </c>
      <c r="O152" s="0" t="s">
        <v>3919</v>
      </c>
      <c r="P152" s="0" t="s">
        <v>3920</v>
      </c>
      <c r="Q152" s="0" t="s">
        <v>3921</v>
      </c>
      <c r="R152" s="0" t="s">
        <v>3922</v>
      </c>
      <c r="S152" s="0" t="s">
        <v>3923</v>
      </c>
      <c r="T152" s="0" t="s">
        <v>3924</v>
      </c>
      <c r="U152" s="0" t="s">
        <v>3925</v>
      </c>
      <c r="V152" s="0" t="s">
        <v>3926</v>
      </c>
    </row>
    <row r="153" customFormat="false" ht="15" hidden="false" customHeight="false" outlineLevel="0" collapsed="false">
      <c r="B153" s="0" t="s">
        <v>3927</v>
      </c>
      <c r="C153" s="0" t="s">
        <v>3928</v>
      </c>
      <c r="D153" s="0" t="s">
        <v>3929</v>
      </c>
      <c r="E153" s="0" t="s">
        <v>3930</v>
      </c>
      <c r="F153" s="0" t="s">
        <v>3931</v>
      </c>
      <c r="G153" s="0" t="s">
        <v>3932</v>
      </c>
      <c r="H153" s="0" t="s">
        <v>3933</v>
      </c>
      <c r="I153" s="0" t="s">
        <v>3934</v>
      </c>
      <c r="J153" s="0" t="s">
        <v>3935</v>
      </c>
      <c r="K153" s="0" t="s">
        <v>3936</v>
      </c>
      <c r="L153" s="0" t="s">
        <v>3937</v>
      </c>
      <c r="M153" s="0" t="s">
        <v>3938</v>
      </c>
      <c r="N153" s="0" t="s">
        <v>3939</v>
      </c>
      <c r="O153" s="0" t="s">
        <v>3940</v>
      </c>
      <c r="P153" s="0" t="s">
        <v>3941</v>
      </c>
      <c r="Q153" s="0" t="s">
        <v>3942</v>
      </c>
      <c r="R153" s="0" t="s">
        <v>3943</v>
      </c>
      <c r="S153" s="0" t="s">
        <v>3944</v>
      </c>
      <c r="T153" s="0" t="s">
        <v>3945</v>
      </c>
      <c r="U153" s="0" t="s">
        <v>3946</v>
      </c>
      <c r="V153" s="0" t="s">
        <v>3947</v>
      </c>
    </row>
    <row r="154" customFormat="false" ht="15" hidden="false" customHeight="false" outlineLevel="0" collapsed="false">
      <c r="B154" s="0" t="s">
        <v>3948</v>
      </c>
      <c r="C154" s="0" t="s">
        <v>3949</v>
      </c>
      <c r="D154" s="0" t="s">
        <v>3950</v>
      </c>
      <c r="E154" s="0" t="s">
        <v>3951</v>
      </c>
      <c r="F154" s="0" t="s">
        <v>3952</v>
      </c>
      <c r="G154" s="0" t="s">
        <v>3953</v>
      </c>
      <c r="H154" s="0" t="s">
        <v>3954</v>
      </c>
      <c r="I154" s="0" t="s">
        <v>3955</v>
      </c>
      <c r="J154" s="0" t="s">
        <v>3956</v>
      </c>
      <c r="K154" s="0" t="s">
        <v>3957</v>
      </c>
      <c r="L154" s="0" t="s">
        <v>3958</v>
      </c>
      <c r="M154" s="0" t="s">
        <v>3959</v>
      </c>
      <c r="N154" s="0" t="s">
        <v>3960</v>
      </c>
      <c r="O154" s="0" t="s">
        <v>3961</v>
      </c>
      <c r="P154" s="0" t="s">
        <v>3962</v>
      </c>
      <c r="Q154" s="0" t="s">
        <v>3963</v>
      </c>
      <c r="R154" s="0" t="s">
        <v>3964</v>
      </c>
      <c r="S154" s="0" t="s">
        <v>3965</v>
      </c>
      <c r="T154" s="0" t="s">
        <v>3966</v>
      </c>
      <c r="U154" s="0" t="s">
        <v>3967</v>
      </c>
      <c r="V154" s="0" t="s">
        <v>3744</v>
      </c>
    </row>
    <row r="155" customFormat="false" ht="15" hidden="false" customHeight="false" outlineLevel="0" collapsed="false">
      <c r="B155" s="0" t="s">
        <v>3968</v>
      </c>
      <c r="C155" s="0" t="s">
        <v>3969</v>
      </c>
      <c r="D155" s="0" t="s">
        <v>3970</v>
      </c>
      <c r="E155" s="0" t="s">
        <v>3971</v>
      </c>
      <c r="F155" s="0" t="s">
        <v>3972</v>
      </c>
      <c r="G155" s="0" t="s">
        <v>3973</v>
      </c>
      <c r="H155" s="0" t="s">
        <v>3974</v>
      </c>
      <c r="I155" s="0" t="s">
        <v>3975</v>
      </c>
      <c r="J155" s="0" t="s">
        <v>3976</v>
      </c>
      <c r="K155" s="0" t="s">
        <v>3977</v>
      </c>
      <c r="L155" s="0" t="s">
        <v>3978</v>
      </c>
      <c r="M155" s="0" t="s">
        <v>3979</v>
      </c>
      <c r="N155" s="0" t="s">
        <v>3980</v>
      </c>
      <c r="O155" s="0" t="s">
        <v>3981</v>
      </c>
      <c r="P155" s="0" t="s">
        <v>3982</v>
      </c>
      <c r="Q155" s="0" t="s">
        <v>3983</v>
      </c>
      <c r="R155" s="0" t="s">
        <v>3984</v>
      </c>
      <c r="S155" s="0" t="s">
        <v>3985</v>
      </c>
      <c r="T155" s="0" t="s">
        <v>3986</v>
      </c>
      <c r="U155" s="0" t="s">
        <v>3987</v>
      </c>
      <c r="V155" s="0" t="s">
        <v>3988</v>
      </c>
    </row>
    <row r="156" customFormat="false" ht="15" hidden="false" customHeight="false" outlineLevel="0" collapsed="false">
      <c r="B156" s="0" t="s">
        <v>3989</v>
      </c>
      <c r="C156" s="0" t="s">
        <v>3990</v>
      </c>
      <c r="D156" s="0" t="s">
        <v>3991</v>
      </c>
      <c r="E156" s="0" t="s">
        <v>3992</v>
      </c>
      <c r="F156" s="0" t="s">
        <v>3993</v>
      </c>
      <c r="G156" s="0" t="s">
        <v>3994</v>
      </c>
      <c r="H156" s="0" t="s">
        <v>3008</v>
      </c>
      <c r="I156" s="0" t="s">
        <v>3995</v>
      </c>
      <c r="J156" s="0" t="s">
        <v>3996</v>
      </c>
      <c r="K156" s="0" t="s">
        <v>3997</v>
      </c>
      <c r="L156" s="0" t="s">
        <v>3998</v>
      </c>
      <c r="M156" s="0" t="s">
        <v>3999</v>
      </c>
      <c r="N156" s="0" t="s">
        <v>4000</v>
      </c>
      <c r="O156" s="0" t="s">
        <v>4001</v>
      </c>
      <c r="P156" s="0" t="s">
        <v>4002</v>
      </c>
      <c r="Q156" s="0" t="s">
        <v>4003</v>
      </c>
      <c r="R156" s="0" t="s">
        <v>4004</v>
      </c>
      <c r="S156" s="0" t="s">
        <v>4005</v>
      </c>
      <c r="T156" s="0" t="s">
        <v>4006</v>
      </c>
      <c r="U156" s="0" t="s">
        <v>4007</v>
      </c>
      <c r="V156" s="0" t="s">
        <v>4008</v>
      </c>
    </row>
    <row r="157" customFormat="false" ht="15" hidden="false" customHeight="false" outlineLevel="0" collapsed="false">
      <c r="B157" s="0" t="s">
        <v>4009</v>
      </c>
      <c r="C157" s="0" t="s">
        <v>4010</v>
      </c>
      <c r="D157" s="0" t="s">
        <v>4011</v>
      </c>
      <c r="E157" s="0" t="s">
        <v>4012</v>
      </c>
      <c r="F157" s="0" t="s">
        <v>4013</v>
      </c>
      <c r="G157" s="0" t="s">
        <v>4014</v>
      </c>
      <c r="H157" s="0" t="s">
        <v>4015</v>
      </c>
      <c r="I157" s="0" t="s">
        <v>4016</v>
      </c>
      <c r="J157" s="0" t="s">
        <v>4017</v>
      </c>
      <c r="K157" s="0" t="s">
        <v>4018</v>
      </c>
      <c r="L157" s="0" t="s">
        <v>4019</v>
      </c>
      <c r="M157" s="0" t="s">
        <v>4020</v>
      </c>
      <c r="N157" s="0" t="s">
        <v>4021</v>
      </c>
      <c r="O157" s="0" t="s">
        <v>4022</v>
      </c>
      <c r="P157" s="0" t="s">
        <v>4023</v>
      </c>
      <c r="Q157" s="0" t="s">
        <v>4024</v>
      </c>
      <c r="R157" s="0" t="s">
        <v>4025</v>
      </c>
      <c r="S157" s="0" t="s">
        <v>4026</v>
      </c>
      <c r="T157" s="0" t="s">
        <v>4027</v>
      </c>
      <c r="U157" s="0" t="s">
        <v>4028</v>
      </c>
      <c r="V157" s="0" t="s">
        <v>4029</v>
      </c>
    </row>
    <row r="158" customFormat="false" ht="15" hidden="false" customHeight="false" outlineLevel="0" collapsed="false">
      <c r="B158" s="0" t="s">
        <v>4030</v>
      </c>
      <c r="C158" s="0" t="s">
        <v>4031</v>
      </c>
      <c r="D158" s="0" t="s">
        <v>4032</v>
      </c>
      <c r="E158" s="0" t="s">
        <v>4033</v>
      </c>
      <c r="F158" s="0" t="s">
        <v>4034</v>
      </c>
      <c r="G158" s="0" t="s">
        <v>4035</v>
      </c>
      <c r="H158" s="0" t="s">
        <v>4036</v>
      </c>
      <c r="I158" s="0" t="s">
        <v>4037</v>
      </c>
      <c r="J158" s="0" t="s">
        <v>4038</v>
      </c>
      <c r="K158" s="0" t="s">
        <v>4039</v>
      </c>
      <c r="L158" s="0" t="s">
        <v>4040</v>
      </c>
      <c r="M158" s="0" t="s">
        <v>4041</v>
      </c>
      <c r="N158" s="0" t="s">
        <v>4042</v>
      </c>
      <c r="O158" s="0" t="s">
        <v>4043</v>
      </c>
      <c r="P158" s="0" t="s">
        <v>4044</v>
      </c>
      <c r="Q158" s="0" t="s">
        <v>4045</v>
      </c>
      <c r="R158" s="0" t="s">
        <v>4046</v>
      </c>
      <c r="S158" s="0" t="s">
        <v>4047</v>
      </c>
      <c r="T158" s="0" t="s">
        <v>4048</v>
      </c>
      <c r="U158" s="0" t="s">
        <v>4049</v>
      </c>
      <c r="V158" s="0" t="s">
        <v>4050</v>
      </c>
    </row>
    <row r="159" customFormat="false" ht="15" hidden="false" customHeight="false" outlineLevel="0" collapsed="false">
      <c r="B159" s="0" t="s">
        <v>4051</v>
      </c>
      <c r="C159" s="0" t="s">
        <v>4052</v>
      </c>
      <c r="D159" s="0" t="s">
        <v>4053</v>
      </c>
      <c r="E159" s="0" t="s">
        <v>4054</v>
      </c>
      <c r="F159" s="0" t="s">
        <v>4055</v>
      </c>
      <c r="G159" s="0" t="s">
        <v>4056</v>
      </c>
      <c r="H159" s="0" t="s">
        <v>4057</v>
      </c>
      <c r="I159" s="0" t="s">
        <v>4058</v>
      </c>
      <c r="J159" s="0" t="s">
        <v>4059</v>
      </c>
      <c r="K159" s="0" t="s">
        <v>4060</v>
      </c>
      <c r="L159" s="0" t="s">
        <v>4061</v>
      </c>
      <c r="M159" s="0" t="s">
        <v>4062</v>
      </c>
      <c r="N159" s="0" t="s">
        <v>4063</v>
      </c>
      <c r="O159" s="0" t="s">
        <v>4064</v>
      </c>
      <c r="P159" s="0" t="s">
        <v>4065</v>
      </c>
      <c r="Q159" s="0" t="s">
        <v>4066</v>
      </c>
      <c r="R159" s="0" t="s">
        <v>4067</v>
      </c>
      <c r="S159" s="0" t="s">
        <v>4068</v>
      </c>
      <c r="T159" s="0" t="s">
        <v>4069</v>
      </c>
      <c r="U159" s="0" t="s">
        <v>4070</v>
      </c>
      <c r="V159" s="0" t="s">
        <v>4071</v>
      </c>
    </row>
    <row r="160" customFormat="false" ht="15" hidden="false" customHeight="false" outlineLevel="0" collapsed="false">
      <c r="B160" s="0" t="s">
        <v>4072</v>
      </c>
      <c r="C160" s="0" t="s">
        <v>4073</v>
      </c>
      <c r="D160" s="0" t="s">
        <v>4074</v>
      </c>
      <c r="E160" s="0" t="s">
        <v>4075</v>
      </c>
      <c r="F160" s="0" t="s">
        <v>4076</v>
      </c>
      <c r="G160" s="0" t="s">
        <v>4077</v>
      </c>
      <c r="H160" s="0" t="s">
        <v>4078</v>
      </c>
      <c r="I160" s="0" t="s">
        <v>4079</v>
      </c>
      <c r="J160" s="0" t="s">
        <v>4080</v>
      </c>
      <c r="K160" s="0" t="s">
        <v>4081</v>
      </c>
      <c r="L160" s="0" t="s">
        <v>4082</v>
      </c>
      <c r="M160" s="0" t="s">
        <v>4083</v>
      </c>
      <c r="N160" s="0" t="s">
        <v>4084</v>
      </c>
      <c r="O160" s="0" t="s">
        <v>4085</v>
      </c>
      <c r="P160" s="0" t="s">
        <v>4086</v>
      </c>
      <c r="Q160" s="0" t="s">
        <v>4087</v>
      </c>
      <c r="R160" s="0" t="s">
        <v>4088</v>
      </c>
      <c r="S160" s="0" t="s">
        <v>4089</v>
      </c>
      <c r="T160" s="0" t="s">
        <v>4090</v>
      </c>
      <c r="U160" s="0" t="s">
        <v>4091</v>
      </c>
      <c r="V160" s="0" t="s">
        <v>3988</v>
      </c>
    </row>
    <row r="166" customFormat="false" ht="15" hidden="false" customHeight="false" outlineLevel="0" collapsed="false">
      <c r="A166" s="0" t="s">
        <v>4092</v>
      </c>
      <c r="B166" s="0" t="n">
        <f aca="false">IFERROR(MATCH('CHỌN ẤN → ĐỘI HÌNH'!$E$8,DATA_AN!$A$2:$A$22,0),0)</f>
        <v>1</v>
      </c>
      <c r="C166" s="0" t="n">
        <f aca="false">IF(B166=0,1,COUNTIF('CHỌN ẤN → ĐỘI HÌNH'!$E$8:$E$10,'CHỌN ẤN → ĐỘI HÌNH'!$E$8))</f>
        <v>1</v>
      </c>
    </row>
    <row r="167" customFormat="false" ht="15" hidden="false" customHeight="false" outlineLevel="0" collapsed="false">
      <c r="A167" s="0" t="s">
        <v>4093</v>
      </c>
      <c r="B167" s="0" t="n">
        <f aca="false">IFERROR(MATCH('CHỌN ẤN → ĐỘI HÌNH'!$E$9,DATA_AN!$A$2:$A$22,0),0)</f>
        <v>10</v>
      </c>
      <c r="C167" s="0" t="n">
        <f aca="false">IF(B167=0,1,COUNTIF('CHỌN ẤN → ĐỘI HÌNH'!$E$8:$E$10,'CHỌN ẤN → ĐỘI HÌNH'!$E$9))</f>
        <v>1</v>
      </c>
    </row>
    <row r="168" customFormat="false" ht="15" hidden="false" customHeight="false" outlineLevel="0" collapsed="false">
      <c r="A168" s="0" t="s">
        <v>4094</v>
      </c>
      <c r="B168" s="0" t="n">
        <f aca="false">IFERROR(MATCH('CHỌN ẤN → ĐỘI HÌNH'!$E$10,DATA_AN!$A$2:$A$22,0),0)</f>
        <v>0</v>
      </c>
      <c r="C168" s="0" t="n">
        <f aca="false">IF(B168=0,1,COUNTIF('CHỌN ẤN → ĐỘI HÌNH'!$E$8:$E$10,'CHỌN ẤN → ĐỘI HÌNH'!$E$10))</f>
        <v>1</v>
      </c>
    </row>
    <row r="169" customFormat="false" ht="15" hidden="false" customHeight="false" outlineLevel="0" collapsed="false">
      <c r="A169" s="0" t="s">
        <v>4095</v>
      </c>
      <c r="B169" s="0" t="n">
        <f aca="false">IFERROR(MATCH('CHỌN ẤN → ĐỘI HÌNH'!$E$11,DATA_AN!$K$2:$K$5,0),1)</f>
        <v>1</v>
      </c>
    </row>
    <row r="172" customFormat="false" ht="15" hidden="false" customHeight="false" outlineLevel="0" collapsed="false">
      <c r="A172" s="0" t="s">
        <v>4096</v>
      </c>
      <c r="B172" s="0" t="n">
        <f aca="false">MATCH(LARGE(DATA_AN!$AG$2:$AG$20,1),DATA_AN!$AG$2:$AG$20,0)</f>
        <v>1</v>
      </c>
    </row>
    <row r="173" customFormat="false" ht="15" hidden="false" customHeight="false" outlineLevel="0" collapsed="false">
      <c r="A173" s="0" t="s">
        <v>4097</v>
      </c>
      <c r="B173" s="0" t="n">
        <f aca="false">MATCH(LARGE(DATA_AN!$AG$2:$AG$20,2),DATA_AN!$AG$2:$AG$20,0)</f>
        <v>4</v>
      </c>
    </row>
    <row r="174" customFormat="false" ht="15" hidden="false" customHeight="false" outlineLevel="0" collapsed="false">
      <c r="A174" s="0" t="s">
        <v>4098</v>
      </c>
      <c r="B174" s="0" t="n">
        <f aca="false">MATCH(LARGE(DATA_AN!$AG$2:$AG$20,3),DATA_AN!$AG$2:$AG$20,0)</f>
        <v>11</v>
      </c>
    </row>
    <row r="175" customFormat="false" ht="15" hidden="false" customHeight="false" outlineLevel="0" collapsed="false">
      <c r="A175" s="0" t="s">
        <v>4099</v>
      </c>
      <c r="B175" s="0" t="n">
        <f aca="false">MATCH(LARGE(DATA_AN!$AG$2:$AG$20,4),DATA_AN!$AG$2:$AG$20,0)</f>
        <v>10</v>
      </c>
    </row>
    <row r="176" customFormat="false" ht="15" hidden="false" customHeight="false" outlineLevel="0" collapsed="false">
      <c r="A176" s="0" t="s">
        <v>4100</v>
      </c>
      <c r="B176" s="0" t="n">
        <f aca="false">MATCH(LARGE(DATA_AN!$AG$2:$AG$20,5),DATA_AN!$AG$2:$AG$20,0)</f>
        <v>5</v>
      </c>
    </row>
    <row r="177" customFormat="false" ht="15" hidden="false" customHeight="false" outlineLevel="0" collapsed="false">
      <c r="A177" s="0" t="s">
        <v>4101</v>
      </c>
      <c r="B177" s="0" t="n">
        <f aca="false">MATCH(LARGE(DATA_AN!$AG$2:$AG$20,6),DATA_AN!$AG$2:$AG$20,0)</f>
        <v>6</v>
      </c>
    </row>
    <row r="178" customFormat="false" ht="15" hidden="false" customHeight="false" outlineLevel="0" collapsed="false">
      <c r="A178" s="0" t="s">
        <v>4102</v>
      </c>
      <c r="B178" s="0" t="n">
        <f aca="false">MATCH(LARGE(DATA_AN!$AG$2:$AG$20,7),DATA_AN!$AG$2:$AG$20,0)</f>
        <v>16</v>
      </c>
    </row>
    <row r="179" customFormat="false" ht="15" hidden="false" customHeight="false" outlineLevel="0" collapsed="false">
      <c r="A179" s="0" t="s">
        <v>4103</v>
      </c>
      <c r="B179" s="0" t="n">
        <f aca="false">MATCH(LARGE(DATA_AN!$AG$2:$AG$20,8),DATA_AN!$AG$2:$AG$20,0)</f>
        <v>3</v>
      </c>
    </row>
    <row r="180" customFormat="false" ht="15" hidden="false" customHeight="false" outlineLevel="0" collapsed="false">
      <c r="A180" s="0" t="s">
        <v>4104</v>
      </c>
      <c r="B180" s="0" t="n">
        <f aca="false">MATCH(LARGE(DATA_AN!$AG$2:$AG$20,9),DATA_AN!$AG$2:$AG$20,0)</f>
        <v>9</v>
      </c>
    </row>
    <row r="181" customFormat="false" ht="15" hidden="false" customHeight="false" outlineLevel="0" collapsed="false">
      <c r="A181" s="0" t="s">
        <v>4105</v>
      </c>
      <c r="B181" s="0" t="n">
        <f aca="false">MATCH(LARGE(DATA_AN!$AG$2:$AG$20,10),DATA_AN!$AG$2:$AG$20,0)</f>
        <v>15</v>
      </c>
    </row>
    <row r="182" customFormat="false" ht="15" hidden="false" customHeight="false" outlineLevel="0" collapsed="false">
      <c r="A182" s="0" t="s">
        <v>4106</v>
      </c>
      <c r="B182" s="0" t="n">
        <f aca="false">MATCH(LARGE(DATA_AN!$AG$2:$AG$20,11),DATA_AN!$AG$2:$AG$20,0)</f>
        <v>7</v>
      </c>
    </row>
    <row r="183" customFormat="false" ht="15" hidden="false" customHeight="false" outlineLevel="0" collapsed="false">
      <c r="A183" s="0" t="s">
        <v>4107</v>
      </c>
      <c r="B183" s="0" t="n">
        <f aca="false">MATCH(LARGE(DATA_AN!$AG$2:$AG$20,12),DATA_AN!$AG$2:$AG$20,0)</f>
        <v>2</v>
      </c>
    </row>
    <row r="184" customFormat="false" ht="15" hidden="false" customHeight="false" outlineLevel="0" collapsed="false">
      <c r="A184" s="0" t="s">
        <v>4108</v>
      </c>
      <c r="B184" s="0" t="n">
        <f aca="false">MATCH(LARGE(DATA_AN!$AG$2:$AG$20,13),DATA_AN!$AG$2:$AG$20,0)</f>
        <v>8</v>
      </c>
    </row>
    <row r="185" customFormat="false" ht="15" hidden="false" customHeight="false" outlineLevel="0" collapsed="false">
      <c r="A185" s="0" t="s">
        <v>4109</v>
      </c>
      <c r="B185" s="0" t="n">
        <f aca="false">MATCH(LARGE(DATA_AN!$AG$2:$AG$20,14),DATA_AN!$AG$2:$AG$20,0)</f>
        <v>17</v>
      </c>
    </row>
    <row r="186" customFormat="false" ht="15" hidden="false" customHeight="false" outlineLevel="0" collapsed="false">
      <c r="A186" s="0" t="s">
        <v>4110</v>
      </c>
      <c r="B186" s="0" t="n">
        <f aca="false">MATCH(LARGE(DATA_AN!$AG$2:$AG$20,15),DATA_AN!$AG$2:$AG$20,0)</f>
        <v>12</v>
      </c>
    </row>
    <row r="187" customFormat="false" ht="15" hidden="false" customHeight="false" outlineLevel="0" collapsed="false">
      <c r="A187" s="0" t="s">
        <v>4111</v>
      </c>
      <c r="B187" s="0" t="n">
        <f aca="false">MATCH(LARGE(DATA_AN!$AG$2:$AG$20,16),DATA_AN!$AG$2:$AG$20,0)</f>
        <v>19</v>
      </c>
    </row>
    <row r="188" customFormat="false" ht="15" hidden="false" customHeight="false" outlineLevel="0" collapsed="false">
      <c r="A188" s="0" t="s">
        <v>4112</v>
      </c>
      <c r="B188" s="0" t="n">
        <f aca="false">MATCH(LARGE(DATA_AN!$AG$2:$AG$20,17),DATA_AN!$AG$2:$AG$20,0)</f>
        <v>14</v>
      </c>
    </row>
    <row r="189" customFormat="false" ht="15" hidden="false" customHeight="false" outlineLevel="0" collapsed="false">
      <c r="A189" s="0" t="s">
        <v>4113</v>
      </c>
      <c r="B189" s="0" t="n">
        <f aca="false">MATCH(LARGE(DATA_AN!$AG$2:$AG$20,18),DATA_AN!$AG$2:$AG$20,0)</f>
        <v>13</v>
      </c>
    </row>
    <row r="190" customFormat="false" ht="15" hidden="false" customHeight="false" outlineLevel="0" collapsed="false">
      <c r="A190" s="0" t="s">
        <v>4114</v>
      </c>
      <c r="B190" s="0" t="n">
        <f aca="false">MATCH(LARGE(DATA_AN!$AG$2:$AG$20,19),DATA_AN!$AG$2:$AG$20,0)</f>
        <v>18</v>
      </c>
    </row>
    <row r="299" customFormat="false" ht="15" hidden="false" customHeight="false" outlineLevel="0" collapsed="false">
      <c r="A299" s="0" t="s">
        <v>4115</v>
      </c>
      <c r="B299" s="0" t="s">
        <v>4116</v>
      </c>
      <c r="C299" s="0" t="s">
        <v>4117</v>
      </c>
      <c r="D299" s="0" t="s">
        <v>4118</v>
      </c>
      <c r="E299" s="0" t="s">
        <v>4119</v>
      </c>
      <c r="F299" s="0" t="s">
        <v>4120</v>
      </c>
      <c r="G299" s="0" t="s">
        <v>4121</v>
      </c>
      <c r="H299" s="0" t="s">
        <v>4122</v>
      </c>
      <c r="I299" s="0" t="s">
        <v>4123</v>
      </c>
      <c r="J299" s="0" t="s">
        <v>4124</v>
      </c>
      <c r="K299" s="0" t="s">
        <v>461</v>
      </c>
      <c r="L299" s="0" t="s">
        <v>4125</v>
      </c>
      <c r="M299" s="0" t="s">
        <v>463</v>
      </c>
      <c r="N299" s="0" t="s">
        <v>868</v>
      </c>
      <c r="O299" s="0" t="s">
        <v>838</v>
      </c>
      <c r="P299" s="0" t="s">
        <v>4126</v>
      </c>
      <c r="Q299" s="0" t="s">
        <v>4127</v>
      </c>
      <c r="R299" s="0" t="s">
        <v>4128</v>
      </c>
    </row>
    <row r="300" customFormat="false" ht="15" hidden="false" customHeight="false" outlineLevel="0" collapsed="false">
      <c r="A300" s="0" t="s">
        <v>459</v>
      </c>
      <c r="B300" s="0" t="s">
        <v>4129</v>
      </c>
      <c r="C300" s="0" t="s">
        <v>561</v>
      </c>
      <c r="D300" s="0" t="s">
        <v>562</v>
      </c>
      <c r="E300" s="0" t="s">
        <v>4130</v>
      </c>
      <c r="F300" s="0" t="s">
        <v>4131</v>
      </c>
      <c r="G300" s="0" t="s">
        <v>563</v>
      </c>
      <c r="H300" s="0" t="s">
        <v>4132</v>
      </c>
      <c r="I300" s="0" t="s">
        <v>4133</v>
      </c>
      <c r="J300" s="0" t="s">
        <v>4134</v>
      </c>
      <c r="K300" s="0" t="s">
        <v>4135</v>
      </c>
      <c r="L300" s="0" t="s">
        <v>4136</v>
      </c>
      <c r="M300" s="0" t="s">
        <v>4137</v>
      </c>
      <c r="N300" s="0" t="s">
        <v>4138</v>
      </c>
      <c r="O300" s="0" t="s">
        <v>4139</v>
      </c>
      <c r="P300" s="0" t="n">
        <v>148</v>
      </c>
      <c r="Q300" s="0" t="n">
        <v>228</v>
      </c>
      <c r="R300" s="0" t="n">
        <v>208</v>
      </c>
      <c r="S300" s="0" t="s">
        <v>184</v>
      </c>
      <c r="T300" s="0" t="s">
        <v>2955</v>
      </c>
      <c r="U300" s="0" t="s">
        <v>524</v>
      </c>
    </row>
    <row r="301" customFormat="false" ht="15" hidden="false" customHeight="false" outlineLevel="0" collapsed="false">
      <c r="A301" s="0" t="s">
        <v>564</v>
      </c>
      <c r="B301" s="0" t="s">
        <v>4140</v>
      </c>
      <c r="C301" s="0" t="s">
        <v>565</v>
      </c>
      <c r="D301" s="0" t="s">
        <v>566</v>
      </c>
      <c r="E301" s="0" t="s">
        <v>4141</v>
      </c>
      <c r="F301" s="0" t="s">
        <v>4142</v>
      </c>
      <c r="G301" s="0" t="s">
        <v>567</v>
      </c>
      <c r="H301" s="0" t="s">
        <v>4143</v>
      </c>
      <c r="I301" s="0" t="s">
        <v>4144</v>
      </c>
      <c r="J301" s="0" t="s">
        <v>4145</v>
      </c>
      <c r="K301" s="0" t="s">
        <v>4146</v>
      </c>
      <c r="L301" s="0" t="s">
        <v>4147</v>
      </c>
      <c r="M301" s="0" t="s">
        <v>4148</v>
      </c>
      <c r="N301" s="0" t="s">
        <v>4149</v>
      </c>
      <c r="O301" s="0" t="s">
        <v>4150</v>
      </c>
      <c r="P301" s="0" t="n">
        <v>148</v>
      </c>
      <c r="Q301" s="0" t="n">
        <v>158</v>
      </c>
      <c r="R301" s="0" t="n">
        <v>108</v>
      </c>
      <c r="S301" s="0" t="s">
        <v>184</v>
      </c>
      <c r="T301" s="0" t="s">
        <v>197</v>
      </c>
      <c r="U301" s="0" t="s">
        <v>202</v>
      </c>
    </row>
    <row r="302" customFormat="false" ht="15" hidden="false" customHeight="false" outlineLevel="0" collapsed="false">
      <c r="A302" s="0" t="s">
        <v>568</v>
      </c>
      <c r="B302" s="0" t="s">
        <v>4151</v>
      </c>
      <c r="C302" s="0" t="s">
        <v>569</v>
      </c>
      <c r="D302" s="0" t="s">
        <v>570</v>
      </c>
      <c r="E302" s="0" t="s">
        <v>4152</v>
      </c>
      <c r="F302" s="0" t="s">
        <v>4153</v>
      </c>
      <c r="G302" s="0" t="s">
        <v>571</v>
      </c>
      <c r="H302" s="0" t="s">
        <v>4154</v>
      </c>
      <c r="I302" s="0" t="s">
        <v>4155</v>
      </c>
      <c r="J302" s="0" t="s">
        <v>4156</v>
      </c>
      <c r="K302" s="0" t="s">
        <v>4157</v>
      </c>
      <c r="L302" s="0" t="s">
        <v>4158</v>
      </c>
      <c r="M302" s="0" t="s">
        <v>4159</v>
      </c>
      <c r="N302" s="0" t="s">
        <v>4160</v>
      </c>
      <c r="O302" s="0" t="s">
        <v>4161</v>
      </c>
      <c r="P302" s="0" t="n">
        <v>118</v>
      </c>
      <c r="Q302" s="0" t="n">
        <v>138</v>
      </c>
      <c r="R302" s="0" t="n">
        <v>248</v>
      </c>
      <c r="S302" s="0" t="s">
        <v>192</v>
      </c>
      <c r="T302" s="0" t="s">
        <v>219</v>
      </c>
      <c r="U302" s="0" t="s">
        <v>2971</v>
      </c>
    </row>
    <row r="303" customFormat="false" ht="15" hidden="false" customHeight="false" outlineLevel="0" collapsed="false">
      <c r="A303" s="0" t="s">
        <v>572</v>
      </c>
      <c r="B303" s="0" t="s">
        <v>4162</v>
      </c>
      <c r="C303" s="0" t="s">
        <v>573</v>
      </c>
      <c r="D303" s="0" t="s">
        <v>574</v>
      </c>
      <c r="E303" s="0" t="s">
        <v>4163</v>
      </c>
      <c r="F303" s="0" t="s">
        <v>4164</v>
      </c>
      <c r="G303" s="0" t="s">
        <v>575</v>
      </c>
      <c r="H303" s="0" t="s">
        <v>4165</v>
      </c>
      <c r="I303" s="0" t="s">
        <v>4166</v>
      </c>
      <c r="J303" s="0" t="s">
        <v>4167</v>
      </c>
      <c r="K303" s="0" t="s">
        <v>4168</v>
      </c>
      <c r="L303" s="0" t="s">
        <v>4169</v>
      </c>
      <c r="M303" s="0" t="s">
        <v>4170</v>
      </c>
      <c r="N303" s="0" t="s">
        <v>4171</v>
      </c>
      <c r="O303" s="0" t="s">
        <v>4172</v>
      </c>
      <c r="P303" s="0" t="n">
        <v>98</v>
      </c>
      <c r="Q303" s="0" t="n">
        <v>188</v>
      </c>
      <c r="R303" s="0" t="n">
        <v>178</v>
      </c>
      <c r="S303" s="0" t="s">
        <v>166</v>
      </c>
      <c r="T303" s="0" t="s">
        <v>206</v>
      </c>
      <c r="U303" s="0" t="s">
        <v>249</v>
      </c>
    </row>
    <row r="304" customFormat="false" ht="15" hidden="false" customHeight="false" outlineLevel="0" collapsed="false">
      <c r="A304" s="0" t="s">
        <v>576</v>
      </c>
      <c r="B304" s="0" t="s">
        <v>4173</v>
      </c>
      <c r="C304" s="0" t="s">
        <v>577</v>
      </c>
      <c r="D304" s="0" t="s">
        <v>578</v>
      </c>
      <c r="E304" s="0" t="s">
        <v>4174</v>
      </c>
      <c r="F304" s="0" t="s">
        <v>4175</v>
      </c>
      <c r="G304" s="0" t="s">
        <v>579</v>
      </c>
      <c r="H304" s="0" t="s">
        <v>4176</v>
      </c>
      <c r="I304" s="0" t="s">
        <v>4177</v>
      </c>
      <c r="J304" s="0" t="s">
        <v>4178</v>
      </c>
      <c r="K304" s="0" t="s">
        <v>4179</v>
      </c>
      <c r="L304" s="0" t="s">
        <v>4180</v>
      </c>
      <c r="M304" s="0" t="s">
        <v>4181</v>
      </c>
      <c r="N304" s="0" t="s">
        <v>4182</v>
      </c>
      <c r="O304" s="0" t="s">
        <v>4183</v>
      </c>
      <c r="P304" s="0" t="n">
        <v>188</v>
      </c>
      <c r="Q304" s="0" t="n">
        <v>98</v>
      </c>
      <c r="R304" s="0" t="n">
        <v>118</v>
      </c>
      <c r="S304" s="0" t="s">
        <v>206</v>
      </c>
      <c r="T304" s="0" t="s">
        <v>166</v>
      </c>
      <c r="U304" s="0" t="s">
        <v>192</v>
      </c>
    </row>
    <row r="305" customFormat="false" ht="15" hidden="false" customHeight="false" outlineLevel="0" collapsed="false">
      <c r="A305" s="0" t="s">
        <v>580</v>
      </c>
      <c r="B305" s="0" t="s">
        <v>4184</v>
      </c>
      <c r="C305" s="0" t="s">
        <v>581</v>
      </c>
      <c r="D305" s="0" t="s">
        <v>582</v>
      </c>
      <c r="E305" s="0" t="s">
        <v>4185</v>
      </c>
      <c r="F305" s="0" t="s">
        <v>4186</v>
      </c>
      <c r="G305" s="0" t="s">
        <v>583</v>
      </c>
      <c r="H305" s="0" t="s">
        <v>4187</v>
      </c>
      <c r="I305" s="0" t="s">
        <v>4188</v>
      </c>
      <c r="J305" s="0" t="s">
        <v>4189</v>
      </c>
      <c r="K305" s="0" t="s">
        <v>4190</v>
      </c>
      <c r="L305" s="0" t="s">
        <v>4191</v>
      </c>
      <c r="M305" s="0" t="s">
        <v>4192</v>
      </c>
      <c r="N305" s="0" t="s">
        <v>4193</v>
      </c>
      <c r="O305" s="0" t="s">
        <v>4194</v>
      </c>
      <c r="P305" s="0" t="n">
        <v>128</v>
      </c>
      <c r="Q305" s="0" t="n">
        <v>118</v>
      </c>
      <c r="R305" s="0" t="n">
        <v>188</v>
      </c>
      <c r="S305" s="0" t="s">
        <v>214</v>
      </c>
      <c r="T305" s="0" t="s">
        <v>192</v>
      </c>
      <c r="U305" s="0" t="s">
        <v>206</v>
      </c>
    </row>
    <row r="306" customFormat="false" ht="15" hidden="false" customHeight="false" outlineLevel="0" collapsed="false">
      <c r="A306" s="0" t="s">
        <v>584</v>
      </c>
      <c r="B306" s="0" t="s">
        <v>4195</v>
      </c>
      <c r="C306" s="0" t="s">
        <v>585</v>
      </c>
      <c r="D306" s="0" t="s">
        <v>586</v>
      </c>
      <c r="E306" s="0" t="s">
        <v>4196</v>
      </c>
      <c r="F306" s="0" t="s">
        <v>4197</v>
      </c>
      <c r="G306" s="0" t="s">
        <v>587</v>
      </c>
      <c r="H306" s="0" t="s">
        <v>4198</v>
      </c>
      <c r="I306" s="0" t="s">
        <v>4199</v>
      </c>
      <c r="J306" s="0" t="s">
        <v>4200</v>
      </c>
      <c r="K306" s="0" t="s">
        <v>4201</v>
      </c>
      <c r="L306" s="0" t="s">
        <v>4202</v>
      </c>
      <c r="M306" s="0" t="s">
        <v>4203</v>
      </c>
      <c r="N306" s="0" t="s">
        <v>4204</v>
      </c>
      <c r="O306" s="0" t="s">
        <v>4205</v>
      </c>
      <c r="P306" s="0" t="n">
        <v>98</v>
      </c>
      <c r="Q306" s="0" t="n">
        <v>188</v>
      </c>
      <c r="R306" s="0" t="n">
        <v>198</v>
      </c>
      <c r="S306" s="0" t="s">
        <v>166</v>
      </c>
      <c r="T306" s="0" t="s">
        <v>206</v>
      </c>
      <c r="U306" s="0" t="s">
        <v>171</v>
      </c>
    </row>
    <row r="307" customFormat="false" ht="15" hidden="false" customHeight="false" outlineLevel="0" collapsed="false">
      <c r="A307" s="0" t="s">
        <v>588</v>
      </c>
      <c r="B307" s="0" t="s">
        <v>4206</v>
      </c>
      <c r="C307" s="0" t="s">
        <v>589</v>
      </c>
      <c r="D307" s="0" t="s">
        <v>590</v>
      </c>
      <c r="E307" s="0" t="s">
        <v>4207</v>
      </c>
      <c r="F307" s="0" t="s">
        <v>4208</v>
      </c>
      <c r="G307" s="0" t="s">
        <v>591</v>
      </c>
      <c r="H307" s="0" t="s">
        <v>4209</v>
      </c>
      <c r="I307" s="0" t="s">
        <v>4210</v>
      </c>
      <c r="J307" s="0" t="s">
        <v>4211</v>
      </c>
      <c r="K307" s="0" t="s">
        <v>4212</v>
      </c>
      <c r="L307" s="0" t="s">
        <v>4213</v>
      </c>
      <c r="M307" s="0" t="s">
        <v>4214</v>
      </c>
      <c r="N307" s="0" t="s">
        <v>4215</v>
      </c>
      <c r="O307" s="0" t="s">
        <v>4216</v>
      </c>
      <c r="P307" s="0" t="n">
        <v>138</v>
      </c>
      <c r="Q307" s="0" t="n">
        <v>98</v>
      </c>
      <c r="R307" s="0" t="n">
        <v>128</v>
      </c>
      <c r="S307" s="0" t="s">
        <v>219</v>
      </c>
      <c r="T307" s="0" t="s">
        <v>166</v>
      </c>
      <c r="U307" s="0" t="s">
        <v>214</v>
      </c>
    </row>
    <row r="308" customFormat="false" ht="15" hidden="false" customHeight="false" outlineLevel="0" collapsed="false">
      <c r="A308" s="0" t="s">
        <v>592</v>
      </c>
      <c r="B308" s="0" t="s">
        <v>4217</v>
      </c>
      <c r="C308" s="0" t="s">
        <v>593</v>
      </c>
      <c r="D308" s="0" t="s">
        <v>594</v>
      </c>
      <c r="E308" s="0" t="s">
        <v>4218</v>
      </c>
      <c r="F308" s="0" t="s">
        <v>4219</v>
      </c>
      <c r="G308" s="0" t="s">
        <v>595</v>
      </c>
      <c r="H308" s="0" t="s">
        <v>4220</v>
      </c>
      <c r="I308" s="0" t="s">
        <v>4221</v>
      </c>
      <c r="J308" s="0" t="s">
        <v>4222</v>
      </c>
      <c r="K308" s="0" t="s">
        <v>4223</v>
      </c>
      <c r="L308" s="0" t="s">
        <v>4224</v>
      </c>
      <c r="M308" s="0" t="s">
        <v>4225</v>
      </c>
      <c r="N308" s="0" t="s">
        <v>4226</v>
      </c>
      <c r="O308" s="0" t="s">
        <v>4227</v>
      </c>
      <c r="P308" s="0" t="n">
        <v>98</v>
      </c>
      <c r="Q308" s="0" t="n">
        <v>108</v>
      </c>
      <c r="R308" s="0" t="n">
        <v>168</v>
      </c>
      <c r="S308" s="0" t="s">
        <v>166</v>
      </c>
      <c r="T308" s="0" t="s">
        <v>202</v>
      </c>
      <c r="U308" s="0" t="s">
        <v>1204</v>
      </c>
    </row>
    <row r="320" customFormat="false" ht="15" hidden="false" customHeight="false" outlineLevel="0" collapsed="false">
      <c r="A320" s="0" t="s">
        <v>4124</v>
      </c>
    </row>
    <row r="321" customFormat="false" ht="15" hidden="false" customHeight="false" outlineLevel="0" collapsed="false">
      <c r="A321" s="0" t="s">
        <v>461</v>
      </c>
    </row>
    <row r="322" customFormat="false" ht="15" hidden="false" customHeight="false" outlineLevel="0" collapsed="false">
      <c r="A322" s="0" t="s">
        <v>4125</v>
      </c>
    </row>
    <row r="324" customFormat="false" ht="15" hidden="false" customHeight="false" outlineLevel="0" collapsed="false">
      <c r="A324" s="0" t="s">
        <v>463</v>
      </c>
    </row>
    <row r="325" customFormat="false" ht="15" hidden="false" customHeight="false" outlineLevel="0" collapsed="false">
      <c r="A325" s="0" t="s">
        <v>868</v>
      </c>
    </row>
    <row r="326" customFormat="false" ht="15" hidden="false" customHeight="false" outlineLevel="0" collapsed="false">
      <c r="A326" s="0" t="s">
        <v>838</v>
      </c>
    </row>
    <row r="328" customFormat="false" ht="15" hidden="false" customHeight="false" outlineLevel="0" collapsed="false">
      <c r="A328" s="0" t="s">
        <v>465</v>
      </c>
      <c r="B328" s="0" t="s">
        <v>4228</v>
      </c>
    </row>
    <row r="329" customFormat="false" ht="15" hidden="false" customHeight="false" outlineLevel="0" collapsed="false">
      <c r="A329" s="0" t="s">
        <v>4229</v>
      </c>
      <c r="B329" s="0" t="s">
        <v>4230</v>
      </c>
    </row>
    <row r="330" customFormat="false" ht="15" hidden="false" customHeight="false" outlineLevel="0" collapsed="false">
      <c r="A330" s="0" t="s">
        <v>2519</v>
      </c>
      <c r="B330" s="0" t="s">
        <v>4231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2026-10-06T02:53:44Z</dcterms:created>
  <dc:creator>Claude cho Peach</dc:creator>
  <dc:description>v1.8 · 06/10/2026 · Mùa 18 · Đại Ngàn Kỳ Bí · Bản vá 18.3b (đang chạy) · 18.4 ra 07/10/2026</dc:description>
  <cp:keywords>ĐTCL Đấu Trường Chân Lý Mùa 18 v1.8 06/10/2026</cp:keywords>
  <dc:language>en-US</dc:language>
  <cp:lastModifiedBy/>
  <dcterms:modified xsi:type="dcterms:W3CDTF">2026-10-06T02:53:46Z</dcterms:modified>
  <cp:revision>0</cp:revision>
  <dc:subject>Mùa 18 · Đại Ngàn Kỳ Bí · Bản vá 18.3b (đang chạy) · 18.4 ra 07/10/2026</dc:subject>
  <dc:title>ĐTCL Hướng Dẫn Thách Đấu Mùa 18 – v1.8 (06/10/2026)</dc:title>
  <cp:version>1.8</cp:version>
</cp:coreProperties>
</file>

<file path=docProps/custom.xml><?xml version="1.0" encoding="utf-8"?>
<Properties xmlns="http://schemas.openxmlformats.org/officeDocument/2006/custom-properties" xmlns:vt="http://schemas.openxmlformats.org/officeDocument/2006/docPropsVTypes"/>
</file>