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32" i="4"/>
  <c r="F51" i="5"/>
  <c r="F49"/>
  <c r="F42"/>
  <c r="E12" i="4"/>
  <c r="E11"/>
  <c r="E10"/>
  <c r="G12"/>
  <c r="G11"/>
  <c r="G10"/>
  <c r="G3"/>
  <c r="F46" i="5"/>
  <c r="F45"/>
  <c r="F38"/>
  <c r="F35"/>
  <c r="B21" i="1"/>
  <c r="F20" i="5"/>
  <c r="G5" i="4"/>
  <c r="E7"/>
  <c r="E6"/>
  <c r="G6"/>
  <c r="G7"/>
  <c r="G8"/>
  <c r="G9"/>
  <c r="G13"/>
  <c r="G14"/>
  <c r="G15"/>
  <c r="G16"/>
  <c r="G17"/>
  <c r="G18"/>
  <c r="G19"/>
  <c r="G20"/>
  <c r="D32" i="5"/>
  <c r="D31"/>
  <c r="D30"/>
  <c r="D29"/>
  <c r="D28"/>
  <c r="D27"/>
  <c r="D26"/>
  <c r="D25"/>
  <c r="D24"/>
  <c r="D23"/>
  <c r="D22"/>
  <c r="F22"/>
  <c r="F23"/>
  <c r="F24"/>
  <c r="F25"/>
  <c r="F26"/>
  <c r="F27"/>
  <c r="F28"/>
  <c r="F29"/>
  <c r="F30"/>
  <c r="F31"/>
  <c r="F32"/>
  <c r="F21"/>
  <c r="F17"/>
  <c r="F3"/>
  <c r="F10"/>
  <c r="F33"/>
  <c r="G4" i="4"/>
  <c r="F9" i="5"/>
  <c r="F5"/>
  <c r="F2"/>
  <c r="F19"/>
  <c r="F7"/>
  <c r="F8"/>
  <c r="F6"/>
  <c r="F13"/>
  <c r="F12"/>
  <c r="F40"/>
  <c r="F43"/>
  <c r="F44"/>
  <c r="F4"/>
  <c r="F14"/>
  <c r="F15"/>
  <c r="F16"/>
  <c r="F36"/>
  <c r="F11"/>
  <c r="F48"/>
  <c r="F37"/>
  <c r="F39"/>
  <c r="F47"/>
  <c r="F50"/>
  <c r="F52"/>
  <c r="F53"/>
  <c r="F54"/>
  <c r="F55"/>
  <c r="F56"/>
  <c r="F57"/>
  <c r="F58"/>
  <c r="F59"/>
  <c r="F60"/>
  <c r="F61"/>
  <c r="F62"/>
  <c r="G37" i="4" s="1"/>
  <c r="G2"/>
</calcChain>
</file>

<file path=xl/sharedStrings.xml><?xml version="1.0" encoding="utf-8"?>
<sst xmlns="http://schemas.openxmlformats.org/spreadsheetml/2006/main" count="255" uniqueCount="137">
  <si>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</si>
  <si>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</si>
  <si>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</si>
  <si>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</si>
  <si>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</si>
  <si>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</si>
  <si>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</si>
  <si>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</si>
  <si>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</si>
  <si>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</si>
  <si>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</si>
  <si>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</si>
  <si>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</si>
  <si>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</si>
  <si>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</si>
  <si>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</si>
  <si>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</si>
  <si>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</si>
  <si>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</si>
  <si>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</si>
  <si>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</si>
  <si>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</si>
  <si>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</si>
  <si>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</si>
  <si>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</si>
  <si>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橱柜定金200，现金：
左下柜750/m,右下柜850/m,上柜350/m,洗手间750；卫生间450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</si>
  <si>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</si>
  <si>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</si>
  <si>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</si>
  <si>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</si>
  <si>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</si>
  <si>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</si>
  <si>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</si>
  <si>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</si>
  <si>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</si>
  <si>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</si>
  <si>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</si>
  <si>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</si>
  <si>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</si>
  <si>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</si>
  <si>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</si>
  <si>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</si>
  <si>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</si>
  <si>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</si>
  <si>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</si>
  <si>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</si>
  <si>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</si>
  <si>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</si>
  <si>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</si>
  <si>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</si>
  <si>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</si>
  <si>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</si>
  <si>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</si>
  <si>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</si>
  <si>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</si>
  <si>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</si>
  <si>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</si>
  <si>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</si>
  <si>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</si>
  <si>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</si>
  <si>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</si>
  <si>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</si>
  <si>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</si>
  <si>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</si>
  <si>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</si>
  <si>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</si>
  <si>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</si>
  <si>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</si>
  <si>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</si>
  <si>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</si>
  <si>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</si>
  <si>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</si>
  <si>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</si>
  <si>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</si>
  <si>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</si>
  <si>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</si>
  <si>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</si>
  <si>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</si>
  <si>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</si>
  <si>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</si>
  <si>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</si>
  <si>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</si>
  <si>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</si>
  <si>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</si>
  <si>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</si>
  <si>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</si>
  <si>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</si>
  <si>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</si>
  <si>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</si>
  <si>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</si>
  <si>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</si>
  <si>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</si>
  <si>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</si>
  <si>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</si>
  <si>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</si>
  <si>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</si>
  <si>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</si>
  <si>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</si>
  <si>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</si>
  <si>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</si>
  <si>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</si>
  <si>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</si>
  <si>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</si>
  <si>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</si>
  <si>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</si>
  <si>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</si>
  <si>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</si>
  <si>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</si>
  <si>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</si>
  <si>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</si>
  <si>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</si>
  <si>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</si>
  <si>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</si>
  <si>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</si>
  <si>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丽居园建材市场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</si>
  <si>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</si>
  <si>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</si>
  <si>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</si>
  <si>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</si>
  <si>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</si>
  <si>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</si>
  <si>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</si>
  <si>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</si>
  <si>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</si>
  <si>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</si>
  <si>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</si>
  <si>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</si>
  <si>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</si>
  <si>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</si>
  <si>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</si>
  <si>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</si>
  <si>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</si>
  <si>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</si>
  <si>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</si>
  <si>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</si>
  <si>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淘宝网</t>
    <phoneticPr fontId="3" type="noConversion"/>
  </si>
  <si>
    <t>泥瓦木工阶段验收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</si>
</sst>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topLeftCell="A2" workbookViewId="0">
      <selection activeCell="B37" sqref="B3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1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1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1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1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>
        <f>SUM(B2:B20)</f>
        <v>440600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5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5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5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5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5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5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5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6"/>
  <sheetViews>
    <sheetView tabSelected="1" workbookViewId="0">
      <selection activeCell="G32" sqref="G32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86</v>
      </c>
      <c r="D6" s="4"/>
      <c r="E6" s="4">
        <f>-260</f>
        <v>-260</v>
      </c>
      <c r="F6" s="4">
        <v>1</v>
      </c>
      <c r="G6" s="1">
        <f t="shared" ref="G6:G20" si="1">E6*F6</f>
        <v>-260</v>
      </c>
      <c r="H6" s="4" t="s">
        <v>108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86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109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86</v>
      </c>
      <c r="D8" s="4"/>
      <c r="E8" s="4">
        <v>3.8</v>
      </c>
      <c r="F8" s="4">
        <v>100</v>
      </c>
      <c r="G8" s="1">
        <f t="shared" si="1"/>
        <v>380</v>
      </c>
      <c r="H8" s="4" t="s">
        <v>110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4">
        <v>41260</v>
      </c>
      <c r="B9" s="4" t="s">
        <v>105</v>
      </c>
      <c r="C9" s="4" t="s">
        <v>106</v>
      </c>
      <c r="D9" s="1"/>
      <c r="E9" s="1">
        <v>5240</v>
      </c>
      <c r="F9" s="1">
        <v>1</v>
      </c>
      <c r="G9" s="1">
        <f t="shared" si="1"/>
        <v>5240</v>
      </c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5">
        <v>41268</v>
      </c>
      <c r="B10" s="4" t="s">
        <v>18</v>
      </c>
      <c r="C10" s="4" t="s">
        <v>136</v>
      </c>
      <c r="D10" s="1"/>
      <c r="E10" s="1">
        <f>-450</f>
        <v>-450</v>
      </c>
      <c r="F10" s="1">
        <v>1</v>
      </c>
      <c r="G10" s="1">
        <f t="shared" si="1"/>
        <v>-450</v>
      </c>
      <c r="H10" s="4" t="s">
        <v>112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5">
        <v>41268</v>
      </c>
      <c r="B11" s="4" t="s">
        <v>18</v>
      </c>
      <c r="C11" s="4" t="s">
        <v>136</v>
      </c>
      <c r="D11" s="1"/>
      <c r="E11" s="1">
        <f>-108</f>
        <v>-108</v>
      </c>
      <c r="F11" s="1">
        <v>2</v>
      </c>
      <c r="G11" s="1">
        <f t="shared" si="1"/>
        <v>-216</v>
      </c>
      <c r="H11" s="4" t="s">
        <v>111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>
      <c r="A12" s="5">
        <v>41268</v>
      </c>
      <c r="B12" s="4" t="s">
        <v>18</v>
      </c>
      <c r="C12" s="4" t="s">
        <v>136</v>
      </c>
      <c r="D12" s="1"/>
      <c r="E12" s="1">
        <f>-100</f>
        <v>-100</v>
      </c>
      <c r="F12" s="1">
        <v>1</v>
      </c>
      <c r="G12" s="1">
        <f t="shared" si="1"/>
        <v>-100</v>
      </c>
      <c r="H12" s="4" t="s">
        <v>113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5"/>
      <c r="B13" s="4" t="s">
        <v>18</v>
      </c>
      <c r="C13" s="4" t="s">
        <v>107</v>
      </c>
      <c r="D13" s="1"/>
      <c r="E13" s="1">
        <v>5240</v>
      </c>
      <c r="F13" s="1">
        <v>2</v>
      </c>
      <c r="G13" s="1">
        <f t="shared" si="1"/>
        <v>10480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4"/>
      <c r="C14" s="1"/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>
        <f t="shared" si="1"/>
        <v>0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>
        <f t="shared" si="1"/>
        <v>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>
        <f t="shared" si="1"/>
        <v>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5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5"/>
      <c r="B29" s="1"/>
      <c r="C29" s="1"/>
      <c r="D29" s="1"/>
      <c r="E29" s="1"/>
      <c r="F29" s="1"/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5"/>
      <c r="B30" s="1"/>
      <c r="C30" s="1"/>
      <c r="D30" s="1"/>
      <c r="E30" s="1"/>
      <c r="F30" s="1"/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5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1"/>
      <c r="B32" s="1"/>
      <c r="C32" s="1"/>
      <c r="D32" s="1"/>
      <c r="E32" s="1"/>
      <c r="F32" s="1"/>
      <c r="G32" s="1">
        <f>SUM(G3:G31)</f>
        <v>20424</v>
      </c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15" t="s">
        <v>62</v>
      </c>
      <c r="G37" s="16">
        <f>SUM(G32+'装修-自购'!F62)</f>
        <v>64003.200000000004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6"/>
  <sheetViews>
    <sheetView zoomScale="115" zoomScaleNormal="11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E66" sqref="E66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67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85.5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54">
      <c r="A3" s="4" t="s">
        <v>14</v>
      </c>
      <c r="B3" s="4" t="s">
        <v>11</v>
      </c>
      <c r="C3" s="4" t="s">
        <v>15</v>
      </c>
      <c r="D3" s="4">
        <v>200</v>
      </c>
      <c r="E3" s="4">
        <v>1</v>
      </c>
      <c r="F3" s="1">
        <f>D3*E3</f>
        <v>200</v>
      </c>
      <c r="G3" s="4" t="s">
        <v>25</v>
      </c>
      <c r="H3" s="4"/>
      <c r="I3" s="3">
        <v>41216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54">
      <c r="A4" s="4" t="s">
        <v>16</v>
      </c>
      <c r="B4" s="4" t="s">
        <v>19</v>
      </c>
      <c r="C4" s="4" t="s">
        <v>15</v>
      </c>
      <c r="D4" s="4">
        <v>100</v>
      </c>
      <c r="E4" s="4">
        <v>1</v>
      </c>
      <c r="F4" s="1">
        <f t="shared" ref="F4:F61" si="0">D4*E4</f>
        <v>100</v>
      </c>
      <c r="G4" s="4" t="s">
        <v>66</v>
      </c>
      <c r="H4" s="4"/>
      <c r="I4" s="3">
        <v>41230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4" t="s">
        <v>30</v>
      </c>
      <c r="B5" s="4" t="s">
        <v>19</v>
      </c>
      <c r="C5" s="4" t="s">
        <v>21</v>
      </c>
      <c r="D5" s="4">
        <v>249</v>
      </c>
      <c r="E5" s="4">
        <v>1</v>
      </c>
      <c r="F5" s="1">
        <f>D5*E5</f>
        <v>249</v>
      </c>
      <c r="G5" s="4" t="s">
        <v>57</v>
      </c>
      <c r="H5" s="4"/>
      <c r="I5" s="3">
        <v>41231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4" t="s">
        <v>54</v>
      </c>
      <c r="B6" s="4" t="s">
        <v>19</v>
      </c>
      <c r="C6" s="4" t="s">
        <v>21</v>
      </c>
      <c r="D6" s="4">
        <v>2.2999999999999998</v>
      </c>
      <c r="E6" s="4">
        <v>30</v>
      </c>
      <c r="F6" s="1">
        <f>D6*E6</f>
        <v>69</v>
      </c>
      <c r="G6" s="4" t="s">
        <v>57</v>
      </c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4" t="s">
        <v>55</v>
      </c>
      <c r="B7" s="4" t="s">
        <v>19</v>
      </c>
      <c r="C7" s="4" t="s">
        <v>21</v>
      </c>
      <c r="D7" s="4">
        <v>1</v>
      </c>
      <c r="E7" s="4">
        <v>30</v>
      </c>
      <c r="F7" s="1">
        <f t="shared" ref="F7:F8" si="1">D7*E7</f>
        <v>30</v>
      </c>
      <c r="G7" s="4" t="s">
        <v>57</v>
      </c>
      <c r="H7" s="4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 t="s">
        <v>56</v>
      </c>
      <c r="B8" s="4" t="s">
        <v>19</v>
      </c>
      <c r="C8" s="4" t="s">
        <v>21</v>
      </c>
      <c r="D8" s="4">
        <v>3</v>
      </c>
      <c r="E8" s="4">
        <v>50</v>
      </c>
      <c r="F8" s="1">
        <f t="shared" si="1"/>
        <v>150</v>
      </c>
      <c r="G8" s="4" t="s">
        <v>57</v>
      </c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7.75">
      <c r="A9" s="4" t="s">
        <v>59</v>
      </c>
      <c r="B9" s="4" t="s">
        <v>36</v>
      </c>
      <c r="C9" s="4" t="s">
        <v>15</v>
      </c>
      <c r="D9" s="14">
        <v>1280</v>
      </c>
      <c r="E9" s="14">
        <v>1</v>
      </c>
      <c r="F9" s="14">
        <f>D9*E9</f>
        <v>1280</v>
      </c>
      <c r="G9" s="1" t="s">
        <v>58</v>
      </c>
      <c r="H9" s="1"/>
      <c r="I9" s="3">
        <v>41237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38</v>
      </c>
      <c r="B10" s="1" t="s">
        <v>41</v>
      </c>
      <c r="C10" s="4" t="s">
        <v>15</v>
      </c>
      <c r="D10" s="1">
        <v>4.2</v>
      </c>
      <c r="E10" s="1">
        <v>176</v>
      </c>
      <c r="F10" s="1">
        <f>D10*E10</f>
        <v>739.2</v>
      </c>
      <c r="G10" s="1" t="s">
        <v>90</v>
      </c>
      <c r="H10" s="1"/>
      <c r="I10" s="3">
        <v>41253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39</v>
      </c>
      <c r="B11" s="1" t="s">
        <v>41</v>
      </c>
      <c r="C11" s="4" t="s">
        <v>15</v>
      </c>
      <c r="D11" s="1">
        <v>4.5</v>
      </c>
      <c r="E11" s="1">
        <v>280</v>
      </c>
      <c r="F11" s="1">
        <f>D11*E11</f>
        <v>1260</v>
      </c>
      <c r="G11" s="1" t="s">
        <v>90</v>
      </c>
      <c r="H11" s="1"/>
      <c r="I11" s="3">
        <v>41253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>
      <c r="A12" s="4" t="s">
        <v>60</v>
      </c>
      <c r="B12" s="4" t="s">
        <v>51</v>
      </c>
      <c r="C12" s="4" t="s">
        <v>15</v>
      </c>
      <c r="D12" s="4">
        <v>50</v>
      </c>
      <c r="E12" s="4">
        <v>1</v>
      </c>
      <c r="F12" s="1">
        <f t="shared" ref="F12:F13" si="2">D12*E12</f>
        <v>50</v>
      </c>
      <c r="G12" s="4"/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08">
      <c r="A13" s="4" t="s">
        <v>52</v>
      </c>
      <c r="B13" s="4" t="s">
        <v>19</v>
      </c>
      <c r="C13" s="4" t="s">
        <v>15</v>
      </c>
      <c r="D13" s="4">
        <v>116</v>
      </c>
      <c r="E13" s="4">
        <v>1</v>
      </c>
      <c r="F13" s="1">
        <f t="shared" si="2"/>
        <v>116</v>
      </c>
      <c r="G13" s="4" t="s">
        <v>71</v>
      </c>
      <c r="H13" s="4" t="s">
        <v>73</v>
      </c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4" t="s">
        <v>27</v>
      </c>
      <c r="B14" s="4" t="s">
        <v>19</v>
      </c>
      <c r="C14" s="4" t="s">
        <v>15</v>
      </c>
      <c r="D14" s="4">
        <v>85</v>
      </c>
      <c r="E14" s="4">
        <v>4</v>
      </c>
      <c r="F14" s="1">
        <f t="shared" si="0"/>
        <v>340</v>
      </c>
      <c r="G14" s="4" t="s">
        <v>53</v>
      </c>
      <c r="H14" s="4" t="s">
        <v>73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4" t="s">
        <v>28</v>
      </c>
      <c r="B15" s="4" t="s">
        <v>19</v>
      </c>
      <c r="C15" s="4" t="s">
        <v>15</v>
      </c>
      <c r="D15" s="4">
        <v>140</v>
      </c>
      <c r="E15" s="4">
        <v>6</v>
      </c>
      <c r="F15" s="1">
        <f t="shared" si="0"/>
        <v>840</v>
      </c>
      <c r="G15" s="4"/>
      <c r="H15" s="4" t="s">
        <v>73</v>
      </c>
      <c r="I15" s="3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29</v>
      </c>
      <c r="B16" s="4" t="s">
        <v>19</v>
      </c>
      <c r="C16" s="4" t="s">
        <v>15</v>
      </c>
      <c r="D16" s="4">
        <v>2.5</v>
      </c>
      <c r="E16" s="4">
        <v>50</v>
      </c>
      <c r="F16" s="1">
        <f t="shared" si="0"/>
        <v>125</v>
      </c>
      <c r="G16" s="4"/>
      <c r="H16" s="4" t="s">
        <v>73</v>
      </c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69</v>
      </c>
      <c r="B17" s="4" t="s">
        <v>70</v>
      </c>
      <c r="C17" s="4" t="s">
        <v>15</v>
      </c>
      <c r="D17" s="4">
        <v>2.5</v>
      </c>
      <c r="E17" s="4">
        <v>100</v>
      </c>
      <c r="F17" s="1">
        <f t="shared" si="0"/>
        <v>250</v>
      </c>
      <c r="G17" s="4"/>
      <c r="H17" s="4" t="s">
        <v>73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/>
      <c r="B18" s="4"/>
      <c r="C18" s="4"/>
      <c r="D18" s="4"/>
      <c r="E18" s="4"/>
      <c r="F18" s="1">
        <v>-21</v>
      </c>
      <c r="G18" s="4" t="s">
        <v>72</v>
      </c>
      <c r="H18" s="4" t="s">
        <v>73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18" customFormat="1" ht="27">
      <c r="A19" s="19" t="s">
        <v>63</v>
      </c>
      <c r="B19" s="19" t="s">
        <v>11</v>
      </c>
      <c r="C19" s="19" t="s">
        <v>15</v>
      </c>
      <c r="D19" s="22">
        <v>226</v>
      </c>
      <c r="E19" s="19">
        <v>1</v>
      </c>
      <c r="F19" s="20">
        <f t="shared" si="0"/>
        <v>226</v>
      </c>
      <c r="G19" s="19"/>
      <c r="H19" s="19" t="s">
        <v>74</v>
      </c>
      <c r="I19" s="2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s="18" customFormat="1" ht="27">
      <c r="A20" s="19" t="s">
        <v>87</v>
      </c>
      <c r="B20" s="19" t="s">
        <v>88</v>
      </c>
      <c r="C20" s="19" t="s">
        <v>15</v>
      </c>
      <c r="D20" s="22">
        <v>180</v>
      </c>
      <c r="E20" s="19">
        <v>1</v>
      </c>
      <c r="F20" s="20">
        <f t="shared" si="0"/>
        <v>180</v>
      </c>
      <c r="G20" s="19"/>
      <c r="H20" s="19"/>
      <c r="I20" s="2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>
      <c r="A21" s="4" t="s">
        <v>34</v>
      </c>
      <c r="B21" s="4" t="s">
        <v>19</v>
      </c>
      <c r="C21" s="4" t="s">
        <v>15</v>
      </c>
      <c r="D21" s="4">
        <v>6.8</v>
      </c>
      <c r="E21" s="4">
        <v>42</v>
      </c>
      <c r="F21" s="1">
        <f>D21*E21</f>
        <v>285.59999999999997</v>
      </c>
      <c r="G21" s="4"/>
      <c r="H21" s="4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4" t="s">
        <v>68</v>
      </c>
      <c r="B22" s="4" t="s">
        <v>19</v>
      </c>
      <c r="C22" s="4" t="s">
        <v>15</v>
      </c>
      <c r="D22" s="4">
        <f>5.98*0.68</f>
        <v>4.0664000000000007</v>
      </c>
      <c r="E22" s="4">
        <v>3</v>
      </c>
      <c r="F22" s="1">
        <f>D22*E22</f>
        <v>12.199200000000001</v>
      </c>
      <c r="G22" s="4" t="s">
        <v>75</v>
      </c>
      <c r="H22" s="4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4" t="s">
        <v>68</v>
      </c>
      <c r="B23" s="4" t="s">
        <v>19</v>
      </c>
      <c r="C23" s="4" t="s">
        <v>15</v>
      </c>
      <c r="D23" s="4">
        <f>8.25*0.68</f>
        <v>5.61</v>
      </c>
      <c r="E23" s="4">
        <v>30</v>
      </c>
      <c r="F23" s="1">
        <f t="shared" ref="F23:F32" si="3">D23*E23</f>
        <v>168.3</v>
      </c>
      <c r="G23" s="4" t="s">
        <v>76</v>
      </c>
      <c r="H23" s="4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4" t="s">
        <v>68</v>
      </c>
      <c r="B24" s="4" t="s">
        <v>19</v>
      </c>
      <c r="C24" s="4" t="s">
        <v>15</v>
      </c>
      <c r="D24" s="4">
        <f>7.62*0.68</f>
        <v>5.1816000000000004</v>
      </c>
      <c r="E24" s="4">
        <v>10</v>
      </c>
      <c r="F24" s="1">
        <f t="shared" si="3"/>
        <v>51.816000000000003</v>
      </c>
      <c r="G24" s="4" t="s">
        <v>77</v>
      </c>
      <c r="H24" s="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4" t="s">
        <v>68</v>
      </c>
      <c r="B25" s="4" t="s">
        <v>19</v>
      </c>
      <c r="C25" s="4" t="s">
        <v>15</v>
      </c>
      <c r="D25" s="4">
        <f>10.87*0.68</f>
        <v>7.3916000000000004</v>
      </c>
      <c r="E25" s="4">
        <v>7</v>
      </c>
      <c r="F25" s="1">
        <f t="shared" si="3"/>
        <v>51.741200000000006</v>
      </c>
      <c r="G25" s="4" t="s">
        <v>78</v>
      </c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68</v>
      </c>
      <c r="B26" s="4" t="s">
        <v>19</v>
      </c>
      <c r="C26" s="4" t="s">
        <v>15</v>
      </c>
      <c r="D26" s="4">
        <f>40.97*0.68</f>
        <v>27.8596</v>
      </c>
      <c r="E26" s="4">
        <v>8</v>
      </c>
      <c r="F26" s="1">
        <f t="shared" si="3"/>
        <v>222.8768</v>
      </c>
      <c r="G26" s="4" t="s">
        <v>79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68</v>
      </c>
      <c r="B27" s="4" t="s">
        <v>19</v>
      </c>
      <c r="C27" s="4" t="s">
        <v>15</v>
      </c>
      <c r="D27" s="4">
        <f>33.8*0.68</f>
        <v>22.983999999999998</v>
      </c>
      <c r="E27" s="4">
        <v>2</v>
      </c>
      <c r="F27" s="1">
        <f t="shared" si="3"/>
        <v>45.967999999999996</v>
      </c>
      <c r="G27" s="4" t="s">
        <v>80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68</v>
      </c>
      <c r="B28" s="4" t="s">
        <v>19</v>
      </c>
      <c r="C28" s="4" t="s">
        <v>15</v>
      </c>
      <c r="D28" s="4">
        <f>38.95*0.68</f>
        <v>26.486000000000004</v>
      </c>
      <c r="E28" s="4">
        <v>1</v>
      </c>
      <c r="F28" s="1">
        <f t="shared" si="3"/>
        <v>26.486000000000004</v>
      </c>
      <c r="G28" s="4" t="s">
        <v>81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>
      <c r="A29" s="4" t="s">
        <v>68</v>
      </c>
      <c r="B29" s="4" t="s">
        <v>19</v>
      </c>
      <c r="C29" s="4" t="s">
        <v>15</v>
      </c>
      <c r="D29" s="4">
        <f>44.71*0.68</f>
        <v>30.402800000000003</v>
      </c>
      <c r="E29" s="4">
        <v>1</v>
      </c>
      <c r="F29" s="1">
        <f t="shared" si="3"/>
        <v>30.402800000000003</v>
      </c>
      <c r="G29" s="4" t="s">
        <v>82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68</v>
      </c>
      <c r="B30" s="4" t="s">
        <v>19</v>
      </c>
      <c r="C30" s="4" t="s">
        <v>15</v>
      </c>
      <c r="D30" s="4">
        <f>2.93*0.68</f>
        <v>1.9924000000000002</v>
      </c>
      <c r="E30" s="4">
        <v>10</v>
      </c>
      <c r="F30" s="1">
        <f t="shared" si="3"/>
        <v>19.924000000000003</v>
      </c>
      <c r="G30" s="4" t="s">
        <v>83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68</v>
      </c>
      <c r="B31" s="4" t="s">
        <v>19</v>
      </c>
      <c r="C31" s="4" t="s">
        <v>15</v>
      </c>
      <c r="D31" s="4">
        <f>8.7*0.68</f>
        <v>5.9160000000000004</v>
      </c>
      <c r="E31" s="4">
        <v>40</v>
      </c>
      <c r="F31" s="1">
        <f t="shared" si="3"/>
        <v>236.64000000000001</v>
      </c>
      <c r="G31" s="4" t="s">
        <v>84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68</v>
      </c>
      <c r="B32" s="4" t="s">
        <v>19</v>
      </c>
      <c r="C32" s="4" t="s">
        <v>15</v>
      </c>
      <c r="D32" s="4">
        <f>0*0.68</f>
        <v>0</v>
      </c>
      <c r="E32" s="4">
        <v>3</v>
      </c>
      <c r="F32" s="1">
        <f t="shared" si="3"/>
        <v>0</v>
      </c>
      <c r="G32" s="4" t="s">
        <v>85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7">
      <c r="A33" s="4" t="s">
        <v>64</v>
      </c>
      <c r="B33" s="4" t="s">
        <v>65</v>
      </c>
      <c r="C33" s="4" t="s">
        <v>15</v>
      </c>
      <c r="D33" s="4">
        <v>1.1000000000000001</v>
      </c>
      <c r="E33" s="4">
        <v>200</v>
      </c>
      <c r="F33" s="1">
        <f t="shared" si="0"/>
        <v>220.00000000000003</v>
      </c>
      <c r="G33" s="4"/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4"/>
      <c r="B34" s="4"/>
      <c r="C34" s="4"/>
      <c r="D34" s="23"/>
      <c r="E34" s="4"/>
      <c r="F34" s="1">
        <v>-151.95400000000001</v>
      </c>
      <c r="G34" s="4" t="s">
        <v>89</v>
      </c>
      <c r="H34" s="4"/>
      <c r="I34" s="3">
        <v>41191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92</v>
      </c>
      <c r="B35" s="4" t="s">
        <v>88</v>
      </c>
      <c r="C35" s="4" t="s">
        <v>15</v>
      </c>
      <c r="D35">
        <v>5400</v>
      </c>
      <c r="E35" s="4">
        <v>1</v>
      </c>
      <c r="F35" s="1">
        <f t="shared" si="0"/>
        <v>5400</v>
      </c>
      <c r="G35" s="4"/>
      <c r="H35" s="4"/>
      <c r="I35" s="3">
        <v>41276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27">
      <c r="A36" s="4" t="s">
        <v>35</v>
      </c>
      <c r="B36" s="4" t="s">
        <v>19</v>
      </c>
      <c r="C36" s="4" t="s">
        <v>100</v>
      </c>
      <c r="D36" s="1">
        <v>50</v>
      </c>
      <c r="E36" s="1">
        <v>1</v>
      </c>
      <c r="F36" s="1">
        <f t="shared" si="0"/>
        <v>50</v>
      </c>
      <c r="G36" s="1" t="s">
        <v>101</v>
      </c>
      <c r="H36" s="1"/>
      <c r="I36" s="3">
        <v>41265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42</v>
      </c>
      <c r="B37" s="4" t="s">
        <v>43</v>
      </c>
      <c r="C37" s="4" t="s">
        <v>95</v>
      </c>
      <c r="D37" s="1">
        <v>509</v>
      </c>
      <c r="E37" s="1">
        <v>1</v>
      </c>
      <c r="F37" s="1">
        <f>D37*E37</f>
        <v>509</v>
      </c>
      <c r="G37" s="1" t="s">
        <v>93</v>
      </c>
      <c r="H37" s="1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37</v>
      </c>
      <c r="B38" s="4" t="s">
        <v>40</v>
      </c>
      <c r="C38" s="4" t="s">
        <v>94</v>
      </c>
      <c r="D38" s="1"/>
      <c r="E38" s="1"/>
      <c r="F38" s="1">
        <f t="shared" si="0"/>
        <v>0</v>
      </c>
      <c r="G38" s="1"/>
      <c r="H38" s="1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7">
      <c r="A39" s="4" t="s">
        <v>44</v>
      </c>
      <c r="B39" s="4" t="s">
        <v>40</v>
      </c>
      <c r="C39" s="4" t="s">
        <v>94</v>
      </c>
      <c r="D39" s="1">
        <v>240</v>
      </c>
      <c r="E39" s="1">
        <v>1</v>
      </c>
      <c r="F39" s="1">
        <f>D39*E39</f>
        <v>240</v>
      </c>
      <c r="G39" s="1"/>
      <c r="H39" s="1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44</v>
      </c>
      <c r="B40" s="4" t="s">
        <v>17</v>
      </c>
      <c r="C40" s="4" t="s">
        <v>114</v>
      </c>
      <c r="D40" s="1">
        <v>600</v>
      </c>
      <c r="E40" s="1">
        <v>1</v>
      </c>
      <c r="F40" s="1">
        <f t="shared" ref="F40:F46" si="4">D40*E40</f>
        <v>600</v>
      </c>
      <c r="G40" s="1"/>
      <c r="H40" s="1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133</v>
      </c>
      <c r="B41" s="4" t="s">
        <v>134</v>
      </c>
      <c r="C41" s="4" t="s">
        <v>135</v>
      </c>
      <c r="D41" s="1"/>
      <c r="E41" s="1"/>
      <c r="F41" s="1"/>
      <c r="G41" s="1"/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44</v>
      </c>
      <c r="B42" s="4" t="s">
        <v>115</v>
      </c>
      <c r="C42" s="4" t="s">
        <v>114</v>
      </c>
      <c r="D42" s="1">
        <v>260</v>
      </c>
      <c r="E42" s="1">
        <v>1</v>
      </c>
      <c r="F42" s="1">
        <f t="shared" si="4"/>
        <v>260</v>
      </c>
      <c r="G42" s="1"/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44</v>
      </c>
      <c r="B43" s="4" t="s">
        <v>45</v>
      </c>
      <c r="C43" s="4" t="s">
        <v>116</v>
      </c>
      <c r="D43" s="1">
        <v>300</v>
      </c>
      <c r="E43" s="1">
        <v>2</v>
      </c>
      <c r="F43" s="1">
        <f t="shared" si="4"/>
        <v>600</v>
      </c>
      <c r="G43" s="1"/>
      <c r="H43" s="1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.75">
      <c r="A44" s="4" t="s">
        <v>46</v>
      </c>
      <c r="B44" s="4" t="s">
        <v>96</v>
      </c>
      <c r="C44" s="1" t="s">
        <v>97</v>
      </c>
      <c r="D44" s="1">
        <v>13</v>
      </c>
      <c r="E44" s="1">
        <v>14</v>
      </c>
      <c r="F44" s="1">
        <f t="shared" si="4"/>
        <v>182</v>
      </c>
      <c r="G44" s="1"/>
      <c r="H44" s="1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.75">
      <c r="A45" s="4" t="s">
        <v>98</v>
      </c>
      <c r="B45" s="4" t="s">
        <v>99</v>
      </c>
      <c r="C45" s="1" t="s">
        <v>97</v>
      </c>
      <c r="D45" s="1">
        <v>75</v>
      </c>
      <c r="E45" s="1">
        <v>2</v>
      </c>
      <c r="F45" s="1">
        <f t="shared" si="4"/>
        <v>150</v>
      </c>
      <c r="G45" s="1"/>
      <c r="H45" s="1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.75">
      <c r="A46" s="4" t="s">
        <v>102</v>
      </c>
      <c r="B46" s="4" t="s">
        <v>103</v>
      </c>
      <c r="C46" s="1" t="s">
        <v>104</v>
      </c>
      <c r="D46" s="1">
        <v>140</v>
      </c>
      <c r="E46" s="1">
        <v>3</v>
      </c>
      <c r="F46" s="1">
        <f t="shared" si="4"/>
        <v>420</v>
      </c>
      <c r="G46" s="1"/>
      <c r="H46" s="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7">
      <c r="A47" s="4" t="s">
        <v>91</v>
      </c>
      <c r="B47" s="1"/>
      <c r="C47" s="4" t="s">
        <v>116</v>
      </c>
      <c r="D47" s="1">
        <v>750</v>
      </c>
      <c r="E47" s="1">
        <v>1</v>
      </c>
      <c r="F47" s="1">
        <f t="shared" si="0"/>
        <v>750</v>
      </c>
      <c r="G47" s="1"/>
      <c r="H47" s="1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123</v>
      </c>
      <c r="B48" s="1" t="s">
        <v>61</v>
      </c>
      <c r="C48" s="4" t="s">
        <v>117</v>
      </c>
      <c r="D48" s="1">
        <v>240</v>
      </c>
      <c r="E48" s="1">
        <v>55</v>
      </c>
      <c r="F48" s="1">
        <f>D48*E48</f>
        <v>13200</v>
      </c>
      <c r="G48" s="1"/>
      <c r="H48" s="1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124</v>
      </c>
      <c r="B49" s="1" t="s">
        <v>61</v>
      </c>
      <c r="C49" s="4" t="s">
        <v>117</v>
      </c>
      <c r="D49" s="1">
        <v>40</v>
      </c>
      <c r="E49" s="1">
        <v>55</v>
      </c>
      <c r="F49" s="1">
        <f>D49*E49</f>
        <v>2200</v>
      </c>
      <c r="G49" s="1" t="s">
        <v>121</v>
      </c>
      <c r="H49" s="1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40.5">
      <c r="A50" s="4" t="s">
        <v>125</v>
      </c>
      <c r="B50" s="1" t="s">
        <v>61</v>
      </c>
      <c r="C50" s="4" t="s">
        <v>117</v>
      </c>
      <c r="D50" s="1">
        <v>3</v>
      </c>
      <c r="E50" s="1">
        <v>55</v>
      </c>
      <c r="F50" s="1">
        <f t="shared" si="0"/>
        <v>165</v>
      </c>
      <c r="G50" s="4" t="s">
        <v>122</v>
      </c>
      <c r="H50" s="1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">
      <c r="A51" s="4" t="s">
        <v>126</v>
      </c>
      <c r="B51" s="1" t="s">
        <v>61</v>
      </c>
      <c r="C51" s="4" t="s">
        <v>117</v>
      </c>
      <c r="D51" s="1">
        <v>100</v>
      </c>
      <c r="E51" s="1">
        <v>1</v>
      </c>
      <c r="F51" s="1">
        <f t="shared" si="0"/>
        <v>100</v>
      </c>
      <c r="G51" s="4" t="s">
        <v>127</v>
      </c>
      <c r="H51" s="1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55.5">
      <c r="A52" s="4" t="s">
        <v>118</v>
      </c>
      <c r="B52" s="4" t="s">
        <v>119</v>
      </c>
      <c r="C52" s="1" t="s">
        <v>120</v>
      </c>
      <c r="D52" s="1">
        <v>3000</v>
      </c>
      <c r="E52" s="1">
        <v>1</v>
      </c>
      <c r="F52" s="1">
        <f t="shared" si="0"/>
        <v>3000</v>
      </c>
      <c r="G52" s="1" t="s">
        <v>128</v>
      </c>
      <c r="H52" s="1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4" t="s">
        <v>129</v>
      </c>
      <c r="B53" s="4" t="s">
        <v>131</v>
      </c>
      <c r="C53" s="1"/>
      <c r="D53" s="1"/>
      <c r="E53" s="1"/>
      <c r="F53" s="1">
        <f t="shared" si="0"/>
        <v>0</v>
      </c>
      <c r="G53" s="1"/>
      <c r="H53" s="1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4" t="s">
        <v>130</v>
      </c>
      <c r="B54" s="4" t="s">
        <v>132</v>
      </c>
      <c r="C54" s="1"/>
      <c r="D54" s="1"/>
      <c r="E54" s="1"/>
      <c r="F54" s="1">
        <f t="shared" si="0"/>
        <v>0</v>
      </c>
      <c r="G54" s="1"/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1"/>
      <c r="B55" s="1"/>
      <c r="C55" s="1"/>
      <c r="D55" s="1"/>
      <c r="E55" s="1"/>
      <c r="F55" s="1">
        <f t="shared" si="0"/>
        <v>0</v>
      </c>
      <c r="G55" s="1"/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1"/>
      <c r="B56" s="1"/>
      <c r="C56" s="1"/>
      <c r="D56" s="1"/>
      <c r="E56" s="1"/>
      <c r="F56" s="1">
        <f t="shared" si="0"/>
        <v>0</v>
      </c>
      <c r="G56" s="1"/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1"/>
      <c r="B57" s="1"/>
      <c r="C57" s="1"/>
      <c r="D57" s="1"/>
      <c r="E57" s="1"/>
      <c r="F57" s="1">
        <f t="shared" si="0"/>
        <v>0</v>
      </c>
      <c r="G57" s="1"/>
      <c r="H57" s="1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1"/>
      <c r="B58" s="1"/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"/>
      <c r="B59" s="1"/>
      <c r="C59" s="1"/>
      <c r="D59" s="1"/>
      <c r="E59" s="1"/>
      <c r="F59" s="1">
        <f t="shared" si="0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0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0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>SUM(F2:F61)</f>
        <v>43579.200000000004</v>
      </c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2012-12-23T10:12:48Z</dcterms:modified>
</cp:coreProperties>
</file>