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667CB925-5846-4E05-A0C5-ABDC57F5DBE0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F96" i="1" l="1"/>
  <c r="F95" i="1"/>
  <c r="F93" i="1"/>
  <c r="F92" i="1"/>
  <c r="F91" i="1"/>
  <c r="F90" i="1"/>
  <c r="F89" i="1"/>
  <c r="F88" i="1"/>
  <c r="F87" i="1"/>
  <c r="F94" i="1" s="1"/>
  <c r="F85" i="1"/>
  <c r="F84" i="1"/>
  <c r="F83" i="1"/>
  <c r="F82" i="1"/>
  <c r="F81" i="1"/>
  <c r="F86" i="1" s="1"/>
  <c r="F79" i="1"/>
  <c r="F78" i="1"/>
  <c r="F76" i="1"/>
  <c r="F77" i="1" s="1"/>
  <c r="F75" i="1"/>
  <c r="F73" i="1"/>
  <c r="F72" i="1"/>
  <c r="F74" i="1" s="1"/>
  <c r="F70" i="1"/>
  <c r="F69" i="1"/>
  <c r="F71" i="1" s="1"/>
  <c r="F68" i="1"/>
  <c r="F67" i="1"/>
  <c r="F66" i="1"/>
  <c r="F65" i="1"/>
  <c r="H59" i="1"/>
  <c r="H60" i="1" s="1"/>
  <c r="F59" i="1"/>
  <c r="F60" i="1" s="1"/>
  <c r="H57" i="1"/>
  <c r="H58" i="1" s="1"/>
  <c r="F57" i="1"/>
  <c r="F58" i="1" s="1"/>
  <c r="H55" i="1"/>
  <c r="F55" i="1"/>
  <c r="H54" i="1"/>
  <c r="F54" i="1"/>
  <c r="H53" i="1"/>
  <c r="I53" i="1" s="1"/>
  <c r="F53" i="1"/>
  <c r="H52" i="1"/>
  <c r="F52" i="1"/>
  <c r="H50" i="1"/>
  <c r="F50" i="1"/>
  <c r="F51" i="1" s="1"/>
  <c r="H48" i="1"/>
  <c r="I48" i="1" s="1"/>
  <c r="F48" i="1"/>
  <c r="H47" i="1"/>
  <c r="F47" i="1"/>
  <c r="H46" i="1"/>
  <c r="I46" i="1" s="1"/>
  <c r="F46" i="1"/>
  <c r="H44" i="1"/>
  <c r="F44" i="1"/>
  <c r="H43" i="1"/>
  <c r="F43" i="1"/>
  <c r="F45" i="1" l="1"/>
  <c r="F49" i="1"/>
  <c r="I50" i="1"/>
  <c r="I54" i="1"/>
  <c r="I43" i="1"/>
  <c r="H45" i="1"/>
  <c r="I45" i="1" s="1"/>
  <c r="H51" i="1"/>
  <c r="I51" i="1" s="1"/>
  <c r="F56" i="1"/>
  <c r="F61" i="1" s="1"/>
  <c r="H56" i="1"/>
  <c r="I56" i="1" s="1"/>
  <c r="I47" i="1"/>
  <c r="I52" i="1"/>
  <c r="F80" i="1"/>
  <c r="I58" i="1"/>
  <c r="I60" i="1"/>
  <c r="I59" i="1"/>
  <c r="I57" i="1"/>
  <c r="H49" i="1"/>
  <c r="I49" i="1" s="1"/>
  <c r="I55" i="1"/>
  <c r="I44" i="1"/>
  <c r="H61" i="1" l="1"/>
  <c r="I61" i="1" s="1"/>
  <c r="F37" i="1" l="1"/>
  <c r="F35" i="1"/>
  <c r="F34" i="1"/>
  <c r="F30" i="1"/>
  <c r="F31" i="1"/>
  <c r="F32" i="1"/>
  <c r="F29" i="1"/>
  <c r="F26" i="1"/>
  <c r="I26" i="1" s="1"/>
  <c r="F27" i="1"/>
  <c r="F25" i="1"/>
  <c r="F22" i="1"/>
  <c r="F23" i="1"/>
  <c r="F21" i="1"/>
  <c r="F18" i="1"/>
  <c r="F19" i="1"/>
  <c r="I19" i="1" s="1"/>
  <c r="F15" i="1"/>
  <c r="I15" i="1" s="1"/>
  <c r="F16" i="1"/>
  <c r="F17" i="1"/>
  <c r="F14" i="1"/>
  <c r="F7" i="1"/>
  <c r="F8" i="1"/>
  <c r="F9" i="1"/>
  <c r="F10" i="1"/>
  <c r="F11" i="1"/>
  <c r="F12" i="1"/>
  <c r="F6" i="1"/>
  <c r="H15" i="1"/>
  <c r="H16" i="1"/>
  <c r="H17" i="1"/>
  <c r="H18" i="1"/>
  <c r="H19" i="1"/>
  <c r="H21" i="1"/>
  <c r="H22" i="1"/>
  <c r="H23" i="1"/>
  <c r="H25" i="1"/>
  <c r="H26" i="1"/>
  <c r="H27" i="1"/>
  <c r="H29" i="1"/>
  <c r="H30" i="1"/>
  <c r="I30" i="1" s="1"/>
  <c r="H31" i="1"/>
  <c r="I31" i="1" s="1"/>
  <c r="H32" i="1"/>
  <c r="H34" i="1"/>
  <c r="H35" i="1"/>
  <c r="H37" i="1"/>
  <c r="H38" i="1" s="1"/>
  <c r="H14" i="1"/>
  <c r="H7" i="1"/>
  <c r="H8" i="1"/>
  <c r="H9" i="1"/>
  <c r="H10" i="1"/>
  <c r="H11" i="1"/>
  <c r="H12" i="1"/>
  <c r="H6" i="1"/>
  <c r="I21" i="1" l="1"/>
  <c r="I8" i="1"/>
  <c r="H28" i="1"/>
  <c r="H36" i="1"/>
  <c r="H39" i="1" s="1"/>
  <c r="I6" i="1"/>
  <c r="I17" i="1"/>
  <c r="I25" i="1"/>
  <c r="I35" i="1"/>
  <c r="I10" i="1"/>
  <c r="I22" i="1"/>
  <c r="I12" i="1"/>
  <c r="I16" i="1"/>
  <c r="I27" i="1"/>
  <c r="I37" i="1"/>
  <c r="I11" i="1"/>
  <c r="H24" i="1"/>
  <c r="I18" i="1"/>
  <c r="I32" i="1"/>
  <c r="H20" i="1"/>
  <c r="H33" i="1"/>
  <c r="H13" i="1"/>
  <c r="I7" i="1"/>
  <c r="I23" i="1"/>
  <c r="I9" i="1"/>
  <c r="I14" i="1"/>
  <c r="I34" i="1"/>
  <c r="I29" i="1"/>
  <c r="F38" i="1"/>
  <c r="I38" i="1" s="1"/>
  <c r="F24" i="1" l="1"/>
  <c r="I24" i="1" s="1"/>
  <c r="F36" i="1"/>
  <c r="F13" i="1"/>
  <c r="I13" i="1" s="1"/>
  <c r="F33" i="1"/>
  <c r="I33" i="1" s="1"/>
  <c r="F28" i="1"/>
  <c r="I28" i="1" s="1"/>
  <c r="F20" i="1"/>
  <c r="I20" i="1" s="1"/>
  <c r="F39" i="1" l="1"/>
  <c r="I36" i="1"/>
  <c r="I39" i="1" l="1"/>
</calcChain>
</file>

<file path=xl/sharedStrings.xml><?xml version="1.0" encoding="utf-8"?>
<sst xmlns="http://schemas.openxmlformats.org/spreadsheetml/2006/main" count="127" uniqueCount="86">
  <si>
    <t>TDV</t>
  </si>
  <si>
    <t>STT</t>
  </si>
  <si>
    <t xml:space="preserve">TÊN THUỐC </t>
  </si>
  <si>
    <t xml:space="preserve">ĐƠN GIÁ </t>
  </si>
  <si>
    <t>TỔNG SL</t>
  </si>
  <si>
    <t>TỔNG DS</t>
  </si>
  <si>
    <t>Viễn</t>
  </si>
  <si>
    <t>CANVEY</t>
  </si>
  <si>
    <t>ETOVA 400</t>
  </si>
  <si>
    <t xml:space="preserve">BRODICEF </t>
  </si>
  <si>
    <t>LOTURELLE</t>
  </si>
  <si>
    <t>NUTROHADI F</t>
  </si>
  <si>
    <t>SOARES</t>
  </si>
  <si>
    <t>ZEDCAL OP</t>
  </si>
  <si>
    <t>LUDOX 50</t>
  </si>
  <si>
    <t>Long</t>
  </si>
  <si>
    <t>PHILTOMA</t>
  </si>
  <si>
    <t>SILVASTEN</t>
  </si>
  <si>
    <t>ULCOGEN</t>
  </si>
  <si>
    <t>ETORICA</t>
  </si>
  <si>
    <t xml:space="preserve">Hồng </t>
  </si>
  <si>
    <t>EDIWELL</t>
  </si>
  <si>
    <t>NEUROGESIC</t>
  </si>
  <si>
    <t xml:space="preserve">PT-COLIN </t>
  </si>
  <si>
    <t>DÂN</t>
  </si>
  <si>
    <t xml:space="preserve">ASMECO FONT </t>
  </si>
  <si>
    <t>AT ARGININ 400</t>
  </si>
  <si>
    <t>BASTINFAST</t>
  </si>
  <si>
    <t>OCEHEPA</t>
  </si>
  <si>
    <t>ALTHAX</t>
  </si>
  <si>
    <t>VIRCLATH</t>
  </si>
  <si>
    <t>ESOCON 40</t>
  </si>
  <si>
    <t>LÂM</t>
  </si>
  <si>
    <t>LUDOX 200</t>
  </si>
  <si>
    <t>TỔNG SỐ 
LƯỢNG QUÝ
 ÁP</t>
  </si>
  <si>
    <t>TỔNG DS 
QUÝ ÁP</t>
  </si>
  <si>
    <t>TỈ LỆ ĐẠT</t>
  </si>
  <si>
    <t>GHI CHÚ</t>
  </si>
  <si>
    <t>VIỄN</t>
  </si>
  <si>
    <t xml:space="preserve">COLAF </t>
  </si>
  <si>
    <t>NEURALMIN</t>
  </si>
  <si>
    <t>SOMEXWELL</t>
  </si>
  <si>
    <t>ZENTOCOR</t>
  </si>
  <si>
    <t>LONG</t>
  </si>
  <si>
    <t>QUINCEF (SN)</t>
  </si>
  <si>
    <t>LANCEF</t>
  </si>
  <si>
    <t>HỒNG</t>
  </si>
  <si>
    <t>YOLI 40</t>
  </si>
  <si>
    <t>Ruvastin 10</t>
  </si>
  <si>
    <t>VỊNH</t>
  </si>
  <si>
    <t>ESOMAXCARE</t>
  </si>
  <si>
    <t>DOUSO-S</t>
  </si>
  <si>
    <t>FABAPOXIME</t>
  </si>
  <si>
    <t>COLAF (M)</t>
  </si>
  <si>
    <t>SOVALIMUS</t>
  </si>
  <si>
    <t>ITREX</t>
  </si>
  <si>
    <t xml:space="preserve">TRIMOXTAL </t>
  </si>
  <si>
    <t>Tín PM</t>
  </si>
  <si>
    <t>POLEBUFEN</t>
  </si>
  <si>
    <t>QUINCEF</t>
  </si>
  <si>
    <t>SPORACID</t>
  </si>
  <si>
    <t>meyervi;iptin</t>
  </si>
  <si>
    <t>NORUXIME 500</t>
  </si>
  <si>
    <t xml:space="preserve">SL DỰ TRÙ </t>
  </si>
  <si>
    <t>DS DỰ TRÙ</t>
  </si>
  <si>
    <t>TỶ LỆ ĐẠT</t>
  </si>
  <si>
    <t>EPICTA 60</t>
  </si>
  <si>
    <t>BATONAT</t>
  </si>
  <si>
    <t>PARETOC</t>
  </si>
  <si>
    <t>HẾT HÀNG</t>
  </si>
  <si>
    <t>TÍN</t>
  </si>
  <si>
    <t>SEOCEM</t>
  </si>
  <si>
    <t>BRODICEF</t>
  </si>
  <si>
    <t>THÁNG 2+3</t>
  </si>
  <si>
    <t>THÁNG 3</t>
  </si>
  <si>
    <t>HẾT THẦU</t>
  </si>
  <si>
    <t>DOANH SỐ TDV HÀNG GIẢI, HÀNG KHÔNG TRÚNG THẦU, PHÒNG MẠCH QUÝ 1 NĂM 2019</t>
  </si>
  <si>
    <t>TỔNG DS HÀNG NGOÀI QUÝ 1</t>
  </si>
  <si>
    <t>TỔNG DS HÀNG MỚI QUÝ 1</t>
  </si>
  <si>
    <t>TỔNG DS HÀNG ÁP QUÝ 1</t>
  </si>
  <si>
    <t>TỔNG DS QUÝ 1 NĂM 2019</t>
  </si>
  <si>
    <t>BẢNG TỔNG HỢP DANH SỐ QUÝ 1 NĂM 2019 THỊ TRƯỜNG ĐÀ NẴNG</t>
  </si>
  <si>
    <t>DOANH SỐ HÀNG CỦ QUÝ 1 NĂM 2019 SO VỚI DS KHOÁNG</t>
  </si>
  <si>
    <t>DOANH SỐ HÀNG MỚI QUÝ 1 NĂM 2019</t>
  </si>
  <si>
    <t>TỔNG SL 
THỰC HIỆN</t>
  </si>
  <si>
    <t>TỔNG DS
THỰC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</si>
</sst>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2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0"/>
      <color rgb="FFC0000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sz val="10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6"/>
      <color rgb="FFFF000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84">
    <xf numFmtId="0" fontId="0" fillId="0" borderId="0" xfId="0"/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0" fillId="0" borderId="0" xfId="1" applyNumberFormat="1" applyFont="1"/>
    <xf numFmtId="9" fontId="0" fillId="0" borderId="0" xfId="2" applyFont="1"/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/>
    </xf>
    <xf numFmtId="3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9" fontId="12" fillId="0" borderId="1" xfId="2" applyFont="1" applyBorder="1" applyAlignment="1">
      <alignment horizontal="center" vertical="center"/>
    </xf>
    <xf numFmtId="9" fontId="14" fillId="0" borderId="1" xfId="2" applyFont="1" applyBorder="1" applyAlignment="1">
      <alignment horizontal="center" vertical="center"/>
    </xf>
    <xf numFmtId="3" fontId="15" fillId="2" borderId="1" xfId="0" applyNumberFormat="1" applyFont="1" applyFill="1" applyBorder="1"/>
    <xf numFmtId="0" fontId="11" fillId="0" borderId="1" xfId="0" applyFont="1" applyBorder="1"/>
    <xf numFmtId="0" fontId="13" fillId="0" borderId="2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164" fontId="13" fillId="0" borderId="2" xfId="1" applyNumberFormat="1" applyFont="1" applyBorder="1" applyAlignment="1">
      <alignment horizontal="center" vertical="center" wrapText="1"/>
    </xf>
    <xf numFmtId="164" fontId="13" fillId="0" borderId="3" xfId="1" applyNumberFormat="1" applyFont="1" applyBorder="1" applyAlignment="1">
      <alignment horizontal="center" vertical="center" wrapText="1"/>
    </xf>
    <xf numFmtId="9" fontId="13" fillId="0" borderId="2" xfId="2" applyFont="1" applyBorder="1" applyAlignment="1">
      <alignment horizontal="center" vertical="center"/>
    </xf>
    <xf numFmtId="9" fontId="13" fillId="0" borderId="3" xfId="2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wrapText="1"/>
    </xf>
    <xf numFmtId="0" fontId="16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vertical="center"/>
    </xf>
    <xf numFmtId="3" fontId="6" fillId="2" borderId="1" xfId="0" applyNumberFormat="1" applyFont="1" applyFill="1" applyBorder="1" applyAlignment="1">
      <alignment vertical="center"/>
    </xf>
    <xf numFmtId="3" fontId="4" fillId="0" borderId="8" xfId="0" applyNumberFormat="1" applyFont="1" applyBorder="1" applyAlignment="1">
      <alignment vertical="center"/>
    </xf>
    <xf numFmtId="3" fontId="6" fillId="0" borderId="1" xfId="0" applyNumberFormat="1" applyFont="1" applyBorder="1" applyAlignment="1">
      <alignment vertical="center"/>
    </xf>
    <xf numFmtId="0" fontId="0" fillId="0" borderId="1" xfId="0" applyBorder="1" applyAlignment="1">
      <alignment horizontal="center"/>
    </xf>
    <xf numFmtId="3" fontId="0" fillId="3" borderId="1" xfId="0" applyNumberFormat="1" applyFill="1" applyBorder="1"/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2" fontId="3" fillId="0" borderId="2" xfId="0" applyNumberFormat="1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vertical="center"/>
    </xf>
    <xf numFmtId="0" fontId="16" fillId="0" borderId="1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" fontId="18" fillId="0" borderId="1" xfId="0" applyNumberFormat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2" fontId="18" fillId="2" borderId="1" xfId="0" applyNumberFormat="1" applyFont="1" applyFill="1" applyBorder="1" applyAlignment="1">
      <alignment vertical="center"/>
    </xf>
    <xf numFmtId="0" fontId="8" fillId="2" borderId="5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64" fontId="15" fillId="0" borderId="1" xfId="1" applyNumberFormat="1" applyFont="1" applyBorder="1"/>
    <xf numFmtId="164" fontId="19" fillId="0" borderId="1" xfId="1" applyNumberFormat="1" applyFont="1" applyBorder="1" applyAlignment="1">
      <alignment horizontal="center" vertical="center"/>
    </xf>
    <xf numFmtId="3" fontId="15" fillId="0" borderId="1" xfId="0" applyNumberFormat="1" applyFont="1" applyBorder="1"/>
    <xf numFmtId="0" fontId="20" fillId="0" borderId="1" xfId="0" applyFont="1" applyBorder="1" applyAlignment="1">
      <alignment horizontal="center" vertical="center"/>
    </xf>
    <xf numFmtId="3" fontId="20" fillId="0" borderId="1" xfId="0" applyNumberFormat="1" applyFont="1" applyBorder="1" applyAlignment="1">
      <alignment vertical="center"/>
    </xf>
    <xf numFmtId="0" fontId="2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22" fillId="0" borderId="0" xfId="0" applyFont="1" applyAlignment="1">
      <alignment horizontal="center"/>
    </xf>
    <xf numFmtId="9" fontId="19" fillId="0" borderId="1" xfId="2" applyFont="1" applyBorder="1" applyAlignment="1">
      <alignment horizontal="center" vertical="center"/>
    </xf>
    <xf numFmtId="0" fontId="16" fillId="0" borderId="7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tabSelected="1" workbookViewId="0">
      <selection activeCell="G96" sqref="G96"/>
    </sheetView>
  </sheetViews>
  <sheetFormatPr defaultRowHeight="15" x14ac:dyDescent="0.25"/>
  <cols>
    <col min="1" max="1" width="7.5703125" customWidth="1"/>
    <col min="2" max="2" width="6" customWidth="1"/>
    <col min="3" max="3" width="15.7109375" customWidth="1"/>
    <col min="4" max="4" width="9.140625" customWidth="1"/>
    <col min="5" max="5" width="9.5703125" customWidth="1"/>
    <col min="6" max="6" width="19.85546875" customWidth="1"/>
    <col min="7" max="7" width="14.7109375" customWidth="1"/>
    <col min="8" max="8" width="15.85546875" style="4" customWidth="1"/>
    <col min="9" max="9" width="14.5703125" style="5" customWidth="1"/>
    <col min="10" max="10" width="16.7109375" customWidth="1"/>
  </cols>
  <sheetData>
    <row r="1" spans="1:10" ht="36.75" customHeight="1" x14ac:dyDescent="0.5">
      <c r="A1" s="77" t="s">
        <v>81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ht="28.5" x14ac:dyDescent="0.45">
      <c r="A2" s="75"/>
      <c r="B2" s="75"/>
      <c r="C2" s="75"/>
      <c r="D2" s="75"/>
      <c r="E2" s="75"/>
      <c r="F2" s="75"/>
      <c r="G2" s="75"/>
      <c r="H2" s="75"/>
      <c r="I2" s="75"/>
      <c r="J2" s="75"/>
    </row>
    <row r="3" spans="1:10" ht="27.75" x14ac:dyDescent="0.4">
      <c r="A3" s="76" t="s">
        <v>82</v>
      </c>
      <c r="B3" s="76"/>
      <c r="C3" s="76"/>
      <c r="D3" s="76"/>
      <c r="E3" s="76"/>
      <c r="F3" s="76"/>
      <c r="G3" s="76"/>
      <c r="H3" s="76"/>
      <c r="I3" s="76"/>
      <c r="J3" s="76"/>
    </row>
    <row r="4" spans="1:10" ht="26.25" customHeight="1" x14ac:dyDescent="0.25">
      <c r="A4" s="26" t="s">
        <v>0</v>
      </c>
      <c r="B4" s="28" t="s">
        <v>1</v>
      </c>
      <c r="C4" s="28" t="s">
        <v>2</v>
      </c>
      <c r="D4" s="29" t="s">
        <v>3</v>
      </c>
      <c r="E4" s="28" t="s">
        <v>4</v>
      </c>
      <c r="F4" s="29" t="s">
        <v>5</v>
      </c>
      <c r="G4" s="18" t="s">
        <v>34</v>
      </c>
      <c r="H4" s="20" t="s">
        <v>35</v>
      </c>
      <c r="I4" s="22" t="s">
        <v>36</v>
      </c>
      <c r="J4" s="31" t="s">
        <v>37</v>
      </c>
    </row>
    <row r="5" spans="1:10" ht="26.25" customHeight="1" x14ac:dyDescent="0.25">
      <c r="A5" s="26"/>
      <c r="B5" s="28"/>
      <c r="C5" s="28"/>
      <c r="D5" s="29"/>
      <c r="E5" s="28"/>
      <c r="F5" s="29"/>
      <c r="G5" s="19"/>
      <c r="H5" s="21"/>
      <c r="I5" s="23"/>
      <c r="J5" s="31"/>
    </row>
    <row r="6" spans="1:10" ht="29.25" customHeight="1" x14ac:dyDescent="0.25">
      <c r="A6" s="26" t="s">
        <v>6</v>
      </c>
      <c r="B6" s="6">
        <v>1</v>
      </c>
      <c r="C6" s="3" t="s">
        <v>7</v>
      </c>
      <c r="D6" s="7">
        <v>250000</v>
      </c>
      <c r="E6" s="6">
        <v>214</v>
      </c>
      <c r="F6" s="7">
        <f>E6*D6</f>
        <v>53500000</v>
      </c>
      <c r="G6" s="12">
        <v>390</v>
      </c>
      <c r="H6" s="13">
        <f t="shared" ref="H6:H12" si="0">G6*D6</f>
        <v>97500000</v>
      </c>
      <c r="I6" s="14">
        <f>F6/H6</f>
        <v>0.54871794871794877</v>
      </c>
      <c r="J6" s="36"/>
    </row>
    <row r="7" spans="1:10" ht="29.25" customHeight="1" x14ac:dyDescent="0.25">
      <c r="A7" s="26"/>
      <c r="B7" s="6">
        <v>2</v>
      </c>
      <c r="C7" s="3" t="s">
        <v>8</v>
      </c>
      <c r="D7" s="7">
        <v>78000</v>
      </c>
      <c r="E7" s="6">
        <v>1681</v>
      </c>
      <c r="F7" s="7">
        <f t="shared" ref="F7:F12" si="1">E7*D7</f>
        <v>131118000</v>
      </c>
      <c r="G7" s="12">
        <v>1800</v>
      </c>
      <c r="H7" s="13">
        <f t="shared" si="0"/>
        <v>140400000</v>
      </c>
      <c r="I7" s="14">
        <f t="shared" ref="I7:I39" si="2">F7/H7</f>
        <v>0.93388888888888888</v>
      </c>
      <c r="J7" s="36"/>
    </row>
    <row r="8" spans="1:10" ht="29.25" customHeight="1" x14ac:dyDescent="0.25">
      <c r="A8" s="26"/>
      <c r="B8" s="6">
        <v>3</v>
      </c>
      <c r="C8" s="3" t="s">
        <v>9</v>
      </c>
      <c r="D8" s="7">
        <v>945000</v>
      </c>
      <c r="E8" s="6">
        <v>790</v>
      </c>
      <c r="F8" s="7">
        <f t="shared" si="1"/>
        <v>746550000</v>
      </c>
      <c r="G8" s="12">
        <v>750</v>
      </c>
      <c r="H8" s="13">
        <f t="shared" si="0"/>
        <v>708750000</v>
      </c>
      <c r="I8" s="14">
        <f t="shared" si="2"/>
        <v>1.0533333333333332</v>
      </c>
      <c r="J8" s="36"/>
    </row>
    <row r="9" spans="1:10" ht="29.25" customHeight="1" x14ac:dyDescent="0.25">
      <c r="A9" s="26"/>
      <c r="B9" s="6">
        <v>4</v>
      </c>
      <c r="C9" s="3" t="s">
        <v>11</v>
      </c>
      <c r="D9" s="7">
        <v>156000</v>
      </c>
      <c r="E9" s="6">
        <v>1528</v>
      </c>
      <c r="F9" s="7">
        <f t="shared" si="1"/>
        <v>238368000</v>
      </c>
      <c r="G9" s="12">
        <v>2100</v>
      </c>
      <c r="H9" s="13">
        <f t="shared" si="0"/>
        <v>327600000</v>
      </c>
      <c r="I9" s="14">
        <f t="shared" si="2"/>
        <v>0.72761904761904761</v>
      </c>
      <c r="J9" s="36"/>
    </row>
    <row r="10" spans="1:10" ht="29.25" customHeight="1" x14ac:dyDescent="0.25">
      <c r="A10" s="26"/>
      <c r="B10" s="6">
        <v>5</v>
      </c>
      <c r="C10" s="3" t="s">
        <v>12</v>
      </c>
      <c r="D10" s="7">
        <v>177450</v>
      </c>
      <c r="E10" s="6">
        <v>1098</v>
      </c>
      <c r="F10" s="7">
        <f t="shared" si="1"/>
        <v>194840100</v>
      </c>
      <c r="G10" s="12">
        <v>1500</v>
      </c>
      <c r="H10" s="13">
        <f t="shared" si="0"/>
        <v>266175000</v>
      </c>
      <c r="I10" s="14">
        <f t="shared" si="2"/>
        <v>0.73199999999999998</v>
      </c>
      <c r="J10" s="36"/>
    </row>
    <row r="11" spans="1:10" ht="29.25" customHeight="1" x14ac:dyDescent="0.25">
      <c r="A11" s="26"/>
      <c r="B11" s="6">
        <v>6</v>
      </c>
      <c r="C11" s="3" t="s">
        <v>13</v>
      </c>
      <c r="D11" s="7">
        <v>138000</v>
      </c>
      <c r="E11" s="6">
        <v>998</v>
      </c>
      <c r="F11" s="7">
        <f t="shared" si="1"/>
        <v>137724000</v>
      </c>
      <c r="G11" s="12">
        <v>990</v>
      </c>
      <c r="H11" s="13">
        <f t="shared" si="0"/>
        <v>136620000</v>
      </c>
      <c r="I11" s="14">
        <f t="shared" si="2"/>
        <v>1.0080808080808081</v>
      </c>
      <c r="J11" s="36"/>
    </row>
    <row r="12" spans="1:10" ht="29.25" customHeight="1" x14ac:dyDescent="0.25">
      <c r="A12" s="26"/>
      <c r="B12" s="6">
        <v>7</v>
      </c>
      <c r="C12" s="3" t="s">
        <v>31</v>
      </c>
      <c r="D12" s="7">
        <v>383320</v>
      </c>
      <c r="E12" s="6">
        <v>1043</v>
      </c>
      <c r="F12" s="7">
        <f t="shared" si="1"/>
        <v>399802760</v>
      </c>
      <c r="G12" s="12">
        <v>900</v>
      </c>
      <c r="H12" s="13">
        <f t="shared" si="0"/>
        <v>344988000</v>
      </c>
      <c r="I12" s="14">
        <f t="shared" si="2"/>
        <v>1.1588888888888889</v>
      </c>
      <c r="J12" s="36"/>
    </row>
    <row r="13" spans="1:10" ht="29.25" customHeight="1" x14ac:dyDescent="0.25">
      <c r="A13" s="25"/>
      <c r="B13" s="25"/>
      <c r="C13" s="25"/>
      <c r="D13" s="25"/>
      <c r="E13" s="6"/>
      <c r="F13" s="8">
        <f>SUM(F6:F12)</f>
        <v>1901902860</v>
      </c>
      <c r="G13" s="12"/>
      <c r="H13" s="71">
        <f>SUM(H6:H12)</f>
        <v>2022033000</v>
      </c>
      <c r="I13" s="15">
        <f t="shared" si="2"/>
        <v>0.9405894265820588</v>
      </c>
      <c r="J13" s="36"/>
    </row>
    <row r="14" spans="1:10" ht="49.5" customHeight="1" x14ac:dyDescent="0.25">
      <c r="A14" s="26" t="s">
        <v>15</v>
      </c>
      <c r="B14" s="6">
        <v>1</v>
      </c>
      <c r="C14" s="3" t="s">
        <v>16</v>
      </c>
      <c r="D14" s="7">
        <v>370000</v>
      </c>
      <c r="E14" s="6">
        <v>98</v>
      </c>
      <c r="F14" s="7">
        <f>E14*D14</f>
        <v>36260000</v>
      </c>
      <c r="G14" s="12">
        <v>150</v>
      </c>
      <c r="H14" s="13">
        <f t="shared" ref="H14:H19" si="3">G14*D14</f>
        <v>55500000</v>
      </c>
      <c r="I14" s="14">
        <f t="shared" si="2"/>
        <v>0.65333333333333332</v>
      </c>
      <c r="J14" s="36"/>
    </row>
    <row r="15" spans="1:10" ht="49.5" customHeight="1" x14ac:dyDescent="0.25">
      <c r="A15" s="26"/>
      <c r="B15" s="6">
        <v>2</v>
      </c>
      <c r="C15" s="3" t="s">
        <v>17</v>
      </c>
      <c r="D15" s="7">
        <v>173600</v>
      </c>
      <c r="E15" s="6">
        <v>656</v>
      </c>
      <c r="F15" s="7">
        <f t="shared" ref="F15:F19" si="4">E15*D15</f>
        <v>113881600</v>
      </c>
      <c r="G15" s="12">
        <v>750</v>
      </c>
      <c r="H15" s="13">
        <f t="shared" si="3"/>
        <v>130200000</v>
      </c>
      <c r="I15" s="14">
        <f t="shared" si="2"/>
        <v>0.8746666666666667</v>
      </c>
      <c r="J15" s="36"/>
    </row>
    <row r="16" spans="1:10" ht="49.5" customHeight="1" x14ac:dyDescent="0.25">
      <c r="A16" s="26"/>
      <c r="B16" s="6">
        <v>3</v>
      </c>
      <c r="C16" s="3" t="s">
        <v>18</v>
      </c>
      <c r="D16" s="7">
        <v>159000</v>
      </c>
      <c r="E16" s="6">
        <v>1356</v>
      </c>
      <c r="F16" s="7">
        <f t="shared" si="4"/>
        <v>215604000</v>
      </c>
      <c r="G16" s="12">
        <v>1500</v>
      </c>
      <c r="H16" s="13">
        <f t="shared" si="3"/>
        <v>238500000</v>
      </c>
      <c r="I16" s="14">
        <f t="shared" si="2"/>
        <v>0.90400000000000003</v>
      </c>
      <c r="J16" s="36"/>
    </row>
    <row r="17" spans="1:10" ht="49.5" customHeight="1" x14ac:dyDescent="0.25">
      <c r="A17" s="26"/>
      <c r="B17" s="6">
        <v>4</v>
      </c>
      <c r="C17" s="3" t="s">
        <v>19</v>
      </c>
      <c r="D17" s="7">
        <v>1200000</v>
      </c>
      <c r="E17" s="6">
        <v>103</v>
      </c>
      <c r="F17" s="7">
        <f t="shared" si="4"/>
        <v>123600000</v>
      </c>
      <c r="G17" s="12">
        <v>150</v>
      </c>
      <c r="H17" s="13">
        <f t="shared" si="3"/>
        <v>180000000</v>
      </c>
      <c r="I17" s="14">
        <f t="shared" si="2"/>
        <v>0.68666666666666665</v>
      </c>
      <c r="J17" s="36"/>
    </row>
    <row r="18" spans="1:10" ht="49.5" customHeight="1" x14ac:dyDescent="0.25">
      <c r="A18" s="26"/>
      <c r="B18" s="6">
        <v>5</v>
      </c>
      <c r="C18" s="3" t="s">
        <v>7</v>
      </c>
      <c r="D18" s="7">
        <v>250000</v>
      </c>
      <c r="E18" s="6">
        <v>58</v>
      </c>
      <c r="F18" s="7">
        <f>E18*D18</f>
        <v>14500000</v>
      </c>
      <c r="G18" s="12">
        <v>300</v>
      </c>
      <c r="H18" s="13">
        <f t="shared" si="3"/>
        <v>75000000</v>
      </c>
      <c r="I18" s="14">
        <f t="shared" si="2"/>
        <v>0.19333333333333333</v>
      </c>
      <c r="J18" s="36"/>
    </row>
    <row r="19" spans="1:10" ht="49.5" customHeight="1" x14ac:dyDescent="0.25">
      <c r="A19" s="26"/>
      <c r="B19" s="6">
        <v>6</v>
      </c>
      <c r="C19" s="3" t="s">
        <v>11</v>
      </c>
      <c r="D19" s="7">
        <v>156000</v>
      </c>
      <c r="E19" s="6">
        <v>945</v>
      </c>
      <c r="F19" s="7">
        <f t="shared" si="4"/>
        <v>147420000</v>
      </c>
      <c r="G19" s="12">
        <v>1800</v>
      </c>
      <c r="H19" s="13">
        <f t="shared" si="3"/>
        <v>280800000</v>
      </c>
      <c r="I19" s="14">
        <f t="shared" si="2"/>
        <v>0.52500000000000002</v>
      </c>
      <c r="J19" s="36"/>
    </row>
    <row r="20" spans="1:10" ht="49.5" customHeight="1" x14ac:dyDescent="0.25">
      <c r="A20" s="25"/>
      <c r="B20" s="25"/>
      <c r="C20" s="25"/>
      <c r="D20" s="25"/>
      <c r="E20" s="6"/>
      <c r="F20" s="9">
        <f>SUM(F14:F19)</f>
        <v>651265600</v>
      </c>
      <c r="G20" s="12"/>
      <c r="H20" s="71">
        <f>SUM(H14:H19)</f>
        <v>960000000</v>
      </c>
      <c r="I20" s="15">
        <f t="shared" si="2"/>
        <v>0.67840166666666668</v>
      </c>
      <c r="J20" s="36"/>
    </row>
    <row r="21" spans="1:10" ht="41.25" customHeight="1" x14ac:dyDescent="0.25">
      <c r="A21" s="26" t="s">
        <v>20</v>
      </c>
      <c r="B21" s="6">
        <v>1</v>
      </c>
      <c r="C21" s="3" t="s">
        <v>21</v>
      </c>
      <c r="D21" s="7">
        <v>479000</v>
      </c>
      <c r="E21" s="6">
        <v>270</v>
      </c>
      <c r="F21" s="7">
        <f>E21*D21</f>
        <v>129330000</v>
      </c>
      <c r="G21" s="12">
        <v>240</v>
      </c>
      <c r="H21" s="13">
        <f>G21*D21</f>
        <v>114960000</v>
      </c>
      <c r="I21" s="14">
        <f t="shared" si="2"/>
        <v>1.125</v>
      </c>
      <c r="J21" s="36"/>
    </row>
    <row r="22" spans="1:10" ht="41.25" customHeight="1" x14ac:dyDescent="0.25">
      <c r="A22" s="26"/>
      <c r="B22" s="6">
        <v>2</v>
      </c>
      <c r="C22" s="3" t="s">
        <v>22</v>
      </c>
      <c r="D22" s="7">
        <v>970000</v>
      </c>
      <c r="E22" s="6">
        <v>243</v>
      </c>
      <c r="F22" s="7">
        <f t="shared" ref="F22:F23" si="5">E22*D22</f>
        <v>235710000</v>
      </c>
      <c r="G22" s="12">
        <v>300</v>
      </c>
      <c r="H22" s="13">
        <f>G22*D22</f>
        <v>291000000</v>
      </c>
      <c r="I22" s="14">
        <f t="shared" si="2"/>
        <v>0.81</v>
      </c>
      <c r="J22" s="36"/>
    </row>
    <row r="23" spans="1:10" ht="41.25" customHeight="1" x14ac:dyDescent="0.25">
      <c r="A23" s="26"/>
      <c r="B23" s="6">
        <v>3</v>
      </c>
      <c r="C23" s="3" t="s">
        <v>10</v>
      </c>
      <c r="D23" s="7">
        <v>135000</v>
      </c>
      <c r="E23" s="6">
        <v>520</v>
      </c>
      <c r="F23" s="7">
        <f t="shared" si="5"/>
        <v>70200000</v>
      </c>
      <c r="G23" s="12">
        <v>1350</v>
      </c>
      <c r="H23" s="13">
        <f>G23*D23</f>
        <v>182250000</v>
      </c>
      <c r="I23" s="14">
        <f t="shared" si="2"/>
        <v>0.38518518518518519</v>
      </c>
      <c r="J23" s="36"/>
    </row>
    <row r="24" spans="1:10" ht="41.25" customHeight="1" x14ac:dyDescent="0.25">
      <c r="A24" s="25"/>
      <c r="B24" s="25"/>
      <c r="C24" s="25"/>
      <c r="D24" s="25"/>
      <c r="E24" s="6"/>
      <c r="F24" s="9">
        <f>SUM(F21:F23)</f>
        <v>435240000</v>
      </c>
      <c r="G24" s="12"/>
      <c r="H24" s="71">
        <f>SUM(H21:H23)</f>
        <v>588210000</v>
      </c>
      <c r="I24" s="15">
        <f t="shared" si="2"/>
        <v>0.73993981741214876</v>
      </c>
      <c r="J24" s="36"/>
    </row>
    <row r="25" spans="1:10" ht="41.25" customHeight="1" x14ac:dyDescent="0.25">
      <c r="A25" s="26" t="s">
        <v>49</v>
      </c>
      <c r="B25" s="6">
        <v>1</v>
      </c>
      <c r="C25" s="3" t="s">
        <v>29</v>
      </c>
      <c r="D25" s="7">
        <v>165000</v>
      </c>
      <c r="E25" s="6">
        <v>125</v>
      </c>
      <c r="F25" s="7">
        <f>E25*D25</f>
        <v>20625000</v>
      </c>
      <c r="G25" s="12">
        <v>495</v>
      </c>
      <c r="H25" s="13">
        <f>G25*D25</f>
        <v>81675000</v>
      </c>
      <c r="I25" s="14">
        <f t="shared" si="2"/>
        <v>0.25252525252525254</v>
      </c>
      <c r="J25" s="36"/>
    </row>
    <row r="26" spans="1:10" ht="41.25" customHeight="1" x14ac:dyDescent="0.25">
      <c r="A26" s="26"/>
      <c r="B26" s="6">
        <v>2</v>
      </c>
      <c r="C26" s="3" t="s">
        <v>30</v>
      </c>
      <c r="D26" s="7">
        <v>644000</v>
      </c>
      <c r="E26" s="6">
        <v>397</v>
      </c>
      <c r="F26" s="7">
        <f t="shared" ref="F26:F27" si="6">E26*D26</f>
        <v>255668000</v>
      </c>
      <c r="G26" s="12">
        <v>1071</v>
      </c>
      <c r="H26" s="13">
        <f>G26*D26</f>
        <v>689724000</v>
      </c>
      <c r="I26" s="14">
        <f t="shared" si="2"/>
        <v>0.37068160597572364</v>
      </c>
      <c r="J26" s="36"/>
    </row>
    <row r="27" spans="1:10" ht="41.25" customHeight="1" x14ac:dyDescent="0.25">
      <c r="A27" s="26"/>
      <c r="B27" s="6">
        <v>3</v>
      </c>
      <c r="C27" s="3" t="s">
        <v>23</v>
      </c>
      <c r="D27" s="7">
        <v>285000</v>
      </c>
      <c r="E27" s="6">
        <v>793</v>
      </c>
      <c r="F27" s="7">
        <f t="shared" si="6"/>
        <v>226005000</v>
      </c>
      <c r="G27" s="12">
        <v>720</v>
      </c>
      <c r="H27" s="13">
        <f>G27*D27</f>
        <v>205200000</v>
      </c>
      <c r="I27" s="14">
        <f t="shared" si="2"/>
        <v>1.101388888888889</v>
      </c>
      <c r="J27" s="36"/>
    </row>
    <row r="28" spans="1:10" ht="41.25" customHeight="1" x14ac:dyDescent="0.25">
      <c r="A28" s="25"/>
      <c r="B28" s="25"/>
      <c r="C28" s="25"/>
      <c r="D28" s="25"/>
      <c r="E28" s="6"/>
      <c r="F28" s="9">
        <f>SUM(F25:F27)</f>
        <v>502298000</v>
      </c>
      <c r="G28" s="12"/>
      <c r="H28" s="71">
        <f>H25+H26+H27</f>
        <v>976599000</v>
      </c>
      <c r="I28" s="15">
        <f t="shared" si="2"/>
        <v>0.51433392825509749</v>
      </c>
      <c r="J28" s="36"/>
    </row>
    <row r="29" spans="1:10" ht="21.75" customHeight="1" x14ac:dyDescent="0.25">
      <c r="A29" s="26" t="s">
        <v>24</v>
      </c>
      <c r="B29" s="6">
        <v>1</v>
      </c>
      <c r="C29" s="3" t="s">
        <v>14</v>
      </c>
      <c r="D29" s="7">
        <v>58000</v>
      </c>
      <c r="E29" s="6">
        <v>1131</v>
      </c>
      <c r="F29" s="7">
        <f>E29*D29</f>
        <v>65598000</v>
      </c>
      <c r="G29" s="12">
        <v>1200</v>
      </c>
      <c r="H29" s="13">
        <f>G29*D29</f>
        <v>69600000</v>
      </c>
      <c r="I29" s="14">
        <f t="shared" si="2"/>
        <v>0.9425</v>
      </c>
      <c r="J29" s="36"/>
    </row>
    <row r="30" spans="1:10" ht="21.75" customHeight="1" x14ac:dyDescent="0.25">
      <c r="A30" s="26"/>
      <c r="B30" s="6">
        <v>2</v>
      </c>
      <c r="C30" s="3" t="s">
        <v>11</v>
      </c>
      <c r="D30" s="7">
        <v>156000</v>
      </c>
      <c r="E30" s="6">
        <v>90</v>
      </c>
      <c r="F30" s="7">
        <f t="shared" ref="F30:F32" si="7">E30*D30</f>
        <v>14040000</v>
      </c>
      <c r="G30" s="12">
        <v>450</v>
      </c>
      <c r="H30" s="13">
        <f>G30*D30</f>
        <v>70200000</v>
      </c>
      <c r="I30" s="14">
        <f t="shared" si="2"/>
        <v>0.2</v>
      </c>
      <c r="J30" s="36"/>
    </row>
    <row r="31" spans="1:10" ht="21.75" customHeight="1" x14ac:dyDescent="0.25">
      <c r="A31" s="26"/>
      <c r="B31" s="6">
        <v>3</v>
      </c>
      <c r="C31" s="3" t="s">
        <v>25</v>
      </c>
      <c r="D31" s="7">
        <v>105000</v>
      </c>
      <c r="E31" s="6">
        <v>510</v>
      </c>
      <c r="F31" s="7">
        <f t="shared" si="7"/>
        <v>53550000</v>
      </c>
      <c r="G31" s="12">
        <v>510</v>
      </c>
      <c r="H31" s="13">
        <f>G31*D31</f>
        <v>53550000</v>
      </c>
      <c r="I31" s="14">
        <f t="shared" si="2"/>
        <v>1</v>
      </c>
      <c r="J31" s="36"/>
    </row>
    <row r="32" spans="1:10" ht="21.75" customHeight="1" x14ac:dyDescent="0.25">
      <c r="A32" s="26"/>
      <c r="B32" s="6">
        <v>4</v>
      </c>
      <c r="C32" s="3" t="s">
        <v>26</v>
      </c>
      <c r="D32" s="7">
        <v>104580</v>
      </c>
      <c r="E32" s="6">
        <v>423</v>
      </c>
      <c r="F32" s="7">
        <f t="shared" si="7"/>
        <v>44237340</v>
      </c>
      <c r="G32" s="12">
        <v>300</v>
      </c>
      <c r="H32" s="13">
        <f>G32*D32</f>
        <v>31374000</v>
      </c>
      <c r="I32" s="14">
        <f t="shared" si="2"/>
        <v>1.41</v>
      </c>
      <c r="J32" s="36"/>
    </row>
    <row r="33" spans="1:10" ht="21.75" customHeight="1" x14ac:dyDescent="0.25">
      <c r="A33" s="25"/>
      <c r="B33" s="25"/>
      <c r="C33" s="25"/>
      <c r="D33" s="25"/>
      <c r="E33" s="6"/>
      <c r="F33" s="9">
        <f>SUM(F29:F32)</f>
        <v>177425340</v>
      </c>
      <c r="G33" s="12"/>
      <c r="H33" s="71">
        <f>H29+H30+H31+H32</f>
        <v>224724000</v>
      </c>
      <c r="I33" s="15">
        <f t="shared" si="2"/>
        <v>0.78952555134298075</v>
      </c>
      <c r="J33" s="36"/>
    </row>
    <row r="34" spans="1:10" ht="21.75" customHeight="1" x14ac:dyDescent="0.25">
      <c r="A34" s="26"/>
      <c r="B34" s="6">
        <v>1</v>
      </c>
      <c r="C34" s="3" t="s">
        <v>28</v>
      </c>
      <c r="D34" s="7">
        <v>349860</v>
      </c>
      <c r="E34" s="6">
        <v>535</v>
      </c>
      <c r="F34" s="7">
        <f>E34*D34</f>
        <v>187175100</v>
      </c>
      <c r="G34" s="12">
        <v>660</v>
      </c>
      <c r="H34" s="13">
        <f>G34*D34</f>
        <v>230907600</v>
      </c>
      <c r="I34" s="14">
        <f t="shared" si="2"/>
        <v>0.81060606060606055</v>
      </c>
      <c r="J34" s="36"/>
    </row>
    <row r="35" spans="1:10" ht="21.75" customHeight="1" x14ac:dyDescent="0.25">
      <c r="A35" s="26"/>
      <c r="B35" s="6">
        <v>2</v>
      </c>
      <c r="C35" s="3" t="s">
        <v>27</v>
      </c>
      <c r="D35" s="7">
        <v>790000</v>
      </c>
      <c r="E35" s="6">
        <v>164</v>
      </c>
      <c r="F35" s="7">
        <f>E35*D35</f>
        <v>129560000</v>
      </c>
      <c r="G35" s="12">
        <v>150</v>
      </c>
      <c r="H35" s="13">
        <f>G35*D35</f>
        <v>118500000</v>
      </c>
      <c r="I35" s="14">
        <f t="shared" si="2"/>
        <v>1.0933333333333333</v>
      </c>
      <c r="J35" s="36"/>
    </row>
    <row r="36" spans="1:10" ht="21.75" customHeight="1" x14ac:dyDescent="0.25">
      <c r="A36" s="25"/>
      <c r="B36" s="25"/>
      <c r="C36" s="25"/>
      <c r="D36" s="25"/>
      <c r="E36" s="6"/>
      <c r="F36" s="9">
        <f>SUM(F34:F35)</f>
        <v>316735100</v>
      </c>
      <c r="G36" s="12"/>
      <c r="H36" s="71">
        <f>H34+H35</f>
        <v>349407600</v>
      </c>
      <c r="I36" s="15">
        <f t="shared" si="2"/>
        <v>0.90649173057483579</v>
      </c>
      <c r="J36" s="36"/>
    </row>
    <row r="37" spans="1:10" ht="24" customHeight="1" x14ac:dyDescent="0.25">
      <c r="A37" s="27" t="s">
        <v>32</v>
      </c>
      <c r="B37" s="1">
        <v>1</v>
      </c>
      <c r="C37" s="1" t="s">
        <v>33</v>
      </c>
      <c r="D37" s="2">
        <v>170000</v>
      </c>
      <c r="E37" s="6">
        <v>478</v>
      </c>
      <c r="F37" s="10">
        <f>E37*D37</f>
        <v>81260000</v>
      </c>
      <c r="G37" s="12">
        <v>1500</v>
      </c>
      <c r="H37" s="13">
        <f>G37*D37</f>
        <v>255000000</v>
      </c>
      <c r="I37" s="14">
        <f t="shared" si="2"/>
        <v>0.31866666666666665</v>
      </c>
      <c r="J37" s="36"/>
    </row>
    <row r="38" spans="1:10" ht="24" customHeight="1" x14ac:dyDescent="0.25">
      <c r="A38" s="27"/>
      <c r="B38" s="1"/>
      <c r="C38" s="1"/>
      <c r="D38" s="2"/>
      <c r="E38" s="11"/>
      <c r="F38" s="9">
        <f>SUM(F37:F37)</f>
        <v>81260000</v>
      </c>
      <c r="G38" s="12"/>
      <c r="H38" s="71">
        <f>H37</f>
        <v>255000000</v>
      </c>
      <c r="I38" s="14">
        <f t="shared" si="2"/>
        <v>0.31866666666666665</v>
      </c>
      <c r="J38" s="36"/>
    </row>
    <row r="39" spans="1:10" x14ac:dyDescent="0.25">
      <c r="A39" s="24" t="s">
        <v>79</v>
      </c>
      <c r="B39" s="24"/>
      <c r="C39" s="24"/>
      <c r="D39" s="24"/>
      <c r="E39" s="24"/>
      <c r="F39" s="16">
        <f>SUM(+F36+F33+F28+F24+F20+F13+F37)</f>
        <v>4066126900</v>
      </c>
      <c r="G39" s="17"/>
      <c r="H39" s="70">
        <f>H38+H36+H33+H28+H24+H20+H13</f>
        <v>5375973600</v>
      </c>
      <c r="I39" s="78">
        <f t="shared" si="2"/>
        <v>0.75635172389983463</v>
      </c>
      <c r="J39" s="36"/>
    </row>
    <row r="40" spans="1:10" ht="27.75" x14ac:dyDescent="0.4">
      <c r="A40" s="51" t="s">
        <v>83</v>
      </c>
      <c r="B40" s="51"/>
      <c r="C40" s="51"/>
      <c r="D40" s="51"/>
      <c r="E40" s="51"/>
      <c r="F40" s="51"/>
      <c r="G40" s="51"/>
      <c r="H40" s="51"/>
      <c r="I40" s="51"/>
    </row>
    <row r="41" spans="1:10" x14ac:dyDescent="0.25">
      <c r="A41" s="26" t="s">
        <v>0</v>
      </c>
      <c r="B41" s="28" t="s">
        <v>1</v>
      </c>
      <c r="C41" s="28" t="s">
        <v>2</v>
      </c>
      <c r="D41" s="29" t="s">
        <v>3</v>
      </c>
      <c r="E41" s="28" t="s">
        <v>63</v>
      </c>
      <c r="F41" s="29" t="s">
        <v>64</v>
      </c>
      <c r="G41" s="82" t="s">
        <v>84</v>
      </c>
      <c r="H41" s="83" t="s">
        <v>85</v>
      </c>
      <c r="I41" s="52" t="s">
        <v>65</v>
      </c>
      <c r="J41" s="31" t="s">
        <v>37</v>
      </c>
    </row>
    <row r="42" spans="1:10" x14ac:dyDescent="0.25">
      <c r="A42" s="26"/>
      <c r="B42" s="28"/>
      <c r="C42" s="28"/>
      <c r="D42" s="29"/>
      <c r="E42" s="28"/>
      <c r="F42" s="29"/>
      <c r="G42" s="28"/>
      <c r="H42" s="29"/>
      <c r="I42" s="53"/>
      <c r="J42" s="31"/>
    </row>
    <row r="43" spans="1:10" x14ac:dyDescent="0.25">
      <c r="A43" s="37" t="s">
        <v>43</v>
      </c>
      <c r="B43" s="33">
        <v>1</v>
      </c>
      <c r="C43" s="34" t="s">
        <v>66</v>
      </c>
      <c r="D43" s="35">
        <v>272000</v>
      </c>
      <c r="E43" s="33">
        <v>350</v>
      </c>
      <c r="F43" s="35">
        <f>(E43)*D43</f>
        <v>95200000</v>
      </c>
      <c r="G43" s="33">
        <v>30</v>
      </c>
      <c r="H43" s="35">
        <f>G43*D43</f>
        <v>8160000</v>
      </c>
      <c r="I43" s="54">
        <f t="shared" ref="I43:I61" si="8">H43/F43</f>
        <v>8.5714285714285715E-2</v>
      </c>
      <c r="J43" s="36" t="s">
        <v>73</v>
      </c>
    </row>
    <row r="44" spans="1:10" x14ac:dyDescent="0.25">
      <c r="A44" s="37"/>
      <c r="B44" s="33">
        <v>2</v>
      </c>
      <c r="C44" s="55" t="s">
        <v>67</v>
      </c>
      <c r="D44" s="35">
        <v>500000</v>
      </c>
      <c r="E44" s="33">
        <v>150</v>
      </c>
      <c r="F44" s="35">
        <f>(E44)*D44</f>
        <v>75000000</v>
      </c>
      <c r="G44" s="33">
        <v>117</v>
      </c>
      <c r="H44" s="35">
        <f t="shared" ref="H44:H59" si="9">G44*D44</f>
        <v>58500000</v>
      </c>
      <c r="I44" s="56">
        <f t="shared" si="8"/>
        <v>0.78</v>
      </c>
      <c r="J44" s="36" t="s">
        <v>73</v>
      </c>
    </row>
    <row r="45" spans="1:10" ht="15.75" x14ac:dyDescent="0.25">
      <c r="A45" s="40"/>
      <c r="B45" s="41"/>
      <c r="C45" s="41"/>
      <c r="D45" s="42"/>
      <c r="E45" s="57"/>
      <c r="F45" s="46">
        <f>F44+F43</f>
        <v>170200000</v>
      </c>
      <c r="G45" s="58"/>
      <c r="H45" s="46">
        <f>H44+H43</f>
        <v>66660000</v>
      </c>
      <c r="I45" s="59">
        <f t="shared" si="8"/>
        <v>0.39165687426556994</v>
      </c>
      <c r="J45" s="36"/>
    </row>
    <row r="46" spans="1:10" x14ac:dyDescent="0.25">
      <c r="A46" s="60" t="s">
        <v>46</v>
      </c>
      <c r="B46" s="33">
        <v>1</v>
      </c>
      <c r="C46" s="34" t="s">
        <v>68</v>
      </c>
      <c r="D46" s="35">
        <v>213000</v>
      </c>
      <c r="E46" s="33">
        <v>297</v>
      </c>
      <c r="F46" s="35">
        <f t="shared" ref="F46:F59" si="10">(E46)*D46</f>
        <v>63261000</v>
      </c>
      <c r="G46" s="33">
        <v>155</v>
      </c>
      <c r="H46" s="35">
        <f t="shared" si="9"/>
        <v>33015000</v>
      </c>
      <c r="I46" s="56">
        <f t="shared" si="8"/>
        <v>0.52188552188552184</v>
      </c>
      <c r="J46" s="61" t="s">
        <v>69</v>
      </c>
    </row>
    <row r="47" spans="1:10" x14ac:dyDescent="0.25">
      <c r="A47" s="60"/>
      <c r="B47" s="33">
        <v>2</v>
      </c>
      <c r="C47" s="34" t="s">
        <v>47</v>
      </c>
      <c r="D47" s="35">
        <v>177000</v>
      </c>
      <c r="E47" s="33">
        <v>135</v>
      </c>
      <c r="F47" s="35">
        <f t="shared" si="10"/>
        <v>23895000</v>
      </c>
      <c r="G47" s="33">
        <v>183</v>
      </c>
      <c r="H47" s="35">
        <f t="shared" si="9"/>
        <v>32391000</v>
      </c>
      <c r="I47" s="56">
        <f t="shared" si="8"/>
        <v>1.3555555555555556</v>
      </c>
      <c r="J47" s="36" t="s">
        <v>73</v>
      </c>
    </row>
    <row r="48" spans="1:10" x14ac:dyDescent="0.25">
      <c r="A48" s="62"/>
      <c r="B48" s="33">
        <v>3</v>
      </c>
      <c r="C48" s="34" t="s">
        <v>29</v>
      </c>
      <c r="D48" s="45">
        <v>165000</v>
      </c>
      <c r="E48" s="33">
        <v>100</v>
      </c>
      <c r="F48" s="35">
        <f t="shared" si="10"/>
        <v>16500000</v>
      </c>
      <c r="G48" s="33">
        <v>75</v>
      </c>
      <c r="H48" s="35">
        <f t="shared" si="9"/>
        <v>12375000</v>
      </c>
      <c r="I48" s="56">
        <f t="shared" si="8"/>
        <v>0.75</v>
      </c>
      <c r="J48" s="36" t="s">
        <v>74</v>
      </c>
    </row>
    <row r="49" spans="1:10" ht="15.75" x14ac:dyDescent="0.25">
      <c r="A49" s="40"/>
      <c r="B49" s="41"/>
      <c r="C49" s="41"/>
      <c r="D49" s="42"/>
      <c r="E49" s="57"/>
      <c r="F49" s="46">
        <f>F48+F47+F46</f>
        <v>103656000</v>
      </c>
      <c r="G49" s="58"/>
      <c r="H49" s="46">
        <f>H48+H47+H46</f>
        <v>77781000</v>
      </c>
      <c r="I49" s="59">
        <f t="shared" si="8"/>
        <v>0.7503762445010419</v>
      </c>
      <c r="J49" s="36"/>
    </row>
    <row r="50" spans="1:10" ht="15.75" x14ac:dyDescent="0.25">
      <c r="A50" s="49" t="s">
        <v>49</v>
      </c>
      <c r="B50" s="33">
        <v>1</v>
      </c>
      <c r="C50" s="34" t="s">
        <v>50</v>
      </c>
      <c r="D50" s="35">
        <v>345000</v>
      </c>
      <c r="E50" s="33">
        <v>630</v>
      </c>
      <c r="F50" s="35">
        <f t="shared" si="10"/>
        <v>217350000</v>
      </c>
      <c r="G50" s="33">
        <v>671</v>
      </c>
      <c r="H50" s="35">
        <f t="shared" si="9"/>
        <v>231495000</v>
      </c>
      <c r="I50" s="56">
        <f t="shared" si="8"/>
        <v>1.0650793650793651</v>
      </c>
      <c r="J50" s="36" t="s">
        <v>73</v>
      </c>
    </row>
    <row r="51" spans="1:10" ht="15.75" x14ac:dyDescent="0.25">
      <c r="A51" s="40"/>
      <c r="B51" s="41"/>
      <c r="C51" s="41"/>
      <c r="D51" s="42"/>
      <c r="E51" s="57"/>
      <c r="F51" s="46">
        <f>F50</f>
        <v>217350000</v>
      </c>
      <c r="G51" s="58"/>
      <c r="H51" s="46">
        <f>H50</f>
        <v>231495000</v>
      </c>
      <c r="I51" s="59">
        <f t="shared" si="8"/>
        <v>1.0650793650793651</v>
      </c>
      <c r="J51" s="36"/>
    </row>
    <row r="52" spans="1:10" x14ac:dyDescent="0.25">
      <c r="A52" s="37" t="s">
        <v>24</v>
      </c>
      <c r="B52" s="33">
        <v>1</v>
      </c>
      <c r="C52" s="34" t="s">
        <v>29</v>
      </c>
      <c r="D52" s="35">
        <v>165000</v>
      </c>
      <c r="E52" s="33">
        <v>100</v>
      </c>
      <c r="F52" s="35">
        <f t="shared" si="10"/>
        <v>16500000</v>
      </c>
      <c r="G52" s="33">
        <v>25</v>
      </c>
      <c r="H52" s="35">
        <f t="shared" si="9"/>
        <v>4125000</v>
      </c>
      <c r="I52" s="56">
        <f t="shared" si="8"/>
        <v>0.25</v>
      </c>
      <c r="J52" s="36" t="s">
        <v>74</v>
      </c>
    </row>
    <row r="53" spans="1:10" x14ac:dyDescent="0.25">
      <c r="A53" s="37"/>
      <c r="B53" s="33">
        <v>2</v>
      </c>
      <c r="C53" s="34" t="s">
        <v>60</v>
      </c>
      <c r="D53" s="35">
        <v>195600</v>
      </c>
      <c r="E53" s="33">
        <v>250</v>
      </c>
      <c r="F53" s="35">
        <f t="shared" si="10"/>
        <v>48900000</v>
      </c>
      <c r="G53" s="33">
        <v>139</v>
      </c>
      <c r="H53" s="35">
        <f t="shared" si="9"/>
        <v>27188400</v>
      </c>
      <c r="I53" s="56">
        <f t="shared" si="8"/>
        <v>0.55600000000000005</v>
      </c>
      <c r="J53" s="36" t="s">
        <v>74</v>
      </c>
    </row>
    <row r="54" spans="1:10" x14ac:dyDescent="0.25">
      <c r="A54" s="37"/>
      <c r="B54" s="33">
        <v>3</v>
      </c>
      <c r="C54" s="34" t="s">
        <v>41</v>
      </c>
      <c r="D54" s="45">
        <v>420000</v>
      </c>
      <c r="E54" s="33">
        <v>100</v>
      </c>
      <c r="F54" s="35">
        <f t="shared" si="10"/>
        <v>42000000</v>
      </c>
      <c r="G54" s="33">
        <v>20</v>
      </c>
      <c r="H54" s="35">
        <f t="shared" si="9"/>
        <v>8400000</v>
      </c>
      <c r="I54" s="56">
        <f t="shared" si="8"/>
        <v>0.2</v>
      </c>
      <c r="J54" s="36" t="s">
        <v>74</v>
      </c>
    </row>
    <row r="55" spans="1:10" x14ac:dyDescent="0.25">
      <c r="A55" s="37"/>
      <c r="B55" s="33">
        <v>4</v>
      </c>
      <c r="C55" s="34" t="s">
        <v>12</v>
      </c>
      <c r="D55" s="45">
        <v>177450</v>
      </c>
      <c r="E55" s="33">
        <v>67</v>
      </c>
      <c r="F55" s="35">
        <f t="shared" si="10"/>
        <v>11889150</v>
      </c>
      <c r="G55" s="33">
        <v>35</v>
      </c>
      <c r="H55" s="35">
        <f t="shared" si="9"/>
        <v>6210750</v>
      </c>
      <c r="I55" s="56">
        <f t="shared" si="8"/>
        <v>0.52238805970149249</v>
      </c>
      <c r="J55" s="36" t="s">
        <v>74</v>
      </c>
    </row>
    <row r="56" spans="1:10" ht="15.75" x14ac:dyDescent="0.25">
      <c r="A56" s="40"/>
      <c r="B56" s="41"/>
      <c r="C56" s="41"/>
      <c r="D56" s="42"/>
      <c r="E56" s="57"/>
      <c r="F56" s="46">
        <f>F55+F54+F53+F52</f>
        <v>119289150</v>
      </c>
      <c r="G56" s="58"/>
      <c r="H56" s="46">
        <f>H55+H54+H53+H52</f>
        <v>45924150</v>
      </c>
      <c r="I56" s="59">
        <f t="shared" si="8"/>
        <v>0.38498178585395237</v>
      </c>
      <c r="J56" s="36"/>
    </row>
    <row r="57" spans="1:10" ht="15.75" x14ac:dyDescent="0.25">
      <c r="A57" s="50" t="s">
        <v>70</v>
      </c>
      <c r="B57" s="33">
        <v>1</v>
      </c>
      <c r="C57" s="39" t="s">
        <v>71</v>
      </c>
      <c r="D57" s="45">
        <v>920000</v>
      </c>
      <c r="E57" s="33">
        <v>130</v>
      </c>
      <c r="F57" s="35">
        <f t="shared" si="10"/>
        <v>119600000</v>
      </c>
      <c r="G57" s="33">
        <v>107</v>
      </c>
      <c r="H57" s="35">
        <f t="shared" si="9"/>
        <v>98440000</v>
      </c>
      <c r="I57" s="56">
        <f t="shared" si="8"/>
        <v>0.82307692307692304</v>
      </c>
      <c r="J57" s="36" t="s">
        <v>73</v>
      </c>
    </row>
    <row r="58" spans="1:10" ht="15.75" x14ac:dyDescent="0.25">
      <c r="A58" s="40"/>
      <c r="B58" s="41"/>
      <c r="C58" s="41"/>
      <c r="D58" s="42"/>
      <c r="E58" s="57"/>
      <c r="F58" s="46">
        <f>F57</f>
        <v>119600000</v>
      </c>
      <c r="G58" s="58"/>
      <c r="H58" s="46">
        <f>H57</f>
        <v>98440000</v>
      </c>
      <c r="I58" s="63">
        <f t="shared" si="8"/>
        <v>0.82307692307692304</v>
      </c>
      <c r="J58" s="36"/>
    </row>
    <row r="59" spans="1:10" ht="15.75" x14ac:dyDescent="0.25">
      <c r="A59" s="64" t="s">
        <v>32</v>
      </c>
      <c r="B59" s="1">
        <v>1</v>
      </c>
      <c r="C59" s="1" t="s">
        <v>72</v>
      </c>
      <c r="D59" s="2">
        <v>945000</v>
      </c>
      <c r="E59" s="65">
        <v>32</v>
      </c>
      <c r="F59" s="35">
        <f t="shared" si="10"/>
        <v>30240000</v>
      </c>
      <c r="G59" s="33">
        <v>25</v>
      </c>
      <c r="H59" s="35">
        <f t="shared" si="9"/>
        <v>23625000</v>
      </c>
      <c r="I59" s="56">
        <f t="shared" si="8"/>
        <v>0.78125</v>
      </c>
      <c r="J59" s="36" t="s">
        <v>75</v>
      </c>
    </row>
    <row r="60" spans="1:10" ht="15.75" x14ac:dyDescent="0.25">
      <c r="A60" s="66"/>
      <c r="B60" s="67"/>
      <c r="C60" s="67"/>
      <c r="D60" s="68"/>
      <c r="E60" s="65"/>
      <c r="F60" s="46">
        <f>F59</f>
        <v>30240000</v>
      </c>
      <c r="G60" s="69"/>
      <c r="H60" s="46">
        <f>H59</f>
        <v>23625000</v>
      </c>
      <c r="I60" s="56">
        <f t="shared" si="8"/>
        <v>0.78125</v>
      </c>
      <c r="J60" s="36"/>
    </row>
    <row r="61" spans="1:10" x14ac:dyDescent="0.25">
      <c r="A61" s="79" t="s">
        <v>78</v>
      </c>
      <c r="B61" s="80"/>
      <c r="C61" s="80"/>
      <c r="D61" s="80"/>
      <c r="E61" s="81"/>
      <c r="F61" s="72">
        <f>F60+F58+F56+F51+F49</f>
        <v>590135150</v>
      </c>
      <c r="G61" s="17"/>
      <c r="H61" s="16">
        <f>H60+H58+H56+H51+H45</f>
        <v>466144150</v>
      </c>
      <c r="I61" s="59">
        <f t="shared" si="8"/>
        <v>0.78989389125524889</v>
      </c>
      <c r="J61" s="36"/>
    </row>
    <row r="62" spans="1:10" ht="57.75" customHeight="1" x14ac:dyDescent="0.3">
      <c r="A62" s="30" t="s">
        <v>76</v>
      </c>
      <c r="B62" s="30"/>
      <c r="C62" s="30"/>
      <c r="D62" s="30"/>
      <c r="E62" s="30"/>
      <c r="F62" s="30"/>
      <c r="G62" s="30"/>
    </row>
    <row r="63" spans="1:10" x14ac:dyDescent="0.25">
      <c r="A63" s="26" t="s">
        <v>0</v>
      </c>
      <c r="B63" s="28" t="s">
        <v>1</v>
      </c>
      <c r="C63" s="28" t="s">
        <v>2</v>
      </c>
      <c r="D63" s="29" t="s">
        <v>3</v>
      </c>
      <c r="E63" s="28" t="s">
        <v>4</v>
      </c>
      <c r="F63" s="29" t="s">
        <v>5</v>
      </c>
      <c r="G63" s="31" t="s">
        <v>37</v>
      </c>
    </row>
    <row r="64" spans="1:10" x14ac:dyDescent="0.25">
      <c r="A64" s="26"/>
      <c r="B64" s="28"/>
      <c r="C64" s="28"/>
      <c r="D64" s="29"/>
      <c r="E64" s="28"/>
      <c r="F64" s="29"/>
      <c r="G64" s="31"/>
    </row>
    <row r="65" spans="1:7" x14ac:dyDescent="0.25">
      <c r="A65" s="32" t="s">
        <v>38</v>
      </c>
      <c r="B65" s="33">
        <v>1</v>
      </c>
      <c r="C65" s="34" t="s">
        <v>10</v>
      </c>
      <c r="D65" s="35">
        <v>135000</v>
      </c>
      <c r="E65" s="33">
        <v>147</v>
      </c>
      <c r="F65" s="35">
        <f>E65*D65</f>
        <v>19845000</v>
      </c>
      <c r="G65" s="36"/>
    </row>
    <row r="66" spans="1:7" x14ac:dyDescent="0.25">
      <c r="A66" s="37"/>
      <c r="B66" s="33">
        <v>2</v>
      </c>
      <c r="C66" s="34" t="s">
        <v>39</v>
      </c>
      <c r="D66" s="35">
        <v>240000</v>
      </c>
      <c r="E66" s="33">
        <v>37</v>
      </c>
      <c r="F66" s="35">
        <f t="shared" ref="F66:F70" si="11">E66*D66</f>
        <v>8880000</v>
      </c>
      <c r="G66" s="36"/>
    </row>
    <row r="67" spans="1:7" x14ac:dyDescent="0.25">
      <c r="A67" s="37"/>
      <c r="B67" s="33">
        <v>3</v>
      </c>
      <c r="C67" s="34" t="s">
        <v>40</v>
      </c>
      <c r="D67" s="35">
        <v>238000</v>
      </c>
      <c r="E67" s="33">
        <v>293</v>
      </c>
      <c r="F67" s="35">
        <f t="shared" si="11"/>
        <v>69734000</v>
      </c>
      <c r="G67" s="36"/>
    </row>
    <row r="68" spans="1:7" x14ac:dyDescent="0.25">
      <c r="A68" s="37"/>
      <c r="B68" s="33">
        <v>4</v>
      </c>
      <c r="C68" s="34" t="s">
        <v>41</v>
      </c>
      <c r="D68" s="35">
        <v>420000</v>
      </c>
      <c r="E68" s="33">
        <v>70</v>
      </c>
      <c r="F68" s="35">
        <f t="shared" si="11"/>
        <v>29400000</v>
      </c>
      <c r="G68" s="36"/>
    </row>
    <row r="69" spans="1:7" x14ac:dyDescent="0.25">
      <c r="A69" s="37"/>
      <c r="B69" s="33">
        <v>5</v>
      </c>
      <c r="C69" s="34" t="s">
        <v>42</v>
      </c>
      <c r="D69" s="35">
        <v>330000</v>
      </c>
      <c r="E69" s="33">
        <v>387</v>
      </c>
      <c r="F69" s="35">
        <f t="shared" si="11"/>
        <v>127710000</v>
      </c>
      <c r="G69" s="36"/>
    </row>
    <row r="70" spans="1:7" x14ac:dyDescent="0.25">
      <c r="A70" s="38"/>
      <c r="B70" s="33">
        <v>6</v>
      </c>
      <c r="C70" s="39" t="s">
        <v>14</v>
      </c>
      <c r="D70" s="35">
        <v>58000</v>
      </c>
      <c r="E70" s="33">
        <v>420</v>
      </c>
      <c r="F70" s="35">
        <f t="shared" si="11"/>
        <v>24360000</v>
      </c>
      <c r="G70" s="36"/>
    </row>
    <row r="71" spans="1:7" ht="15.75" x14ac:dyDescent="0.25">
      <c r="A71" s="40"/>
      <c r="B71" s="41"/>
      <c r="C71" s="41"/>
      <c r="D71" s="42"/>
      <c r="E71" s="33"/>
      <c r="F71" s="43">
        <f>SUM(F65:F70)</f>
        <v>279929000</v>
      </c>
      <c r="G71" s="36"/>
    </row>
    <row r="72" spans="1:7" x14ac:dyDescent="0.25">
      <c r="A72" s="32" t="s">
        <v>43</v>
      </c>
      <c r="B72" s="33">
        <v>1</v>
      </c>
      <c r="C72" s="39" t="s">
        <v>44</v>
      </c>
      <c r="D72" s="35">
        <v>65000</v>
      </c>
      <c r="E72" s="33">
        <v>230</v>
      </c>
      <c r="F72" s="35">
        <f>E72*D72</f>
        <v>14950000</v>
      </c>
      <c r="G72" s="36"/>
    </row>
    <row r="73" spans="1:7" x14ac:dyDescent="0.25">
      <c r="A73" s="38"/>
      <c r="B73" s="33">
        <v>2</v>
      </c>
      <c r="C73" s="39" t="s">
        <v>45</v>
      </c>
      <c r="D73" s="35">
        <v>342000</v>
      </c>
      <c r="E73" s="33">
        <v>116</v>
      </c>
      <c r="F73" s="35">
        <f>E73*D73</f>
        <v>39672000</v>
      </c>
      <c r="G73" s="36"/>
    </row>
    <row r="74" spans="1:7" ht="15.75" x14ac:dyDescent="0.25">
      <c r="A74" s="40"/>
      <c r="B74" s="41"/>
      <c r="C74" s="41"/>
      <c r="D74" s="42"/>
      <c r="E74" s="33"/>
      <c r="F74" s="44">
        <f>SUM(F72:F73)</f>
        <v>54622000</v>
      </c>
      <c r="G74" s="36"/>
    </row>
    <row r="75" spans="1:7" x14ac:dyDescent="0.25">
      <c r="A75" s="37" t="s">
        <v>46</v>
      </c>
      <c r="B75" s="33">
        <v>1</v>
      </c>
      <c r="C75" s="34" t="s">
        <v>47</v>
      </c>
      <c r="D75" s="35">
        <v>180000</v>
      </c>
      <c r="E75" s="33">
        <v>42</v>
      </c>
      <c r="F75" s="35">
        <f>D75*E75</f>
        <v>7560000</v>
      </c>
      <c r="G75" s="36"/>
    </row>
    <row r="76" spans="1:7" x14ac:dyDescent="0.25">
      <c r="A76" s="37"/>
      <c r="B76" s="33">
        <v>2</v>
      </c>
      <c r="C76" s="34" t="s">
        <v>48</v>
      </c>
      <c r="D76" s="35">
        <v>180000</v>
      </c>
      <c r="E76" s="33">
        <v>5</v>
      </c>
      <c r="F76" s="35">
        <f>D76*E76</f>
        <v>900000</v>
      </c>
      <c r="G76" s="36"/>
    </row>
    <row r="77" spans="1:7" ht="15.75" x14ac:dyDescent="0.25">
      <c r="A77" s="40"/>
      <c r="B77" s="41"/>
      <c r="C77" s="41"/>
      <c r="D77" s="42"/>
      <c r="E77" s="33"/>
      <c r="F77" s="44">
        <f>SUM(F75:F76)</f>
        <v>8460000</v>
      </c>
      <c r="G77" s="36"/>
    </row>
    <row r="78" spans="1:7" x14ac:dyDescent="0.25">
      <c r="A78" s="32" t="s">
        <v>49</v>
      </c>
      <c r="B78" s="33">
        <v>1</v>
      </c>
      <c r="C78" s="34" t="s">
        <v>50</v>
      </c>
      <c r="D78" s="35">
        <v>270000</v>
      </c>
      <c r="E78" s="33">
        <v>90</v>
      </c>
      <c r="F78" s="35">
        <f>E78*D78</f>
        <v>24300000</v>
      </c>
      <c r="G78" s="36"/>
    </row>
    <row r="79" spans="1:7" x14ac:dyDescent="0.25">
      <c r="A79" s="38"/>
      <c r="B79" s="33">
        <v>2</v>
      </c>
      <c r="C79" s="39" t="s">
        <v>51</v>
      </c>
      <c r="D79" s="35">
        <v>300000</v>
      </c>
      <c r="E79" s="33">
        <v>22</v>
      </c>
      <c r="F79" s="35">
        <f>E79*D79</f>
        <v>6600000</v>
      </c>
      <c r="G79" s="36"/>
    </row>
    <row r="80" spans="1:7" ht="15.75" x14ac:dyDescent="0.25">
      <c r="A80" s="40"/>
      <c r="B80" s="41"/>
      <c r="C80" s="41"/>
      <c r="D80" s="42"/>
      <c r="E80" s="33"/>
      <c r="F80" s="44">
        <f>SUM(F78:F79)</f>
        <v>30900000</v>
      </c>
      <c r="G80" s="36"/>
    </row>
    <row r="81" spans="1:7" x14ac:dyDescent="0.25">
      <c r="A81" s="37" t="s">
        <v>24</v>
      </c>
      <c r="B81" s="33">
        <v>1</v>
      </c>
      <c r="C81" s="34" t="s">
        <v>52</v>
      </c>
      <c r="D81" s="35">
        <v>108150</v>
      </c>
      <c r="E81" s="33">
        <v>210</v>
      </c>
      <c r="F81" s="35">
        <f>E81*D81</f>
        <v>22711500</v>
      </c>
      <c r="G81" s="36"/>
    </row>
    <row r="82" spans="1:7" x14ac:dyDescent="0.25">
      <c r="A82" s="37"/>
      <c r="B82" s="33">
        <v>2</v>
      </c>
      <c r="C82" s="39" t="s">
        <v>53</v>
      </c>
      <c r="D82" s="35">
        <v>240000</v>
      </c>
      <c r="E82" s="33">
        <v>10</v>
      </c>
      <c r="F82" s="35">
        <f t="shared" ref="F82:F85" si="12">E82*D82</f>
        <v>2400000</v>
      </c>
      <c r="G82" s="36"/>
    </row>
    <row r="83" spans="1:7" x14ac:dyDescent="0.25">
      <c r="A83" s="37"/>
      <c r="B83" s="33">
        <v>3</v>
      </c>
      <c r="C83" s="34" t="s">
        <v>54</v>
      </c>
      <c r="D83" s="35">
        <v>180000</v>
      </c>
      <c r="E83" s="33">
        <v>40</v>
      </c>
      <c r="F83" s="35">
        <f t="shared" si="12"/>
        <v>7200000</v>
      </c>
      <c r="G83" s="36"/>
    </row>
    <row r="84" spans="1:7" x14ac:dyDescent="0.25">
      <c r="A84" s="37"/>
      <c r="B84" s="33">
        <v>4</v>
      </c>
      <c r="C84" s="34" t="s">
        <v>55</v>
      </c>
      <c r="D84" s="35">
        <v>93600</v>
      </c>
      <c r="E84" s="33">
        <v>119</v>
      </c>
      <c r="F84" s="35">
        <f t="shared" si="12"/>
        <v>11138400</v>
      </c>
      <c r="G84" s="36"/>
    </row>
    <row r="85" spans="1:7" x14ac:dyDescent="0.25">
      <c r="A85" s="38"/>
      <c r="B85" s="33">
        <v>5</v>
      </c>
      <c r="C85" s="34" t="s">
        <v>56</v>
      </c>
      <c r="D85" s="45">
        <v>105600</v>
      </c>
      <c r="E85" s="33">
        <v>10</v>
      </c>
      <c r="F85" s="35">
        <f t="shared" si="12"/>
        <v>1056000</v>
      </c>
      <c r="G85" s="36"/>
    </row>
    <row r="86" spans="1:7" ht="15.75" x14ac:dyDescent="0.25">
      <c r="A86" s="40"/>
      <c r="B86" s="41"/>
      <c r="C86" s="41"/>
      <c r="D86" s="42"/>
      <c r="E86" s="33"/>
      <c r="F86" s="44">
        <f>SUM(F81:F85)</f>
        <v>44505900</v>
      </c>
      <c r="G86" s="36"/>
    </row>
    <row r="87" spans="1:7" x14ac:dyDescent="0.25">
      <c r="A87" s="32" t="s">
        <v>57</v>
      </c>
      <c r="B87" s="33">
        <v>1</v>
      </c>
      <c r="C87" s="34" t="s">
        <v>58</v>
      </c>
      <c r="D87" s="35">
        <v>115500</v>
      </c>
      <c r="E87" s="33">
        <v>208</v>
      </c>
      <c r="F87" s="35">
        <f>E87*D87</f>
        <v>24024000</v>
      </c>
      <c r="G87" s="36"/>
    </row>
    <row r="88" spans="1:7" x14ac:dyDescent="0.25">
      <c r="A88" s="37"/>
      <c r="B88" s="33">
        <v>2</v>
      </c>
      <c r="C88" s="34" t="s">
        <v>10</v>
      </c>
      <c r="D88" s="35">
        <v>135000</v>
      </c>
      <c r="E88" s="33">
        <v>386</v>
      </c>
      <c r="F88" s="35">
        <f t="shared" ref="F88:F93" si="13">E88*D88</f>
        <v>52110000</v>
      </c>
      <c r="G88" s="36"/>
    </row>
    <row r="89" spans="1:7" x14ac:dyDescent="0.25">
      <c r="A89" s="37"/>
      <c r="B89" s="33">
        <v>3</v>
      </c>
      <c r="C89" s="34" t="s">
        <v>59</v>
      </c>
      <c r="D89" s="35">
        <v>65000</v>
      </c>
      <c r="E89" s="33">
        <v>19</v>
      </c>
      <c r="F89" s="35">
        <f t="shared" si="13"/>
        <v>1235000</v>
      </c>
      <c r="G89" s="36"/>
    </row>
    <row r="90" spans="1:7" x14ac:dyDescent="0.25">
      <c r="A90" s="37"/>
      <c r="B90" s="33">
        <v>4</v>
      </c>
      <c r="C90" s="34" t="s">
        <v>60</v>
      </c>
      <c r="D90" s="35">
        <v>195600</v>
      </c>
      <c r="E90" s="33">
        <v>457</v>
      </c>
      <c r="F90" s="35">
        <f t="shared" si="13"/>
        <v>89389200</v>
      </c>
      <c r="G90" s="36"/>
    </row>
    <row r="91" spans="1:7" x14ac:dyDescent="0.25">
      <c r="A91" s="37"/>
      <c r="B91" s="33">
        <v>5</v>
      </c>
      <c r="C91" s="39" t="s">
        <v>61</v>
      </c>
      <c r="D91" s="45">
        <v>234000</v>
      </c>
      <c r="E91" s="33">
        <v>53</v>
      </c>
      <c r="F91" s="35">
        <f t="shared" si="13"/>
        <v>12402000</v>
      </c>
      <c r="G91" s="36"/>
    </row>
    <row r="92" spans="1:7" x14ac:dyDescent="0.25">
      <c r="A92" s="37"/>
      <c r="B92" s="33">
        <v>6</v>
      </c>
      <c r="C92" s="39" t="s">
        <v>29</v>
      </c>
      <c r="D92" s="45">
        <v>165000</v>
      </c>
      <c r="E92" s="33">
        <v>33</v>
      </c>
      <c r="F92" s="35">
        <f t="shared" si="13"/>
        <v>5445000</v>
      </c>
      <c r="G92" s="36"/>
    </row>
    <row r="93" spans="1:7" x14ac:dyDescent="0.25">
      <c r="A93" s="38"/>
      <c r="B93" s="33">
        <v>7</v>
      </c>
      <c r="C93" s="39" t="s">
        <v>62</v>
      </c>
      <c r="D93" s="45">
        <v>140000</v>
      </c>
      <c r="E93" s="33">
        <v>105</v>
      </c>
      <c r="F93" s="35">
        <f t="shared" si="13"/>
        <v>14700000</v>
      </c>
      <c r="G93" s="36"/>
    </row>
    <row r="94" spans="1:7" ht="15.75" x14ac:dyDescent="0.25">
      <c r="A94" s="40"/>
      <c r="B94" s="41"/>
      <c r="C94" s="41"/>
      <c r="D94" s="42"/>
      <c r="E94" s="33"/>
      <c r="F94" s="44">
        <f>SUM(F87:F93)</f>
        <v>199305200</v>
      </c>
      <c r="G94" s="36"/>
    </row>
    <row r="95" spans="1:7" x14ac:dyDescent="0.25">
      <c r="A95" s="47" t="s">
        <v>77</v>
      </c>
      <c r="B95" s="47"/>
      <c r="C95" s="47"/>
      <c r="D95" s="47"/>
      <c r="E95" s="47"/>
      <c r="F95" s="48">
        <f>SUM(F94+F86+F80+F77+F74+F71)</f>
        <v>617722100</v>
      </c>
      <c r="G95" s="36"/>
    </row>
    <row r="96" spans="1:7" ht="39" customHeight="1" x14ac:dyDescent="0.25">
      <c r="A96" s="73" t="s">
        <v>80</v>
      </c>
      <c r="B96" s="73"/>
      <c r="C96" s="73"/>
      <c r="D96" s="73"/>
      <c r="E96" s="73"/>
      <c r="F96" s="74">
        <f>F95+F61+F39</f>
        <v>5273984150</v>
      </c>
      <c r="G96" s="36"/>
    </row>
  </sheetData>
  <mergeCells count="69">
    <mergeCell ref="A95:E95"/>
    <mergeCell ref="A96:E96"/>
    <mergeCell ref="A1:J1"/>
    <mergeCell ref="A3:J3"/>
    <mergeCell ref="A80:D80"/>
    <mergeCell ref="A81:A85"/>
    <mergeCell ref="A86:D86"/>
    <mergeCell ref="A87:A93"/>
    <mergeCell ref="A94:D94"/>
    <mergeCell ref="J4:J5"/>
    <mergeCell ref="A62:G62"/>
    <mergeCell ref="A63:A64"/>
    <mergeCell ref="B63:B64"/>
    <mergeCell ref="C63:C64"/>
    <mergeCell ref="D63:D64"/>
    <mergeCell ref="E63:E64"/>
    <mergeCell ref="F63:F64"/>
    <mergeCell ref="G63:G64"/>
    <mergeCell ref="J41:J42"/>
    <mergeCell ref="A43:A44"/>
    <mergeCell ref="A45:D45"/>
    <mergeCell ref="A46:A48"/>
    <mergeCell ref="A51:D51"/>
    <mergeCell ref="A65:A70"/>
    <mergeCell ref="A71:D71"/>
    <mergeCell ref="A72:A73"/>
    <mergeCell ref="A74:D74"/>
    <mergeCell ref="A75:A76"/>
    <mergeCell ref="A77:D77"/>
    <mergeCell ref="A78:A79"/>
    <mergeCell ref="A58:D58"/>
    <mergeCell ref="A52:A55"/>
    <mergeCell ref="A56:D56"/>
    <mergeCell ref="A59:A60"/>
    <mergeCell ref="A61:E61"/>
    <mergeCell ref="A49:D49"/>
    <mergeCell ref="A6:A12"/>
    <mergeCell ref="A13:D13"/>
    <mergeCell ref="A41:A42"/>
    <mergeCell ref="B41:B42"/>
    <mergeCell ref="C41:C42"/>
    <mergeCell ref="D41:D42"/>
    <mergeCell ref="E41:E42"/>
    <mergeCell ref="F41:F42"/>
    <mergeCell ref="G41:G42"/>
    <mergeCell ref="A40:I40"/>
    <mergeCell ref="H41:H42"/>
    <mergeCell ref="I41:I42"/>
    <mergeCell ref="B4:B5"/>
    <mergeCell ref="C4:C5"/>
    <mergeCell ref="D4:D5"/>
    <mergeCell ref="E4:E5"/>
    <mergeCell ref="F4:F5"/>
    <mergeCell ref="G4:G5"/>
    <mergeCell ref="H4:H5"/>
    <mergeCell ref="I4:I5"/>
    <mergeCell ref="A39:E39"/>
    <mergeCell ref="A20:D20"/>
    <mergeCell ref="A24:D24"/>
    <mergeCell ref="A25:A27"/>
    <mergeCell ref="A28:D28"/>
    <mergeCell ref="A29:A32"/>
    <mergeCell ref="A33:D33"/>
    <mergeCell ref="A36:D36"/>
    <mergeCell ref="A37:A38"/>
    <mergeCell ref="A34:A35"/>
    <mergeCell ref="A21:A23"/>
    <mergeCell ref="A14:A19"/>
    <mergeCell ref="A4:A5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2019-03-28T09:46:43Z</dcterms:modified>
</cp:coreProperties>
</file>